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charts/chart11.xml" ContentType="application/vnd.openxmlformats-officedocument.drawingml.chart+xml"/>
  <Override PartName="/xl/charts/chart10.xml" ContentType="application/vnd.openxmlformats-officedocument.drawingml.chart+xml"/>
  <Override PartName="/xl/charts/chart9.xml" ContentType="application/vnd.openxmlformats-officedocument.drawingml.chart+xml"/>
  <Override PartName="/xl/charts/chart8.xml" ContentType="application/vnd.openxmlformats-officedocument.drawingml.chart+xml"/>
  <Override PartName="/xl/charts/chart7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omments4.xml" ContentType="application/vnd.openxmlformats-officedocument.spreadsheetml.comments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comments11.xml" ContentType="application/vnd.openxmlformats-officedocument.spreadsheetml.comments+xml"/>
  <Override PartName="/xl/worksheets/_rels/sheet17.xml.rels" ContentType="application/vnd.openxmlformats-package.relationships+xml"/>
  <Override PartName="/xl/worksheets/_rels/sheet14.xml.rels" ContentType="application/vnd.openxmlformats-package.relationships+xml"/>
  <Override PartName="/xl/worksheets/_rels/sheet13.xml.rels" ContentType="application/vnd.openxmlformats-package.relationships+xml"/>
  <Override PartName="/xl/worksheets/_rels/sheet11.xml.rels" ContentType="application/vnd.openxmlformats-package.relationships+xml"/>
  <Override PartName="/xl/worksheets/_rels/sheet18.xml.rels" ContentType="application/vnd.openxmlformats-package.relationships+xml"/>
  <Override PartName="/xl/worksheets/_rels/sheet10.xml.rels" ContentType="application/vnd.openxmlformats-package.relationships+xml"/>
  <Override PartName="/xl/worksheets/_rels/sheet8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drawings/drawing8.xml" ContentType="application/vnd.openxmlformats-officedocument.drawing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vmlDrawing3.vml" ContentType="application/vnd.openxmlformats-officedocument.vmlDrawing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vmlDrawing1.vml" ContentType="application/vnd.openxmlformats-officedocument.vmlDrawing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vmlDrawing2.vml" ContentType="application/vnd.openxmlformats-officedocument.vmlDrawing"/>
  <Override PartName="/xl/drawings/drawing4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ONDB" sheetId="1" state="visible" r:id="rId2"/>
    <sheet name="status_vs_disposal" sheetId="2" state="visible" r:id="rId3"/>
    <sheet name="MOONDB_Publish" sheetId="3" state="visible" r:id="rId4"/>
    <sheet name="database" sheetId="4" state="hidden" r:id="rId5"/>
    <sheet name="databaseFuture" sheetId="5" state="visible" r:id="rId6"/>
    <sheet name="past pivot" sheetId="6" state="hidden" r:id="rId7"/>
    <sheet name="Future pivot" sheetId="7" state="hidden" r:id="rId8"/>
    <sheet name="graphs" sheetId="8" state="hidden" r:id="rId9"/>
    <sheet name="activemissions" sheetId="9" state="hidden" r:id="rId10"/>
    <sheet name="CLPS" sheetId="10" state="hidden" r:id="rId11"/>
    <sheet name="database (3)" sheetId="11" state="hidden" r:id="rId12"/>
    <sheet name="Sheet1" sheetId="12" state="hidden" r:id="rId13"/>
    <sheet name="ALL" sheetId="13" state="hidden" r:id="rId14"/>
    <sheet name="NASA-moon-expl" sheetId="14" state="hidden" r:id="rId15"/>
    <sheet name="NASA-timeline" sheetId="15" state="hidden" r:id="rId16"/>
    <sheet name="wiki-probes" sheetId="16" state="hidden" r:id="rId17"/>
    <sheet name="database (2)" sheetId="17" state="hidden" r:id="rId18"/>
    <sheet name="Artemis 1 Cubesats" sheetId="18" state="hidden" r:id="rId19"/>
    <sheet name="choices" sheetId="19" state="visible" r:id="rId20"/>
    <sheet name="Tables" sheetId="20" state="visible" r:id="rId21"/>
  </sheets>
  <definedNames>
    <definedName function="false" hidden="true" localSheetId="17" name="_xlnm._FilterDatabase" vbProcedure="false">'Artemis 1 Cubesats'!$A$1:$T$14</definedName>
    <definedName function="false" hidden="true" localSheetId="9" name="_xlnm._FilterDatabase" vbProcedure="false">CLPS!$A$1:$G$15</definedName>
    <definedName function="false" hidden="true" localSheetId="3" name="_xlnm._FilterDatabase" vbProcedure="false">database!$A$1:$AG$182</definedName>
    <definedName function="false" hidden="true" localSheetId="4" name="_xlnm._FilterDatabase" vbProcedure="false">databaseFuture!$A$1:$P$32</definedName>
    <definedName function="false" hidden="true" localSheetId="0" name="_xlnm._FilterDatabase" vbProcedure="false">MOONDB!$A$1:$AR$207</definedName>
    <definedName function="false" hidden="true" localSheetId="2" name="_xlnm._FilterDatabase" vbProcedure="false">MOONDB_Publish!$A$1:$AC$207</definedName>
    <definedName function="false" hidden="false" localSheetId="0" name="Z_8B8A7C7C_D523_43C4_94C3_52B943A7BCC6_.wvu.FilterData" vbProcedure="false">MOONDB!$A$1:$AR$187</definedName>
    <definedName function="false" hidden="false" localSheetId="0" name="_xlnm._FilterDatabase_0" vbProcedure="false">MOONDB!$A$1:$AR$203</definedName>
    <definedName function="false" hidden="false" localSheetId="0" name="_xlnm._FilterDatabase_0_0" vbProcedure="false">MOONDB!$A$1:$AR$202</definedName>
    <definedName function="false" hidden="false" localSheetId="0" name="_xlnm._FilterDatabase_0_0_0" vbProcedure="false">MOONDB!$A$1:$AR$194</definedName>
    <definedName function="false" hidden="false" localSheetId="3" name="Z_8B8A7C7C_D523_43C4_94C3_52B943A7BCC6_.wvu.FilterData" vbProcedure="false">database!$A$1:$AG$182</definedName>
  </definedNames>
  <calcPr iterateCount="100" refMode="A1" iterate="false" iterateDelta="0.0001"/>
  <pivotCaches>
    <pivotCache cacheId="1" r:id="rId23"/>
  </pivotCaches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" authorId="0">
      <text>
        <r>
          <rPr>
            <sz val="9"/>
            <rFont val="Tahoma"/>
            <family val="0"/>
            <charset val="1"/>
          </rPr>
          <t xml:space="preserve">This is the name of the mother spacecraft where the sc is kept before the mission This is valuable for rovers (which are independent modules capable of control)
-Paolo Guardabasso</t>
        </r>
      </text>
    </comment>
    <comment ref="X1" authorId="0">
      <text>
        <r>
          <rPr>
            <sz val="11"/>
            <color rgb="FF000000"/>
            <rFont val="Arial"/>
            <family val="0"/>
            <charset val="1"/>
          </rPr>
          <t xml:space="preserve">This corresponds to the date of last contact for orbiting objects, and to the date of landing/impact/reentry for other objects.</t>
        </r>
      </text>
    </comment>
    <comment ref="Z1" authorId="0">
      <text>
        <r>
          <rPr>
            <sz val="9"/>
            <rFont val="Tahoma"/>
            <family val="0"/>
            <charset val="1"/>
          </rPr>
          <t xml:space="preserve">(https://nssdc.gsfc.nasa.gov/planetary/lunar/lunar_artifact_impacts.html#b)
-Paolo Guardabasso</t>
        </r>
      </text>
    </comment>
    <comment ref="AG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fmori:
</t>
        </r>
        <r>
          <rPr>
            <sz val="9"/>
            <color rgb="FF000000"/>
            <rFont val="Tahoma"/>
            <family val="0"/>
            <charset val="1"/>
          </rPr>
          <t xml:space="preserve">the units are as follows: in days for terrestrial and solar orbits, in hours for lunar orbits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" authorId="0">
      <text>
        <r>
          <rPr>
            <sz val="9"/>
            <rFont val="Tahoma"/>
            <family val="0"/>
            <charset val="1"/>
          </rPr>
          <t xml:space="preserve">This is the name of the mother spacecraft where the sc is kept before the mission This is valuable for rovers (which are independent modules capable of control)
-Paolo Guardabasso</t>
        </r>
      </text>
    </comment>
    <comment ref="T1" authorId="0">
      <text>
        <r>
          <rPr>
            <sz val="9"/>
            <rFont val="Tahoma"/>
            <family val="0"/>
            <charset val="1"/>
          </rPr>
          <t xml:space="preserve">Some missions have multiple targets, so this is intended as the final aim of the mission (for this, there's the status column). For extended missions, I still don't know how to handle, but probably the most interesting point is to see the last explored location).
-Paolo Guardabasso</t>
        </r>
      </text>
    </comment>
    <comment ref="AA1" authorId="0">
      <text>
        <r>
          <rPr>
            <sz val="9"/>
            <rFont val="Tahoma"/>
            <family val="0"/>
            <charset val="1"/>
          </rPr>
          <t xml:space="preserve">This is intended as End of Mouvement (even though the things in orbit move, so it's like the date when their location was last assessed). I need a better term.</t>
        </r>
      </text>
    </comment>
    <comment ref="AC1" authorId="0">
      <text>
        <r>
          <rPr>
            <sz val="9"/>
            <rFont val="Tahoma"/>
            <family val="0"/>
            <charset val="1"/>
          </rPr>
          <t xml:space="preserve">(https://nssdc.gsfc.nasa.gov/planetary/lunar/lunar_artifact_impacts.html#b)
-Paolo Guardabasso</t>
        </r>
      </text>
    </comment>
    <comment ref="AD1" authorId="0">
      <text>
        <r>
          <rPr>
            <sz val="9"/>
            <rFont val="Tahoma"/>
            <family val="0"/>
            <charset val="1"/>
          </rPr>
          <t xml:space="preserve">DE 421 mean Earth/polar rotation axis reference frame
-Paolo Guardabasso</t>
        </r>
      </text>
    </comment>
    <comment ref="AE1" authorId="0">
      <text>
        <r>
          <rPr>
            <sz val="9"/>
            <rFont val="Tahoma"/>
            <family val="0"/>
            <charset val="1"/>
          </rPr>
          <t xml:space="preserve">DE 421 mean Earth/polar rotation axis reference frame
-Paolo Guardabasso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W1" authorId="0">
      <text>
        <r>
          <rPr>
            <sz val="9"/>
            <rFont val="Tahoma"/>
            <family val="0"/>
            <charset val="1"/>
          </rPr>
          <t xml:space="preserve">for orbital spacecraft: insertion in ops orbit or disposal orbit
for landers: start of operations
-Paolo Guardabasso</t>
        </r>
      </text>
    </comment>
    <comment ref="AC1" authorId="0">
      <text>
        <r>
          <rPr>
            <sz val="9"/>
            <rFont val="Tahoma"/>
            <family val="0"/>
            <charset val="1"/>
          </rPr>
          <t xml:space="preserve">for orbital spacecraft: insertion in ops orbit or disposal orbit
for landers: start of operations
-Paolo Guardabasso</t>
        </r>
      </text>
    </comment>
    <comment ref="AI1" authorId="0">
      <text>
        <r>
          <rPr>
            <sz val="9"/>
            <rFont val="Tahoma"/>
            <family val="0"/>
            <charset val="1"/>
          </rPr>
          <t xml:space="preserve">DE 421 mean Earth/polar rotation axis reference frame
-Paolo Guardabasso</t>
        </r>
      </text>
    </comment>
    <comment ref="AJ1" authorId="0">
      <text>
        <r>
          <rPr>
            <sz val="9"/>
            <rFont val="Tahoma"/>
            <family val="0"/>
            <charset val="1"/>
          </rPr>
          <t xml:space="preserve">DE 421 mean Earth/polar rotation axis reference frame
-Paolo Guardabasso</t>
        </r>
      </text>
    </comment>
    <comment ref="AO1" authorId="0">
      <text>
        <r>
          <rPr>
            <sz val="9"/>
            <rFont val="Tahoma"/>
            <family val="0"/>
            <charset val="1"/>
          </rPr>
          <t xml:space="preserve">DE 421 mean Earth/polar rotation axis reference frame
-Paolo Guardabasso</t>
        </r>
      </text>
    </comment>
    <comment ref="AP1" authorId="0">
      <text>
        <r>
          <rPr>
            <sz val="9"/>
            <rFont val="Tahoma"/>
            <family val="0"/>
            <charset val="1"/>
          </rPr>
          <t xml:space="preserve">DE 421 mean Earth/polar rotation axis reference frame
-Paolo Guardabasso</t>
        </r>
      </text>
    </comment>
  </commentList>
</comments>
</file>

<file path=xl/sharedStrings.xml><?xml version="1.0" encoding="utf-8"?>
<sst xmlns="http://schemas.openxmlformats.org/spreadsheetml/2006/main" count="15336" uniqueCount="2039">
  <si>
    <t xml:space="preserve">OBJECT_NAME</t>
  </si>
  <si>
    <t xml:space="preserve">MISSION</t>
  </si>
  <si>
    <t xml:space="preserve">PROGRAM</t>
  </si>
  <si>
    <t xml:space="preserve">PARENT</t>
  </si>
  <si>
    <t xml:space="preserve">NSSDCID</t>
  </si>
  <si>
    <t xml:space="preserve">COSPARID</t>
  </si>
  <si>
    <t xml:space="preserve">LAUNCH_EPOCH</t>
  </si>
  <si>
    <t xml:space="preserve">LAUNCHER</t>
  </si>
  <si>
    <t xml:space="preserve">LAUNCH_SITE</t>
  </si>
  <si>
    <t xml:space="preserve">OPERATORS</t>
  </si>
  <si>
    <t xml:space="preserve">NATION</t>
  </si>
  <si>
    <t xml:space="preserve">BUS_TYPE</t>
  </si>
  <si>
    <t xml:space="preserve">MASS_TOT</t>
  </si>
  <si>
    <t xml:space="preserve">MASS_DRY</t>
  </si>
  <si>
    <t xml:space="preserve">POWER</t>
  </si>
  <si>
    <t xml:space="preserve">TARGET</t>
  </si>
  <si>
    <t xml:space="preserve">TRAJECTORY_COMMENT</t>
  </si>
  <si>
    <t xml:space="preserve">RESULT</t>
  </si>
  <si>
    <t xml:space="preserve">FAILURE_REASON</t>
  </si>
  <si>
    <t xml:space="preserve">RESULT_COMMENT</t>
  </si>
  <si>
    <t xml:space="preserve">DISPOSAL_STRATEGY</t>
  </si>
  <si>
    <t xml:space="preserve">LAST_KNOWN_BODY</t>
  </si>
  <si>
    <t xml:space="preserve">LAST_KNOWN_STATUS</t>
  </si>
  <si>
    <t xml:space="preserve">LAST_KNOWN_STATUS_EPOCH</t>
  </si>
  <si>
    <t xml:space="preserve">OBSERVATION</t>
  </si>
  <si>
    <t xml:space="preserve">OBS_REFERENCE</t>
  </si>
  <si>
    <t xml:space="preserve">LAST_KNOWN_LATITUDE</t>
  </si>
  <si>
    <t xml:space="preserve">LAST_KNOWN_LONGITUDE</t>
  </si>
  <si>
    <t xml:space="preserve">HORIZONS</t>
  </si>
  <si>
    <t xml:space="preserve">PERIAPSIS</t>
  </si>
  <si>
    <t xml:space="preserve">APOAPSIS</t>
  </si>
  <si>
    <t xml:space="preserve">SMA</t>
  </si>
  <si>
    <t xml:space="preserve">PERIOD</t>
  </si>
  <si>
    <t xml:space="preserve">ECC</t>
  </si>
  <si>
    <t xml:space="preserve">INCLINATION</t>
  </si>
  <si>
    <t xml:space="preserve">RAAN</t>
  </si>
  <si>
    <t xml:space="preserve">AOP</t>
  </si>
  <si>
    <t xml:space="preserve">PERIAPSIS_TIME</t>
  </si>
  <si>
    <t xml:space="preserve">MEAN_AN</t>
  </si>
  <si>
    <t xml:space="preserve">MEAN_AN_EPOCH</t>
  </si>
  <si>
    <t xml:space="preserve">SHAPE</t>
  </si>
  <si>
    <t xml:space="preserve">SIZE_1</t>
  </si>
  <si>
    <t xml:space="preserve">SIZE_2</t>
  </si>
  <si>
    <t xml:space="preserve">REFERENCE_NOTES</t>
  </si>
  <si>
    <t xml:space="preserve">Pioneer 0</t>
  </si>
  <si>
    <t xml:space="preserve">Pioneer</t>
  </si>
  <si>
    <t xml:space="preserve">-</t>
  </si>
  <si>
    <t xml:space="preserve">ABLE1</t>
  </si>
  <si>
    <t xml:space="preserve">Thor-Able</t>
  </si>
  <si>
    <t xml:space="preserve">Cape Canaveral, United States</t>
  </si>
  <si>
    <t xml:space="preserve">Department of Defense-Department of the Air Force </t>
  </si>
  <si>
    <t xml:space="preserve">USA</t>
  </si>
  <si>
    <t xml:space="preserve">R-ORB</t>
  </si>
  <si>
    <t xml:space="preserve">Unknown</t>
  </si>
  <si>
    <t xml:space="preserve">Orbit</t>
  </si>
  <si>
    <t xml:space="preserve">LLO</t>
  </si>
  <si>
    <t xml:space="preserve">Unproven</t>
  </si>
  <si>
    <t xml:space="preserve">Launcher failure</t>
  </si>
  <si>
    <t xml:space="preserve">E</t>
  </si>
  <si>
    <t xml:space="preserve">Destroyed during launch</t>
  </si>
  <si>
    <t xml:space="preserve">Siddiqi, Asif A. Beyond Earth: A Chronicle of Deep Space Exploration, 1958-2016. NASA History Program Office, 2018.</t>
  </si>
  <si>
    <t xml:space="preserve">Luna 1958A</t>
  </si>
  <si>
    <t xml:space="preserve">Luna</t>
  </si>
  <si>
    <t xml:space="preserve">N/A</t>
  </si>
  <si>
    <t xml:space="preserve">SL-3/A-1</t>
  </si>
  <si>
    <t xml:space="preserve">Tyuratam (Baikonur Cosmodrome), U.S.S.R</t>
  </si>
  <si>
    <t xml:space="preserve">USSR</t>
  </si>
  <si>
    <t xml:space="preserve">R-IMP</t>
  </si>
  <si>
    <t xml:space="preserve">Impact</t>
  </si>
  <si>
    <t xml:space="preserve">Moon impact</t>
  </si>
  <si>
    <t xml:space="preserve">Luna 1958B</t>
  </si>
  <si>
    <t xml:space="preserve">Pioneer 1</t>
  </si>
  <si>
    <t xml:space="preserve">1958-007A</t>
  </si>
  <si>
    <t xml:space="preserve">Department of Defense-Department of the Air Force , NASA-Office of Space Science Applications </t>
  </si>
  <si>
    <t xml:space="preserve">Earth orbit</t>
  </si>
  <si>
    <t xml:space="preserve">Pioneer 2</t>
  </si>
  <si>
    <t xml:space="preserve">PION2</t>
  </si>
  <si>
    <t xml:space="preserve">NASA-Office of Space Science Applications , Space Technology Laboratories </t>
  </si>
  <si>
    <t xml:space="preserve">Earth sub-orbital trajectory</t>
  </si>
  <si>
    <t xml:space="preserve">Destroyed during re-entry</t>
  </si>
  <si>
    <t xml:space="preserve">Luna 1958C</t>
  </si>
  <si>
    <t xml:space="preserve">Pioneer 3</t>
  </si>
  <si>
    <t xml:space="preserve">1958-008A</t>
  </si>
  <si>
    <t xml:space="preserve">Juno 2 (Juno II)</t>
  </si>
  <si>
    <t xml:space="preserve">Department of Defense-Department of the Army , NASA-Office of Space Science Applications </t>
  </si>
  <si>
    <t xml:space="preserve">Fly-by</t>
  </si>
  <si>
    <t xml:space="preserve">Heliocentric orbit</t>
  </si>
  <si>
    <t xml:space="preserve">Luna 1</t>
  </si>
  <si>
    <t xml:space="preserve">1959-012A</t>
  </si>
  <si>
    <t xml:space="preserve">Modified SS-6 (Sapwood) with 1st Generation Upper Stage</t>
  </si>
  <si>
    <t xml:space="preserve">Partial success</t>
  </si>
  <si>
    <t xml:space="preserve">Operational error</t>
  </si>
  <si>
    <t xml:space="preserve">Accidental Fly-by (first)</t>
  </si>
  <si>
    <t xml:space="preserve">S</t>
  </si>
  <si>
    <t xml:space="preserve">Orbit (Sun)</t>
  </si>
  <si>
    <t xml:space="preserve">yes</t>
  </si>
  <si>
    <t xml:space="preserve">No</t>
  </si>
  <si>
    <t xml:space="preserve">sphere</t>
  </si>
  <si>
    <t xml:space="preserve">Pioneer 4</t>
  </si>
  <si>
    <t xml:space="preserve">1959-013A</t>
  </si>
  <si>
    <t xml:space="preserve">Spacecraft malfunction</t>
  </si>
  <si>
    <t xml:space="preserve">the flyby was too high</t>
  </si>
  <si>
    <t xml:space="preserve">cone</t>
  </si>
  <si>
    <t xml:space="preserve">Luna 1959A</t>
  </si>
  <si>
    <t xml:space="preserve">Luna 2</t>
  </si>
  <si>
    <t xml:space="preserve">1959-014A</t>
  </si>
  <si>
    <t xml:space="preserve">Modified SS-6 (Sapwood) with 2nd Generation (Longer) Upper Stage</t>
  </si>
  <si>
    <t xml:space="preserve">Success</t>
  </si>
  <si>
    <t xml:space="preserve">First spacecraft to impact the Moon's surface</t>
  </si>
  <si>
    <t xml:space="preserve">M</t>
  </si>
  <si>
    <t xml:space="preserve">Impacted (commanded)</t>
  </si>
  <si>
    <t xml:space="preserve">estimated (most estimates give it as within the range 29 to 31 N, 1 W to 1 E)</t>
  </si>
  <si>
    <t xml:space="preserve">a</t>
  </si>
  <si>
    <t xml:space="preserve">Luna 2 Upper Stage</t>
  </si>
  <si>
    <t xml:space="preserve">R-LAU</t>
  </si>
  <si>
    <t xml:space="preserve">b</t>
  </si>
  <si>
    <t xml:space="preserve">Luna 3</t>
  </si>
  <si>
    <t xml:space="preserve">1959-008A</t>
  </si>
  <si>
    <t xml:space="preserve">First pictures of the lunar farside.</t>
  </si>
  <si>
    <t xml:space="preserve">Destructive Earth re-entry</t>
  </si>
  <si>
    <t xml:space="preserve">https://www.orbitalfocus.uk/Diaries/Luna/Luna03.php</t>
  </si>
  <si>
    <t xml:space="preserve">Pioneer P-3</t>
  </si>
  <si>
    <t xml:space="preserve">PIONX</t>
  </si>
  <si>
    <t xml:space="preserve">Atlas-Able</t>
  </si>
  <si>
    <t xml:space="preserve">NASA-Office of Space Science Applications </t>
  </si>
  <si>
    <t xml:space="preserve">Luna 1960A</t>
  </si>
  <si>
    <t xml:space="preserve">Luna 1960B</t>
  </si>
  <si>
    <t xml:space="preserve">Pioneer P-30</t>
  </si>
  <si>
    <t xml:space="preserve">PIONY</t>
  </si>
  <si>
    <t xml:space="preserve">Pioneer P-31</t>
  </si>
  <si>
    <t xml:space="preserve">PIONZ</t>
  </si>
  <si>
    <t xml:space="preserve">Ranger 3</t>
  </si>
  <si>
    <t xml:space="preserve">Ranger</t>
  </si>
  <si>
    <t xml:space="preserve">1962-001A</t>
  </si>
  <si>
    <t xml:space="preserve">Atlas-Agena B</t>
  </si>
  <si>
    <t xml:space="preserve">Failure</t>
  </si>
  <si>
    <t xml:space="preserve">Accidental Fly-by</t>
  </si>
  <si>
    <t xml:space="preserve">hexagonal</t>
  </si>
  <si>
    <t xml:space="preserve">Satlist: https://www.satlist.nl/index.html</t>
  </si>
  <si>
    <t xml:space="preserve">Ranger 4</t>
  </si>
  <si>
    <t xml:space="preserve">1962-012A</t>
  </si>
  <si>
    <t xml:space="preserve">Impacted (unintentional)</t>
  </si>
  <si>
    <t xml:space="preserve">?</t>
  </si>
  <si>
    <t xml:space="preserve">c</t>
  </si>
  <si>
    <t xml:space="preserve">Ranger 5</t>
  </si>
  <si>
    <t xml:space="preserve">1962-055A</t>
  </si>
  <si>
    <t xml:space="preserve">Satlist </t>
  </si>
  <si>
    <t xml:space="preserve">Sputnik 25</t>
  </si>
  <si>
    <t xml:space="preserve">1963-001A</t>
  </si>
  <si>
    <t xml:space="preserve">SL-6/A-2-e/Molniya/8K78</t>
  </si>
  <si>
    <t xml:space="preserve">R-LND</t>
  </si>
  <si>
    <t xml:space="preserve">Soft landing</t>
  </si>
  <si>
    <t xml:space="preserve">Reached Earth orbit</t>
  </si>
  <si>
    <t xml:space="preserve">Moon surface</t>
  </si>
  <si>
    <t xml:space="preserve">Luna 1963B</t>
  </si>
  <si>
    <t xml:space="preserve">Luna 4</t>
  </si>
  <si>
    <t xml:space="preserve">1963-008B</t>
  </si>
  <si>
    <t xml:space="preserve">Modified SS-6 (Sapwood) with 2nd Generation Upper Stage + Escape Stage</t>
  </si>
  <si>
    <t xml:space="preserve">Orbit (Earth)</t>
  </si>
  <si>
    <t xml:space="preserve">no</t>
  </si>
  <si>
    <t xml:space="preserve">96370 (?)</t>
  </si>
  <si>
    <t xml:space="preserve">706370 (?)</t>
  </si>
  <si>
    <t xml:space="preserve">65 (?)</t>
  </si>
  <si>
    <t xml:space="preserve">cylinder</t>
  </si>
  <si>
    <t xml:space="preserve">taken from text of nssdc, it's not clear if the spacecraft was ejected or not,  BARYCENTRIC ORBIT (EARTH-MOON), "https://www.planet4589.org/space/deepcat/tab2.html"</t>
  </si>
  <si>
    <t xml:space="preserve">Ranger 6</t>
  </si>
  <si>
    <t xml:space="preserve">1964-007A</t>
  </si>
  <si>
    <t xml:space="preserve">LRO</t>
  </si>
  <si>
    <t xml:space="preserve">d</t>
  </si>
  <si>
    <t xml:space="preserve">Luna 1964A</t>
  </si>
  <si>
    <t xml:space="preserve">Luna 1964B</t>
  </si>
  <si>
    <t xml:space="preserve">Ranger 7</t>
  </si>
  <si>
    <t xml:space="preserve">1964-041A</t>
  </si>
  <si>
    <t xml:space="preserve">first U.S. close-up pictures of the Moon</t>
  </si>
  <si>
    <t xml:space="preserve">Ranger 8</t>
  </si>
  <si>
    <t xml:space="preserve">1965-010A</t>
  </si>
  <si>
    <t xml:space="preserve">Cosmos 60</t>
  </si>
  <si>
    <t xml:space="preserve">Cosmos</t>
  </si>
  <si>
    <t xml:space="preserve">1965-018A</t>
  </si>
  <si>
    <t xml:space="preserve">Molniya</t>
  </si>
  <si>
    <t xml:space="preserve">Ranger 9</t>
  </si>
  <si>
    <t xml:space="preserve">1965-023A</t>
  </si>
  <si>
    <t xml:space="preserve">Luna 1965A</t>
  </si>
  <si>
    <t xml:space="preserve">1965-077A</t>
  </si>
  <si>
    <t xml:space="preserve">Luna 5</t>
  </si>
  <si>
    <t xml:space="preserve">1965-036A</t>
  </si>
  <si>
    <t xml:space="preserve">estimated (Other analyses and reports give a wide range of possible impact sites: 1.6 S, 25 W; 8.17 N, 23.43 W; 30 S, 8 W; and 31 S, 8 W)</t>
  </si>
  <si>
    <t xml:space="preserve">e</t>
  </si>
  <si>
    <t xml:space="preserve">Luna 6</t>
  </si>
  <si>
    <t xml:space="preserve">1965-044A</t>
  </si>
  <si>
    <t xml:space="preserve">0,9 (?)</t>
  </si>
  <si>
    <t xml:space="preserve">1,1 (?)</t>
  </si>
  <si>
    <t xml:space="preserve">0 (?)</t>
  </si>
  <si>
    <t xml:space="preserve">https://www.planet4589.org/space/deepcat/tab2.html</t>
  </si>
  <si>
    <t xml:space="preserve">Zond 3</t>
  </si>
  <si>
    <t xml:space="preserve">Zond</t>
  </si>
  <si>
    <t xml:space="preserve">1965-056A</t>
  </si>
  <si>
    <t xml:space="preserve">irregular</t>
  </si>
  <si>
    <t xml:space="preserve">Luna 7</t>
  </si>
  <si>
    <t xml:space="preserve">attitude system failed to activateretro</t>
  </si>
  <si>
    <t xml:space="preserve">estimated</t>
  </si>
  <si>
    <t xml:space="preserve">Luna 8</t>
  </si>
  <si>
    <t xml:space="preserve">1965-099A</t>
  </si>
  <si>
    <t xml:space="preserve">Luna 9</t>
  </si>
  <si>
    <t xml:space="preserve">1966-006A</t>
  </si>
  <si>
    <t xml:space="preserve"> first lunar soft landing and first picture from the lunar surface</t>
  </si>
  <si>
    <t xml:space="preserve">Soft landed (Moon)</t>
  </si>
  <si>
    <t xml:space="preserve">f</t>
  </si>
  <si>
    <t xml:space="preserve">Saddiqi has it at 7°8'N and 64°22' W</t>
  </si>
  <si>
    <t xml:space="preserve">Cosmos 111</t>
  </si>
  <si>
    <t xml:space="preserve">1966-017A</t>
  </si>
  <si>
    <t xml:space="preserve">Molniya-M</t>
  </si>
  <si>
    <t xml:space="preserve">NSSDC (disposal strategy deduced by the fact that this mission was the same as Luna 10)</t>
  </si>
  <si>
    <t xml:space="preserve">Luna 10</t>
  </si>
  <si>
    <t xml:space="preserve">1966-027A</t>
  </si>
  <si>
    <t xml:space="preserve">First lunar orbiter</t>
  </si>
  <si>
    <t xml:space="preserve">Impacted (orbit decay)</t>
  </si>
  <si>
    <t xml:space="preserve">Unknown (1966)   </t>
  </si>
  <si>
    <t xml:space="preserve">g</t>
  </si>
  <si>
    <t xml:space="preserve">Luna 1966A</t>
  </si>
  <si>
    <t xml:space="preserve">Surveyor 1</t>
  </si>
  <si>
    <t xml:space="preserve">Surveyor</t>
  </si>
  <si>
    <t xml:space="preserve">1966-045A</t>
  </si>
  <si>
    <t xml:space="preserve">Atlas-Centaur</t>
  </si>
  <si>
    <t xml:space="preserve"> first U.S. Moon landing and first U.S. photo from the lunar surface.</t>
  </si>
  <si>
    <t xml:space="preserve">EXPLORER 33</t>
  </si>
  <si>
    <t xml:space="preserve">Explorer 33</t>
  </si>
  <si>
    <t xml:space="preserve">Explorer</t>
  </si>
  <si>
    <t xml:space="preserve">1966-058A</t>
  </si>
  <si>
    <t xml:space="preserve">Thor Delta E-1</t>
  </si>
  <si>
    <t xml:space="preserve">NASA</t>
  </si>
  <si>
    <t xml:space="preserve">Too much speed </t>
  </si>
  <si>
    <t xml:space="preserve">Space track and Satlist</t>
  </si>
  <si>
    <t xml:space="preserve">Lunar Orbiter 1</t>
  </si>
  <si>
    <t xml:space="preserve">Lunar Orbiter</t>
  </si>
  <si>
    <t xml:space="preserve">1966-073A</t>
  </si>
  <si>
    <t xml:space="preserve">Atlas-Agena D</t>
  </si>
  <si>
    <t xml:space="preserve">estimated (conflict ref)</t>
  </si>
  <si>
    <t xml:space="preserve">h</t>
  </si>
  <si>
    <t xml:space="preserve">Luna 11</t>
  </si>
  <si>
    <t xml:space="preserve">1966-078A</t>
  </si>
  <si>
    <t xml:space="preserve">Surveyor 2</t>
  </si>
  <si>
    <t xml:space="preserve">1966-084A</t>
  </si>
  <si>
    <t xml:space="preserve">Luna 12</t>
  </si>
  <si>
    <t xml:space="preserve">1966-094A</t>
  </si>
  <si>
    <t xml:space="preserve">Unknown (1967)   </t>
  </si>
  <si>
    <t xml:space="preserve">Lunar Orbiter 2</t>
  </si>
  <si>
    <t xml:space="preserve">1966-100A</t>
  </si>
  <si>
    <t xml:space="preserve">j</t>
  </si>
  <si>
    <t xml:space="preserve">Luna 13</t>
  </si>
  <si>
    <t xml:space="preserve">1966-116A</t>
  </si>
  <si>
    <t xml:space="preserve">TASS communiques</t>
  </si>
  <si>
    <t xml:space="preserve">Saddiqi has it at 18°52'N and 62°3' W</t>
  </si>
  <si>
    <t xml:space="preserve">Lunar Orbiter 3</t>
  </si>
  <si>
    <t xml:space="preserve">1967-008A</t>
  </si>
  <si>
    <t xml:space="preserve">camera failure</t>
  </si>
  <si>
    <t xml:space="preserve">Surveyor 3</t>
  </si>
  <si>
    <t xml:space="preserve">1967-035A</t>
  </si>
  <si>
    <t xml:space="preserve">visited on the Moon by Apollo 12 crew.</t>
  </si>
  <si>
    <t xml:space="preserve">Lunar Orbiter 4</t>
  </si>
  <si>
    <t xml:space="preserve">1967-041A</t>
  </si>
  <si>
    <t xml:space="preserve">k</t>
  </si>
  <si>
    <t xml:space="preserve">Surveyor 4</t>
  </si>
  <si>
    <t xml:space="preserve">1967-068A</t>
  </si>
  <si>
    <t xml:space="preserve">Lander failure</t>
  </si>
  <si>
    <t xml:space="preserve">i</t>
  </si>
  <si>
    <t xml:space="preserve">Explorer 35</t>
  </si>
  <si>
    <t xml:space="preserve">1967-070A</t>
  </si>
  <si>
    <t xml:space="preserve">Delta</t>
  </si>
  <si>
    <t xml:space="preserve">Lunar Orbiter 5</t>
  </si>
  <si>
    <t xml:space="preserve">1967-075A</t>
  </si>
  <si>
    <t xml:space="preserve">l</t>
  </si>
  <si>
    <t xml:space="preserve">Surveyor 5</t>
  </si>
  <si>
    <t xml:space="preserve">1967-084A</t>
  </si>
  <si>
    <t xml:space="preserve">Surveyor 6</t>
  </si>
  <si>
    <t xml:space="preserve">1967-112A</t>
  </si>
  <si>
    <t xml:space="preserve">Surveyor 7</t>
  </si>
  <si>
    <t xml:space="preserve">1968-001A</t>
  </si>
  <si>
    <t xml:space="preserve">Luna 1968A</t>
  </si>
  <si>
    <t xml:space="preserve">Luna 14</t>
  </si>
  <si>
    <t xml:space="preserve">1968-027A</t>
  </si>
  <si>
    <t xml:space="preserve">Zond 1968A</t>
  </si>
  <si>
    <t xml:space="preserve">SL-12/D-1-e</t>
  </si>
  <si>
    <t xml:space="preserve">C-ORB-U</t>
  </si>
  <si>
    <t xml:space="preserve">Earth soft landing</t>
  </si>
  <si>
    <t xml:space="preserve">Zond 5</t>
  </si>
  <si>
    <t xml:space="preserve">1968-076A</t>
  </si>
  <si>
    <t xml:space="preserve">Proton Booster Plus Upper Stage and Escape Stages</t>
  </si>
  <si>
    <t xml:space="preserve">first living creatures to fly past the Moon</t>
  </si>
  <si>
    <t xml:space="preserve">Soft landed (Earth)</t>
  </si>
  <si>
    <t xml:space="preserve">Zond 6</t>
  </si>
  <si>
    <t xml:space="preserve">1968-101A</t>
  </si>
  <si>
    <t xml:space="preserve">animal cargo lost on landing.</t>
  </si>
  <si>
    <t xml:space="preserve">Apollo 8 Command Module</t>
  </si>
  <si>
    <t xml:space="preserve">Apollo 8</t>
  </si>
  <si>
    <t xml:space="preserve">Apollo</t>
  </si>
  <si>
    <t xml:space="preserve">1968-118A</t>
  </si>
  <si>
    <t xml:space="preserve">Saturn 5</t>
  </si>
  <si>
    <t xml:space="preserve">NASA-Office of Manned Space Flight </t>
  </si>
  <si>
    <t xml:space="preserve">C-ORB</t>
  </si>
  <si>
    <t xml:space="preserve">Apollo 8 Service Module</t>
  </si>
  <si>
    <t xml:space="preserve">Apollo 8 S-IVB</t>
  </si>
  <si>
    <t xml:space="preserve">1968-118B</t>
  </si>
  <si>
    <t xml:space="preserve">Yes</t>
  </si>
  <si>
    <t xml:space="preserve">horizons</t>
  </si>
  <si>
    <t xml:space="preserve">Zond 1969A</t>
  </si>
  <si>
    <t xml:space="preserve">Luna 1969A</t>
  </si>
  <si>
    <t xml:space="preserve">Luna 1969A Lunokhod</t>
  </si>
  <si>
    <t xml:space="preserve">R-ROV</t>
  </si>
  <si>
    <t xml:space="preserve">Surface exploration</t>
  </si>
  <si>
    <t xml:space="preserve">it had radioactive material on board</t>
  </si>
  <si>
    <t xml:space="preserve">Zond L1S-1</t>
  </si>
  <si>
    <t xml:space="preserve">SL-15/N-1</t>
  </si>
  <si>
    <t xml:space="preserve">Luna 1969B Ascent and re-entry stage</t>
  </si>
  <si>
    <t xml:space="preserve">Luna 1969B</t>
  </si>
  <si>
    <t xml:space="preserve">R-ASC</t>
  </si>
  <si>
    <t xml:space="preserve">Sample return (from surface)</t>
  </si>
  <si>
    <t xml:space="preserve">Luna 1969B Lander</t>
  </si>
  <si>
    <t xml:space="preserve">Apollo 10 Command Module</t>
  </si>
  <si>
    <t xml:space="preserve">Apollo 10</t>
  </si>
  <si>
    <t xml:space="preserve">1969-043A</t>
  </si>
  <si>
    <t xml:space="preserve">Apollo 10 Service Module</t>
  </si>
  <si>
    <t xml:space="preserve">Apollo 10 Lunar Module Ascent Stage</t>
  </si>
  <si>
    <t xml:space="preserve">C-ASC</t>
  </si>
  <si>
    <t xml:space="preserve">"https://ssd.jpl.nasa.gov/horizons/app.html#/","https://skyandtelescope.org/astronomy-news/astronomers-might-have-found-apollo-10-snoopy-module/" , "https://ssd.jpl.nasa.gov/horizons/app.html#/"</t>
  </si>
  <si>
    <t xml:space="preserve">Apollo 10 Lunar Module Lander</t>
  </si>
  <si>
    <t xml:space="preserve">Unknown (1969)   </t>
  </si>
  <si>
    <t xml:space="preserve">Apollo 10 S-IVB</t>
  </si>
  <si>
    <t xml:space="preserve">1969-043B</t>
  </si>
  <si>
    <t xml:space="preserve">Ballistic</t>
  </si>
  <si>
    <t xml:space="preserve">Horizons</t>
  </si>
  <si>
    <t xml:space="preserve">Luna 1969C Ascent and re-entry stage</t>
  </si>
  <si>
    <t xml:space="preserve">Luna 1969C</t>
  </si>
  <si>
    <t xml:space="preserve">Luna 1969C Lander</t>
  </si>
  <si>
    <t xml:space="preserve">Zond L1S-2</t>
  </si>
  <si>
    <t xml:space="preserve">Luna 15 Ascent and re-entry stage</t>
  </si>
  <si>
    <t xml:space="preserve">Luna 15</t>
  </si>
  <si>
    <t xml:space="preserve">1969-058A</t>
  </si>
  <si>
    <t xml:space="preserve">achieved orbit but then crashed during landing</t>
  </si>
  <si>
    <t xml:space="preserve">c1</t>
  </si>
  <si>
    <t xml:space="preserve">Harvey, B., The new Russian space programme from competition to collaboration, John Wiley &amp; Sons, Chichester, England, 1996. Johnson, N. L., Handbook of soviet lunar and planetary exploration - volume 47 science and technology series, Amer. Astronau. Soc. Publ., 1979.</t>
  </si>
  <si>
    <t xml:space="preserve">Luna 15 Lander</t>
  </si>
  <si>
    <t xml:space="preserve">Apollo 11 Command Module</t>
  </si>
  <si>
    <t xml:space="preserve">Apollo 11</t>
  </si>
  <si>
    <t xml:space="preserve">1969-059A</t>
  </si>
  <si>
    <t xml:space="preserve">first humans to land on the Moon</t>
  </si>
  <si>
    <t xml:space="preserve">Apollo 11 Service Module</t>
  </si>
  <si>
    <t xml:space="preserve">Apollo 11 Lunar Module Ascent Stage</t>
  </si>
  <si>
    <t xml:space="preserve">1969-059C</t>
  </si>
  <si>
    <t xml:space="preserve">Crew ascent</t>
  </si>
  <si>
    <t xml:space="preserve">Unknown (1969)  </t>
  </si>
  <si>
    <t xml:space="preserve">Apollo 11 S-IVB</t>
  </si>
  <si>
    <t xml:space="preserve">1969-059B</t>
  </si>
  <si>
    <t xml:space="preserve">Apollo 11 Lunar Module Lander</t>
  </si>
  <si>
    <t xml:space="preserve">Zond 7</t>
  </si>
  <si>
    <t xml:space="preserve">1969-067A</t>
  </si>
  <si>
    <t xml:space="preserve">Cosmos 300 Ascent and re-entry stage</t>
  </si>
  <si>
    <t xml:space="preserve">Cosmos 300</t>
  </si>
  <si>
    <t xml:space="preserve">1969-080A</t>
  </si>
  <si>
    <t xml:space="preserve">Proton</t>
  </si>
  <si>
    <t xml:space="preserve">Cosmos 300 Lander</t>
  </si>
  <si>
    <t xml:space="preserve">Cosmos 305 Ascent and re-entry stage</t>
  </si>
  <si>
    <t xml:space="preserve">Cosmos 305</t>
  </si>
  <si>
    <t xml:space="preserve">1969-092A</t>
  </si>
  <si>
    <t xml:space="preserve">Cosmos 305 Lander</t>
  </si>
  <si>
    <t xml:space="preserve">Apollo 12 Lunar Module Ascent Stage</t>
  </si>
  <si>
    <t xml:space="preserve">Apollo 12</t>
  </si>
  <si>
    <t xml:space="preserve">1969-099C</t>
  </si>
  <si>
    <t xml:space="preserve">NASA-Office of Manned Space Flight , NASA-Office of Space Science Applications </t>
  </si>
  <si>
    <t xml:space="preserve">rendezvous with Surveyor 3 on the surface of the moon.</t>
  </si>
  <si>
    <t xml:space="preserve">m</t>
  </si>
  <si>
    <t xml:space="preserve">Apollo 12 Command Module</t>
  </si>
  <si>
    <t xml:space="preserve">1969-099A</t>
  </si>
  <si>
    <t xml:space="preserve">Apollo 12 Service Module</t>
  </si>
  <si>
    <t xml:space="preserve">Apollo 12 S-IVB</t>
  </si>
  <si>
    <t xml:space="preserve">1969-099B</t>
  </si>
  <si>
    <t xml:space="preserve">NSSDC, orbit around the Earth, data from satlist, distance in km and the period in minutes</t>
  </si>
  <si>
    <t xml:space="preserve">Apollo 12 Lunar Module Lander</t>
  </si>
  <si>
    <t xml:space="preserve">NSSDC/Satlist</t>
  </si>
  <si>
    <t xml:space="preserve">Luna 1970A Ascent and re-entry stage</t>
  </si>
  <si>
    <t xml:space="preserve">Luna 1970A</t>
  </si>
  <si>
    <t xml:space="preserve">Luna 1970A Lander</t>
  </si>
  <si>
    <t xml:space="preserve">Luna 1970B</t>
  </si>
  <si>
    <t xml:space="preserve">Apollo 13 S-IVB</t>
  </si>
  <si>
    <t xml:space="preserve">Apollo 13</t>
  </si>
  <si>
    <t xml:space="preserve">1970-029B</t>
  </si>
  <si>
    <t xml:space="preserve">Impact trajectory</t>
  </si>
  <si>
    <t xml:space="preserve">Apollo 13 Command Module</t>
  </si>
  <si>
    <t xml:space="preserve">1970-029A</t>
  </si>
  <si>
    <t xml:space="preserve">Free-Return trajectory</t>
  </si>
  <si>
    <t xml:space="preserve">Crew ascented safely to Earth.</t>
  </si>
  <si>
    <t xml:space="preserve">Apollo 13 Service Module</t>
  </si>
  <si>
    <t xml:space="preserve">Apollo 13 Lunar Module Ascent Stage</t>
  </si>
  <si>
    <t xml:space="preserve">1970-029C</t>
  </si>
  <si>
    <t xml:space="preserve">NSSDC (disposal strategy deduced from the other Apollo missions)</t>
  </si>
  <si>
    <t xml:space="preserve">Apollo 13 Lunar Module Lander</t>
  </si>
  <si>
    <t xml:space="preserve">Luna 16 Ascent and re-entry stage</t>
  </si>
  <si>
    <t xml:space="preserve">Luna 16</t>
  </si>
  <si>
    <t xml:space="preserve">1970-072A</t>
  </si>
  <si>
    <t xml:space="preserve">first robotic sample return from beyond Earth.</t>
  </si>
  <si>
    <t xml:space="preserve">Luna 16 Lander</t>
  </si>
  <si>
    <t xml:space="preserve">Zond 8</t>
  </si>
  <si>
    <t xml:space="preserve">1970-088A</t>
  </si>
  <si>
    <t xml:space="preserve">Luna 17</t>
  </si>
  <si>
    <t xml:space="preserve">1970-095A</t>
  </si>
  <si>
    <t xml:space="preserve">Lunokhod 1</t>
  </si>
  <si>
    <t xml:space="preserve">1970-095D</t>
  </si>
  <si>
    <t xml:space="preserve">first robotic rover to explore the surface of a world beyond Earth</t>
  </si>
  <si>
    <t xml:space="preserve">Apollo 14 S-IVB</t>
  </si>
  <si>
    <t xml:space="preserve">Apollo 14</t>
  </si>
  <si>
    <t xml:space="preserve">1971-008B</t>
  </si>
  <si>
    <t xml:space="preserve">Apollo 14 Lunar Module Ascent Stage</t>
  </si>
  <si>
    <t xml:space="preserve">1971-008C</t>
  </si>
  <si>
    <t xml:space="preserve">Apollo 14 Command Module</t>
  </si>
  <si>
    <t xml:space="preserve">1971-008A</t>
  </si>
  <si>
    <t xml:space="preserve">Apollo 14 Service Module</t>
  </si>
  <si>
    <t xml:space="preserve">Apollo 14 Lunar Module Lander</t>
  </si>
  <si>
    <t xml:space="preserve">Apollo 15 Lunar Roving Vehicle</t>
  </si>
  <si>
    <t xml:space="preserve">Apollo 15</t>
  </si>
  <si>
    <t xml:space="preserve">Apollo 15 Lunar Module Lander</t>
  </si>
  <si>
    <t xml:space="preserve">1971-063C</t>
  </si>
  <si>
    <t xml:space="preserve">C-ROV</t>
  </si>
  <si>
    <t xml:space="preserve">Apollo 15 S-IVB</t>
  </si>
  <si>
    <t xml:space="preserve">1971-063B</t>
  </si>
  <si>
    <t xml:space="preserve">Apollo 15 Lunar Module Ascent Stage</t>
  </si>
  <si>
    <t xml:space="preserve">NASA-Office of Space Science Applications , NASA-Office of Manned Space Flight </t>
  </si>
  <si>
    <t xml:space="preserve">Apollo 15 Command Module</t>
  </si>
  <si>
    <t xml:space="preserve">1971-063A</t>
  </si>
  <si>
    <t xml:space="preserve">Apollo 15 Service Module</t>
  </si>
  <si>
    <t xml:space="preserve">Apollo 15 Particles and Fields Subsatellite (PFS-1)</t>
  </si>
  <si>
    <t xml:space="preserve">1971-063D</t>
  </si>
  <si>
    <t xml:space="preserve">Luna 18 Ascent and re-entry stage</t>
  </si>
  <si>
    <t xml:space="preserve">Luna 18</t>
  </si>
  <si>
    <t xml:space="preserve">1971-073A</t>
  </si>
  <si>
    <t xml:space="preserve">n</t>
  </si>
  <si>
    <t xml:space="preserve">Luna 18 Lander</t>
  </si>
  <si>
    <t xml:space="preserve">Luna 19</t>
  </si>
  <si>
    <t xml:space="preserve">1971-082A</t>
  </si>
  <si>
    <t xml:space="preserve">Unknown (1973)   </t>
  </si>
  <si>
    <t xml:space="preserve">Luna 20 Ascent and re-entry stage</t>
  </si>
  <si>
    <t xml:space="preserve">Luna 20</t>
  </si>
  <si>
    <t xml:space="preserve">1972-007A</t>
  </si>
  <si>
    <t xml:space="preserve">Luna 20 Lander</t>
  </si>
  <si>
    <t xml:space="preserve">Apollo 16 S-IVB</t>
  </si>
  <si>
    <t xml:space="preserve">Apollo 16</t>
  </si>
  <si>
    <t xml:space="preserve">1972-031B</t>
  </si>
  <si>
    <t xml:space="preserve">Apollo 16 Particles and Fields Subsatellite (PFS-2)</t>
  </si>
  <si>
    <t xml:space="preserve">Apollo 16 Service Module</t>
  </si>
  <si>
    <t xml:space="preserve">1972-031D</t>
  </si>
  <si>
    <t xml:space="preserve">Wrong orbit, decayed prematurely</t>
  </si>
  <si>
    <t xml:space="preserve">o</t>
  </si>
  <si>
    <t xml:space="preserve">Apollo 16 Lunar Module Ascent Stage</t>
  </si>
  <si>
    <t xml:space="preserve">1972-031C</t>
  </si>
  <si>
    <t xml:space="preserve">Apollo 16 Command Module</t>
  </si>
  <si>
    <t xml:space="preserve">1972-031A</t>
  </si>
  <si>
    <t xml:space="preserve">Apollo 16 Lunar Module Lander</t>
  </si>
  <si>
    <t xml:space="preserve">Apollo 16 Lunar Roving Vehicle</t>
  </si>
  <si>
    <t xml:space="preserve">Soyuz L3</t>
  </si>
  <si>
    <t xml:space="preserve">Soyuz</t>
  </si>
  <si>
    <t xml:space="preserve">Apollo 17 S-IVB</t>
  </si>
  <si>
    <t xml:space="preserve">Apollo 17</t>
  </si>
  <si>
    <t xml:space="preserve">1972-096B</t>
  </si>
  <si>
    <t xml:space="preserve">Apollo 17 Lunar Module Ascent Stage</t>
  </si>
  <si>
    <t xml:space="preserve">1972-096C</t>
  </si>
  <si>
    <t xml:space="preserve">first scientist on the Moon and final Apollo mission</t>
  </si>
  <si>
    <t xml:space="preserve">Apollo 17 Command Module</t>
  </si>
  <si>
    <t xml:space="preserve">1972-096A</t>
  </si>
  <si>
    <t xml:space="preserve">Apollo 17 Service Module</t>
  </si>
  <si>
    <t xml:space="preserve">Apollo 17 Lunar Module Lander</t>
  </si>
  <si>
    <t xml:space="preserve">Apollo 17 Lunar Roving Vehicle</t>
  </si>
  <si>
    <t xml:space="preserve">Luna 21</t>
  </si>
  <si>
    <t xml:space="preserve">1973-001A</t>
  </si>
  <si>
    <t xml:space="preserve">Lunokhod 2</t>
  </si>
  <si>
    <t xml:space="preserve">longest-lived rover on the Moon, drove 24 miles (39 kilometers)</t>
  </si>
  <si>
    <t xml:space="preserve">Radio Astronomy Explorer B (RAE-B)</t>
  </si>
  <si>
    <t xml:space="preserve">1973-039A</t>
  </si>
  <si>
    <t xml:space="preserve">Luna 22</t>
  </si>
  <si>
    <t xml:space="preserve">1974-037A</t>
  </si>
  <si>
    <t xml:space="preserve">Unknown (1976)   </t>
  </si>
  <si>
    <t xml:space="preserve">Luna 23 Ascent and re-entry stage</t>
  </si>
  <si>
    <t xml:space="preserve">Luna 23</t>
  </si>
  <si>
    <t xml:space="preserve">1974-084A</t>
  </si>
  <si>
    <t xml:space="preserve">Luna 23 Lander</t>
  </si>
  <si>
    <t xml:space="preserve">Luna 1975A Ascent and re-entry stage</t>
  </si>
  <si>
    <t xml:space="preserve">Luna 1975A</t>
  </si>
  <si>
    <t xml:space="preserve">Luna 1975A Lander</t>
  </si>
  <si>
    <t xml:space="preserve">Luna 24 Ascent and re-entry stage</t>
  </si>
  <si>
    <t xml:space="preserve">Luna 24</t>
  </si>
  <si>
    <t xml:space="preserve">1976-081A</t>
  </si>
  <si>
    <t xml:space="preserve">Luna 24 Lander</t>
  </si>
  <si>
    <t xml:space="preserve">1976-081E</t>
  </si>
  <si>
    <t xml:space="preserve">Hagoromo</t>
  </si>
  <si>
    <t xml:space="preserve">Hiten</t>
  </si>
  <si>
    <t xml:space="preserve">1990-007B</t>
  </si>
  <si>
    <t xml:space="preserve">M-3SII</t>
  </si>
  <si>
    <t xml:space="preserve">Uchinoura Space Center, Japan</t>
  </si>
  <si>
    <t xml:space="preserve">Institute of Space and Aeronautical Science, University of Tokyo</t>
  </si>
  <si>
    <t xml:space="preserve">Japan</t>
  </si>
  <si>
    <t xml:space="preserve">r</t>
  </si>
  <si>
    <t xml:space="preserve">1990-007A</t>
  </si>
  <si>
    <t xml:space="preserve">Earth orbit, Lunar flybys, Earth orbit, WSB, EML 4 and 5, Lunar orbit, Moon impact.</t>
  </si>
  <si>
    <t xml:space="preserve"> first Japanese Moon mission</t>
  </si>
  <si>
    <t xml:space="preserve">q</t>
  </si>
  <si>
    <t xml:space="preserve">conflict in its source (Uesugi, 1996) about the latitude and loginteude, difference of 0.3 on both.</t>
  </si>
  <si>
    <t xml:space="preserve">Clementine 1 (DSPSE)</t>
  </si>
  <si>
    <t xml:space="preserve">Clementine</t>
  </si>
  <si>
    <t xml:space="preserve">Deep Space Program</t>
  </si>
  <si>
    <t xml:space="preserve">1994-004A</t>
  </si>
  <si>
    <t xml:space="preserve">Titan II-G</t>
  </si>
  <si>
    <t xml:space="preserve">Vandenberg AFB, United States</t>
  </si>
  <si>
    <t xml:space="preserve">NASA-Office of Space Science Applications , Department of Defense-Department of the Navy</t>
  </si>
  <si>
    <t xml:space="preserve">After leaving lunar orbit, a malfunction in one of the on-board computers on May 7 at 14:39 UTC (9:39 AM EST) caused a thruster to fire until it had used up all of its fuel, leaving the spacecraft spinning at about 80 RPM with no spin control</t>
  </si>
  <si>
    <t xml:space="preserve">octogonal + solar array</t>
  </si>
  <si>
    <t xml:space="preserve">Space track</t>
  </si>
  <si>
    <t xml:space="preserve">Lunar Prospector</t>
  </si>
  <si>
    <t xml:space="preserve">1998-001A</t>
  </si>
  <si>
    <t xml:space="preserve">Athena 2</t>
  </si>
  <si>
    <t xml:space="preserve">Lunar Prospector Trans Lunar Injection Stage</t>
  </si>
  <si>
    <t xml:space="preserve">1998-001A?</t>
  </si>
  <si>
    <t xml:space="preserve">Probably it is the WTF debris, destroyed in 2015 in an Earth reentry</t>
  </si>
  <si>
    <t xml:space="preserve">SMART-1</t>
  </si>
  <si>
    <t xml:space="preserve">Small Missions for Advanced Research in Technology 1</t>
  </si>
  <si>
    <t xml:space="preserve">SMART</t>
  </si>
  <si>
    <t xml:space="preserve">2003-043C</t>
  </si>
  <si>
    <t xml:space="preserve">Ariane 5</t>
  </si>
  <si>
    <t xml:space="preserve">Kourou, French Guiana</t>
  </si>
  <si>
    <t xml:space="preserve">European Space Agency</t>
  </si>
  <si>
    <t xml:space="preserve">Europe</t>
  </si>
  <si>
    <t xml:space="preserve">first European Moon mission</t>
  </si>
  <si>
    <t xml:space="preserve">s</t>
  </si>
  <si>
    <t xml:space="preserve">THEMIS-B (ARTEMIS-P1 )</t>
  </si>
  <si>
    <t xml:space="preserve">Time History of Events and Macroscale Interactions during Substorms (THEMIS)</t>
  </si>
  <si>
    <t xml:space="preserve">THEMIS</t>
  </si>
  <si>
    <t xml:space="preserve">2007-004B</t>
  </si>
  <si>
    <t xml:space="preserve">Delta II 7925</t>
  </si>
  <si>
    <t xml:space="preserve">EML2--&gt;Elliptical Lunar orbit</t>
  </si>
  <si>
    <t xml:space="preserve">Active</t>
  </si>
  <si>
    <t xml:space="preserve">Orbit (Moon)</t>
  </si>
  <si>
    <t xml:space="preserve">Current</t>
  </si>
  <si>
    <t xml:space="preserve">[1]T. H. Sweetser et al., ‘ARTEMIS Mission Design’, Space Sci Rev, vol. 165, no. 1, pp. 27–57, Dec. 2011, doi: 10.1007/s11214-012-9869-1.</t>
  </si>
  <si>
    <t xml:space="preserve">cube+probe</t>
  </si>
  <si>
    <t xml:space="preserve">Satlist, the unit are km and minutes, The radius is huge because there's a long probe used to measure the electric field</t>
  </si>
  <si>
    <t xml:space="preserve">THEMIS-C (ARTEMIS-P2)</t>
  </si>
  <si>
    <t xml:space="preserve">2007-004C</t>
  </si>
  <si>
    <t xml:space="preserve">EML1--&gt;Elliptical Lunar orbit</t>
  </si>
  <si>
    <t xml:space="preserve">Satlist, the unit are km and minutes</t>
  </si>
  <si>
    <t xml:space="preserve">Ouna (VRAD)</t>
  </si>
  <si>
    <t xml:space="preserve">SELENE (Kaguya)</t>
  </si>
  <si>
    <t xml:space="preserve">Kaguya (SELENE)</t>
  </si>
  <si>
    <t xml:space="preserve">2007-039C</t>
  </si>
  <si>
    <t xml:space="preserve">H-2A</t>
  </si>
  <si>
    <t xml:space="preserve">Tanegashima, Japan</t>
  </si>
  <si>
    <t xml:space="preserve">Japan Aerospace Exploration Agency(Japan)</t>
  </si>
  <si>
    <t xml:space="preserve">u</t>
  </si>
  <si>
    <t xml:space="preserve">Kaguya</t>
  </si>
  <si>
    <t xml:space="preserve">2007-039A</t>
  </si>
  <si>
    <t xml:space="preserve">x</t>
  </si>
  <si>
    <t xml:space="preserve">Okina (Relay Star)</t>
  </si>
  <si>
    <t xml:space="preserve">2007-039B</t>
  </si>
  <si>
    <t xml:space="preserve">v</t>
  </si>
  <si>
    <t xml:space="preserve">Chang'e 1</t>
  </si>
  <si>
    <t xml:space="preserve">Chang'e</t>
  </si>
  <si>
    <t xml:space="preserve">2007-051A</t>
  </si>
  <si>
    <t xml:space="preserve">Long March 3A</t>
  </si>
  <si>
    <t xml:space="preserve">Xichang, Peoples Republic of China</t>
  </si>
  <si>
    <t xml:space="preserve">China National Space Administration</t>
  </si>
  <si>
    <t xml:space="preserve">China</t>
  </si>
  <si>
    <t xml:space="preserve">first Chinese Moon mission</t>
  </si>
  <si>
    <t xml:space="preserve">https://www.sciencedirect.com/science/article/abs/pii/S001910351830335X</t>
  </si>
  <si>
    <t xml:space="preserve">Moon Impact Probe (MIP)</t>
  </si>
  <si>
    <t xml:space="preserve">Chandrayaan 1</t>
  </si>
  <si>
    <t xml:space="preserve">Chandrayaan</t>
  </si>
  <si>
    <t xml:space="preserve">Chandrayaan 1 Lunar Orbiter</t>
  </si>
  <si>
    <t xml:space="preserve">2008-052A</t>
  </si>
  <si>
    <t xml:space="preserve">PSLV-XL</t>
  </si>
  <si>
    <t xml:space="preserve">Sriharikota, India</t>
  </si>
  <si>
    <t xml:space="preserve">Indian Space Research Organization</t>
  </si>
  <si>
    <t xml:space="preserve">India</t>
  </si>
  <si>
    <t xml:space="preserve">t</t>
  </si>
  <si>
    <t xml:space="preserve">cube</t>
  </si>
  <si>
    <t xml:space="preserve">  periapsis and apoapsis are in km, and the period in hours  " https://www.isro.gov.in/Spacecraft/chandrayaan-1, the thing is still orbiting the moon https://www.nasa.gov/feature/jpl/new-nasa-radar-technique-finds-lost-lunar-spacecraft     " "https://earth.esa.int/web/eoportal/satellite-missions/c-missions/chandrayaan-1"</t>
  </si>
  <si>
    <t xml:space="preserve">Lunar Reconnaissance Orbiter (LRO)</t>
  </si>
  <si>
    <t xml:space="preserve">Lunar Reconnaissance Orbiter</t>
  </si>
  <si>
    <t xml:space="preserve">Lunar Precursor Robotic Program</t>
  </si>
  <si>
    <t xml:space="preserve">2009-031A</t>
  </si>
  <si>
    <t xml:space="preserve">Atlas V 401</t>
  </si>
  <si>
    <t xml:space="preserve">cube+solar panel</t>
  </si>
  <si>
    <t xml:space="preserve">https://nssdc.gsfc.nasa.gov/nmc/spacecraft/display.action?id=2009-031A</t>
  </si>
  <si>
    <t xml:space="preserve">LCROSS Sheparding Spacecraft (SSC)</t>
  </si>
  <si>
    <t xml:space="preserve">Lunar Crater Observation and Sensing Satellite (LCROSS)</t>
  </si>
  <si>
    <t xml:space="preserve">2009-031B</t>
  </si>
  <si>
    <t xml:space="preserve">y</t>
  </si>
  <si>
    <t xml:space="preserve">LCROSS Upper Stage</t>
  </si>
  <si>
    <t xml:space="preserve">Chang'e 2</t>
  </si>
  <si>
    <t xml:space="preserve">2010-050A</t>
  </si>
  <si>
    <t xml:space="preserve">Long March 3C</t>
  </si>
  <si>
    <t xml:space="preserve">https://earth.esa.int/web/eoportal/satellite-missions/c-missions/chang-e-2</t>
  </si>
  <si>
    <t xml:space="preserve">Gravity Recovery And Interior Laboratory-A (GRAIL) (Ebb)</t>
  </si>
  <si>
    <t xml:space="preserve">GRAIL</t>
  </si>
  <si>
    <t xml:space="preserve">2011-046A</t>
  </si>
  <si>
    <t xml:space="preserve">Delta II</t>
  </si>
  <si>
    <t xml:space="preserve">Gravity Recovery And Interior Laboratory-B (GRAIL) (Flow)</t>
  </si>
  <si>
    <t xml:space="preserve">2011-046B</t>
  </si>
  <si>
    <t xml:space="preserve">Lunar Atmosphere and Dust Environment Explorer (LADEE)</t>
  </si>
  <si>
    <t xml:space="preserve">LADEE</t>
  </si>
  <si>
    <t xml:space="preserve">2013-047A</t>
  </si>
  <si>
    <t xml:space="preserve">Minotaur 5</t>
  </si>
  <si>
    <t xml:space="preserve">Wallops Island, United States</t>
  </si>
  <si>
    <t xml:space="preserve">I had to correct NSSDC that was contradicting itself on the date</t>
  </si>
  <si>
    <t xml:space="preserve">Chang'e 3</t>
  </si>
  <si>
    <t xml:space="preserve">2013-070A</t>
  </si>
  <si>
    <t xml:space="preserve">Long March 3B</t>
  </si>
  <si>
    <t xml:space="preserve">Yutu</t>
  </si>
  <si>
    <t xml:space="preserve">2013-070C</t>
  </si>
  <si>
    <t xml:space="preserve"> first non-Soviet rover on the Moon</t>
  </si>
  <si>
    <t xml:space="preserve">for end of life: https://www.newscientist.com/article/2099696-chinas-jade-rabbit-moon-rover-dead-after-31-months-on-surface/</t>
  </si>
  <si>
    <t xml:space="preserve">Chang'e 3 Upper Stage</t>
  </si>
  <si>
    <t xml:space="preserve">2013-070B</t>
  </si>
  <si>
    <t xml:space="preserve">TLI</t>
  </si>
  <si>
    <t xml:space="preserve">Space track, "https://spaceflight101.com/re-entry/re-entry-long-cz-3b-rb-41035/"</t>
  </si>
  <si>
    <t xml:space="preserve">Chang'e 5-T1 Return Vehicle</t>
  </si>
  <si>
    <t xml:space="preserve">Chang'e 5-T1</t>
  </si>
  <si>
    <t xml:space="preserve">2014-065A</t>
  </si>
  <si>
    <t xml:space="preserve">R-RTN</t>
  </si>
  <si>
    <t xml:space="preserve">Sample return (from orbit)</t>
  </si>
  <si>
    <t xml:space="preserve">Parking-&gt;LTO-&gt;Flyby-&gt;Reentry</t>
  </si>
  <si>
    <t xml:space="preserve">used astronautix to know last known location</t>
  </si>
  <si>
    <t xml:space="preserve">Chang'e 5-T1 Upper Stage</t>
  </si>
  <si>
    <t xml:space="preserve">2014-065B</t>
  </si>
  <si>
    <t xml:space="preserve">https://projectpluto.com/temp/dscovr.htm</t>
  </si>
  <si>
    <t xml:space="preserve">decay according to space track</t>
  </si>
  <si>
    <t xml:space="preserve">Chang'e 5-T1 Service Module</t>
  </si>
  <si>
    <t xml:space="preserve">Parking-&gt;LTO-&gt;Flyby-&gt;EML2-&gt;LLO</t>
  </si>
  <si>
    <t xml:space="preserve">NSSDC, says it's in a orbit 200 km altitude, 127-minute lunar orbit inclined at 43.7 degrees. It is most likely to decade naturally. Operations stopped on 7 march https://chinaspacereport.wordpress.com/spaceflight/change5t1/</t>
  </si>
  <si>
    <t xml:space="preserve">Manfred Memorial Moon Mission 4M</t>
  </si>
  <si>
    <t xml:space="preserve">LuxSpace</t>
  </si>
  <si>
    <t xml:space="preserve">Germany</t>
  </si>
  <si>
    <t xml:space="preserve">0.969</t>
  </si>
  <si>
    <t xml:space="preserve">wikipedia, there isn't much around and the NSS doesn't have it. Also astronautix and https://spaceflight101.com/change/change-5-test-mission/ "It is probable (90%) that the stage re-enters the atmosphere after its flight around the Moon, but it could also enter a highly elliptical orbit with an apogee near 400,000 Kilometers."</t>
  </si>
  <si>
    <t xml:space="preserve">Queqiao</t>
  </si>
  <si>
    <t xml:space="preserve">QUEQIAO</t>
  </si>
  <si>
    <t xml:space="preserve">2018-045A</t>
  </si>
  <si>
    <t xml:space="preserve">Long March 4</t>
  </si>
  <si>
    <t xml:space="preserve">L2 Halo Orbit</t>
  </si>
  <si>
    <t xml:space="preserve">LS2 HALO</t>
  </si>
  <si>
    <t xml:space="preserve">L2</t>
  </si>
  <si>
    <t xml:space="preserve">Cislunar orbit (EML2)</t>
  </si>
  <si>
    <t xml:space="preserve">Longjiang 2</t>
  </si>
  <si>
    <t xml:space="preserve">2018-045C</t>
  </si>
  <si>
    <t xml:space="preserve">Harbin Institute of Technology </t>
  </si>
  <si>
    <t xml:space="preserve">disagree with nssdc about the disciplines, taken from planetary.org together with funding agency. The landing site comes from NSSDC</t>
  </si>
  <si>
    <t xml:space="preserve">Longjiang 1</t>
  </si>
  <si>
    <t xml:space="preserve">2018-045B</t>
  </si>
  <si>
    <t xml:space="preserve">disagree with nssdc about the disciplines, taken from planetary.org  together with funding agency. Fail to reach lunar orbit, probably in solar orbit according to satlist</t>
  </si>
  <si>
    <t xml:space="preserve">Chang'e 4</t>
  </si>
  <si>
    <t xml:space="preserve">2018-103A</t>
  </si>
  <si>
    <t xml:space="preserve">first lunar farside landing</t>
  </si>
  <si>
    <t xml:space="preserve">confirmed location on 3-Jan-19?</t>
  </si>
  <si>
    <t xml:space="preserve">Chang’e 4 Upper Stage</t>
  </si>
  <si>
    <t xml:space="preserve">2018-103B</t>
  </si>
  <si>
    <t xml:space="preserve">Yutu 2</t>
  </si>
  <si>
    <t xml:space="preserve">z</t>
  </si>
  <si>
    <t xml:space="preserve">Beresheet</t>
  </si>
  <si>
    <t xml:space="preserve">2019-009B</t>
  </si>
  <si>
    <t xml:space="preserve">Falcon 9 Full Thrust</t>
  </si>
  <si>
    <t xml:space="preserve">SpaceIL</t>
  </si>
  <si>
    <t xml:space="preserve">Israel</t>
  </si>
  <si>
    <t xml:space="preserve"> first lunar landing attempt by a private company</t>
  </si>
  <si>
    <t xml:space="preserve">Chandrayaan 2 Orbiter</t>
  </si>
  <si>
    <t xml:space="preserve">Chandrayaan 2</t>
  </si>
  <si>
    <t xml:space="preserve">2019-042A</t>
  </si>
  <si>
    <t xml:space="preserve">GSLV-MkIII</t>
  </si>
  <si>
    <t xml:space="preserve">cube+cylinder+solar panel</t>
  </si>
  <si>
    <t xml:space="preserve">still in august 2020 active, see https://www.isro.gov.in/chandrayaan-2-completes-year-around-moon</t>
  </si>
  <si>
    <t xml:space="preserve">Vikram Lander</t>
  </si>
  <si>
    <t xml:space="preserve">Pragyan Rover</t>
  </si>
  <si>
    <t xml:space="preserve">Chang'e 5 Orbiter</t>
  </si>
  <si>
    <t xml:space="preserve">Chang'e 5</t>
  </si>
  <si>
    <t xml:space="preserve">2020-087A</t>
  </si>
  <si>
    <t xml:space="preserve">Long March 5</t>
  </si>
  <si>
    <t xml:space="preserve">Wenchang, Peoples Republic of China</t>
  </si>
  <si>
    <t xml:space="preserve">Multiple</t>
  </si>
  <si>
    <t xml:space="preserve">M-DRO</t>
  </si>
  <si>
    <t xml:space="preserve">Extended mission to SEL1 and then DRO</t>
  </si>
  <si>
    <t xml:space="preserve">https://www.thespacereview.com/article/4365/1</t>
  </si>
  <si>
    <t xml:space="preserve">Chang'e 5 Lander</t>
  </si>
  <si>
    <t xml:space="preserve">https://news.cgtn.com/news/2020-12-20/What-happened-to-Chang-e-5-s-ASCcender-lander-and-orbiter--WmW0pHpr3i/index.html
https://www.nytimes.com/2020/12/01/science/china-moon-landing.html</t>
  </si>
  <si>
    <t xml:space="preserve">Chang'e 5 Ascender</t>
  </si>
  <si>
    <t xml:space="preserve">https://news.cgtn.com/news/2020-12-20/What-happened-to-Chang-e-5-s-ASCcender-lander-and-orbiter--WmW0pHpr3i/index.html
https://spacenews.com/change-5-spacecraft-smashes-into-moon-after-completing-mission/</t>
  </si>
  <si>
    <t xml:space="preserve">Chang'e 5 Return Capsule</t>
  </si>
  <si>
    <t xml:space="preserve"> </t>
  </si>
  <si>
    <t xml:space="preserve">https://news.cgtn.com/news/2020-12-20/What-happened-to-Chang-e-5-s-ASCcender-lander-and-orbiter--WmW0pHpr3i/index.html</t>
  </si>
  <si>
    <t xml:space="preserve">CAPSTONE</t>
  </si>
  <si>
    <t xml:space="preserve">Artemis</t>
  </si>
  <si>
    <t xml:space="preserve">2022-070A</t>
  </si>
  <si>
    <t xml:space="preserve">Electron</t>
  </si>
  <si>
    <t xml:space="preserve">Mahia Peninsula, New Zealand</t>
  </si>
  <si>
    <t xml:space="preserve">Cislunar orbit</t>
  </si>
  <si>
    <t xml:space="preserve">L2S NRHO</t>
  </si>
  <si>
    <t xml:space="preserve">Korea Pathfinder Lunar Orbiter (KPLO)</t>
  </si>
  <si>
    <t xml:space="preserve">KPLO</t>
  </si>
  <si>
    <t xml:space="preserve">Korean Lunar Exploration Program</t>
  </si>
  <si>
    <t xml:space="preserve">2022-094A</t>
  </si>
  <si>
    <t xml:space="preserve">Falcon 9</t>
  </si>
  <si>
    <t xml:space="preserve">Korea Aerospace Research Institute</t>
  </si>
  <si>
    <t xml:space="preserve">South Korea</t>
  </si>
  <si>
    <t xml:space="preserve">ORION Vehicle</t>
  </si>
  <si>
    <t xml:space="preserve">Artemis 1</t>
  </si>
  <si>
    <t xml:space="preserve">2022-156A</t>
  </si>
  <si>
    <t xml:space="preserve">SLS Block 1 Crew</t>
  </si>
  <si>
    <t xml:space="preserve">Lunar flyby, DRO, flyby return</t>
  </si>
  <si>
    <t xml:space="preserve">Interim Cryogenic Propulsion Stage (ICPS)</t>
  </si>
  <si>
    <t xml:space="preserve">LunaH-Map</t>
  </si>
  <si>
    <t xml:space="preserve">LUNAH-MAP</t>
  </si>
  <si>
    <t xml:space="preserve">Failure to start propulsion</t>
  </si>
  <si>
    <t xml:space="preserve">Transfer (Earth)</t>
  </si>
  <si>
    <t xml:space="preserve">Lunar Ice Cube</t>
  </si>
  <si>
    <t xml:space="preserve">L-ICECUBE</t>
  </si>
  <si>
    <t xml:space="preserve">LunIR</t>
  </si>
  <si>
    <t xml:space="preserve">LUNIR</t>
  </si>
  <si>
    <t xml:space="preserve">Omotenashi</t>
  </si>
  <si>
    <t xml:space="preserve">OMOTENASH</t>
  </si>
  <si>
    <t xml:space="preserve">JAXA</t>
  </si>
  <si>
    <t xml:space="preserve">Communication instable</t>
  </si>
  <si>
    <t xml:space="preserve">Equuleus</t>
  </si>
  <si>
    <t xml:space="preserve">EQUULEUS</t>
  </si>
  <si>
    <t xml:space="preserve">L2S HALO (NRHO)</t>
  </si>
  <si>
    <t xml:space="preserve">Hakuto-R </t>
  </si>
  <si>
    <t xml:space="preserve">Hakuto-R Mission 1</t>
  </si>
  <si>
    <t xml:space="preserve">2022-168A</t>
  </si>
  <si>
    <t xml:space="preserve">ispace</t>
  </si>
  <si>
    <t xml:space="preserve">SORA-Q</t>
  </si>
  <si>
    <t xml:space="preserve">Lunar Excursion Vehicle</t>
  </si>
  <si>
    <t xml:space="preserve">Rashid</t>
  </si>
  <si>
    <t xml:space="preserve">Emirates Lunar Mission</t>
  </si>
  <si>
    <t xml:space="preserve">United Arab Emirates space program</t>
  </si>
  <si>
    <t xml:space="preserve">Mohammed bin Rashid Space Centre (MBRSC)</t>
  </si>
  <si>
    <t xml:space="preserve">United Arab Emirates</t>
  </si>
  <si>
    <t xml:space="preserve">Lunar Flashlight</t>
  </si>
  <si>
    <t xml:space="preserve">NASA's Advanced Exploration Systems (AES)</t>
  </si>
  <si>
    <t xml:space="preserve">2022-168B</t>
  </si>
  <si>
    <t xml:space="preserve">L2N NRHO  was scraped for engine malfunction</t>
  </si>
  <si>
    <t xml:space="preserve">https://www.space.com/nasa-moon-probe-lunar-orbit-impossible, https://www.space.com/nasa-moon-probe-lunar-flashlight-one-month-fix</t>
  </si>
  <si>
    <t xml:space="preserve">- multiple -</t>
  </si>
  <si>
    <t xml:space="preserve">Count - OBJECT_NAME</t>
  </si>
  <si>
    <t xml:space="preserve">Data</t>
  </si>
  <si>
    <t xml:space="preserve">Total Result</t>
  </si>
  <si>
    <t xml:space="preserve">SPACECRAFT</t>
  </si>
  <si>
    <t xml:space="preserve">LAUNCH_DATE</t>
  </si>
  <si>
    <t xml:space="preserve">LAUNCH_YEAR</t>
  </si>
  <si>
    <t xml:space="preserve">DEPLOYMENT_DATE</t>
  </si>
  <si>
    <t xml:space="preserve">LAUNCH_VEHICLE</t>
  </si>
  <si>
    <t xml:space="preserve">FUNDING_AGENCY</t>
  </si>
  <si>
    <t xml:space="preserve">MISSION_DISCIPLINES</t>
  </si>
  <si>
    <t xml:space="preserve">MISSION FUNDING TYPE</t>
  </si>
  <si>
    <t xml:space="preserve">MISSION_ORBIT</t>
  </si>
  <si>
    <t xml:space="preserve">BUS_MASS</t>
  </si>
  <si>
    <t xml:space="preserve">NOMINAL_POWER</t>
  </si>
  <si>
    <t xml:space="preserve">MISSION_TARGET</t>
  </si>
  <si>
    <t xml:space="preserve">MISSION_STATUS</t>
  </si>
  <si>
    <t xml:space="preserve">MISSION_OUTCOME</t>
  </si>
  <si>
    <t xml:space="preserve">MISSION_OUTCOME_NOTES</t>
  </si>
  <si>
    <t xml:space="preserve">CURRENT_STATUS</t>
  </si>
  <si>
    <t xml:space="preserve">SURFACE</t>
  </si>
  <si>
    <t xml:space="preserve">EOM_DATE</t>
  </si>
  <si>
    <t xml:space="preserve">Confirmed</t>
  </si>
  <si>
    <t xml:space="preserve">REFERENCE (https://nssdc.gsfc.nasa.gov/planetary/lunar/lunar_artifact_impacts.html)</t>
  </si>
  <si>
    <t xml:space="preserve">SITE_LATITUDE</t>
  </si>
  <si>
    <t xml:space="preserve">SITE_LONGITUDE</t>
  </si>
  <si>
    <t xml:space="preserve">SITE_LONGITUDE_ADJ</t>
  </si>
  <si>
    <t xml:space="preserve">SOURCE</t>
  </si>
  <si>
    <t xml:space="preserve">Planetary Science, Space Physics</t>
  </si>
  <si>
    <t xml:space="preserve">Institutional</t>
  </si>
  <si>
    <t xml:space="preserve">Robotic orbiter</t>
  </si>
  <si>
    <t xml:space="preserve">Unsuccessful</t>
  </si>
  <si>
    <t xml:space="preserve">Launch failure</t>
  </si>
  <si>
    <t xml:space="preserve">E - Destroyed during launch</t>
  </si>
  <si>
    <t xml:space="preserve">Planetary Science</t>
  </si>
  <si>
    <t xml:space="preserve">Impactor</t>
  </si>
  <si>
    <t xml:space="preserve">Study the environment of interplanetary space and then crash into the Moon.</t>
  </si>
  <si>
    <t xml:space="preserve">Planetary Science, Space Physics, Earth Science</t>
  </si>
  <si>
    <t xml:space="preserve">E - Destroyed during re-entry</t>
  </si>
  <si>
    <t xml:space="preserve">first lunar ever</t>
  </si>
  <si>
    <t xml:space="preserve">S - Orbit</t>
  </si>
  <si>
    <t xml:space="preserve">Successful</t>
  </si>
  <si>
    <t xml:space="preserve">M - Impacted (commanded)</t>
  </si>
  <si>
    <t xml:space="preserve">Launcher upper stage</t>
  </si>
  <si>
    <t xml:space="preserve">Unknown   </t>
  </si>
  <si>
    <t xml:space="preserve">Planetary Science, Space Physics, Astronomy</t>
  </si>
  <si>
    <t xml:space="preserve">photography</t>
  </si>
  <si>
    <t xml:space="preserve">Planetary Science, Solar Physics</t>
  </si>
  <si>
    <t xml:space="preserve">Planetary Science, Astronomy</t>
  </si>
  <si>
    <t xml:space="preserve">Uncontrolled impact</t>
  </si>
  <si>
    <t xml:space="preserve">M - Impacted (unintentional)</t>
  </si>
  <si>
    <t xml:space="preserve">unknown</t>
  </si>
  <si>
    <t xml:space="preserve">Robotic lander</t>
  </si>
  <si>
    <t xml:space="preserve">It consisted of a cylindrical section containing maneuvering and landing rockets and fuel, orientation devices and radio transmitters and a spherical top containing the 100 kg landing hemisphere. The lander would be ejected onto the surface after the main body touched down, carrying a camera and devices to measure radiation.</t>
  </si>
  <si>
    <t xml:space="preserve">Space Physics</t>
  </si>
  <si>
    <t xml:space="preserve">Missed the Moon</t>
  </si>
  <si>
    <t xml:space="preserve">taken from text of nssdc, it's not clear if the spacecraft was ejected or not</t>
  </si>
  <si>
    <t xml:space="preserve">No data was received for system malfunction</t>
  </si>
  <si>
    <t xml:space="preserve">Planetary Science, Engineering</t>
  </si>
  <si>
    <t xml:space="preserve">M - Soft landed</t>
  </si>
  <si>
    <t xml:space="preserve">M - Impacted (orbit decade)</t>
  </si>
  <si>
    <t xml:space="preserve">   Unknown (1966)   </t>
  </si>
  <si>
    <t xml:space="preserve">Planetary Science, Space Physics, Solar Physics, Astronomy</t>
  </si>
  <si>
    <t xml:space="preserve">failed to achieve lunar orbit</t>
  </si>
  <si>
    <t xml:space="preserve">   Unknown (1967)   </t>
  </si>
  <si>
    <t xml:space="preserve">Landing failure</t>
  </si>
  <si>
    <t xml:space="preserve">estimated (conflict ref (0.5)(358.5) )</t>
  </si>
  <si>
    <t xml:space="preserve">Planetary Science, Space Physics, Solar Physics</t>
  </si>
  <si>
    <t xml:space="preserve">   Unknown (1973 or later)   </t>
  </si>
  <si>
    <t xml:space="preserve">NSSDC</t>
  </si>
  <si>
    <t xml:space="preserve">Human Crew (U)</t>
  </si>
  <si>
    <t xml:space="preserve">Crew orbiter (U)</t>
  </si>
  <si>
    <t xml:space="preserve">E - Soft landed</t>
  </si>
  <si>
    <t xml:space="preserve">Apollo 8 Command and Service Module</t>
  </si>
  <si>
    <t xml:space="preserve">Planetary Science, Human Crew</t>
  </si>
  <si>
    <t xml:space="preserve">Crew orbiter</t>
  </si>
  <si>
    <t xml:space="preserve">testing in preparation of Moon landing</t>
  </si>
  <si>
    <t xml:space="preserve">Robotic rover</t>
  </si>
  <si>
    <t xml:space="preserve">imaging for future manned missions, carried a dummy lander</t>
  </si>
  <si>
    <t xml:space="preserve">Robotic ascent and re-entry stage</t>
  </si>
  <si>
    <t xml:space="preserve">it had a robotic arm to scoop lunar soil</t>
  </si>
  <si>
    <t xml:space="preserve">Apollo 10 Command and Service Module</t>
  </si>
  <si>
    <t xml:space="preserve">Crew ascent stage</t>
  </si>
  <si>
    <t xml:space="preserve">Crew lander</t>
  </si>
  <si>
    <t xml:space="preserve">   Unknown (1969)   </t>
  </si>
  <si>
    <t xml:space="preserve">provided thrust for trans-lunar injection</t>
  </si>
  <si>
    <t xml:space="preserve">Apollo 11 Command and Service Module (CSM)</t>
  </si>
  <si>
    <t xml:space="preserve">   Unknown (1969)  </t>
  </si>
  <si>
    <t xml:space="preserve">Planetary Science, Space Physics, Human Crew</t>
  </si>
  <si>
    <t xml:space="preserve">Apollo 12 Command and Service Module (CSM)</t>
  </si>
  <si>
    <t xml:space="preserve">Apollo 13 Command and Service Module (CSM)</t>
  </si>
  <si>
    <t xml:space="preserve">Free-return trajectory</t>
  </si>
  <si>
    <t xml:space="preserve">Spacecraft failure, Crew ascented safely to Earth.</t>
  </si>
  <si>
    <t xml:space="preserve">delivered Lunokhod 1 rover to the surface of the Moon</t>
  </si>
  <si>
    <t xml:space="preserve">irst robotic rover to explore the surface of a world beyond Earth</t>
  </si>
  <si>
    <t xml:space="preserve">Planetary Science, Space Physics, Human Crew, Earth Science</t>
  </si>
  <si>
    <t xml:space="preserve">Apollo 14 Command and Service Module (CSM)</t>
  </si>
  <si>
    <t xml:space="preserve">Planetary Science, Space Physics, Human Crew, Astronomy</t>
  </si>
  <si>
    <t xml:space="preserve">Apollo 15 Lunar Module</t>
  </si>
  <si>
    <t xml:space="preserve">Crew rover</t>
  </si>
  <si>
    <t xml:space="preserve">Apollo 15 Command and Service Module (CSM)</t>
  </si>
  <si>
    <t xml:space="preserve">Planetary Science, Human Crew, Astronomy</t>
  </si>
  <si>
    <t xml:space="preserve">Apollo 15 Command and Service Module</t>
  </si>
  <si>
    <t xml:space="preserve">deployed in lunar orbit by Apollo 15 crew</t>
  </si>
  <si>
    <t xml:space="preserve">   Unknown (1973)   </t>
  </si>
  <si>
    <t xml:space="preserve">Apollo 16 Command and Service Module</t>
  </si>
  <si>
    <t xml:space="preserve">orbit decayed prematurely</t>
  </si>
  <si>
    <t xml:space="preserve">Apollo 16 Command and Service Module (CSM)</t>
  </si>
  <si>
    <t xml:space="preserve">Planetary Science, Engineering, Life Science, Solar Physics, Human Crew, Astronomy, Microgravity</t>
  </si>
  <si>
    <t xml:space="preserve">Apollo 16 Lunar Module</t>
  </si>
  <si>
    <t xml:space="preserve">Soyuz capsule designed to function as the mother craft for a lunar lander</t>
  </si>
  <si>
    <t xml:space="preserve">Apollo 17 Command and Service Module (CSM)</t>
  </si>
  <si>
    <t xml:space="preserve">Planetary Science, Life Science, Human Crew, Astronomy</t>
  </si>
  <si>
    <t xml:space="preserve">delivered Lunokhod 2 rover to the surface of the Moon</t>
  </si>
  <si>
    <t xml:space="preserve">   Unknown (1977or later   </t>
  </si>
  <si>
    <t xml:space="preserve">   Unknown (1976)   </t>
  </si>
  <si>
    <t xml:space="preserve">Engineering</t>
  </si>
  <si>
    <t xml:space="preserve">Moon orbit?</t>
  </si>
  <si>
    <t xml:space="preserve">Spacecraft failure</t>
  </si>
  <si>
    <t xml:space="preserve">ARTEMIS-P1 (THEMIS-B)</t>
  </si>
  <si>
    <t xml:space="preserve">Acceleration, Reconnection, Turbulence and Electrodynamics of the Moon’s Interaction with the Sun (ARTEMIS)</t>
  </si>
  <si>
    <t xml:space="preserve">ARTEMIS</t>
  </si>
  <si>
    <t xml:space="preserve">Active mission</t>
  </si>
  <si>
    <t xml:space="preserve">M - Orbit</t>
  </si>
  <si>
    <t xml:space="preserve">ARTEMIS-P2 (THEMIS-C )</t>
  </si>
  <si>
    <t xml:space="preserve">w</t>
  </si>
  <si>
    <t xml:space="preserve">https://www.isro.gov.in/Spacecraft/chandrayaan-1, the thing is still orbiting the moon https://www.nasa.gov/feature/jpl/new-nasa-radar-technique-finds-lost-lunar-spacecraft</t>
  </si>
  <si>
    <t xml:space="preserve">extended mission in progress</t>
  </si>
  <si>
    <t xml:space="preserve">impact of LRO upper stages</t>
  </si>
  <si>
    <t xml:space="preserve">delivered Yutu rover to lunar surface</t>
  </si>
  <si>
    <t xml:space="preserve">Technology Applications</t>
  </si>
  <si>
    <t xml:space="preserve">Robotic re-entry stage</t>
  </si>
  <si>
    <t xml:space="preserve">Commercial</t>
  </si>
  <si>
    <t xml:space="preserve">E - Orbit</t>
  </si>
  <si>
    <t xml:space="preserve">Planetary Science, Communication Relay</t>
  </si>
  <si>
    <t xml:space="preserve">Halo L2</t>
  </si>
  <si>
    <t xml:space="preserve">M - L2 Halo orbit</t>
  </si>
  <si>
    <t xml:space="preserve">Technology Applications, Space Physics</t>
  </si>
  <si>
    <t xml:space="preserve">disagree with nssdc about the disciplines, taken from planetary.org  together with funding agency.</t>
  </si>
  <si>
    <t xml:space="preserve">Lander broken</t>
  </si>
  <si>
    <t xml:space="preserve">Rover in lander</t>
  </si>
  <si>
    <t xml:space="preserve">https://news.cgtn.com/news/2020-12-20/What-happened-to-Chang-e-5-s-ascender-lander-and-orbiter--WmW0pHpr3i/index.html
https://www.nytimes.com/2020/12/01/science/china-moon-landing.html</t>
  </si>
  <si>
    <t xml:space="preserve">Robotic ascent stage</t>
  </si>
  <si>
    <t xml:space="preserve">https://news.cgtn.com/news/2020-12-20/What-happened-to-Chang-e-5-s-ascender-lander-and-orbiter--WmW0pHpr3i/index.html
https://spacenews.com/change-5-spacecraft-smashes-into-moon-after-completing-mission/</t>
  </si>
  <si>
    <t xml:space="preserve">https://news.cgtn.com/news/2020-12-20/What-happened-to-Chang-e-5-s-ascender-lander-and-orbiter--WmW0pHpr3i/index.html</t>
  </si>
  <si>
    <t xml:space="preserve">Chang'e 5 Return Vehicle</t>
  </si>
  <si>
    <t xml:space="preserve">Spacecraft</t>
  </si>
  <si>
    <t xml:space="preserve">Mission</t>
  </si>
  <si>
    <t xml:space="preserve">Program</t>
  </si>
  <si>
    <t xml:space="preserve">Year</t>
  </si>
  <si>
    <t xml:space="preserve">Operator</t>
  </si>
  <si>
    <t xml:space="preserve">Manufacturer</t>
  </si>
  <si>
    <t xml:space="preserve">Nation</t>
  </si>
  <si>
    <t xml:space="preserve">Type</t>
  </si>
  <si>
    <t xml:space="preserve">STATUS</t>
  </si>
  <si>
    <t xml:space="preserve">Launcher</t>
  </si>
  <si>
    <t xml:space="preserve">Disciplines</t>
  </si>
  <si>
    <t xml:space="preserve">Mission target</t>
  </si>
  <si>
    <t xml:space="preserve">Bus type</t>
  </si>
  <si>
    <t xml:space="preserve">Orbit details</t>
  </si>
  <si>
    <t xml:space="preserve">Mission details</t>
  </si>
  <si>
    <t xml:space="preserve">Source</t>
  </si>
  <si>
    <t xml:space="preserve">Luna 25 Glob Lander</t>
  </si>
  <si>
    <t xml:space="preserve">Luna 25</t>
  </si>
  <si>
    <t xml:space="preserve">Russia, ESA</t>
  </si>
  <si>
    <t xml:space="preserve">ESA website</t>
  </si>
  <si>
    <t xml:space="preserve">Chandrayaan 3</t>
  </si>
  <si>
    <t xml:space="preserve">Chandrayaan 3 Rover</t>
  </si>
  <si>
    <t xml:space="preserve">Peregrine Lander</t>
  </si>
  <si>
    <t xml:space="preserve">Peregrine</t>
  </si>
  <si>
    <t xml:space="preserve">CLPS</t>
  </si>
  <si>
    <t xml:space="preserve">Astrobotic</t>
  </si>
  <si>
    <t xml:space="preserve">ESA website, astroboticPeregrineLunarLander2020</t>
  </si>
  <si>
    <t xml:space="preserve">Nova-C Lander</t>
  </si>
  <si>
    <t xml:space="preserve">Nova-C</t>
  </si>
  <si>
    <t xml:space="preserve">Intuitive Machines</t>
  </si>
  <si>
    <t xml:space="preserve">NASA website</t>
  </si>
  <si>
    <t xml:space="preserve">SpaceX</t>
  </si>
  <si>
    <t xml:space="preserve">SpaceX-1</t>
  </si>
  <si>
    <t xml:space="preserve">SLIM (Smart Lander for Investigating Moon)</t>
  </si>
  <si>
    <t xml:space="preserve">SLIM</t>
  </si>
  <si>
    <t xml:space="preserve">ESA website, NSSDC</t>
  </si>
  <si>
    <t xml:space="preserve">Chang'e 6</t>
  </si>
  <si>
    <t xml:space="preserve">Sample return</t>
  </si>
  <si>
    <t xml:space="preserve">Artemis 2</t>
  </si>
  <si>
    <t xml:space="preserve">USA, ESA</t>
  </si>
  <si>
    <t xml:space="preserve">XL-1 Lander</t>
  </si>
  <si>
    <t xml:space="preserve">Masten lander</t>
  </si>
  <si>
    <t xml:space="preserve">Masten Space Systems</t>
  </si>
  <si>
    <t xml:space="preserve">MoonRanger</t>
  </si>
  <si>
    <t xml:space="preserve">Rover</t>
  </si>
  <si>
    <t xml:space="preserve">ispace-2</t>
  </si>
  <si>
    <t xml:space="preserve">VIPER delivery  (Griffin Lander)</t>
  </si>
  <si>
    <t xml:space="preserve">VIPER delivery</t>
  </si>
  <si>
    <t xml:space="preserve">ESA website, BBC</t>
  </si>
  <si>
    <t xml:space="preserve">VIPER</t>
  </si>
  <si>
    <t xml:space="preserve">Landing at Nobile Crater</t>
  </si>
  <si>
    <t xml:space="preserve">https://www.nasa.gov/feature/new-viper-lunar-rover-to-map-water-ice-on-the-moon</t>
  </si>
  <si>
    <t xml:space="preserve">Lunar Pathfinder VMMO</t>
  </si>
  <si>
    <t xml:space="preserve">Lunar Pathfinder</t>
  </si>
  <si>
    <t xml:space="preserve">Commercial Lunar Mission Support Service</t>
  </si>
  <si>
    <t xml:space="preserve">European Space Agency, UK Space Agency</t>
  </si>
  <si>
    <t xml:space="preserve">Surrey Satellite Technology Ltd (SSTL)</t>
  </si>
  <si>
    <t xml:space="preserve">United Kingdom</t>
  </si>
  <si>
    <t xml:space="preserve">ESA website, https://www.sstl.co.uk/media-hub/latest-news/2020/sstl-kicks-off-lunar-pathfinder-communications-mis</t>
  </si>
  <si>
    <t xml:space="preserve">LUMIO</t>
  </si>
  <si>
    <t xml:space="preserve">Politecnico Di Milano (IT); TU Delft (NL); EPFL (École Polytechnique Fédérale de Lausanne) (Switzerland); S[&amp;]T Norway (NO); Leonardo S.p.A (IT); and the University of Arizona</t>
  </si>
  <si>
    <t xml:space="preserve">ESA</t>
  </si>
  <si>
    <t xml:space="preserve">Preliminary study</t>
  </si>
  <si>
    <t xml:space="preserve">https://directory.eoportal.org/web/eoportal/satellite-missions/content/-/article/lumio</t>
  </si>
  <si>
    <t xml:space="preserve">Blue Origin</t>
  </si>
  <si>
    <t xml:space="preserve">Blue Origin-1</t>
  </si>
  <si>
    <t xml:space="preserve">Artemis 3</t>
  </si>
  <si>
    <t xml:space="preserve">Luna 26 Resurs Orbiter</t>
  </si>
  <si>
    <t xml:space="preserve">Luna 26</t>
  </si>
  <si>
    <t xml:space="preserve">Russia</t>
  </si>
  <si>
    <t xml:space="preserve">Blue Origin-2</t>
  </si>
  <si>
    <t xml:space="preserve">SpaceX-2</t>
  </si>
  <si>
    <t xml:space="preserve">Luna 27 Resurs Lander</t>
  </si>
  <si>
    <t xml:space="preserve">Luna 27</t>
  </si>
  <si>
    <t xml:space="preserve">EL3</t>
  </si>
  <si>
    <t xml:space="preserve">EL3-1</t>
  </si>
  <si>
    <t xml:space="preserve">Luna 28 Grunt Lunar Polar Sample Return mission</t>
  </si>
  <si>
    <t xml:space="preserve">Luna 28</t>
  </si>
  <si>
    <t xml:space="preserve">ESA website, http://www.iki.rssi.ru/eng/moon.htm (for name)</t>
  </si>
  <si>
    <t xml:space="preserve">ISRU</t>
  </si>
  <si>
    <t xml:space="preserve">EL3-2</t>
  </si>
  <si>
    <t xml:space="preserve">Chang'e 7</t>
  </si>
  <si>
    <t xml:space="preserve">202X</t>
  </si>
  <si>
    <t xml:space="preserve">Chang'e 7 Surface Elements</t>
  </si>
  <si>
    <t xml:space="preserve">Chang'e 8</t>
  </si>
  <si>
    <t xml:space="preserve">Chang'e 8 Surface Elements</t>
  </si>
  <si>
    <t xml:space="preserve">SpaceIL-2</t>
  </si>
  <si>
    <t xml:space="preserve">Count - SPACECRAFT</t>
  </si>
  <si>
    <t xml:space="preserve">O</t>
  </si>
  <si>
    <t xml:space="preserve">Impacted</t>
  </si>
  <si>
    <t xml:space="preserve">Surface</t>
  </si>
  <si>
    <t xml:space="preserve">Solar Orbit</t>
  </si>
  <si>
    <t xml:space="preserve">Earth reentry</t>
  </si>
  <si>
    <t xml:space="preserve">Lunar impact</t>
  </si>
  <si>
    <t xml:space="preserve">Lunar orbit</t>
  </si>
  <si>
    <t xml:space="preserve">Count - Spacecraft</t>
  </si>
  <si>
    <t xml:space="preserve">COUNTUNIQUE of Mission</t>
  </si>
  <si>
    <t xml:space="preserve">DRO</t>
  </si>
  <si>
    <t xml:space="preserve">L2 NRHO </t>
  </si>
  <si>
    <t xml:space="preserve">Grand Total</t>
  </si>
  <si>
    <t xml:space="preserve">Total</t>
  </si>
  <si>
    <t xml:space="preserve">Earth re-entry</t>
  </si>
  <si>
    <t xml:space="preserve">Ascent</t>
  </si>
  <si>
    <t xml:space="preserve">Impact (intentional)</t>
  </si>
  <si>
    <t xml:space="preserve">Impact (unintentional)</t>
  </si>
  <si>
    <t xml:space="preserve">unsuc</t>
  </si>
  <si>
    <t xml:space="preserve">par suc</t>
  </si>
  <si>
    <t xml:space="preserve">succ</t>
  </si>
  <si>
    <t xml:space="preserve">active</t>
  </si>
  <si>
    <t xml:space="preserve">Launch date</t>
  </si>
  <si>
    <t xml:space="preserve">Status</t>
  </si>
  <si>
    <t xml:space="preserve">Funding agency</t>
  </si>
  <si>
    <t xml:space="preserve">Mission location</t>
  </si>
  <si>
    <t xml:space="preserve">Elliptical orbit</t>
  </si>
  <si>
    <t xml:space="preserve">Inactive</t>
  </si>
  <si>
    <t xml:space="preserve">Low orbit</t>
  </si>
  <si>
    <t xml:space="preserve">Company</t>
  </si>
  <si>
    <t xml:space="preserve">Payload</t>
  </si>
  <si>
    <t xml:space="preserve">Landing location</t>
  </si>
  <si>
    <t xml:space="preserve">Launch vehicle</t>
  </si>
  <si>
    <t xml:space="preserve">Astrobotic Technology</t>
  </si>
  <si>
    <t xml:space="preserve">11 NASA payloads</t>
  </si>
  <si>
    <t xml:space="preserve">Lacus Mortis (45.0\degree N, 27.2\degree E)</t>
  </si>
  <si>
    <t xml:space="preserve">Vulcan Centaur</t>
  </si>
  <si>
    <t xml:space="preserve">\cite{warnerFirstCommercialMoon2020,astroboticPeregrineLunarLander2020}</t>
  </si>
  <si>
    <t xml:space="preserve">Intuitive Machines </t>
  </si>
  <si>
    <t xml:space="preserve">5 NASA payloads</t>
  </si>
  <si>
    <t xml:space="preserve">Oceanus Procellarum (20.67\degree N, 56.68\degree W)</t>
  </si>
  <si>
    <t xml:space="preserve">\cite{warnerFirstCommercialMoon2020}</t>
  </si>
  <si>
    <t xml:space="preserve">8 NASA payloads (1 rover)</t>
  </si>
  <si>
    <t xml:space="preserve">South Pole</t>
  </si>
  <si>
    <t xml:space="preserve">\cite{potterNASAAwardsContract2020}</t>
  </si>
  <si>
    <t xml:space="preserve">Blue Origin </t>
  </si>
  <si>
    <t xml:space="preserve">\cite{dunbarCommercialLunarPayload2020}</t>
  </si>
  <si>
    <t xml:space="preserve">Ceres Robotics</t>
  </si>
  <si>
    <t xml:space="preserve">Deep Space System</t>
  </si>
  <si>
    <t xml:space="preserve">Draper </t>
  </si>
  <si>
    <t xml:space="preserve">Firefly Aerospace </t>
  </si>
  <si>
    <t xml:space="preserve">Lockheed Martin Space |</t>
  </si>
  <si>
    <t xml:space="preserve">Moon Express</t>
  </si>
  <si>
    <t xml:space="preserve">\sout{Orbit Beyond}</t>
  </si>
  <si>
    <t xml:space="preserve">Sierra Nevada Corporation</t>
  </si>
  <si>
    <t xml:space="preserve">Tyvak Nano-Satellite Systems</t>
  </si>
  <si>
    <t xml:space="preserve">COSPAR_ID</t>
  </si>
  <si>
    <t xml:space="preserve">REF</t>
  </si>
  <si>
    <t xml:space="preserve">LINK</t>
  </si>
  <si>
    <t xml:space="preserve">OPERATOR</t>
  </si>
  <si>
    <t xml:space="preserve">MANUFACTURER</t>
  </si>
  <si>
    <t xml:space="preserve">MISSION_TYPE_PRIMARY</t>
  </si>
  <si>
    <t xml:space="preserve">MISSION_TYPE_SECONDARY</t>
  </si>
  <si>
    <t xml:space="preserve">MISSION_OBJECTIVE_NOTES</t>
  </si>
  <si>
    <t xml:space="preserve">MISSION_RESULT</t>
  </si>
  <si>
    <t xml:space="preserve">MISSION_FAILURE_NOTES</t>
  </si>
  <si>
    <t xml:space="preserve">BUS_MODEL</t>
  </si>
  <si>
    <t xml:space="preserve">OPS_ORBIT_INSERTION_DATE</t>
  </si>
  <si>
    <t xml:space="preserve">OPS_ORBIT_TYPE</t>
  </si>
  <si>
    <t xml:space="preserve">OPS_ORBIT_APOAPSIS_ALTITUDE</t>
  </si>
  <si>
    <t xml:space="preserve">OPS_ORBIT_PERIAPSIS_ALTITUDE</t>
  </si>
  <si>
    <t xml:space="preserve">OPS_ORBIT_INCLINATION</t>
  </si>
  <si>
    <t xml:space="preserve">MISSION_EXTENSION</t>
  </si>
  <si>
    <t xml:space="preserve">OPS_ORBIT_INSERTION_DATE_EXT</t>
  </si>
  <si>
    <t xml:space="preserve">OPS_ORBIT_TYPE_EXT</t>
  </si>
  <si>
    <t xml:space="preserve">OPS_ORBIT_APOAPSIS_ALTITUDE_EXT</t>
  </si>
  <si>
    <t xml:space="preserve">OPS_ORBIT_PERIAPSIS_ALTITUDE_EXT</t>
  </si>
  <si>
    <t xml:space="preserve">OPS_ORBIT_INCLINATION_EXT</t>
  </si>
  <si>
    <t xml:space="preserve">LANDING_DATE</t>
  </si>
  <si>
    <t xml:space="preserve">LANDING_SITE_LATITUDE</t>
  </si>
  <si>
    <t xml:space="preserve">LANDING_SITE_LONGITUDE</t>
  </si>
  <si>
    <t xml:space="preserve">DISPOSED?</t>
  </si>
  <si>
    <t xml:space="preserve">END_DATE</t>
  </si>
  <si>
    <t xml:space="preserve">CRASH_SITE_LATITUDE</t>
  </si>
  <si>
    <t xml:space="preserve">CRASH_SITE_LONGITUDE</t>
  </si>
  <si>
    <t xml:space="preserve">FIRST FILL</t>
  </si>
  <si>
    <t xml:space="preserve">ABLE 1</t>
  </si>
  <si>
    <t xml:space="preserve">Thor-Able I</t>
  </si>
  <si>
    <t xml:space="preserve">Cape Canaveral Air Force Station, Fla. / Launch Complex 17A</t>
  </si>
  <si>
    <t xml:space="preserve">Advanced Research Projects Agency and U.S. Air Force Ballistic Missile Division</t>
  </si>
  <si>
    <t xml:space="preserve">Space Technology Laboratories (STL)</t>
  </si>
  <si>
    <t xml:space="preserve">Scientific</t>
  </si>
  <si>
    <t xml:space="preserve">Moon orbit</t>
  </si>
  <si>
    <t xml:space="preserve">Orbital probe</t>
  </si>
  <si>
    <t xml:space="preserve">Able 1</t>
  </si>
  <si>
    <t xml:space="preserve">NO</t>
  </si>
  <si>
    <t xml:space="preserve">Ye-1 (No. 1)</t>
  </si>
  <si>
    <t xml:space="preserve">Unnamed Luna</t>
  </si>
  <si>
    <t xml:space="preserve">Tyuratam (Baikonur Cosmodrome)</t>
  </si>
  <si>
    <t xml:space="preserve">Experimental Design Bureau-1 (OKB-1)</t>
  </si>
  <si>
    <t xml:space="preserve">Moon Impact</t>
  </si>
  <si>
    <t xml:space="preserve">Ye-1</t>
  </si>
  <si>
    <t xml:space="preserve">Moon crash</t>
  </si>
  <si>
    <t xml:space="preserve">YES</t>
  </si>
  <si>
    <t xml:space="preserve">ABLE 2</t>
  </si>
  <si>
    <t xml:space="preserve">NASA / U.S. Air Force Ballistic Missile Division</t>
  </si>
  <si>
    <t xml:space="preserve">Launcher failure, Earth orbit</t>
  </si>
  <si>
    <t xml:space="preserve">Able 2</t>
  </si>
  <si>
    <t xml:space="preserve">Ye-1 (No. 2)</t>
  </si>
  <si>
    <t xml:space="preserve">rimental Design Bureau-1 (OKB-1)</t>
  </si>
  <si>
    <t xml:space="preserve">ABLE 3</t>
  </si>
  <si>
    <t xml:space="preserve">Able 3</t>
  </si>
  <si>
    <t xml:space="preserve">Ye-1 (No. 3)</t>
  </si>
  <si>
    <t xml:space="preserve">Moon flyby</t>
  </si>
  <si>
    <t xml:space="preserve">Orbiter</t>
  </si>
  <si>
    <t xml:space="preserve">Partial Success</t>
  </si>
  <si>
    <t xml:space="preserve">First flyby</t>
  </si>
  <si>
    <t xml:space="preserve">Flyby</t>
  </si>
  <si>
    <t xml:space="preserve">Ye-1a</t>
  </si>
  <si>
    <t xml:space="preserve">Pioneer P-1</t>
  </si>
  <si>
    <t xml:space="preserve">Ye-3</t>
  </si>
  <si>
    <t xml:space="preserve">Ranger 1</t>
  </si>
  <si>
    <t xml:space="preserve">Ranger 2</t>
  </si>
  <si>
    <t xml:space="preserve">Ye-6 No. 2</t>
  </si>
  <si>
    <t xml:space="preserve">Moon landing</t>
  </si>
  <si>
    <t xml:space="preserve">Ye-6</t>
  </si>
  <si>
    <t xml:space="preserve">None</t>
  </si>
  <si>
    <t xml:space="preserve">Reentered Earth</t>
  </si>
  <si>
    <t xml:space="preserve">Lander</t>
  </si>
  <si>
    <t xml:space="preserve">Kosmos 60</t>
  </si>
  <si>
    <t xml:space="preserve">Kosmos 111</t>
  </si>
  <si>
    <t xml:space="preserve">impacted Moon</t>
  </si>
  <si>
    <t xml:space="preserve">Zond 1967A</t>
  </si>
  <si>
    <t xml:space="preserve">Crewed flight (U)</t>
  </si>
  <si>
    <t xml:space="preserve">Earth Orbit</t>
  </si>
  <si>
    <t xml:space="preserve">fly out to lunar distance but in the opposite direction (https://nssdc.gsfc.nasa.gov/planetary/tent_launch.html)</t>
  </si>
  <si>
    <t xml:space="preserve">Soyuz 7K-L1 "Zond"</t>
  </si>
  <si>
    <t xml:space="preserve">Zond 1967B</t>
  </si>
  <si>
    <t xml:space="preserve">Ye-6LS ?</t>
  </si>
  <si>
    <t xml:space="preserve">Zond 4</t>
  </si>
  <si>
    <t xml:space="preserve">NASA-Office of Manned Space Flight</t>
  </si>
  <si>
    <t xml:space="preserve">Crewed flight</t>
  </si>
  <si>
    <t xml:space="preserve">first humans to orbit the Moon</t>
  </si>
  <si>
    <t xml:space="preserve">Apollo 8 CSM</t>
  </si>
  <si>
    <t xml:space="preserve">28817 </t>
  </si>
  <si>
    <t xml:space="preserve">Ye-8</t>
  </si>
  <si>
    <t xml:space="preserve">Luna 1969A Lunikhod</t>
  </si>
  <si>
    <t xml:space="preserve">Moon surface exploration</t>
  </si>
  <si>
    <t xml:space="preserve">8YeL</t>
  </si>
  <si>
    <t xml:space="preserve">Ye-8-5</t>
  </si>
  <si>
    <t xml:space="preserve">Luna 1969B Ascent stage</t>
  </si>
  <si>
    <t xml:space="preserve">Moonscooper</t>
  </si>
  <si>
    <t xml:space="preserve"> lander test in lunar orbit</t>
  </si>
  <si>
    <t xml:space="preserve">CSM-106</t>
  </si>
  <si>
    <t xml:space="preserve">Apollo 10 Lunar Module</t>
  </si>
  <si>
    <t xml:space="preserve">Crew lander/ascent stage</t>
  </si>
  <si>
    <t xml:space="preserve">LM-4</t>
  </si>
  <si>
    <t xml:space="preserve">Jettisoned in heliocentric orbit</t>
  </si>
  <si>
    <t xml:space="preserve">https://nssdc.gsfc.nasa.gov/nmc/spacecraft/display.action?id=1969-043B</t>
  </si>
  <si>
    <t xml:space="preserve">Logistics</t>
  </si>
  <si>
    <t xml:space="preserve">injected spacecraft in orbit</t>
  </si>
  <si>
    <t xml:space="preserve">Upper stage</t>
  </si>
  <si>
    <t xml:space="preserve">Saturn V S-IVB</t>
  </si>
  <si>
    <t xml:space="preserve">Luna 1969C Ascent stage</t>
  </si>
  <si>
    <t xml:space="preserve">Zond L1S-2†</t>
  </si>
  <si>
    <t xml:space="preserve">Technological achievement</t>
  </si>
  <si>
    <t xml:space="preserve"> orbiter successful, sample return crashed on the Moon</t>
  </si>
  <si>
    <t xml:space="preserve">Luna 15 Ascent stage</t>
  </si>
  <si>
    <t xml:space="preserve">Apollo 11 Command and Service Module</t>
  </si>
  <si>
    <t xml:space="preserve">CSM-107</t>
  </si>
  <si>
    <t xml:space="preserve">Apollo 11 Lunar Module</t>
  </si>
  <si>
    <t xml:space="preserve">LM-05</t>
  </si>
  <si>
    <t xml:space="preserve">Jettisoned in LLO</t>
  </si>
  <si>
    <t xml:space="preserve">Kosmos 300</t>
  </si>
  <si>
    <t xml:space="preserve">Sample Return</t>
  </si>
  <si>
    <t xml:space="preserve">Kosmos 305</t>
  </si>
  <si>
    <t xml:space="preserve">Apollo 12 Command and Service Module</t>
  </si>
  <si>
    <t xml:space="preserve">CSM-108</t>
  </si>
  <si>
    <t xml:space="preserve">Apollo 12 Lunar Module</t>
  </si>
  <si>
    <t xml:space="preserve">LM-08</t>
  </si>
  <si>
    <t xml:space="preserve">Crashed on the Moon 60 km from landing site</t>
  </si>
  <si>
    <t xml:space="preserve">Earth HEO</t>
  </si>
  <si>
    <t xml:space="preserve">Luna 1970A Ascent Stage</t>
  </si>
  <si>
    <t xml:space="preserve">Apollo 13 Command and Service Module</t>
  </si>
  <si>
    <t xml:space="preserve">CSM-109</t>
  </si>
  <si>
    <t xml:space="preserve">Apollo 13 Lunar Module</t>
  </si>
  <si>
    <t xml:space="preserve">LM-09</t>
  </si>
  <si>
    <t xml:space="preserve">Crashed on the Moon</t>
  </si>
  <si>
    <t xml:space="preserve">Luna 16 Ascent stage</t>
  </si>
  <si>
    <t xml:space="preserve">Apollo 14 Command and Service Module</t>
  </si>
  <si>
    <t xml:space="preserve">CSM-110</t>
  </si>
  <si>
    <t xml:space="preserve">Apollo 14 Lunar Module</t>
  </si>
  <si>
    <t xml:space="preserve">LM-10</t>
  </si>
  <si>
    <t xml:space="preserve">Orbiter/Sample Return</t>
  </si>
  <si>
    <t xml:space="preserve">CSM-111</t>
  </si>
  <si>
    <t xml:space="preserve">LM-11</t>
  </si>
  <si>
    <t xml:space="preserve">PFS-1</t>
  </si>
  <si>
    <t xml:space="preserve">Landing + Sample return</t>
  </si>
  <si>
    <t xml:space="preserve">Lander + Sample Return</t>
  </si>
  <si>
    <t xml:space="preserve">CSM-112</t>
  </si>
  <si>
    <t xml:space="preserve">LM-12</t>
  </si>
  <si>
    <t xml:space="preserve">PFS-2</t>
  </si>
  <si>
    <t xml:space="preserve">Luna Orbitalny Korabl</t>
  </si>
  <si>
    <t xml:space="preserve">Apollo 17 Command and Service Module</t>
  </si>
  <si>
    <t xml:space="preserve">CSM-113</t>
  </si>
  <si>
    <t xml:space="preserve">Apollo 17 Lunar Module</t>
  </si>
  <si>
    <t xml:space="preserve">LM-13</t>
  </si>
  <si>
    <t xml:space="preserve">Explorer 49</t>
  </si>
  <si>
    <t xml:space="preserve">Mariner 10</t>
  </si>
  <si>
    <t xml:space="preserve">Mariner</t>
  </si>
  <si>
    <t xml:space="preserve">studied Moon while en route to Mercury</t>
  </si>
  <si>
    <t xml:space="preserve">Luna 23 Ascent stage</t>
  </si>
  <si>
    <t xml:space="preserve">Luna 1975A Ascent stage</t>
  </si>
  <si>
    <t xml:space="preserve">ICE (formerly ISEE-3)</t>
  </si>
  <si>
    <t xml:space="preserve">gravity assist</t>
  </si>
  <si>
    <t xml:space="preserve">successful</t>
  </si>
  <si>
    <t xml:space="preserve">Orbiter/Impact</t>
  </si>
  <si>
    <t xml:space="preserve">GEOTAIL</t>
  </si>
  <si>
    <t xml:space="preserve">WIND</t>
  </si>
  <si>
    <t xml:space="preserve">HGS-1</t>
  </si>
  <si>
    <t xml:space="preserve">Nozomi</t>
  </si>
  <si>
    <t xml:space="preserve">Crashed on the surface of the Moon</t>
  </si>
  <si>
    <t xml:space="preserve">ARTEMIS P1</t>
  </si>
  <si>
    <t xml:space="preserve">Acceleration, Reconnection, Turbulence and Electrodynamics of the Moon’s Interaction with the Sun P1</t>
  </si>
  <si>
    <t xml:space="preserve">twin spacecraft on an extended lunar mission after successful Earth observartions</t>
  </si>
  <si>
    <t xml:space="preserve">ARTEMIS P2</t>
  </si>
  <si>
    <t xml:space="preserve">Acceleration, Reconnection, Turbulence and Electrodynamics of the Moon’s Interaction with the Sun P2</t>
  </si>
  <si>
    <t xml:space="preserve">Okina(Relay Star)</t>
  </si>
  <si>
    <t xml:space="preserve">Ouna(VRAD)</t>
  </si>
  <si>
    <t xml:space="preserve">Orbiter/impactor</t>
  </si>
  <si>
    <t xml:space="preserve">Chandrayaan-1</t>
  </si>
  <si>
    <t xml:space="preserve">Lunar Reconnaissance Orbter (LRO)</t>
  </si>
  <si>
    <t xml:space="preserve">Communication</t>
  </si>
  <si>
    <t xml:space="preserve">LCROSS Shepherding Spacecraft</t>
  </si>
  <si>
    <t xml:space="preserve">LCROSS</t>
  </si>
  <si>
    <t xml:space="preserve">LCROSS Earth Departure Upper Stage</t>
  </si>
  <si>
    <t xml:space="preserve">GRAIL A (Ebb)</t>
  </si>
  <si>
    <t xml:space="preserve">Gravity Recovery and Interior Laboratory (GRAIL)</t>
  </si>
  <si>
    <t xml:space="preserve">GRAIL B(Flow)</t>
  </si>
  <si>
    <t xml:space="preserve">Active Mission</t>
  </si>
  <si>
    <t xml:space="preserve">Chang'e 5-Test Vehicle</t>
  </si>
  <si>
    <t xml:space="preserve">Manfred Memorial Moon Mission</t>
  </si>
  <si>
    <t xml:space="preserve">Other</t>
  </si>
  <si>
    <t xml:space="preserve">TESS</t>
  </si>
  <si>
    <t xml:space="preserve">Medium-Class Explorers (MIDEX)</t>
  </si>
  <si>
    <t xml:space="preserve">Scientific </t>
  </si>
  <si>
    <t xml:space="preserve">lunar relay satellite</t>
  </si>
  <si>
    <t xml:space="preserve">Longjiang-1</t>
  </si>
  <si>
    <t xml:space="preserve">Longjiang-2</t>
  </si>
  <si>
    <t xml:space="preserve">Chang'e 4 and Yutu 2</t>
  </si>
  <si>
    <t xml:space="preserve">Lander, Rover</t>
  </si>
  <si>
    <t xml:space="preserve">Yutu-2 rover</t>
  </si>
  <si>
    <t xml:space="preserve">Chandrayaan-2</t>
  </si>
  <si>
    <t xml:space="preserve">Vikram</t>
  </si>
  <si>
    <t xml:space="preserve">Pragyan</t>
  </si>
  <si>
    <t xml:space="preserve">Apollo 4</t>
  </si>
  <si>
    <t xml:space="preserve">1967-113A</t>
  </si>
  <si>
    <t xml:space="preserve">Apollo 5</t>
  </si>
  <si>
    <t xml:space="preserve">1968-007A</t>
  </si>
  <si>
    <t xml:space="preserve">Apollo 5 LM-1/Descent</t>
  </si>
  <si>
    <t xml:space="preserve">1968-007B</t>
  </si>
  <si>
    <t xml:space="preserve">Apollo 6</t>
  </si>
  <si>
    <t xml:space="preserve">1968-025A</t>
  </si>
  <si>
    <t xml:space="preserve">Apollo 7</t>
  </si>
  <si>
    <t xml:space="preserve">1968-089A</t>
  </si>
  <si>
    <t xml:space="preserve">Apollo 9</t>
  </si>
  <si>
    <t xml:space="preserve">1969-018A</t>
  </si>
  <si>
    <t xml:space="preserve">Apollo 11 Lunar Module / EASEP</t>
  </si>
  <si>
    <t xml:space="preserve">Apollo 12 Lunar Module / ALSEP</t>
  </si>
  <si>
    <t xml:space="preserve">Apollo 13 Lunar Module/ALSEP</t>
  </si>
  <si>
    <t xml:space="preserve">Apollo 14 Lunar Module /ALSEP</t>
  </si>
  <si>
    <t xml:space="preserve">Apollo 15 Lunar Module /ALSEP</t>
  </si>
  <si>
    <t xml:space="preserve">Apollo 15 Subsatellite</t>
  </si>
  <si>
    <t xml:space="preserve">Apollo 16 Lunar Module /ALSEP</t>
  </si>
  <si>
    <t xml:space="preserve">Apollo 16 Subsatellite</t>
  </si>
  <si>
    <t xml:space="preserve">Apollo 17 Lunar Module /ALSEP</t>
  </si>
  <si>
    <t xml:space="preserve">Apollo 9 S-IVB</t>
  </si>
  <si>
    <t xml:space="preserve">1969-018B</t>
  </si>
  <si>
    <t xml:space="preserve">Ref (wiki)</t>
  </si>
  <si>
    <t xml:space="preserve">NAME</t>
  </si>
  <si>
    <t xml:space="preserve">Spacecraft wiki</t>
  </si>
  <si>
    <t xml:space="preserve">Parent</t>
  </si>
  <si>
    <t xml:space="preserve">Name (NASA)</t>
  </si>
  <si>
    <t xml:space="preserve">LAUNCH DATE</t>
  </si>
  <si>
    <t xml:space="preserve">Launch NASA (new)</t>
  </si>
  <si>
    <t xml:space="preserve">Results</t>
  </si>
  <si>
    <t xml:space="preserve">LUNAR EXPLORATION TIMELINE (NASA)</t>
  </si>
  <si>
    <t xml:space="preserve">[2]</t>
  </si>
  <si>
    <t xml:space="preserve">Luna E-1 No.1</t>
  </si>
  <si>
    <t xml:space="preserve">[3]</t>
  </si>
  <si>
    <t xml:space="preserve">Luna E-1 No.2</t>
  </si>
  <si>
    <t xml:space="preserve">[4]</t>
  </si>
  <si>
    <t xml:space="preserve">Luna E-1 No.3</t>
  </si>
  <si>
    <r>
      <rPr>
        <sz val="10"/>
        <color rgb="FF000000"/>
        <rFont val="Calibri"/>
        <family val="0"/>
        <charset val="1"/>
      </rPr>
      <t xml:space="preserve">Partial Success; </t>
    </r>
    <r>
      <rPr>
        <b val="true"/>
        <sz val="10"/>
        <color rgb="FF000000"/>
        <rFont val="Calibri Light"/>
        <family val="0"/>
        <charset val="1"/>
      </rPr>
      <t xml:space="preserve">first Moon flyby</t>
    </r>
  </si>
  <si>
    <t xml:space="preserve">|-- Luna 1 - Jan 2, 1959 - Flyby</t>
  </si>
  <si>
    <t xml:space="preserve">Partial Sucess</t>
  </si>
  <si>
    <t xml:space="preserve">|-- Pioneer 4 - Mar 3, 1959 - Flyby</t>
  </si>
  <si>
    <t xml:space="preserve">[5]</t>
  </si>
  <si>
    <t xml:space="preserve">Luna E-1A No.1</t>
  </si>
  <si>
    <r>
      <rPr>
        <sz val="10"/>
        <color rgb="FF000000"/>
        <rFont val="Calibri"/>
        <family val="0"/>
        <charset val="1"/>
      </rPr>
      <t xml:space="preserve">Successful; </t>
    </r>
    <r>
      <rPr>
        <b val="true"/>
        <sz val="10"/>
        <color rgb="FF000000"/>
        <rFont val="Calibri Light"/>
        <family val="0"/>
        <charset val="1"/>
      </rPr>
      <t xml:space="preserve">first spacecraft to impact the Moon's surface</t>
    </r>
  </si>
  <si>
    <t xml:space="preserve">|-- Luna 2 - Sep 12, 1959 - Impact</t>
  </si>
  <si>
    <t xml:space="preserve">Successful; first pictures of the lunar farside.</t>
  </si>
  <si>
    <t xml:space="preserve">|-- Luna 3 - Oct 4, 1959 - Probe</t>
  </si>
  <si>
    <t xml:space="preserve">[6]</t>
  </si>
  <si>
    <t xml:space="preserve">Luna 1960A†</t>
  </si>
  <si>
    <t xml:space="preserve">[7]</t>
  </si>
  <si>
    <t xml:space="preserve">Luna 1960B†</t>
  </si>
  <si>
    <t xml:space="preserve">|-- Ranger 1 - Aug 23, 1961 - Attempted Test Flight</t>
  </si>
  <si>
    <t xml:space="preserve">|-- Ranger 2 - Nov 18, 1961 - Attempted Test Flight</t>
  </si>
  <si>
    <t xml:space="preserve">|-- Ranger 3 - Jan 26, 1962 - Attempted Impact</t>
  </si>
  <si>
    <t xml:space="preserve">|-- Ranger 4 - Apr 23, 1962 - Impact</t>
  </si>
  <si>
    <t xml:space="preserve">|-- Ranger 5 - Oct 18, 1962 - Attempted Impact</t>
  </si>
  <si>
    <t xml:space="preserve">[8]</t>
  </si>
  <si>
    <t xml:space="preserve">Luna E-6 No.3</t>
  </si>
  <si>
    <t xml:space="preserve">Luna E-6 No.3†</t>
  </si>
  <si>
    <t xml:space="preserve">Unsuccessful; flew past Moon.</t>
  </si>
  <si>
    <t xml:space="preserve">|-- Luna 4 - Apr 2, 1963 - Flyby</t>
  </si>
  <si>
    <t xml:space="preserve">|-- Ranger 6 - Jan 30, 1964 - Impact</t>
  </si>
  <si>
    <t xml:space="preserve">Luna 1964A†</t>
  </si>
  <si>
    <t xml:space="preserve">Successful; first U.S. close-up pictures of the Moon</t>
  </si>
  <si>
    <t xml:space="preserve">|-- Ranger 7 - Jul 28, 1964 - Impact</t>
  </si>
  <si>
    <t xml:space="preserve">|-- Ranger 8 - Feb 17, 1965 - Impact</t>
  </si>
  <si>
    <t xml:space="preserve">[9]</t>
  </si>
  <si>
    <t xml:space="preserve">|-- Ranger 9 - Mar 21, 1965 - Impact</t>
  </si>
  <si>
    <t xml:space="preserve">Luna 1965A†</t>
  </si>
  <si>
    <t xml:space="preserve">Unsuccessful; impacted Moon</t>
  </si>
  <si>
    <t xml:space="preserve">|-- Luna 5 - May 9, 1965 - Impact</t>
  </si>
  <si>
    <t xml:space="preserve">Unsuccessful; flyby</t>
  </si>
  <si>
    <t xml:space="preserve">|-- Luna 6 - Jun 8, 1965 - Attempted Lander</t>
  </si>
  <si>
    <t xml:space="preserve">|-- Zond 3 - Jul 18, 1965 - Flyby</t>
  </si>
  <si>
    <t xml:space="preserve">|-- Luna 7 - Oct 4, 1965 - Impact</t>
  </si>
  <si>
    <t xml:space="preserve">|-- Luna 8 - Dec 3, 1965 - Impact</t>
  </si>
  <si>
    <t xml:space="preserve">Successful; first lunar soft landing and first picture from the lunar surface</t>
  </si>
  <si>
    <t xml:space="preserve">|-- Luna 9 - Jan 31, 1966 - Lander</t>
  </si>
  <si>
    <t xml:space="preserve">[10]</t>
  </si>
  <si>
    <r>
      <rPr>
        <sz val="10"/>
        <color rgb="FF000000"/>
        <rFont val="Calibri"/>
        <family val="0"/>
        <charset val="1"/>
      </rPr>
      <t xml:space="preserve">Successful; </t>
    </r>
    <r>
      <rPr>
        <b val="true"/>
        <sz val="10"/>
        <color rgb="FF000000"/>
        <rFont val="Calibri Light"/>
        <family val="0"/>
        <charset val="1"/>
      </rPr>
      <t xml:space="preserve">first lunar orbiter</t>
    </r>
  </si>
  <si>
    <t xml:space="preserve">|-- Luna 10 - Mar 31, 1966 - Orbiter</t>
  </si>
  <si>
    <t xml:space="preserve">Luna 1966A†</t>
  </si>
  <si>
    <t xml:space="preserve">Successful; first U.S. Moon landing and first U.S. photo from the lunar surface.</t>
  </si>
  <si>
    <t xml:space="preserve">|-- Surveyor 1 - May 30, 1966 - Lander</t>
  </si>
  <si>
    <t xml:space="preserve">|-- Lunar Orbiter 1 - Aug 10, 1966 - Orbiter</t>
  </si>
  <si>
    <t xml:space="preserve">|-- Luna 11 - Aug 24, 1966 - Orbiter</t>
  </si>
  <si>
    <t xml:space="preserve">|-- Surveyor 2 - Sep 20, 1966 - Attempted Lander</t>
  </si>
  <si>
    <t xml:space="preserve">|-- Luna 12 - Oct 22, 1966 - Orbiter</t>
  </si>
  <si>
    <t xml:space="preserve">|-- Lunar Orbiter 2 - Nov 6, 1966 - Orbiter</t>
  </si>
  <si>
    <t xml:space="preserve">|-- Luna 13 - Dec 21, 1966 - Lander</t>
  </si>
  <si>
    <t xml:space="preserve">Partial success; camera failure</t>
  </si>
  <si>
    <t xml:space="preserve">|-- Lunar Orbiter 3 - Feb 4, 1967 - Orbiter</t>
  </si>
  <si>
    <t xml:space="preserve">Successful; visited on the Moon by Apollo 12 crew.</t>
  </si>
  <si>
    <t xml:space="preserve">|-- Surveyor 3 - Apr 17, 1967 - Lander</t>
  </si>
  <si>
    <t xml:space="preserve">|-- Lunar Orbiter 4 - May 8, 1967 - Orbiter</t>
  </si>
  <si>
    <t xml:space="preserve">|-- Surveyor 4 - Jul 14, 1967 - Attempted Lander</t>
  </si>
  <si>
    <t xml:space="preserve">|-- Explorer 35 (IMP-E) - Jul 19, 1967 - Orbiter</t>
  </si>
  <si>
    <t xml:space="preserve">|-- Lunar Orbiter 5 - Aug 1, 1967 - Orbiter</t>
  </si>
  <si>
    <t xml:space="preserve">[11]</t>
  </si>
  <si>
    <t xml:space="preserve">|-- Surveyor 5 - Sep 8, 1967 - Lander</t>
  </si>
  <si>
    <t xml:space="preserve">Zond 1967A†</t>
  </si>
  <si>
    <t xml:space="preserve">flyby</t>
  </si>
  <si>
    <t xml:space="preserve">[12]</t>
  </si>
  <si>
    <t xml:space="preserve">|-- Surveyor 6 - Nov 7, 1967 - Lander</t>
  </si>
  <si>
    <t xml:space="preserve">Zond 1967B†</t>
  </si>
  <si>
    <t xml:space="preserve">[13]</t>
  </si>
  <si>
    <t xml:space="preserve">|-- Surveyor 7 - Jan 7, 1968 - Lander</t>
  </si>
  <si>
    <t xml:space="preserve">1968-013A</t>
  </si>
  <si>
    <t xml:space="preserve">Luna 1968A†</t>
  </si>
  <si>
    <t xml:space="preserve">[14]</t>
  </si>
  <si>
    <t xml:space="preserve">|-- Luna 14 - Apr 7, 1968 - Orbiter</t>
  </si>
  <si>
    <t xml:space="preserve">Zond 1968A†</t>
  </si>
  <si>
    <r>
      <rPr>
        <sz val="10"/>
        <color rgb="FF000000"/>
        <rFont val="Calibri"/>
        <family val="0"/>
        <charset val="1"/>
      </rPr>
      <t xml:space="preserve">Successful; </t>
    </r>
    <r>
      <rPr>
        <b val="true"/>
        <sz val="10"/>
        <color rgb="FF000000"/>
        <rFont val="Calibri Light"/>
        <family val="0"/>
        <charset val="1"/>
      </rPr>
      <t xml:space="preserve">first living creatures to fly past the Moon</t>
    </r>
  </si>
  <si>
    <t xml:space="preserve">|-- Zond 5 - Sep 15, 1968 - Return Probe</t>
  </si>
  <si>
    <t xml:space="preserve">[15]</t>
  </si>
  <si>
    <t xml:space="preserve">Partial success; animal cargo lost on landing.</t>
  </si>
  <si>
    <t xml:space="preserve">|-- Zond 6 - Nov 10, 1968 - Return Probe</t>
  </si>
  <si>
    <t xml:space="preserve">Success; first humans to orbit the Moon</t>
  </si>
  <si>
    <t xml:space="preserve">|-- Apollo 8 - Dec 21, 1968 - Crewed Orbiter</t>
  </si>
  <si>
    <t xml:space="preserve">[16]</t>
  </si>
  <si>
    <t xml:space="preserve">Zond 1969A†</t>
  </si>
  <si>
    <t xml:space="preserve">[17]</t>
  </si>
  <si>
    <t xml:space="preserve">Luna 1969A†</t>
  </si>
  <si>
    <t xml:space="preserve">Unsuccessful; first attempted Moon rover, launch failure</t>
  </si>
  <si>
    <t xml:space="preserve">[18]</t>
  </si>
  <si>
    <t xml:space="preserve">Zond L1S-1†</t>
  </si>
  <si>
    <t xml:space="preserve">[19]</t>
  </si>
  <si>
    <t xml:space="preserve">Luna 1969B†</t>
  </si>
  <si>
    <t xml:space="preserve">[20]</t>
  </si>
  <si>
    <t xml:space="preserve">Successful; lander test in lunar orbit</t>
  </si>
  <si>
    <t xml:space="preserve">|-- Apollo 10 - May 18, 1969 - Orbiter</t>
  </si>
  <si>
    <t xml:space="preserve">Luna 1969C†</t>
  </si>
  <si>
    <t xml:space="preserve">Partial success; orbiter successful, sample return crashed on the Moon</t>
  </si>
  <si>
    <t xml:space="preserve">|-- Luna 15 - Jul 13, 1969 - Orbiter</t>
  </si>
  <si>
    <t xml:space="preserve">Successful; first humans to land on the Moon</t>
  </si>
  <si>
    <t xml:space="preserve">|-- Apollo 11 - Jul 16, 1969 - Crewed Landing</t>
  </si>
  <si>
    <t xml:space="preserve">[21]</t>
  </si>
  <si>
    <t xml:space="preserve">|-- Zond 7 - Aug 7, 1969 - Return Probe</t>
  </si>
  <si>
    <t xml:space="preserve">[22]</t>
  </si>
  <si>
    <t xml:space="preserve">Successful; rendezvous with Surveyor 3 on the surface of the moon.</t>
  </si>
  <si>
    <t xml:space="preserve">|-- Apollo 12 - Nov 14, 1969 - Crewed Landing</t>
  </si>
  <si>
    <t xml:space="preserve">Launch</t>
  </si>
  <si>
    <t xml:space="preserve">Unsuccessful; Crew ascented safely to Earth.</t>
  </si>
  <si>
    <t xml:space="preserve">|-- Apollo 13 - Apr 11, 1970 - Crewed Landing (aborted)</t>
  </si>
  <si>
    <r>
      <rPr>
        <sz val="10"/>
        <color rgb="FF000000"/>
        <rFont val="Calibri"/>
        <family val="0"/>
        <charset val="1"/>
      </rPr>
      <t xml:space="preserve">Successful; </t>
    </r>
    <r>
      <rPr>
        <b val="true"/>
        <sz val="10"/>
        <color rgb="FF000000"/>
        <rFont val="Calibri Light"/>
        <family val="0"/>
        <charset val="1"/>
      </rPr>
      <t xml:space="preserve">first robotic sample return from beyond Earth</t>
    </r>
    <r>
      <rPr>
        <sz val="10"/>
        <color rgb="FF000000"/>
        <rFont val="Calibri Light"/>
        <family val="0"/>
        <charset val="1"/>
      </rPr>
      <t xml:space="preserve">.</t>
    </r>
  </si>
  <si>
    <t xml:space="preserve">|-- Luna 16 - Sep 12, 1970 - Sample Return</t>
  </si>
  <si>
    <t xml:space="preserve">|-- Zond 8 - Oct 20, 1970 - Return Probe</t>
  </si>
  <si>
    <t xml:space="preserve">[23]</t>
  </si>
  <si>
    <r>
      <rPr>
        <sz val="10"/>
        <color rgb="FF000000"/>
        <rFont val="Calibri"/>
        <family val="0"/>
        <charset val="1"/>
      </rPr>
      <t xml:space="preserve">Successful; </t>
    </r>
    <r>
      <rPr>
        <b val="true"/>
        <sz val="10"/>
        <color rgb="FF000000"/>
        <rFont val="Calibri Light"/>
        <family val="0"/>
        <charset val="1"/>
      </rPr>
      <t xml:space="preserve">delivered Lunokhod 1 rover to the surface of the Moon</t>
    </r>
  </si>
  <si>
    <t xml:space="preserve">|-- Luna 17 - Nov 10, 1970 - Rover</t>
  </si>
  <si>
    <t xml:space="preserve">Successful; first robotic rover to explore the surface of a world beyond Earth</t>
  </si>
  <si>
    <t xml:space="preserve">|-- Apollo 14 - Jan 31, 1971 - Crewed Landing</t>
  </si>
  <si>
    <t xml:space="preserve">|-- Apollo 15 - Jul 26, 1971 - Crewed Landing</t>
  </si>
  <si>
    <t xml:space="preserve">1973-085A</t>
  </si>
  <si>
    <r>
      <rPr>
        <sz val="10"/>
        <color rgb="FF000000"/>
        <rFont val="Calibri"/>
        <family val="0"/>
        <charset val="1"/>
      </rPr>
      <t xml:space="preserve">Successful; </t>
    </r>
    <r>
      <rPr>
        <b val="true"/>
        <sz val="10"/>
        <color rgb="FF000000"/>
        <rFont val="Calibri Light"/>
        <family val="0"/>
        <charset val="1"/>
      </rPr>
      <t xml:space="preserve">deployed in lunar orbit by Apollo 15 crew</t>
    </r>
  </si>
  <si>
    <t xml:space="preserve">|-- Luna 18 - Sep 2, 1971 - Impact</t>
  </si>
  <si>
    <t xml:space="preserve">|-- Luna 19 - Sep 28, 1971 - Orbiter</t>
  </si>
  <si>
    <t xml:space="preserve">[24]</t>
  </si>
  <si>
    <t xml:space="preserve">|-- Luna 20 - Feb 14, 1972 - Sample Return</t>
  </si>
  <si>
    <t xml:space="preserve">|-- Apollo 16 - Apr 16, 1972 - Crewed Landing</t>
  </si>
  <si>
    <t xml:space="preserve">1978-079A</t>
  </si>
  <si>
    <t xml:space="preserve">Partial Success; orbit decayed prematurely</t>
  </si>
  <si>
    <t xml:space="preserve">Soyuz L3†</t>
  </si>
  <si>
    <r>
      <rPr>
        <sz val="10"/>
        <color rgb="FF000000"/>
        <rFont val="Calibri"/>
        <family val="0"/>
        <charset val="1"/>
      </rPr>
      <t xml:space="preserve">Successful; </t>
    </r>
    <r>
      <rPr>
        <b val="true"/>
        <sz val="10"/>
        <color rgb="FF000000"/>
        <rFont val="Calibri Light"/>
        <family val="0"/>
        <charset val="1"/>
      </rPr>
      <t xml:space="preserve">first scientist on the Moon and final Apollo mission</t>
    </r>
  </si>
  <si>
    <t xml:space="preserve">|-- Apollo 17 - Dec 7, 1972 - Crewed Landing</t>
  </si>
  <si>
    <r>
      <rPr>
        <sz val="10"/>
        <color rgb="FF000000"/>
        <rFont val="Calibri"/>
        <family val="0"/>
        <charset val="1"/>
      </rPr>
      <t xml:space="preserve">Successful; </t>
    </r>
    <r>
      <rPr>
        <b val="true"/>
        <sz val="10"/>
        <color rgb="FF000000"/>
        <rFont val="Calibri Light"/>
        <family val="0"/>
        <charset val="1"/>
      </rPr>
      <t xml:space="preserve">delivered Lunokhod 2 rover to the surface of the Moon</t>
    </r>
  </si>
  <si>
    <t xml:space="preserve">|-- Luna 21 - Jan 8, 1973 - Rover</t>
  </si>
  <si>
    <t xml:space="preserve">[25]</t>
  </si>
  <si>
    <r>
      <rPr>
        <sz val="10"/>
        <color rgb="FF000000"/>
        <rFont val="Calibri"/>
        <family val="0"/>
        <charset val="1"/>
      </rPr>
      <t xml:space="preserve">Successful; </t>
    </r>
    <r>
      <rPr>
        <b val="true"/>
        <sz val="10"/>
        <color rgb="FF000000"/>
        <rFont val="Calibri Light"/>
        <family val="0"/>
        <charset val="1"/>
      </rPr>
      <t xml:space="preserve">longest-lived rover on the Moon, drove 24 miles (39 kilometers)</t>
    </r>
  </si>
  <si>
    <t xml:space="preserve">1994-071A</t>
  </si>
  <si>
    <t xml:space="preserve">|-- Explorer 49 (RAE-B) - Jun 10, 1973 - Orbiter</t>
  </si>
  <si>
    <r>
      <rPr>
        <sz val="10"/>
        <color rgb="FF000000"/>
        <rFont val="Calibri"/>
        <family val="0"/>
        <charset val="1"/>
      </rPr>
      <t xml:space="preserve">Successful; </t>
    </r>
    <r>
      <rPr>
        <b val="true"/>
        <sz val="10"/>
        <color rgb="FF000000"/>
        <rFont val="Calibri Light"/>
        <family val="0"/>
        <charset val="1"/>
      </rPr>
      <t xml:space="preserve">studied Moon while en route to Mercury</t>
    </r>
  </si>
  <si>
    <t xml:space="preserve">1997-086A</t>
  </si>
  <si>
    <t xml:space="preserve">|-- Luna 22 - Jun 2, 1974 - Orbiter</t>
  </si>
  <si>
    <t xml:space="preserve">|-- Luna 23 - Oct 28, 1974 - Lander</t>
  </si>
  <si>
    <t xml:space="preserve">1998-041A</t>
  </si>
  <si>
    <t xml:space="preserve">Luna 1975A†</t>
  </si>
  <si>
    <t xml:space="preserve">|-- Luna 24 - Aug 14, 1976 - Sample Return</t>
  </si>
  <si>
    <t xml:space="preserve">2001-027A</t>
  </si>
  <si>
    <r>
      <rPr>
        <sz val="10"/>
        <color rgb="FF000000"/>
        <rFont val="Calibri"/>
        <family val="0"/>
        <charset val="1"/>
      </rPr>
      <t xml:space="preserve">Successful; </t>
    </r>
    <r>
      <rPr>
        <b val="true"/>
        <sz val="10"/>
        <color rgb="FF000000"/>
        <rFont val="Calibri Light"/>
        <family val="0"/>
        <charset val="1"/>
      </rPr>
      <t xml:space="preserve">first Japanese Moon mission</t>
    </r>
  </si>
  <si>
    <t xml:space="preserve">|-- Hiten - Jan 24, 1990 - Flyby and Orbiter</t>
  </si>
  <si>
    <t xml:space="preserve">2006-047A</t>
  </si>
  <si>
    <t xml:space="preserve">2006-047B</t>
  </si>
  <si>
    <t xml:space="preserve">|-- Clementine - Jan 25, 1994 - Orbiter</t>
  </si>
  <si>
    <t xml:space="preserve">|-- AsiaSat 3/HGS-1 - Dec 24, 1997 - Lunar Flyby</t>
  </si>
  <si>
    <t xml:space="preserve">2007-051A [26][27]</t>
  </si>
  <si>
    <t xml:space="preserve">|-- Lunar Prospector - Jan 7, 1998 - Orbiter</t>
  </si>
  <si>
    <t xml:space="preserve">2008-052A [28]</t>
  </si>
  <si>
    <t xml:space="preserve">[29]</t>
  </si>
  <si>
    <t xml:space="preserve">WMAP</t>
  </si>
  <si>
    <r>
      <rPr>
        <sz val="10"/>
        <color rgb="FF000000"/>
        <rFont val="Calibri"/>
        <family val="0"/>
        <charset val="1"/>
      </rPr>
      <t xml:space="preserve">Successful; </t>
    </r>
    <r>
      <rPr>
        <b val="true"/>
        <sz val="10"/>
        <color rgb="FF000000"/>
        <rFont val="Calibri Light"/>
        <family val="0"/>
        <charset val="1"/>
      </rPr>
      <t xml:space="preserve">first European Moon mission</t>
    </r>
  </si>
  <si>
    <t xml:space="preserve">|-- SMART 1 - Sep 27, 2003 - Lunar Orbiter</t>
  </si>
  <si>
    <t xml:space="preserve">2009-031B [30]</t>
  </si>
  <si>
    <t xml:space="preserve">STEREO A</t>
  </si>
  <si>
    <t xml:space="preserve">STEREO B</t>
  </si>
  <si>
    <t xml:space="preserve">success</t>
  </si>
  <si>
    <t xml:space="preserve">|-- Kaguya (SELENE) - Sep 14, 2007 - Lunar Orbiter</t>
  </si>
  <si>
    <t xml:space="preserve">2010-050A [31]</t>
  </si>
  <si>
    <t xml:space="preserve">2007-004B [32]</t>
  </si>
  <si>
    <t xml:space="preserve">2007-004C [33]</t>
  </si>
  <si>
    <r>
      <rPr>
        <sz val="10"/>
        <color rgb="FF000000"/>
        <rFont val="Calibri"/>
        <family val="0"/>
        <charset val="1"/>
      </rPr>
      <t xml:space="preserve">Successful; </t>
    </r>
    <r>
      <rPr>
        <b val="true"/>
        <sz val="10"/>
        <color rgb="FF000000"/>
        <rFont val="Calibri Light"/>
        <family val="0"/>
        <charset val="1"/>
      </rPr>
      <t xml:space="preserve">first Chinese Moon mission</t>
    </r>
  </si>
  <si>
    <t xml:space="preserve">|-- Chang'e 1 - Oct 24, 2007 - Lunar Orbiter</t>
  </si>
  <si>
    <t xml:space="preserve">2011-046A [34]</t>
  </si>
  <si>
    <t xml:space="preserve">|-- Chandrayaan-1 - Oct 22, 2008 - Lunar Orbiter</t>
  </si>
  <si>
    <t xml:space="preserve">2011-046B [35]</t>
  </si>
  <si>
    <r>
      <rPr>
        <b val="true"/>
        <sz val="10"/>
        <color rgb="FF000000"/>
        <rFont val="Calibri"/>
        <family val="0"/>
        <charset val="1"/>
      </rPr>
      <t xml:space="preserve">(Active Mission) </t>
    </r>
    <r>
      <rPr>
        <sz val="10"/>
        <color rgb="FF000000"/>
        <rFont val="Calibri Light"/>
        <family val="0"/>
        <charset val="1"/>
      </rPr>
      <t xml:space="preserve">Successful; </t>
    </r>
    <r>
      <rPr>
        <b val="true"/>
        <sz val="10"/>
        <color rgb="FF000000"/>
        <rFont val="Calibri Light"/>
        <family val="0"/>
        <charset val="1"/>
      </rPr>
      <t xml:space="preserve">extended mission in progress</t>
    </r>
  </si>
  <si>
    <t xml:space="preserve">|-- Lunar Reconnaissance Orbiter - June 17, 2009 - Lunar Orbiter</t>
  </si>
  <si>
    <t xml:space="preserve">2013-070A [36]</t>
  </si>
  <si>
    <r>
      <rPr>
        <sz val="10"/>
        <color rgb="FF000000"/>
        <rFont val="Calibri"/>
        <family val="0"/>
        <charset val="1"/>
      </rPr>
      <t xml:space="preserve">Successful; </t>
    </r>
    <r>
      <rPr>
        <b val="true"/>
        <sz val="10"/>
        <color rgb="FF000000"/>
        <rFont val="Calibri Light"/>
        <family val="0"/>
        <charset val="1"/>
      </rPr>
      <t xml:space="preserve">impact of LRO upper stages</t>
    </r>
  </si>
  <si>
    <t xml:space="preserve">|-- LCROSS - June 17, 2009 - Lunar Orbiter and Impactor</t>
  </si>
  <si>
    <t xml:space="preserve">2014-065A [37]</t>
  </si>
  <si>
    <t xml:space="preserve">|-- Chang'e 2 - Oct 1, 2010 - Lunar Orbiter</t>
  </si>
  <si>
    <t xml:space="preserve">Orbiters</t>
  </si>
  <si>
    <t xml:space="preserve">(Active Mission) Successful; twin spacecraft on an extended lunar mission after successful Earth observartions</t>
  </si>
  <si>
    <t xml:space="preserve">[38][39]</t>
  </si>
  <si>
    <t xml:space="preserve">2018-038A</t>
  </si>
  <si>
    <r>
      <rPr>
        <sz val="10"/>
        <color rgb="FF000000"/>
        <rFont val="Calibri"/>
        <family val="0"/>
        <charset val="1"/>
      </rPr>
      <t xml:space="preserve">Successful; </t>
    </r>
    <r>
      <rPr>
        <b val="true"/>
        <sz val="10"/>
        <color rgb="FF000000"/>
        <rFont val="Calibri Light"/>
        <family val="0"/>
        <charset val="1"/>
      </rPr>
      <t xml:space="preserve">twin spacecraft</t>
    </r>
  </si>
  <si>
    <t xml:space="preserve">|-- Gravity Recovery And Interior Laboratory (GRAIL) - Sep 10, 2011 - Lunar Orbiter</t>
  </si>
  <si>
    <t xml:space="preserve">|-- Lunar Atmosphere and Dust Environment Explorer (LADEE) - Sep 6, 2013 - Lunar Orbiter</t>
  </si>
  <si>
    <t xml:space="preserve">(Active Mission) Successful; delivered Yutu rover to lunar surface</t>
  </si>
  <si>
    <t xml:space="preserve">|-- Chang'e 3 - 01 December 2013 - Lunar Lander and Rover</t>
  </si>
  <si>
    <r>
      <rPr>
        <sz val="10"/>
        <color rgb="FF000000"/>
        <rFont val="Calibri"/>
        <family val="0"/>
        <charset val="1"/>
      </rPr>
      <t xml:space="preserve">Successful; </t>
    </r>
    <r>
      <rPr>
        <b val="true"/>
        <sz val="10"/>
        <color rgb="FF000000"/>
        <rFont val="Calibri Light"/>
        <family val="0"/>
        <charset val="1"/>
      </rPr>
      <t xml:space="preserve">first non-Soviet rover on the Moon</t>
    </r>
  </si>
  <si>
    <t xml:space="preserve"> Chang'e 5 Test Vehicle - 23 October 2014 - Lunar Flyby and Return</t>
  </si>
  <si>
    <t xml:space="preserve">2019-009B [40]</t>
  </si>
  <si>
    <t xml:space="preserve">CHANDRYN2</t>
  </si>
  <si>
    <r>
      <rPr>
        <sz val="10"/>
        <color rgb="FF000000"/>
        <rFont val="Calibri"/>
        <family val="0"/>
        <charset val="1"/>
      </rPr>
      <t xml:space="preserve">Successful; </t>
    </r>
    <r>
      <rPr>
        <b val="true"/>
        <sz val="10"/>
        <color rgb="FF000000"/>
        <rFont val="Calibri Light"/>
        <family val="0"/>
        <charset val="1"/>
      </rPr>
      <t xml:space="preserve">lunar relay satellite</t>
    </r>
  </si>
  <si>
    <t xml:space="preserve"> Queqiao - 20 May 2018 - CNSA (China) Lunar Relay Satellite</t>
  </si>
  <si>
    <r>
      <rPr>
        <sz val="10"/>
        <color rgb="FF000000"/>
        <rFont val="Calibri"/>
        <family val="0"/>
        <charset val="1"/>
      </rPr>
      <t xml:space="preserve">Successful; </t>
    </r>
    <r>
      <rPr>
        <b val="true"/>
        <sz val="10"/>
        <color rgb="FF000000"/>
        <rFont val="Calibri Light"/>
        <family val="0"/>
        <charset val="1"/>
      </rPr>
      <t xml:space="preserve">first lunar farside landing</t>
    </r>
  </si>
  <si>
    <t xml:space="preserve">|-- Chang'e 4 - 7 December 2018 - CNSA (China) Lunar Farside Lander and Rover</t>
  </si>
  <si>
    <t xml:space="preserve">Unsuccessful; first lunar landing attempt by a private company</t>
  </si>
  <si>
    <t xml:space="preserve"> Beresheet - 22 February 2019 - SpaceIL and IAI (Israel) Lunar Lander</t>
  </si>
  <si>
    <t xml:space="preserve">orbiter succesfull</t>
  </si>
  <si>
    <t xml:space="preserve"> Chandrayaan 2 - April 2019 - ISRO (India) Moon Orbiter, Lander, and Rover</t>
  </si>
  <si>
    <t xml:space="preserve">lander broken</t>
  </si>
  <si>
    <t xml:space="preserve">rover</t>
  </si>
  <si>
    <t xml:space="preserve">Name</t>
  </si>
  <si>
    <t xml:space="preserve">Arrival</t>
  </si>
  <si>
    <t xml:space="preserve">Aug. 17, 1958</t>
  </si>
  <si>
    <t xml:space="preserve">Sept. 23, 1958</t>
  </si>
  <si>
    <t xml:space="preserve">Oct. 11, 1958</t>
  </si>
  <si>
    <t xml:space="preserve">Nov. 8, 1958</t>
  </si>
  <si>
    <t xml:space="preserve">Dec. 4, 1958</t>
  </si>
  <si>
    <t xml:space="preserve">Dec. 7, 1958</t>
  </si>
  <si>
    <t xml:space="preserve">Jan. 2, 1959</t>
  </si>
  <si>
    <t xml:space="preserve">Jan. 4, 1959</t>
  </si>
  <si>
    <t xml:space="preserve">March 3, 1959</t>
  </si>
  <si>
    <t xml:space="preserve">Mar. 4., 1959</t>
  </si>
  <si>
    <t xml:space="preserve">June 18, 1959</t>
  </si>
  <si>
    <t xml:space="preserve">Sept. 12, 1959</t>
  </si>
  <si>
    <t xml:space="preserve">Sept. 13, 1959</t>
  </si>
  <si>
    <t xml:space="preserve">Sept. 24, 1959</t>
  </si>
  <si>
    <t xml:space="preserve">Oct. 4, 1959</t>
  </si>
  <si>
    <t xml:space="preserve">Oct. 6, 1959</t>
  </si>
  <si>
    <t xml:space="preserve">Nov. 26, 1959</t>
  </si>
  <si>
    <t xml:space="preserve">April 15, 1960</t>
  </si>
  <si>
    <t xml:space="preserve">April 16, 1960</t>
  </si>
  <si>
    <t xml:space="preserve">Sep. 25, 1960</t>
  </si>
  <si>
    <t xml:space="preserve">Dec. 15. 1960</t>
  </si>
  <si>
    <t xml:space="preserve">Jan. 26, 1962</t>
  </si>
  <si>
    <t xml:space="preserve">April 26, 1962</t>
  </si>
  <si>
    <t xml:space="preserve">Oct. 21, 1962</t>
  </si>
  <si>
    <t xml:space="preserve">Jan. 4, 1963</t>
  </si>
  <si>
    <t xml:space="preserve">Feb. 3, 1963</t>
  </si>
  <si>
    <t xml:space="preserve">April 2, 1963</t>
  </si>
  <si>
    <t xml:space="preserve">April 6, 1963</t>
  </si>
  <si>
    <t xml:space="preserve">Jan. 30, 1964</t>
  </si>
  <si>
    <t xml:space="preserve">Feb. 2, 1965</t>
  </si>
  <si>
    <t xml:space="preserve">March 21, 1964</t>
  </si>
  <si>
    <t xml:space="preserve">April 20, 1964</t>
  </si>
  <si>
    <t xml:space="preserve">July 28, 1964</t>
  </si>
  <si>
    <t xml:space="preserve">July 31, 1964</t>
  </si>
  <si>
    <t xml:space="preserve">Feb. 17, 1965</t>
  </si>
  <si>
    <t xml:space="preserve">Feb. 20, 1965</t>
  </si>
  <si>
    <t xml:space="preserve">March 12, 1965</t>
  </si>
  <si>
    <t xml:space="preserve">March 21, 1965</t>
  </si>
  <si>
    <t xml:space="preserve">March 24, 1965</t>
  </si>
  <si>
    <t xml:space="preserve">April 10, 1965</t>
  </si>
  <si>
    <t xml:space="preserve">May 9, 1965</t>
  </si>
  <si>
    <t xml:space="preserve">May 12, 1965</t>
  </si>
  <si>
    <t xml:space="preserve">June 8, 1965</t>
  </si>
  <si>
    <t xml:space="preserve">June 11, 1965</t>
  </si>
  <si>
    <t xml:space="preserve">July 18, 1965</t>
  </si>
  <si>
    <t xml:space="preserve">July 20, 1965</t>
  </si>
  <si>
    <t xml:space="preserve">Oct. 4, 1965</t>
  </si>
  <si>
    <t xml:space="preserve">Oct. 7, 1965</t>
  </si>
  <si>
    <t xml:space="preserve">Dec. 3, 1965</t>
  </si>
  <si>
    <t xml:space="preserve">Dec. 6, 1965</t>
  </si>
  <si>
    <t xml:space="preserve">Jan. 31, 1966</t>
  </si>
  <si>
    <t xml:space="preserve">Feb. 3, 1966</t>
  </si>
  <si>
    <t xml:space="preserve">March 1, 1966</t>
  </si>
  <si>
    <t xml:space="preserve">March 31, 1966</t>
  </si>
  <si>
    <t xml:space="preserve">April 3, 1966</t>
  </si>
  <si>
    <t xml:space="preserve">May 30, 1966</t>
  </si>
  <si>
    <t xml:space="preserve">June 2, 1966</t>
  </si>
  <si>
    <t xml:space="preserve">Aug. 10, 1966</t>
  </si>
  <si>
    <t xml:space="preserve">Aug. 14, 1966</t>
  </si>
  <si>
    <t xml:space="preserve">Aug. 24, 1966</t>
  </si>
  <si>
    <t xml:space="preserve">Aug. 27, 1966</t>
  </si>
  <si>
    <t xml:space="preserve">Sept. 20, 1966</t>
  </si>
  <si>
    <t xml:space="preserve">Sept. 23, 1966</t>
  </si>
  <si>
    <t xml:space="preserve">Oct. 22, 1966</t>
  </si>
  <si>
    <t xml:space="preserve">Oct. 25, 1966</t>
  </si>
  <si>
    <t xml:space="preserve">Nov. 6, 1966</t>
  </si>
  <si>
    <t xml:space="preserve">Nov. 10, 1966</t>
  </si>
  <si>
    <t xml:space="preserve">Dec. 21, 1966</t>
  </si>
  <si>
    <t xml:space="preserve">Dec. 24, 1966</t>
  </si>
  <si>
    <t xml:space="preserve">Feb. 5, 1967</t>
  </si>
  <si>
    <t xml:space="preserve">Feb. 8, 1967</t>
  </si>
  <si>
    <t xml:space="preserve">April 17, 1967</t>
  </si>
  <si>
    <t xml:space="preserve">April 20, 1967</t>
  </si>
  <si>
    <t xml:space="preserve">May 4, 1967</t>
  </si>
  <si>
    <t xml:space="preserve">May 8, 1967</t>
  </si>
  <si>
    <t xml:space="preserve">July 14, 1967</t>
  </si>
  <si>
    <t xml:space="preserve">July 17, 1967</t>
  </si>
  <si>
    <t xml:space="preserve">Aug. 1, 1967</t>
  </si>
  <si>
    <t xml:space="preserve">Aug. 5, 1967</t>
  </si>
  <si>
    <t xml:space="preserve">Sept. 8, 1967</t>
  </si>
  <si>
    <t xml:space="preserve">Sept. 11, 1967</t>
  </si>
  <si>
    <t xml:space="preserve">Nov. 7, 1967</t>
  </si>
  <si>
    <t xml:space="preserve">Nov. 10, 1967</t>
  </si>
  <si>
    <t xml:space="preserve">Jan. 7, 1968</t>
  </si>
  <si>
    <t xml:space="preserve">Jan. 10, 1968</t>
  </si>
  <si>
    <t xml:space="preserve">Feb. 7, 1968</t>
  </si>
  <si>
    <t xml:space="preserve">April 7, 1968</t>
  </si>
  <si>
    <t xml:space="preserve">April 10, 1968</t>
  </si>
  <si>
    <t xml:space="preserve">Sept. 15, 1968</t>
  </si>
  <si>
    <t xml:space="preserve">Sept. 18, 1968</t>
  </si>
  <si>
    <t xml:space="preserve">Nov. 10, 1968</t>
  </si>
  <si>
    <t xml:space="preserve">Nov. 14, 1968</t>
  </si>
  <si>
    <t xml:space="preserve">Dec. 21, 1968</t>
  </si>
  <si>
    <t xml:space="preserve">Dec. 24, 1968</t>
  </si>
  <si>
    <t xml:space="preserve">Feb. 19, 1969</t>
  </si>
  <si>
    <t xml:space="preserve">Unsuccessful; first attempted Moon rover</t>
  </si>
  <si>
    <t xml:space="preserve">May 18, 1969</t>
  </si>
  <si>
    <t xml:space="preserve">May 21, 1969</t>
  </si>
  <si>
    <t xml:space="preserve">June 14, 1969</t>
  </si>
  <si>
    <t xml:space="preserve">July 13, 1960</t>
  </si>
  <si>
    <t xml:space="preserve">July 18, 1969</t>
  </si>
  <si>
    <t xml:space="preserve">July 16, 1969</t>
  </si>
  <si>
    <t xml:space="preserve">July 20, 1969</t>
  </si>
  <si>
    <t xml:space="preserve">Aug. 7, 1969</t>
  </si>
  <si>
    <t xml:space="preserve">Aug. 11, 1969</t>
  </si>
  <si>
    <t xml:space="preserve">Sept. 23, 1969</t>
  </si>
  <si>
    <t xml:space="preserve">Oct. 22, 1969</t>
  </si>
  <si>
    <t xml:space="preserve">Nov. 14, 1969</t>
  </si>
  <si>
    <t xml:space="preserve">Nov. 17,1969</t>
  </si>
  <si>
    <t xml:space="preserve">4/15/1970</t>
  </si>
  <si>
    <t xml:space="preserve">9/20/1970</t>
  </si>
  <si>
    <t xml:space="preserve">10/20/1970</t>
  </si>
  <si>
    <t xml:space="preserve">10/24/1970</t>
  </si>
  <si>
    <t xml:space="preserve">11/17/1970</t>
  </si>
  <si>
    <t xml:space="preserve">1/31/1971</t>
  </si>
  <si>
    <t xml:space="preserve">7/26/1971</t>
  </si>
  <si>
    <t xml:space="preserve">7/29/1971</t>
  </si>
  <si>
    <t xml:space="preserve">9/28/1971</t>
  </si>
  <si>
    <t xml:space="preserve">2/14/1972</t>
  </si>
  <si>
    <t xml:space="preserve">2/21/1972</t>
  </si>
  <si>
    <t xml:space="preserve">4/16/1972</t>
  </si>
  <si>
    <t xml:space="preserve">4/19/1972</t>
  </si>
  <si>
    <t xml:space="preserve">4/24/1972</t>
  </si>
  <si>
    <t xml:space="preserve">1/15/1973</t>
  </si>
  <si>
    <t xml:space="preserve">5/29/1974</t>
  </si>
  <si>
    <t xml:space="preserve">10/28/1974</t>
  </si>
  <si>
    <t xml:space="preserve">8/18/1976</t>
  </si>
  <si>
    <t xml:space="preserve">1/24/1990</t>
  </si>
  <si>
    <t xml:space="preserve">3/19/1990</t>
  </si>
  <si>
    <t xml:space="preserve">1/25/1994</t>
  </si>
  <si>
    <t xml:space="preserve">2/19/1994</t>
  </si>
  <si>
    <t xml:space="preserve">1//11/1998</t>
  </si>
  <si>
    <t xml:space="preserve">9/27/2003</t>
  </si>
  <si>
    <t xml:space="preserve">11/15/2004</t>
  </si>
  <si>
    <t xml:space="preserve">9/14/2007</t>
  </si>
  <si>
    <t xml:space="preserve">10/24/2007</t>
  </si>
  <si>
    <t xml:space="preserve">10/22/2008</t>
  </si>
  <si>
    <t xml:space="preserve">6/18/2009</t>
  </si>
  <si>
    <t xml:space="preserve">6/23/2009</t>
  </si>
  <si>
    <t xml:space="preserve">12/14/2013</t>
  </si>
  <si>
    <t xml:space="preserve">10/23/2014</t>
  </si>
  <si>
    <t xml:space="preserve">10/27/2014</t>
  </si>
  <si>
    <t xml:space="preserve">5/20/2018</t>
  </si>
  <si>
    <t xml:space="preserve">2/22/2019</t>
  </si>
  <si>
    <t xml:space="preserve">4/11/209</t>
  </si>
  <si>
    <t xml:space="preserve"> Chang'e 5 - 2020 - CNSA (China) Lunar Sample Return Mission</t>
  </si>
  <si>
    <t xml:space="preserve"> Korea Pathfinder Lunar Orbiter - July 2022 - South Korean (KARI) Lunar Orbiter</t>
  </si>
  <si>
    <t xml:space="preserve"> Chang'e 6 - 2023 - 2024 - CNSA (China) Lunar Sample Return Mission</t>
  </si>
  <si>
    <t xml:space="preserve"> Chang'e 7 - TBD - CNSA (China) Lunar Survey Mission</t>
  </si>
  <si>
    <t xml:space="preserve"> Chang'e 8 - TBD - CNSA (China) Lunar Technology Test</t>
  </si>
  <si>
    <t xml:space="preserve">Ref</t>
  </si>
  <si>
    <t xml:space="preserve">Date (wiki)</t>
  </si>
  <si>
    <t xml:space="preserve">Organization</t>
  </si>
  <si>
    <t xml:space="preserve">Notes</t>
  </si>
  <si>
    <t xml:space="preserve">Image</t>
  </si>
  <si>
    <t xml:space="preserve">17 August 1958</t>
  </si>
  <si>
    <t xml:space="preserve">United States DOD</t>
  </si>
  <si>
    <t xml:space="preserve">orbiter</t>
  </si>
  <si>
    <t xml:space="preserve">failure</t>
  </si>
  <si>
    <t xml:space="preserve">first attempted launch beyond Earth orbit; launch vehicle failure; maximum altitude 16 km</t>
  </si>
  <si>
    <t xml:space="preserve">Pioneer able.png</t>
  </si>
  <si>
    <t xml:space="preserve">23 September 1958</t>
  </si>
  <si>
    <t xml:space="preserve">Soviet Union USSR</t>
  </si>
  <si>
    <t xml:space="preserve">impactor</t>
  </si>
  <si>
    <t xml:space="preserve">launch vehicle failure</t>
  </si>
  <si>
    <t xml:space="preserve">11 October 1958</t>
  </si>
  <si>
    <t xml:space="preserve">United States NASA/</t>
  </si>
  <si>
    <t xml:space="preserve">second stage premature shutdown; maximum altitude 113,800 km; some data returned</t>
  </si>
  <si>
    <t xml:space="preserve">Pioneer I on the Launch Pad - GPN-2002-000204.jpg</t>
  </si>
  <si>
    <t xml:space="preserve">12 October 1958</t>
  </si>
  <si>
    <t xml:space="preserve">8 November 1958</t>
  </si>
  <si>
    <t xml:space="preserve">third stage failure; maximum altitude 1,550 km; some data returned</t>
  </si>
  <si>
    <t xml:space="preserve">4 December 1958</t>
  </si>
  <si>
    <t xml:space="preserve">6 December 1958</t>
  </si>
  <si>
    <t xml:space="preserve">fuel depletion; maximum altitude 102,360 km; some data returned</t>
  </si>
  <si>
    <t xml:space="preserve">Pioneer-3-4.gif</t>
  </si>
  <si>
    <t xml:space="preserve">4 January 1959</t>
  </si>
  <si>
    <t xml:space="preserve">partial success</t>
  </si>
  <si>
    <t xml:space="preserve">first spacecraft in the vicinity of the Moon (flew within 5,995 km, but probably an intended impactor)</t>
  </si>
  <si>
    <t xml:space="preserve">4 March 1959</t>
  </si>
  <si>
    <t xml:space="preserve">achieved distant flyby; first US probe to enter solar orbit</t>
  </si>
  <si>
    <t xml:space="preserve">18 June 1959</t>
  </si>
  <si>
    <t xml:space="preserve">failed to reach Earth orbit</t>
  </si>
  <si>
    <t xml:space="preserve">14 September 1959</t>
  </si>
  <si>
    <t xml:space="preserve">first impact on Moon</t>
  </si>
  <si>
    <t xml:space="preserve">24 September 1959?</t>
  </si>
  <si>
    <t xml:space="preserve">United States NASA</t>
  </si>
  <si>
    <t xml:space="preserve">orbiter?</t>
  </si>
  <si>
    <t xml:space="preserve">designation sometimes given to a failed launch or launchpad explosion during testing; conflicting information between sources</t>
  </si>
  <si>
    <t xml:space="preserve">Pioneer-5.jpg</t>
  </si>
  <si>
    <t xml:space="preserve">6 October 1959</t>
  </si>
  <si>
    <t xml:space="preserve">first images from the lunar farside</t>
  </si>
  <si>
    <t xml:space="preserve">26 November 1959</t>
  </si>
  <si>
    <t xml:space="preserve">disintegrated shortly after launch</t>
  </si>
  <si>
    <t xml:space="preserve">failed to attain correct trajectory</t>
  </si>
  <si>
    <t xml:space="preserve">25 September 1960</t>
  </si>
  <si>
    <t xml:space="preserve">second stage failure; failed to reach Earth orbit</t>
  </si>
  <si>
    <t xml:space="preserve">15 December 1960</t>
  </si>
  <si>
    <t xml:space="preserve">first stage failure</t>
  </si>
  <si>
    <t xml:space="preserve">28 January 1962</t>
  </si>
  <si>
    <t xml:space="preserve">missed target</t>
  </si>
  <si>
    <t xml:space="preserve">1964 71392L.jpg</t>
  </si>
  <si>
    <t xml:space="preserve">hit the lunar farside; no data returned</t>
  </si>
  <si>
    <t xml:space="preserve">1964 71394L.jpg</t>
  </si>
  <si>
    <t xml:space="preserve">21 October 1962</t>
  </si>
  <si>
    <t xml:space="preserve">power failure, missed target</t>
  </si>
  <si>
    <t xml:space="preserve">1964 71395L-Ranger.svg</t>
  </si>
  <si>
    <t xml:space="preserve">5 January 1963</t>
  </si>
  <si>
    <t xml:space="preserve">lander</t>
  </si>
  <si>
    <t xml:space="preserve">failed to escape Earth orbit</t>
  </si>
  <si>
    <t xml:space="preserve">2 February 1963</t>
  </si>
  <si>
    <t xml:space="preserve">lander?</t>
  </si>
  <si>
    <t xml:space="preserve">missed target, became Earth satellite</t>
  </si>
  <si>
    <t xml:space="preserve">2 February 1964</t>
  </si>
  <si>
    <t xml:space="preserve">impacted, but no pictures returned due to power failure</t>
  </si>
  <si>
    <t xml:space="preserve">The Ranger Spacecraft GPN-2000-001979.jpg</t>
  </si>
  <si>
    <t xml:space="preserve">21 March 1964</t>
  </si>
  <si>
    <t xml:space="preserve">31 July 1964</t>
  </si>
  <si>
    <t xml:space="preserve">returned pictures until impact</t>
  </si>
  <si>
    <t xml:space="preserve">20 February 1965</t>
  </si>
  <si>
    <t xml:space="preserve">12 March 1965</t>
  </si>
  <si>
    <t xml:space="preserve">failed to leave Earth orbit</t>
  </si>
  <si>
    <t xml:space="preserve">24 March 1965</t>
  </si>
  <si>
    <t xml:space="preserve">TV broadcast of live pictures until impact</t>
  </si>
  <si>
    <t xml:space="preserve">failed to reach Earth orbit?</t>
  </si>
  <si>
    <t xml:space="preserve">12 May 1965</t>
  </si>
  <si>
    <t xml:space="preserve">crashed into Moon</t>
  </si>
  <si>
    <t xml:space="preserve">8 June 1965</t>
  </si>
  <si>
    <t xml:space="preserve">missed Moon</t>
  </si>
  <si>
    <t xml:space="preserve">20 July 1965</t>
  </si>
  <si>
    <t xml:space="preserve">possibly originally intended as a Mars probe, but target changed after launch window missed</t>
  </si>
  <si>
    <t xml:space="preserve">7 October 1965</t>
  </si>
  <si>
    <t xml:space="preserve">6 December 1965</t>
  </si>
  <si>
    <t xml:space="preserve">3 February 1966 – 6 February 1966</t>
  </si>
  <si>
    <t xml:space="preserve">first soft landing; first images from the surface</t>
  </si>
  <si>
    <t xml:space="preserve">1 March 1966</t>
  </si>
  <si>
    <t xml:space="preserve">3 April 1966 –30 May 1966</t>
  </si>
  <si>
    <t xml:space="preserve">first artificial satellite of the moon</t>
  </si>
  <si>
    <t xml:space="preserve">2 June 1966</t>
  </si>
  <si>
    <t xml:space="preserve">first US soft landing; Surveyor program performed various tests in support of forthcoming manned landings</t>
  </si>
  <si>
    <t xml:space="preserve">Surveyor NASA lunar lander.jpg</t>
  </si>
  <si>
    <t xml:space="preserve">1 July 1966 –15 September 1971</t>
  </si>
  <si>
    <t xml:space="preserve">studied interplanetary plasma, cosmic rays, magnetic fields and solar X rays; failed to attain lunar orbit as intended, but achieved mission objectives from Earth orbit</t>
  </si>
  <si>
    <t xml:space="preserve">IMP-D.jpg</t>
  </si>
  <si>
    <t xml:space="preserve">14 August 1966 –29 October 1966</t>
  </si>
  <si>
    <t xml:space="preserve">photographic mapping of lunar surface; intentionally impacted after completion of mission</t>
  </si>
  <si>
    <t xml:space="preserve">Lunar orbiter 1 (large).jpg</t>
  </si>
  <si>
    <t xml:space="preserve">28 August 1966 –1 October 1966</t>
  </si>
  <si>
    <t xml:space="preserve">gamma-ray and X-ray-based observations of Moon's composition; gravity, radiation and meteorite studies</t>
  </si>
  <si>
    <t xml:space="preserve">23 September 1966</t>
  </si>
  <si>
    <t xml:space="preserve">25 October 1966 –19 January 1967</t>
  </si>
  <si>
    <t xml:space="preserve">lunar surface photography</t>
  </si>
  <si>
    <t xml:space="preserve">10 November 1966 –11 October 1967</t>
  </si>
  <si>
    <t xml:space="preserve">24 December 1966</t>
  </si>
  <si>
    <t xml:space="preserve">TV pictures of lunar landscape; soil measurements</t>
  </si>
  <si>
    <t xml:space="preserve">8 February 1967 –9 October 1967</t>
  </si>
  <si>
    <t xml:space="preserve">20 April 1967 –4 May 1967</t>
  </si>
  <si>
    <t xml:space="preserve">various studies, primarily in support of forthcoming manned landings</t>
  </si>
  <si>
    <t xml:space="preserve">Surveyor 3 on the Moon.jpg</t>
  </si>
  <si>
    <t xml:space="preserve">May–October 1967</t>
  </si>
  <si>
    <t xml:space="preserve">lunar photographic survey</t>
  </si>
  <si>
    <t xml:space="preserve">July 1967 –24 June 1973</t>
  </si>
  <si>
    <t xml:space="preserve">studies of interplanetary plasma, magnetic fields, energetic particles and solar X rays</t>
  </si>
  <si>
    <t xml:space="preserve">IMP-E.jpg</t>
  </si>
  <si>
    <t xml:space="preserve">17 July 1967</t>
  </si>
  <si>
    <t xml:space="preserve">5 August 1967 –31 January 1968</t>
  </si>
  <si>
    <t xml:space="preserve">lunar photographic survey; intentionally impacted after completion of mission</t>
  </si>
  <si>
    <t xml:space="preserve">11 September 1967 –17 December 1967</t>
  </si>
  <si>
    <t xml:space="preserve">28 September 1967</t>
  </si>
  <si>
    <t xml:space="preserve">lunar capsule test flight; launch failure</t>
  </si>
  <si>
    <t xml:space="preserve">Zond L1 drawing.png</t>
  </si>
  <si>
    <t xml:space="preserve">10 November 1967 –14 December 1967</t>
  </si>
  <si>
    <t xml:space="preserve">22 November 1967</t>
  </si>
  <si>
    <t xml:space="preserve">10 January 1968 – 21 February 1968</t>
  </si>
  <si>
    <t xml:space="preserve">various studies, primarily in support of forthcoming manned landings; fifth and final Surveyor mission to achieve soft landing</t>
  </si>
  <si>
    <t xml:space="preserve">7 February 1968</t>
  </si>
  <si>
    <t xml:space="preserve">2 March 1968 (launch)</t>
  </si>
  <si>
    <t xml:space="preserve">lunar programme flight test, directed away from Moon, either intentionally or unintentionally</t>
  </si>
  <si>
    <t xml:space="preserve">10 April 1968 – ?</t>
  </si>
  <si>
    <t xml:space="preserve">tests of radio communications technologies; lunar mascon studies</t>
  </si>
  <si>
    <t xml:space="preserve">flyby?</t>
  </si>
  <si>
    <t xml:space="preserve">launch failure</t>
  </si>
  <si>
    <t xml:space="preserve">18 September 1968</t>
  </si>
  <si>
    <t xml:space="preserve">bioscience experiments; returned to soft landing on Earth</t>
  </si>
  <si>
    <t xml:space="preserve">14 November 1968</t>
  </si>
  <si>
    <t xml:space="preserve">cosmic-ray, micrometeoroid and bioscience studies; returned to soft landing on Earth</t>
  </si>
  <si>
    <t xml:space="preserve">20 January 1969</t>
  </si>
  <si>
    <t xml:space="preserve">launch aborted</t>
  </si>
  <si>
    <t xml:space="preserve">19 February 1969</t>
  </si>
  <si>
    <t xml:space="preserve">21 February 1969</t>
  </si>
  <si>
    <t xml:space="preserve">sample return?</t>
  </si>
  <si>
    <t xml:space="preserve">14 June 1969</t>
  </si>
  <si>
    <t xml:space="preserve">sample return</t>
  </si>
  <si>
    <t xml:space="preserve">3 July 1969</t>
  </si>
  <si>
    <t xml:space="preserve">21 July 1969</t>
  </si>
  <si>
    <t xml:space="preserve">failure?</t>
  </si>
  <si>
    <t xml:space="preserve">completed 52 lunar orbits then crash-landed</t>
  </si>
  <si>
    <t xml:space="preserve">11 August 1969</t>
  </si>
  <si>
    <t xml:space="preserve">returned to soft landing on Earth</t>
  </si>
  <si>
    <t xml:space="preserve">23 September 1969</t>
  </si>
  <si>
    <t xml:space="preserve">22 October 1969</t>
  </si>
  <si>
    <t xml:space="preserve">6 February 1970</t>
  </si>
  <si>
    <t xml:space="preserve">Luna 1970A†</t>
  </si>
  <si>
    <t xml:space="preserve">19 February 1970</t>
  </si>
  <si>
    <t xml:space="preserve">Luna 1970B†</t>
  </si>
  <si>
    <t xml:space="preserve">20 September 1970</t>
  </si>
  <si>
    <t xml:space="preserve">first robotic sample return</t>
  </si>
  <si>
    <t xml:space="preserve">24 October 1970</t>
  </si>
  <si>
    <t xml:space="preserve">17 November 1970 –4 October 1971</t>
  </si>
  <si>
    <t xml:space="preserve">deployed rover</t>
  </si>
  <si>
    <t xml:space="preserve">first robotic rover; travelled over 10 km</t>
  </si>
  <si>
    <t xml:space="preserve">11 September 1971</t>
  </si>
  <si>
    <t xml:space="preserve">lander/sample return?</t>
  </si>
  <si>
    <t xml:space="preserve">3 October 1971 –October 1972</t>
  </si>
  <si>
    <t xml:space="preserve">21 February 1972</t>
  </si>
  <si>
    <t xml:space="preserve">second successful robotic sample return</t>
  </si>
  <si>
    <t xml:space="preserve">23 November 1972</t>
  </si>
  <si>
    <t xml:space="preserve">Soyuz TMA-7 spacecraft2edit1.jpg</t>
  </si>
  <si>
    <t xml:space="preserve">15 January 1973 –May 1973?</t>
  </si>
  <si>
    <t xml:space="preserve">second robotic rover; travelled 37 km</t>
  </si>
  <si>
    <t xml:space="preserve">15 June 1973 –June 1975</t>
  </si>
  <si>
    <t xml:space="preserve">radio astronomy observations; last US lunar mission until 1994</t>
  </si>
  <si>
    <t xml:space="preserve">November 1973</t>
  </si>
  <si>
    <t xml:space="preserve">en route to Venus and Mercury</t>
  </si>
  <si>
    <t xml:space="preserve">Mariner 10.jpg</t>
  </si>
  <si>
    <t xml:space="preserve">2 June 1974 –November 1974</t>
  </si>
  <si>
    <t xml:space="preserve">6 November 1974</t>
  </si>
  <si>
    <t xml:space="preserve">damaged on landing, sample return failed</t>
  </si>
  <si>
    <t xml:space="preserve">16 October 1975</t>
  </si>
  <si>
    <t xml:space="preserve">18 August 1976</t>
  </si>
  <si>
    <t xml:space="preserve">third and final successful sample return in Luna programme</t>
  </si>
  <si>
    <t xml:space="preserve">22 December 1983</t>
  </si>
  <si>
    <t xml:space="preserve">gravity assist en route to comet flybys</t>
  </si>
  <si>
    <t xml:space="preserve">ISEE-3.gif</t>
  </si>
  <si>
    <t xml:space="preserve">March 1990 – October 1991</t>
  </si>
  <si>
    <t xml:space="preserve">Japan ISAS</t>
  </si>
  <si>
    <t xml:space="preserve">flyby (approached 10 times)</t>
  </si>
  <si>
    <t xml:space="preserve">in Moon-crossing Earth orbit from January 1990, later transferred to lunar orbit after failure of Hagoromo; intentionally impacted on Moon at end of mission; first Japanese probe to enter lunar orbit</t>
  </si>
  <si>
    <t xml:space="preserve">Hiten.gif</t>
  </si>
  <si>
    <t xml:space="preserve">February 1992 – April 1993</t>
  </si>
  <si>
    <t xml:space="preserve">March 1990</t>
  </si>
  <si>
    <t xml:space="preserve">released by Hiten into lunar orbit, but transmitter failed and orbit never confirmed</t>
  </si>
  <si>
    <t xml:space="preserve">September 1992 – November 1994</t>
  </si>
  <si>
    <t xml:space="preserve">Japan ISAS / United StatesNASA</t>
  </si>
  <si>
    <t xml:space="preserve">flyby (approached 14 times)</t>
  </si>
  <si>
    <t xml:space="preserve">gravity assist en route magnetotail around L2 / finally deployed into high Earth orbit</t>
  </si>
  <si>
    <t xml:space="preserve">1 December 1994 and 27 December 1994</t>
  </si>
  <si>
    <t xml:space="preserve">gravity assists en route to Earth–Sun L1 Lagrangian point</t>
  </si>
  <si>
    <t xml:space="preserve">Wind probe.jpg</t>
  </si>
  <si>
    <t xml:space="preserve">February – June 1994</t>
  </si>
  <si>
    <t xml:space="preserve">United States BMDO/</t>
  </si>
  <si>
    <t xml:space="preserve">lunar and Earth observations and component testing; planned Geographos flyby failed</t>
  </si>
  <si>
    <t xml:space="preserve">Clementine Deployed.png</t>
  </si>
  <si>
    <t xml:space="preserve">May/June 1998</t>
  </si>
  <si>
    <t xml:space="preserve">Hughes Global Services</t>
  </si>
  <si>
    <t xml:space="preserve">errant communications satellite, flew within 6,200 kilometers of Moon during orbit correction manoeuvres</t>
  </si>
  <si>
    <t xml:space="preserve">January 1998 – July 1999</t>
  </si>
  <si>
    <t xml:space="preserve">lunar surface mapping; intentionally impacted into polar crater at end of mission to test for liberation of water vapour (not detected)</t>
  </si>
  <si>
    <t xml:space="preserve">Lunar Prospector orbiter.jpg</t>
  </si>
  <si>
    <t xml:space="preserve">24 September 1998</t>
  </si>
  <si>
    <t xml:space="preserve">gravity assists on planned mission to Mars</t>
  </si>
  <si>
    <t xml:space="preserve">18 December 1998</t>
  </si>
  <si>
    <t xml:space="preserve">30 July 2001</t>
  </si>
  <si>
    <t xml:space="preserve">gravity assist en route to Earth–Sun L2 Lagrangian point</t>
  </si>
  <si>
    <t xml:space="preserve">WMAP2.jpg</t>
  </si>
  <si>
    <t xml:space="preserve">13 November 2004 –3 September 2006</t>
  </si>
  <si>
    <t xml:space="preserve">Not the esa logo.png ESA</t>
  </si>
  <si>
    <t xml:space="preserve">technology testbed and lunar geological studies; intentionally impacted at end of mission; first European probe to orbit the Moon</t>
  </si>
  <si>
    <t xml:space="preserve">15 December 2006</t>
  </si>
  <si>
    <t xml:space="preserve">gravity assist to enter a heliocentric orbit</t>
  </si>
  <si>
    <t xml:space="preserve">STEREO spacecraft.gif</t>
  </si>
  <si>
    <t xml:space="preserve">15 December 2006 and 21 January 2007</t>
  </si>
  <si>
    <t xml:space="preserve">gravity assists to enter a heliocentric orbit</t>
  </si>
  <si>
    <t xml:space="preserve">3 October 2007 – 10 June 2009</t>
  </si>
  <si>
    <t xml:space="preserve">Japan JAXA</t>
  </si>
  <si>
    <t xml:space="preserve">mineralogical, geographical, magnetic and gravitational observations</t>
  </si>
  <si>
    <t xml:space="preserve">H-IIA F13 launching KAGUYA.jpg</t>
  </si>
  <si>
    <t xml:space="preserve">9 October 2007 – 12 February 2009</t>
  </si>
  <si>
    <t xml:space="preserve">Kaguya subsatellite</t>
  </si>
  <si>
    <t xml:space="preserve">relay for Kaguya's Far Side operations</t>
  </si>
  <si>
    <t xml:space="preserve">12 October 2007 – 29 June 2009</t>
  </si>
  <si>
    <t xml:space="preserve">success (still in orbit)</t>
  </si>
  <si>
    <t xml:space="preserve">Very Long Baseline Interferometry</t>
  </si>
  <si>
    <t xml:space="preserve">5 November 2007 – 1 March 2009</t>
  </si>
  <si>
    <t xml:space="preserve">China CNSA</t>
  </si>
  <si>
    <t xml:space="preserve">3D lunar mapping and geological observations; first Chinese probe to orbit a body besides Earth; impacted to collect data in preparation for future soft landings</t>
  </si>
  <si>
    <t xml:space="preserve">Chang e 1.jpg</t>
  </si>
  <si>
    <t xml:space="preserve">8 November 2008 – 29 August 2009</t>
  </si>
  <si>
    <t xml:space="preserve">India ISRO</t>
  </si>
  <si>
    <t xml:space="preserve">high resolution 3D mapping, search water in polar region (first detection of water) and spectral analysis of the Moon's surface and inner compositions</t>
  </si>
  <si>
    <t xml:space="preserve">Chandrayaan-1.svg</t>
  </si>
  <si>
    <t xml:space="preserve">14 November 2008</t>
  </si>
  <si>
    <t xml:space="preserve">test and demonstrate targeting technologies for future soft landings, scientific observation from close range</t>
  </si>
  <si>
    <t xml:space="preserve">23 June 2009 –</t>
  </si>
  <si>
    <t xml:space="preserve">in orbit</t>
  </si>
  <si>
    <t xml:space="preserve">survey of lunar resources and identification of possible landing sites</t>
  </si>
  <si>
    <t xml:space="preserve">LRO 2006.jpg</t>
  </si>
  <si>
    <t xml:space="preserve">23 June 2009</t>
  </si>
  <si>
    <t xml:space="preserve">consisted of the Shepherding Spacecraft and Centaur upper stage (Earth Departure Upper Stage)</t>
  </si>
  <si>
    <t xml:space="preserve">LCROSS separated.jpg</t>
  </si>
  <si>
    <t xml:space="preserve">9 October 2009</t>
  </si>
  <si>
    <t xml:space="preserve">analyzed upper-stage impact plume for traces of water liberated from the Moon's surface</t>
  </si>
  <si>
    <t xml:space="preserve">1 October 2010 – 27 August 2011</t>
  </si>
  <si>
    <t xml:space="preserve">capture high resolution images of the landing zone for Chang'e 3, measure and analyze composition of the surface</t>
  </si>
  <si>
    <t xml:space="preserve">2 July 2011 –</t>
  </si>
  <si>
    <t xml:space="preserve">to study the effect of the solar wind on the lunar surface</t>
  </si>
  <si>
    <t xml:space="preserve">ARTEMIS mission.jpg</t>
  </si>
  <si>
    <t xml:space="preserve">17 July 2011 –</t>
  </si>
  <si>
    <t xml:space="preserve">31 December 2011 – 17 December 2012</t>
  </si>
  <si>
    <t xml:space="preserve">mapped the Moon's gravitational field; intentionally impacted at end of mission</t>
  </si>
  <si>
    <t xml:space="preserve">GRAIL.jpg</t>
  </si>
  <si>
    <t xml:space="preserve">1 January 2012 – 12 December 2012</t>
  </si>
  <si>
    <t xml:space="preserve">6 September 2013 – 8 April 2014</t>
  </si>
  <si>
    <t xml:space="preserve">designed to study the lunar exosphere and dust</t>
  </si>
  <si>
    <t xml:space="preserve">LADEE illustration over moon's surface.jpg</t>
  </si>
  <si>
    <t xml:space="preserve">1 December 2013 – 2016?</t>
  </si>
  <si>
    <t xml:space="preserve">soft-landed on the Moon and deployed Yutu rover on 14 December 2013</t>
  </si>
  <si>
    <t xml:space="preserve">survived multiple lunar nights, became immobile 42 days after landing</t>
  </si>
  <si>
    <t xml:space="preserve">28 October 2014</t>
  </si>
  <si>
    <t xml:space="preserve">Technology demonstrator for Chang'e 5 mission; after separating the Xiaofei reentry capsule, the service module eventually entered lunar orbit to conduct rendezvous exercises</t>
  </si>
  <si>
    <t xml:space="preserve">10 January 2015 –</t>
  </si>
  <si>
    <t xml:space="preserve">in progress</t>
  </si>
  <si>
    <t xml:space="preserve">October 2014</t>
  </si>
  <si>
    <t xml:space="preserve">(private)</t>
  </si>
  <si>
    <t xml:space="preserve">privately funded payload attached to a Long March 3C rocket third stage; its dosimeter measured ionizing radiation in space.</t>
  </si>
  <si>
    <t xml:space="preserve">17 May 2018</t>
  </si>
  <si>
    <t xml:space="preserve">gravity assist to achieve a lunar resonant high Earth orbit</t>
  </si>
  <si>
    <t xml:space="preserve">Transiting Exoplanet Survey Satellite artist concept (transparent background).png</t>
  </si>
  <si>
    <t xml:space="preserve">25 May 2018 –</t>
  </si>
  <si>
    <t xml:space="preserve">flyby / Earth-Moon L2</t>
  </si>
  <si>
    <t xml:space="preserve">in halo orbit about Earth-Moon L2.</t>
  </si>
  <si>
    <t xml:space="preserve">Used a gravity assist en route to the Earth–Moon L2 Lagrangian point. Currently serving as relay for Chang'e 4 lander and rover on the far side.</t>
  </si>
  <si>
    <t xml:space="preserve">25 May 2018</t>
  </si>
  <si>
    <t xml:space="preserve">China HIT</t>
  </si>
  <si>
    <t xml:space="preserve">malfunctioned after launch, became flyby</t>
  </si>
  <si>
    <t xml:space="preserve">25 May 2018 – 31 July 2019</t>
  </si>
  <si>
    <t xml:space="preserve">7 December 2018 –</t>
  </si>
  <si>
    <t xml:space="preserve">22 February 2019 – 11 April 2019</t>
  </si>
  <si>
    <t xml:space="preserve">Israel SpaceIL</t>
  </si>
  <si>
    <t xml:space="preserve">First Israeli and privately funded lunar lander. Entered lunar orbit on 4 April, hard-landed on 11 April 2019.</t>
  </si>
  <si>
    <t xml:space="preserve">22 July 2019 –</t>
  </si>
  <si>
    <t xml:space="preserve">observe lunar geography and mineralogy, search for water molecules</t>
  </si>
  <si>
    <t xml:space="preserve">6 September 2019</t>
  </si>
  <si>
    <t xml:space="preserve">Crashed due to a software glitch.[1]</t>
  </si>
  <si>
    <t xml:space="preserve">7 September 2019</t>
  </si>
  <si>
    <t xml:space="preserve">not deployed</t>
  </si>
  <si>
    <t xml:space="preserve">was to be deployed from Vikram</t>
  </si>
  <si>
    <t xml:space="preserve">COSPAR ID</t>
  </si>
  <si>
    <t xml:space="preserve">Link(NASA)</t>
  </si>
  <si>
    <t xml:space="preserve">Launch site</t>
  </si>
  <si>
    <t xml:space="preserve">OPS orbit insertion date</t>
  </si>
  <si>
    <t xml:space="preserve">Actual end date</t>
  </si>
  <si>
    <t xml:space="preserve">Mission type</t>
  </si>
  <si>
    <t xml:space="preserve">Spacecraft type</t>
  </si>
  <si>
    <t xml:space="preserve">Spacecraft series</t>
  </si>
  <si>
    <t xml:space="preserve">Mass</t>
  </si>
  <si>
    <t xml:space="preserve">Mission objective</t>
  </si>
  <si>
    <t xml:space="preserve">Result</t>
  </si>
  <si>
    <t xml:space="preserve">Mission outcome</t>
  </si>
  <si>
    <t xml:space="preserve">Orbit Type</t>
  </si>
  <si>
    <t xml:space="preserve">Operational apoapsis</t>
  </si>
  <si>
    <t xml:space="preserve">Operational periapsis</t>
  </si>
  <si>
    <t xml:space="preserve">Operational inclination</t>
  </si>
  <si>
    <t xml:space="preserve">Disposal strategy</t>
  </si>
  <si>
    <t xml:space="preserve">Disposal location</t>
  </si>
  <si>
    <t xml:space="preserve">8K72 (no. B1-3)</t>
  </si>
  <si>
    <t xml:space="preserve">Surface impact</t>
  </si>
  <si>
    <t xml:space="preserve">Ye-1 - 2</t>
  </si>
  <si>
    <t xml:space="preserve">Ye-1 - 3</t>
  </si>
  <si>
    <t xml:space="preserve">Partial Success; first Moon flyby</t>
  </si>
  <si>
    <t xml:space="preserve">LunaA No.1</t>
  </si>
  <si>
    <t xml:space="preserve">Successful; first spacecraft to impact the Moon's surface</t>
  </si>
  <si>
    <t xml:space="preserve">Sputnik</t>
  </si>
  <si>
    <t xml:space="preserve">Successful; first lunar orbiter</t>
  </si>
  <si>
    <t xml:space="preserve">Successful; first living creatures to fly past the Moon</t>
  </si>
  <si>
    <t xml:space="preserve">Zond L1S</t>
  </si>
  <si>
    <t xml:space="preserve">Ye-8-5/405</t>
  </si>
  <si>
    <t xml:space="preserve">Successful; first robotic sample return from beyond Earth.</t>
  </si>
  <si>
    <t xml:space="preserve">Successful; delivered Lunokhod 1 rover to the surface of the Moon</t>
  </si>
  <si>
    <t xml:space="preserve">Lunokhod</t>
  </si>
  <si>
    <t xml:space="preserve">PFS</t>
  </si>
  <si>
    <t xml:space="preserve">Successful; deployed in lunar orbit by Apollo 15 crew</t>
  </si>
  <si>
    <t xml:space="preserve">Successful; first scientist on the Moon and final Apollo mission</t>
  </si>
  <si>
    <t xml:space="preserve">Successful; delivered Lunokhod 2 rover to the surface of the Moon</t>
  </si>
  <si>
    <t xml:space="preserve">Successful; longest-lived rover on the Moon, drove 24 miles (39 kilometers)</t>
  </si>
  <si>
    <t xml:space="preserve">Successful; studied Moon while en route to Mercury</t>
  </si>
  <si>
    <t xml:space="preserve">ICE</t>
  </si>
  <si>
    <t xml:space="preserve">Successful; first Japanese Moon mission</t>
  </si>
  <si>
    <t xml:space="preserve">HGS</t>
  </si>
  <si>
    <t xml:space="preserve">Successful; first European Moon mission</t>
  </si>
  <si>
    <t xml:space="preserve">STEREO</t>
  </si>
  <si>
    <t xml:space="preserve">Successful; first Chinese Moon mission</t>
  </si>
  <si>
    <t xml:space="preserve">Moon Impact Probe</t>
  </si>
  <si>
    <t xml:space="preserve">Lunar Reconnaissance</t>
  </si>
  <si>
    <t xml:space="preserve">(Active Mission) Successful; extended mission in progress</t>
  </si>
  <si>
    <t xml:space="preserve">LCROSS Shepherding</t>
  </si>
  <si>
    <t xml:space="preserve">Successful; impact of LRO upper stages</t>
  </si>
  <si>
    <t xml:space="preserve">LCROSS Earth Departure Upper</t>
  </si>
  <si>
    <t xml:space="preserve">Successful; twin spacecraft</t>
  </si>
  <si>
    <t xml:space="preserve">Successful; first non-Soviet rover on the Moon</t>
  </si>
  <si>
    <t xml:space="preserve">Manfred Memorial Moon</t>
  </si>
  <si>
    <t xml:space="preserve">Successful; lunar relay satellite</t>
  </si>
  <si>
    <t xml:space="preserve">Longjiang</t>
  </si>
  <si>
    <t xml:space="preserve">Successful; first lunar farside landing</t>
  </si>
  <si>
    <t xml:space="preserve">PARENT_SC</t>
  </si>
  <si>
    <t xml:space="preserve">Mission description</t>
  </si>
  <si>
    <t xml:space="preserve">REFERENCE</t>
  </si>
  <si>
    <t xml:space="preserve">Artemis I</t>
  </si>
  <si>
    <t xml:space="preserve">Interim Cryogenic Propulsion Stage</t>
  </si>
  <si>
    <t xml:space="preserve">SLS</t>
  </si>
  <si>
    <t xml:space="preserve">NASA’s Advanced Exploration Systems Program</t>
  </si>
  <si>
    <t xml:space="preserve">NASA’s Human Exploration and Operations Mission Directorate</t>
  </si>
  <si>
    <t xml:space="preserve">In development</t>
  </si>
  <si>
    <t xml:space="preserve">Low polar orbit</t>
  </si>
  <si>
    <t xml:space="preserve"> will map exposed water ice on the Moon</t>
  </si>
  <si>
    <t xml:space="preserve">\cite{northonSpaceLaunchSystem2016}</t>
  </si>
  <si>
    <t xml:space="preserve">Near-Earth Asteroid Scout</t>
  </si>
  <si>
    <t xml:space="preserve">heliocentric transfer to asteroid</t>
  </si>
  <si>
    <t xml:space="preserve">is a solar sail spacecraft that will encounter a near-Earth asteroid</t>
  </si>
  <si>
    <t xml:space="preserve">BioSentinel</t>
  </si>
  <si>
    <t xml:space="preserve">lunar flyby and heliocentric orbit</t>
  </si>
  <si>
    <t xml:space="preserve">astrobiology mission, heliocentric orbit</t>
  </si>
  <si>
    <t xml:space="preserve">Lockheed Martin Space Systems</t>
  </si>
  <si>
    <t xml:space="preserve">NASA-Next Space Technologies for Exploration Partnerships (NextSTEP)</t>
  </si>
  <si>
    <t xml:space="preserve">Lunar IceCube</t>
  </si>
  <si>
    <t xml:space="preserve">Morehead State University</t>
  </si>
  <si>
    <t xml:space="preserve">low orbit of 60 miles</t>
  </si>
  <si>
    <t xml:space="preserve">search for water ice and other resources</t>
  </si>
  <si>
    <t xml:space="preserve">\cite{northonSpaceLaunchSystem2016, mahoneyNASASelectsLockheed2016}</t>
  </si>
  <si>
    <t xml:space="preserve">CubeSat for Solar Particles (CuSP)</t>
  </si>
  <si>
    <t xml:space="preserve">NASA’s Science Mission Directorate</t>
  </si>
  <si>
    <t xml:space="preserve">heliocentric orbit</t>
  </si>
  <si>
    <t xml:space="preserve">measure particles and magnetic fields in space</t>
  </si>
  <si>
    <t xml:space="preserve">Lunar Polar Hydrogen Mapper (LunaH-Map)</t>
  </si>
  <si>
    <t xml:space="preserve">Arizona State University</t>
  </si>
  <si>
    <t xml:space="preserve">polar orbit</t>
  </si>
  <si>
    <t xml:space="preserve">EQUULEUS (EQUilibriUm Lunar-Earth point 6U Spacecraft)</t>
  </si>
  <si>
    <t xml:space="preserve">JAXA, University of Tokyo</t>
  </si>
  <si>
    <t xml:space="preserve">\cite{harbaughInternationalPartnersProvide2016}</t>
  </si>
  <si>
    <t xml:space="preserve">OMOTENASHI (Outstanding MOon exploration TEchnologies demonstrated by NAno Semi-Hard Impactor)</t>
  </si>
  <si>
    <t xml:space="preserve">ArgoMoon</t>
  </si>
  <si>
    <t xml:space="preserve">Argotec</t>
  </si>
  <si>
    <t xml:space="preserve">Italian Space Agency</t>
  </si>
  <si>
    <t xml:space="preserve">Italy</t>
  </si>
  <si>
    <t xml:space="preserve">Earth High Elliptical Orbit</t>
  </si>
  <si>
    <t xml:space="preserve">HEO</t>
  </si>
  <si>
    <t xml:space="preserve">Cislunar Explorers</t>
  </si>
  <si>
    <t xml:space="preserve">Cornell University</t>
  </si>
  <si>
    <t xml:space="preserve">NASA’s Space Technology Mission Directorate</t>
  </si>
  <si>
    <t xml:space="preserve">\cite{northonThreeDIYCubeSats2017}</t>
  </si>
  <si>
    <t xml:space="preserve">Earth Escape Explorer (CU-E3)</t>
  </si>
  <si>
    <t xml:space="preserve">University of Colorado Boulder</t>
  </si>
  <si>
    <t xml:space="preserve">very high Earth orbit, 4 million km (heliocentric)</t>
  </si>
  <si>
    <t xml:space="preserve">Team Miles</t>
  </si>
  <si>
    <t xml:space="preserve">Fluid &amp; Reason, LLC</t>
  </si>
  <si>
    <t xml:space="preserve">Mission Target</t>
  </si>
  <si>
    <t xml:space="preserve">Disposed?</t>
  </si>
  <si>
    <t xml:space="preserve">R-RV</t>
  </si>
  <si>
    <t xml:space="preserve">R-LA</t>
  </si>
  <si>
    <t xml:space="preserve">En route</t>
  </si>
  <si>
    <t xml:space="preserve">R-AS</t>
  </si>
  <si>
    <t xml:space="preserve">R-RE</t>
  </si>
  <si>
    <t xml:space="preserve">R-LS</t>
  </si>
  <si>
    <t xml:space="preserve">C-OR</t>
  </si>
  <si>
    <t xml:space="preserve">C-AS</t>
  </si>
  <si>
    <t xml:space="preserve">NOT LUNAR MISSION</t>
  </si>
  <si>
    <t xml:space="preserve">C-LA</t>
  </si>
  <si>
    <t xml:space="preserve">C-RV</t>
  </si>
  <si>
    <t xml:space="preserve">C-OR-U</t>
  </si>
  <si>
    <t xml:space="preserve">C-AS-U</t>
  </si>
</sst>
</file>

<file path=xl/styles.xml><?xml version="1.0" encoding="utf-8"?>
<styleSheet xmlns="http://schemas.openxmlformats.org/spreadsheetml/2006/main">
  <numFmts count="15">
    <numFmt numFmtId="164" formatCode="General"/>
    <numFmt numFmtId="165" formatCode="YYYY\-MM\-DD"/>
    <numFmt numFmtId="166" formatCode="0.00"/>
    <numFmt numFmtId="167" formatCode="D\-MMM\-YY"/>
    <numFmt numFmtId="168" formatCode="0.0000"/>
    <numFmt numFmtId="169" formatCode="M/D/YYYY\ H:MM"/>
    <numFmt numFmtId="170" formatCode="#,##0.00"/>
    <numFmt numFmtId="171" formatCode="M/D/YYYY"/>
    <numFmt numFmtId="172" formatCode="D/M/YYYY"/>
    <numFmt numFmtId="173" formatCode="0"/>
    <numFmt numFmtId="174" formatCode="0.0%"/>
    <numFmt numFmtId="175" formatCode="0%"/>
    <numFmt numFmtId="176" formatCode="0.0"/>
    <numFmt numFmtId="177" formatCode="@"/>
    <numFmt numFmtId="178" formatCode="DD\-MMM\-YY"/>
  </numFmts>
  <fonts count="4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  <font>
      <sz val="11"/>
      <name val="Arial"/>
      <family val="0"/>
      <charset val="1"/>
    </font>
    <font>
      <sz val="10"/>
      <name val="Arial"/>
      <family val="0"/>
      <charset val="1"/>
    </font>
    <font>
      <sz val="9"/>
      <name val="Tahoma"/>
      <family val="0"/>
      <charset val="1"/>
    </font>
    <font>
      <b val="true"/>
      <sz val="9"/>
      <color rgb="FF000000"/>
      <name val="Tahoma"/>
      <family val="0"/>
      <charset val="1"/>
    </font>
    <font>
      <sz val="9"/>
      <color rgb="FF000000"/>
      <name val="Tahoma"/>
      <family val="0"/>
      <charset val="1"/>
    </font>
    <font>
      <sz val="9"/>
      <color rgb="FF000000"/>
      <name val="Calibri"/>
      <family val="0"/>
      <charset val="1"/>
    </font>
    <font>
      <u val="single"/>
      <sz val="11"/>
      <color rgb="FF0000FF"/>
      <name val="Arial"/>
      <family val="0"/>
      <charset val="1"/>
    </font>
    <font>
      <u val="single"/>
      <sz val="9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8"/>
      <color rgb="FF757575"/>
      <name val="Arial"/>
      <family val="2"/>
    </font>
    <font>
      <sz val="10"/>
      <color rgb="FF1A1A1A"/>
      <name val="Calibri"/>
      <family val="2"/>
    </font>
    <font>
      <sz val="18"/>
      <color rgb="FF757575"/>
      <name val="Georgia"/>
      <family val="2"/>
    </font>
    <font>
      <sz val="10"/>
      <name val="Arial"/>
      <family val="2"/>
    </font>
    <font>
      <sz val="16"/>
      <color rgb="FF1A1A1A"/>
      <name val="Georgia"/>
      <family val="2"/>
    </font>
    <font>
      <sz val="11"/>
      <color rgb="FF000000"/>
      <name val="Fira Sans"/>
      <family val="0"/>
      <charset val="1"/>
    </font>
    <font>
      <b val="true"/>
      <sz val="11"/>
      <color rgb="FF000000"/>
      <name val="Fira Sans"/>
      <family val="0"/>
      <charset val="1"/>
    </font>
    <font>
      <sz val="14"/>
      <color rgb="FF000000"/>
      <name val="Roboto"/>
      <family val="2"/>
    </font>
    <font>
      <sz val="18"/>
      <color rgb="FF000000"/>
      <name val="Roboto"/>
      <family val="2"/>
    </font>
    <font>
      <sz val="16"/>
      <color rgb="FF000000"/>
      <name val="Roboto"/>
      <family val="2"/>
    </font>
    <font>
      <sz val="18"/>
      <color rgb="FF1A1A1A"/>
      <name val="Roboto"/>
      <family val="2"/>
    </font>
    <font>
      <sz val="20"/>
      <color rgb="FF000000"/>
      <name val="Roboto"/>
      <family val="2"/>
    </font>
    <font>
      <sz val="18"/>
      <color rgb="FF757575"/>
      <name val="Calibri"/>
      <family val="2"/>
    </font>
    <font>
      <sz val="10"/>
      <color rgb="FF000000"/>
      <name val="Calibri"/>
      <family val="2"/>
    </font>
    <font>
      <b val="true"/>
      <sz val="11"/>
      <color rgb="FF000000"/>
      <name val="Calibri"/>
      <family val="0"/>
      <charset val="1"/>
    </font>
    <font>
      <sz val="11"/>
      <color rgb="FF000000"/>
      <name val="Roboto"/>
      <family val="0"/>
      <charset val="1"/>
    </font>
    <font>
      <u val="single"/>
      <sz val="12"/>
      <color rgb="FF333333"/>
      <name val="&quot;Helvetica Neue&quot;"/>
      <family val="0"/>
      <charset val="1"/>
    </font>
    <font>
      <b val="true"/>
      <sz val="10"/>
      <color rgb="FFFFFFFF"/>
      <name val="Calibri"/>
      <family val="0"/>
      <charset val="1"/>
    </font>
    <font>
      <sz val="10"/>
      <color rgb="FF000000"/>
      <name val="Calibri"/>
      <family val="0"/>
      <charset val="1"/>
    </font>
    <font>
      <u val="single"/>
      <sz val="10"/>
      <color rgb="FF0000FF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9"/>
      <color rgb="FF000000"/>
      <name val="Arial"/>
      <family val="0"/>
      <charset val="1"/>
    </font>
    <font>
      <u val="single"/>
      <sz val="10"/>
      <color rgb="FF000000"/>
      <name val="Calibri"/>
      <family val="0"/>
      <charset val="1"/>
    </font>
    <font>
      <b val="true"/>
      <sz val="11"/>
      <color rgb="FFFFFFFF"/>
      <name val="Calibri"/>
      <family val="0"/>
      <charset val="1"/>
    </font>
    <font>
      <sz val="11"/>
      <color rgb="FFFFFFFF"/>
      <name val="Calibri"/>
      <family val="0"/>
      <charset val="1"/>
    </font>
    <font>
      <b val="true"/>
      <sz val="10"/>
      <color rgb="FF000000"/>
      <name val="Calibri Light"/>
      <family val="0"/>
      <charset val="1"/>
    </font>
    <font>
      <sz val="10"/>
      <color rgb="FF000000"/>
      <name val="Calibri Light"/>
      <family val="0"/>
      <charset val="1"/>
    </font>
    <font>
      <b val="true"/>
      <sz val="8"/>
      <color rgb="FF000000"/>
      <name val="Calibri"/>
      <family val="0"/>
      <charset val="1"/>
    </font>
    <font>
      <sz val="8"/>
      <color rgb="FF000000"/>
      <name val="Calibri"/>
      <family val="0"/>
      <charset val="1"/>
    </font>
    <font>
      <sz val="8"/>
      <color rgb="FF000000"/>
      <name val="Roboto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B2B2B2"/>
        <bgColor rgb="FFB7B7B7"/>
      </patternFill>
    </fill>
    <fill>
      <patternFill patternType="solid">
        <fgColor rgb="FFED7D31"/>
        <bgColor rgb="FFF1A78B"/>
      </patternFill>
    </fill>
    <fill>
      <patternFill patternType="solid">
        <fgColor rgb="FFFBE4D5"/>
        <bgColor rgb="FFFEF2CB"/>
      </patternFill>
    </fill>
    <fill>
      <patternFill patternType="solid">
        <fgColor rgb="FFD9E2F3"/>
        <bgColor rgb="FFDEEAF6"/>
      </patternFill>
    </fill>
    <fill>
      <patternFill patternType="solid">
        <fgColor rgb="FF4DD0E1"/>
        <bgColor rgb="FF5B9BD5"/>
      </patternFill>
    </fill>
    <fill>
      <patternFill patternType="solid">
        <fgColor rgb="FFFFFFFF"/>
        <bgColor rgb="FFF1F1F1"/>
      </patternFill>
    </fill>
    <fill>
      <patternFill patternType="solid">
        <fgColor rgb="FFE0F7FA"/>
        <bgColor rgb="FFDEEAF6"/>
      </patternFill>
    </fill>
    <fill>
      <patternFill patternType="solid">
        <fgColor rgb="FFD9EAD3"/>
        <bgColor rgb="FFE2EFD9"/>
      </patternFill>
    </fill>
    <fill>
      <patternFill patternType="solid">
        <fgColor rgb="FFF4CCCC"/>
        <bgColor rgb="FFF9D6BE"/>
      </patternFill>
    </fill>
    <fill>
      <patternFill patternType="solid">
        <fgColor rgb="FFFFF2CC"/>
        <bgColor rgb="FFFEF2CB"/>
      </patternFill>
    </fill>
    <fill>
      <patternFill patternType="solid">
        <fgColor rgb="FFD9D2E9"/>
        <bgColor rgb="FFD9E2F3"/>
      </patternFill>
    </fill>
    <fill>
      <patternFill patternType="solid">
        <fgColor rgb="FF548135"/>
        <bgColor rgb="FF666666"/>
      </patternFill>
    </fill>
    <fill>
      <patternFill patternType="solid">
        <fgColor rgb="FFE2EFD9"/>
        <bgColor rgb="FFD9EAD3"/>
      </patternFill>
    </fill>
    <fill>
      <patternFill patternType="solid">
        <fgColor rgb="FFFEF2CB"/>
        <bgColor rgb="FFFFF2CC"/>
      </patternFill>
    </fill>
    <fill>
      <patternFill patternType="solid">
        <fgColor rgb="FFDEEAF6"/>
        <bgColor rgb="FFD9E2F3"/>
      </patternFill>
    </fill>
  </fills>
  <borders count="2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9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1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6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1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2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12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12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2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12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12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2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12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12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1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2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2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12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5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12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12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2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4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2" fontId="1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12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2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12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2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12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1" fontId="12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12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1" fontId="1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2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3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2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3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33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33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3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3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3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2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3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3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3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2" fontId="3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3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2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9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4" fillId="1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34" fillId="1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3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3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5" fillId="1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34" fillId="1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3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4" fillId="1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8" fillId="1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3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6" fillId="1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15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34" fillId="1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15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7" fontId="3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3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77" fontId="3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3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8" fontId="3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72" fontId="3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3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8" fontId="3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3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7" fontId="1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5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Field" xfId="20" builtinId="53" customBuiltin="true"/>
    <cellStyle name="Pivot Table Corner" xfId="21" builtinId="53" customBuiltin="true"/>
    <cellStyle name="Pivot Table Value" xfId="22" builtinId="53" customBuiltin="true"/>
    <cellStyle name="Pivot Table Category" xfId="23" builtinId="53" customBuiltin="true"/>
    <cellStyle name="Pivot Table Title" xfId="24" builtinId="53" customBuiltin="true"/>
    <cellStyle name="Pivot Table Result" xfId="25" builtinId="53" customBuiltin="true"/>
  </cellStyles>
  <dxfs count="98"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</dxfs>
  <colors>
    <indexedColors>
      <rgbColor rgb="FF000000"/>
      <rgbColor rgb="FFFFFFFF"/>
      <rgbColor rgb="FFCC0000"/>
      <rgbColor rgb="FFF1F1F1"/>
      <rgbColor rgb="FF0000FF"/>
      <rgbColor rgb="FFFBE4D5"/>
      <rgbColor rgb="FFFF00FF"/>
      <rgbColor rgb="FFCCCCCC"/>
      <rgbColor rgb="FF800000"/>
      <rgbColor rgb="FF008000"/>
      <rgbColor rgb="FF000080"/>
      <rgbColor rgb="FF548135"/>
      <rgbColor rgb="FF800080"/>
      <rgbColor rgb="FF5B9BD5"/>
      <rgbColor rgb="FFB7B7B7"/>
      <rgbColor rgb="FF757575"/>
      <rgbColor rgb="FFA5A5A5"/>
      <rgbColor rgb="FF993366"/>
      <rgbColor rgb="FFFFF2CC"/>
      <rgbColor rgb="FFE0F7FA"/>
      <rgbColor rgb="FF660066"/>
      <rgbColor rgb="FFF4CCCC"/>
      <rgbColor rgb="FF0066CC"/>
      <rgbColor rgb="FFD9D2E9"/>
      <rgbColor rgb="FF000080"/>
      <rgbColor rgb="FFFF00FF"/>
      <rgbColor rgb="FFD9EAD3"/>
      <rgbColor rgb="FFD9E2F3"/>
      <rgbColor rgb="FF800080"/>
      <rgbColor rgb="FF800000"/>
      <rgbColor rgb="FF008080"/>
      <rgbColor rgb="FF0000FF"/>
      <rgbColor rgb="FFB8CAE9"/>
      <rgbColor rgb="FFDEEAF6"/>
      <rgbColor rgb="FFE2EFD9"/>
      <rgbColor rgb="FFFEF2CB"/>
      <rgbColor rgb="FF9FC5E8"/>
      <rgbColor rgb="FFF1A78B"/>
      <rgbColor rgb="FFB2B2B2"/>
      <rgbColor rgb="FFF9D6BE"/>
      <rgbColor rgb="FF4472C4"/>
      <rgbColor rgb="FF4DD0E1"/>
      <rgbColor rgb="FF70AD47"/>
      <rgbColor rgb="FFFFC000"/>
      <rgbColor rgb="FFF1C232"/>
      <rgbColor rgb="FFED7D31"/>
      <rgbColor rgb="FF666666"/>
      <rgbColor rgb="FF8B8B8B"/>
      <rgbColor rgb="FF003366"/>
      <rgbColor rgb="FF6AA84F"/>
      <rgbColor rgb="FF003300"/>
      <rgbColor rgb="FF1A1A1A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<Relationship Id="rId23" Type="http://schemas.openxmlformats.org/officeDocument/2006/relationships/pivotCacheDefinition" Target="pivotCache/pivotCacheDefinition1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757575"/>
                </a:solidFill>
                <a:latin typeface="Arial"/>
                <a:ea typeface="Calibri"/>
              </a:defRPr>
            </a:pPr>
            <a:r>
              <a:rPr b="0" sz="1800" spc="-1" strike="noStrike">
                <a:solidFill>
                  <a:srgbClr val="757575"/>
                </a:solidFill>
                <a:latin typeface="Arial"/>
                <a:ea typeface="Calibri"/>
              </a:rPr>
              <a:t>Lunar mission disposal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doughnutChart>
        <c:varyColors val="1"/>
        <c:ser>
          <c:idx val="0"/>
          <c:order val="0"/>
          <c:spPr>
            <a:solidFill>
              <a:srgbClr val="4472c4"/>
            </a:solidFill>
            <a:ln>
              <a:noFill/>
            </a:ln>
          </c:spPr>
          <c:explosion val="0"/>
          <c:dPt>
            <c:idx val="0"/>
            <c:spPr>
              <a:solidFill>
                <a:srgbClr val="4472c4"/>
              </a:solidFill>
              <a:ln>
                <a:noFill/>
              </a:ln>
            </c:spPr>
          </c:dPt>
          <c:dPt>
            <c:idx val="1"/>
            <c:spPr>
              <a:solidFill>
                <a:srgbClr val="ed7d31"/>
              </a:solidFill>
              <a:ln>
                <a:noFill/>
              </a:ln>
            </c:spPr>
          </c:dPt>
          <c:dPt>
            <c:idx val="2"/>
            <c:spPr>
              <a:solidFill>
                <a:srgbClr val="a5a5a5"/>
              </a:solidFill>
              <a:ln>
                <a:noFill/>
              </a:ln>
            </c:spPr>
          </c:dPt>
          <c:dPt>
            <c:idx val="3"/>
            <c:spPr>
              <a:solidFill>
                <a:srgbClr val="ffc000"/>
              </a:solidFill>
              <a:ln>
                <a:noFill/>
              </a:ln>
            </c:spPr>
          </c:dPt>
          <c:dPt>
            <c:idx val="4"/>
            <c:spPr>
              <a:solidFill>
                <a:srgbClr val="5b9bd5"/>
              </a:solidFill>
              <a:ln>
                <a:noFill/>
              </a:ln>
            </c:spPr>
          </c:dPt>
          <c:dPt>
            <c:idx val="5"/>
            <c:spPr>
              <a:solidFill>
                <a:srgbClr val="70ad47"/>
              </a:solidFill>
              <a:ln>
                <a:noFill/>
              </a:ln>
            </c:spPr>
          </c:dPt>
          <c:dLbls>
            <c:numFmt formatCode="General" sourceLinked="1"/>
            <c:dLbl>
              <c:idx val="0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showLegendKey val="0"/>
              <c:showVal val="0"/>
              <c:showCatName val="0"/>
              <c:showSerName val="0"/>
              <c:showPercent val="0"/>
            </c:dLbl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'past pivot'!$A$98:$A$103</c:f>
              <c:strCache>
                <c:ptCount val="6"/>
                <c:pt idx="0">
                  <c:v>MISSION_STATUS</c:v>
                </c:pt>
                <c:pt idx="1">
                  <c:v/>
                </c:pt>
                <c:pt idx="2">
                  <c:v>CURRENT_STATUS</c:v>
                </c:pt>
                <c:pt idx="3">
                  <c:v>E - Destroyed during re-entry</c:v>
                </c:pt>
                <c:pt idx="4">
                  <c:v>E - Orbit</c:v>
                </c:pt>
                <c:pt idx="5">
                  <c:v>E - Soft landed</c:v>
                </c:pt>
              </c:strCache>
            </c:strRef>
          </c:cat>
          <c:val>
            <c:numRef>
              <c:f>'past pivot'!$B$98:$B$103</c:f>
              <c:numCache>
                <c:formatCode>General</c:formatCode>
                <c:ptCount val="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>1</c:v>
                </c:pt>
                <c:pt idx="4">
                  <c:v>1</c:v>
                </c:pt>
                <c:pt idx="5">
                  <c:v>12</c:v>
                </c:pt>
              </c:numCache>
            </c:numRef>
          </c:val>
        </c:ser>
        <c:firstSliceAng val="0"/>
        <c:holeSize val="50"/>
      </c:doughnutChart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Calibri"/>
              <a:ea typeface="Calibri"/>
            </a:defRPr>
          </a:pPr>
        </a:p>
      </c:txPr>
    </c:legend>
    <c:plotVisOnly val="1"/>
    <c:dispBlanksAs val="zero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757575"/>
                </a:solidFill>
                <a:latin typeface="Georgia"/>
                <a:ea typeface="Calibri"/>
              </a:defRPr>
            </a:pPr>
            <a:r>
              <a:rPr b="0" sz="1800" spc="-1" strike="noStrike">
                <a:solidFill>
                  <a:srgbClr val="757575"/>
                </a:solidFill>
                <a:latin typeface="Georgia"/>
                <a:ea typeface="Calibri"/>
              </a:rPr>
              <a:t>Lunar mission disposal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doughnutChart>
        <c:varyColors val="1"/>
        <c:ser>
          <c:idx val="0"/>
          <c:order val="0"/>
          <c:spPr>
            <a:solidFill>
              <a:srgbClr val="4472c4"/>
            </a:solidFill>
            <a:ln>
              <a:noFill/>
            </a:ln>
          </c:spPr>
          <c:explosion val="0"/>
          <c:dPt>
            <c:idx val="0"/>
            <c:spPr>
              <a:solidFill>
                <a:srgbClr val="4472c4"/>
              </a:solidFill>
              <a:ln>
                <a:noFill/>
              </a:ln>
            </c:spPr>
          </c:dPt>
          <c:dPt>
            <c:idx val="1"/>
            <c:spPr>
              <a:solidFill>
                <a:srgbClr val="9fc5e8"/>
              </a:solidFill>
              <a:ln>
                <a:noFill/>
              </a:ln>
            </c:spPr>
          </c:dPt>
          <c:dPt>
            <c:idx val="2"/>
            <c:spPr>
              <a:solidFill>
                <a:srgbClr val="6aa84f"/>
              </a:solidFill>
              <a:ln>
                <a:noFill/>
              </a:ln>
            </c:spPr>
          </c:dPt>
          <c:dPt>
            <c:idx val="3"/>
            <c:spPr>
              <a:solidFill>
                <a:srgbClr val="cc0000"/>
              </a:solidFill>
              <a:ln>
                <a:noFill/>
              </a:ln>
            </c:spPr>
          </c:dPt>
          <c:dPt>
            <c:idx val="4"/>
            <c:spPr>
              <a:solidFill>
                <a:srgbClr val="cccccc"/>
              </a:solidFill>
              <a:ln>
                <a:noFill/>
              </a:ln>
            </c:spPr>
          </c:dPt>
          <c:dPt>
            <c:idx val="5"/>
            <c:spPr>
              <a:solidFill>
                <a:srgbClr val="f1c232"/>
              </a:solidFill>
              <a:ln>
                <a:noFill/>
              </a:ln>
            </c:spPr>
          </c:dPt>
          <c:dPt>
            <c:idx val="6"/>
            <c:spPr>
              <a:solidFill>
                <a:srgbClr val="000000"/>
              </a:solidFill>
              <a:ln>
                <a:noFill/>
              </a:ln>
            </c:spPr>
          </c:dPt>
          <c:dPt>
            <c:idx val="7"/>
            <c:spPr>
              <a:solidFill>
                <a:srgbClr val="f1a78b"/>
              </a:solidFill>
              <a:ln>
                <a:noFill/>
              </a:ln>
            </c:spPr>
          </c:dPt>
          <c:dLbls>
            <c:numFmt formatCode="General" sourceLinked="1"/>
            <c:dLbl>
              <c:idx val="0"/>
              <c:showLegendKey val="0"/>
              <c:showVal val="0"/>
              <c:showCatName val="0"/>
              <c:showSerName val="0"/>
              <c:showPercent val="1"/>
            </c:dLbl>
            <c:dLbl>
              <c:idx val="1"/>
              <c:showLegendKey val="0"/>
              <c:showVal val="0"/>
              <c:showCatName val="0"/>
              <c:showSerName val="0"/>
              <c:showPercent val="1"/>
            </c:dLbl>
            <c:dLbl>
              <c:idx val="2"/>
              <c:showLegendKey val="0"/>
              <c:showVal val="0"/>
              <c:showCatName val="0"/>
              <c:showSerName val="0"/>
              <c:showPercent val="1"/>
            </c:dLbl>
            <c:dLbl>
              <c:idx val="3"/>
              <c:showLegendKey val="0"/>
              <c:showVal val="0"/>
              <c:showCatName val="0"/>
              <c:showSerName val="0"/>
              <c:showPercent val="1"/>
            </c:dLbl>
            <c:dLbl>
              <c:idx val="4"/>
              <c:showLegendKey val="0"/>
              <c:showVal val="0"/>
              <c:showCatName val="0"/>
              <c:showSerName val="0"/>
              <c:showPercent val="1"/>
            </c:dLbl>
            <c:dLbl>
              <c:idx val="5"/>
              <c:showLegendKey val="0"/>
              <c:showVal val="0"/>
              <c:showCatName val="0"/>
              <c:showSerName val="0"/>
              <c:showPercent val="1"/>
            </c:dLbl>
            <c:dLbl>
              <c:idx val="6"/>
              <c:showLegendKey val="0"/>
              <c:showVal val="0"/>
              <c:showCatName val="0"/>
              <c:showSerName val="0"/>
              <c:showPercent val="1"/>
            </c:dLbl>
            <c:dLbl>
              <c:idx val="7"/>
              <c:showLegendKey val="0"/>
              <c:showVal val="0"/>
              <c:showCatName val="0"/>
              <c:showSerName val="0"/>
              <c:showPercent val="1"/>
            </c:dLbl>
            <c:showLegendKey val="0"/>
            <c:showVal val="0"/>
            <c:showCatName val="0"/>
            <c:showSerName val="0"/>
            <c:showPercent val="1"/>
            <c:showLeaderLines val="0"/>
          </c:dLbls>
          <c:cat>
            <c:strRef>
              <c:f>'past pivot'!$D$110:$D$117</c:f>
              <c:strCache>
                <c:ptCount val="8"/>
                <c:pt idx="0">
                  <c:v/>
                </c:pt>
                <c:pt idx="1">
                  <c:v>Earth reentry</c:v>
                </c:pt>
                <c:pt idx="2">
                  <c:v>Earth orbit</c:v>
                </c:pt>
                <c:pt idx="3">
                  <c:v>Earth soft landing</c:v>
                </c:pt>
                <c:pt idx="4">
                  <c:v>Lunar impact</c:v>
                </c:pt>
                <c:pt idx="5">
                  <c:v>Lunar orbit</c:v>
                </c:pt>
                <c:pt idx="6">
                  <c:v>Heliocentric orbit</c:v>
                </c:pt>
                <c:pt idx="7">
                  <c:v>Unknown</c:v>
                </c:pt>
              </c:strCache>
            </c:strRef>
          </c:cat>
          <c:val>
            <c:numRef>
              <c:f>'past pivot'!$E$110:$E$117</c:f>
              <c:numCache>
                <c:formatCode>General</c:formatCode>
                <c:ptCount val="8"/>
                <c:pt idx="0">
                  <c:v/>
                </c:pt>
                <c:pt idx="1">
                  <c:v>2</c:v>
                </c:pt>
                <c:pt idx="2">
                  <c:v>1</c:v>
                </c:pt>
                <c:pt idx="3">
                  <c:v>12</c:v>
                </c:pt>
                <c:pt idx="4">
                  <c:v>27</c:v>
                </c:pt>
                <c:pt idx="5">
                  <c:v>7</c:v>
                </c:pt>
                <c:pt idx="6">
                  <c:v>8</c:v>
                </c:pt>
                <c:pt idx="7">
                  <c:v>2</c:v>
                </c:pt>
              </c:numCache>
            </c:numRef>
          </c:val>
        </c:ser>
        <c:firstSliceAng val="0"/>
        <c:holeSize val="50"/>
      </c:doughnutChart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600" spc="-1" strike="noStrike">
              <a:solidFill>
                <a:srgbClr val="1a1a1a"/>
              </a:solidFill>
              <a:latin typeface="Georgia"/>
              <a:ea typeface="Calibri"/>
            </a:defRPr>
          </a:pPr>
        </a:p>
      </c:txPr>
    </c:legend>
    <c:plotVisOnly val="1"/>
    <c:dispBlanksAs val="zero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graphs!$F$2:$F$2</c:f>
              <c:strCache>
                <c:ptCount val="1"/>
                <c:pt idx="0">
                  <c:v>Active mission</c:v>
                </c:pt>
              </c:strCache>
            </c:strRef>
          </c:tx>
          <c:spPr>
            <a:solidFill>
              <a:srgbClr val="70ad47"/>
            </a:solidFill>
            <a:ln>
              <a:solidFill>
                <a:srgbClr val="000000"/>
              </a:solidFill>
            </a:ln>
          </c:spPr>
          <c:invertIfNegative val="0"/>
          <c:dLbls>
            <c:numFmt formatCode="General" sourceLinked="1"/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graphs!$B$3:$B$11</c:f>
              <c:strCache>
                <c:ptCount val="9"/>
                <c:pt idx="0">
                  <c:v>Fly-by</c:v>
                </c:pt>
                <c:pt idx="1">
                  <c:v>Orbit</c:v>
                </c:pt>
                <c:pt idx="2">
                  <c:v>Impact</c:v>
                </c:pt>
                <c:pt idx="3">
                  <c:v>Soft landing</c:v>
                </c:pt>
                <c:pt idx="4">
                  <c:v>Surface exploration</c:v>
                </c:pt>
                <c:pt idx="5">
                  <c:v>Crew ascent</c:v>
                </c:pt>
                <c:pt idx="6">
                  <c:v>Sample return (from surface)</c:v>
                </c:pt>
                <c:pt idx="7">
                  <c:v>Sample return (from orbit)</c:v>
                </c:pt>
                <c:pt idx="8">
                  <c:v>Cislunar orbit</c:v>
                </c:pt>
              </c:strCache>
            </c:strRef>
          </c:cat>
          <c:val>
            <c:numRef>
              <c:f>graphs!$F$3:$F$11</c:f>
              <c:numCache>
                <c:formatCode>General</c:formatCode>
                <c:ptCount val="9"/>
                <c:pt idx="0">
                  <c:v/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</c:numCache>
            </c:numRef>
          </c:val>
        </c:ser>
        <c:ser>
          <c:idx val="1"/>
          <c:order val="1"/>
          <c:tx>
            <c:strRef>
              <c:f>graphs!$E$2:$E$2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4472c4"/>
            </a:solidFill>
            <a:ln>
              <a:solidFill>
                <a:srgbClr val="000000"/>
              </a:solidFill>
            </a:ln>
          </c:spPr>
          <c:invertIfNegative val="0"/>
          <c:dLbls>
            <c:numFmt formatCode="General" sourceLinked="1"/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graphs!$B$3:$B$11</c:f>
              <c:strCache>
                <c:ptCount val="9"/>
                <c:pt idx="0">
                  <c:v>Fly-by</c:v>
                </c:pt>
                <c:pt idx="1">
                  <c:v>Orbit</c:v>
                </c:pt>
                <c:pt idx="2">
                  <c:v>Impact</c:v>
                </c:pt>
                <c:pt idx="3">
                  <c:v>Soft landing</c:v>
                </c:pt>
                <c:pt idx="4">
                  <c:v>Surface exploration</c:v>
                </c:pt>
                <c:pt idx="5">
                  <c:v>Crew ascent</c:v>
                </c:pt>
                <c:pt idx="6">
                  <c:v>Sample return (from surface)</c:v>
                </c:pt>
                <c:pt idx="7">
                  <c:v>Sample return (from orbit)</c:v>
                </c:pt>
                <c:pt idx="8">
                  <c:v>Cislunar orbit</c:v>
                </c:pt>
              </c:strCache>
            </c:strRef>
          </c:cat>
          <c:val>
            <c:numRef>
              <c:f>graphs!$E$3:$E$11</c:f>
              <c:numCache>
                <c:formatCode>General</c:formatCode>
                <c:ptCount val="9"/>
                <c:pt idx="0">
                  <c:v>12</c:v>
                </c:pt>
                <c:pt idx="1">
                  <c:v>38</c:v>
                </c:pt>
                <c:pt idx="2">
                  <c:v>13</c:v>
                </c:pt>
                <c:pt idx="3">
                  <c:v>21</c:v>
                </c:pt>
                <c:pt idx="4">
                  <c:v>6</c:v>
                </c:pt>
                <c:pt idx="5">
                  <c:v>6</c:v>
                </c:pt>
                <c:pt idx="6">
                  <c:v>4</c:v>
                </c:pt>
                <c:pt idx="7">
                  <c:v>2</c:v>
                </c:pt>
                <c:pt idx="8">
                  <c:v/>
                </c:pt>
              </c:numCache>
            </c:numRef>
          </c:val>
        </c:ser>
        <c:ser>
          <c:idx val="2"/>
          <c:order val="2"/>
          <c:tx>
            <c:strRef>
              <c:f>graphs!$D$2:$D$2</c:f>
              <c:strCache>
                <c:ptCount val="1"/>
                <c:pt idx="0">
                  <c:v>Partial success</c:v>
                </c:pt>
              </c:strCache>
            </c:strRef>
          </c:tx>
          <c:spPr>
            <a:solidFill>
              <a:srgbClr val="ffc000"/>
            </a:solidFill>
            <a:ln>
              <a:solidFill>
                <a:srgbClr val="000000"/>
              </a:solidFill>
            </a:ln>
          </c:spPr>
          <c:invertIfNegative val="0"/>
          <c:dLbls>
            <c:numFmt formatCode="General" sourceLinked="1"/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graphs!$B$3:$B$11</c:f>
              <c:strCache>
                <c:ptCount val="9"/>
                <c:pt idx="0">
                  <c:v>Fly-by</c:v>
                </c:pt>
                <c:pt idx="1">
                  <c:v>Orbit</c:v>
                </c:pt>
                <c:pt idx="2">
                  <c:v>Impact</c:v>
                </c:pt>
                <c:pt idx="3">
                  <c:v>Soft landing</c:v>
                </c:pt>
                <c:pt idx="4">
                  <c:v>Surface exploration</c:v>
                </c:pt>
                <c:pt idx="5">
                  <c:v>Crew ascent</c:v>
                </c:pt>
                <c:pt idx="6">
                  <c:v>Sample return (from surface)</c:v>
                </c:pt>
                <c:pt idx="7">
                  <c:v>Sample return (from orbit)</c:v>
                </c:pt>
                <c:pt idx="8">
                  <c:v>Cislunar orbit</c:v>
                </c:pt>
              </c:strCache>
            </c:strRef>
          </c:cat>
          <c:val>
            <c:numRef>
              <c:f>graphs!$D$3:$D$11</c:f>
              <c:numCache>
                <c:formatCode>General</c:formatCode>
                <c:ptCount val="9"/>
                <c:pt idx="0">
                  <c:v>1</c:v>
                </c:pt>
                <c:pt idx="1">
                  <c:v>4</c:v>
                </c:pt>
                <c:pt idx="2">
                  <c:v>2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>1</c:v>
                </c:pt>
                <c:pt idx="7">
                  <c:v/>
                </c:pt>
                <c:pt idx="8">
                  <c:v/>
                </c:pt>
              </c:numCache>
            </c:numRef>
          </c:val>
        </c:ser>
        <c:ser>
          <c:idx val="3"/>
          <c:order val="3"/>
          <c:tx>
            <c:strRef>
              <c:f>graphs!$C$2:$C$2</c:f>
              <c:strCache>
                <c:ptCount val="1"/>
                <c:pt idx="0">
                  <c:v>Unsuccessful</c:v>
                </c:pt>
              </c:strCache>
            </c:strRef>
          </c:tx>
          <c:spPr>
            <a:solidFill>
              <a:srgbClr val="a5a5a5"/>
            </a:solidFill>
            <a:ln>
              <a:solidFill>
                <a:srgbClr val="000000"/>
              </a:solidFill>
            </a:ln>
          </c:spPr>
          <c:invertIfNegative val="0"/>
          <c:dLbls>
            <c:numFmt formatCode="General" sourceLinked="1"/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graphs!$B$3:$B$11</c:f>
              <c:strCache>
                <c:ptCount val="9"/>
                <c:pt idx="0">
                  <c:v>Fly-by</c:v>
                </c:pt>
                <c:pt idx="1">
                  <c:v>Orbit</c:v>
                </c:pt>
                <c:pt idx="2">
                  <c:v>Impact</c:v>
                </c:pt>
                <c:pt idx="3">
                  <c:v>Soft landing</c:v>
                </c:pt>
                <c:pt idx="4">
                  <c:v>Surface exploration</c:v>
                </c:pt>
                <c:pt idx="5">
                  <c:v>Crew ascent</c:v>
                </c:pt>
                <c:pt idx="6">
                  <c:v>Sample return (from surface)</c:v>
                </c:pt>
                <c:pt idx="7">
                  <c:v>Sample return (from orbit)</c:v>
                </c:pt>
                <c:pt idx="8">
                  <c:v>Cislunar orbit</c:v>
                </c:pt>
              </c:strCache>
            </c:strRef>
          </c:cat>
          <c:val>
            <c:numRef>
              <c:f>graphs!$C$3:$C$11</c:f>
              <c:numCache>
                <c:formatCode>General</c:formatCode>
                <c:ptCount val="9"/>
                <c:pt idx="0">
                  <c:v>5</c:v>
                </c:pt>
                <c:pt idx="1">
                  <c:v>15</c:v>
                </c:pt>
                <c:pt idx="2">
                  <c:v>7</c:v>
                </c:pt>
                <c:pt idx="3">
                  <c:v>26</c:v>
                </c:pt>
                <c:pt idx="4">
                  <c:v>2</c:v>
                </c:pt>
                <c:pt idx="5">
                  <c:v>1</c:v>
                </c:pt>
                <c:pt idx="6">
                  <c:v>8</c:v>
                </c:pt>
                <c:pt idx="7">
                  <c:v/>
                </c:pt>
                <c:pt idx="8">
                  <c:v/>
                </c:pt>
              </c:numCache>
            </c:numRef>
          </c:val>
        </c:ser>
        <c:gapWidth val="150"/>
        <c:overlap val="0"/>
        <c:axId val="9730852"/>
        <c:axId val="38094866"/>
      </c:barChart>
      <c:catAx>
        <c:axId val="973085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800" spc="-1" strike="noStrike">
                    <a:solidFill>
                      <a:srgbClr val="000000"/>
                    </a:solidFill>
                    <a:latin typeface="Roboto"/>
                    <a:ea typeface="Calibri"/>
                  </a:defRPr>
                </a:pPr>
                <a:r>
                  <a:rPr b="0" sz="1800" spc="-1" strike="noStrike">
                    <a:solidFill>
                      <a:srgbClr val="000000"/>
                    </a:solidFill>
                    <a:latin typeface="Roboto"/>
                    <a:ea typeface="Calibri"/>
                  </a:rPr>
                  <a:t>Mission target</a:t>
                </a:r>
              </a:p>
            </c:rich>
          </c:tx>
          <c:layout>
            <c:manualLayout>
              <c:xMode val="edge"/>
              <c:yMode val="edge"/>
              <c:x val="0.116533396048918"/>
              <c:y val="0.879091197966317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400" spc="-1" strike="noStrike">
                <a:solidFill>
                  <a:srgbClr val="000000"/>
                </a:solidFill>
                <a:latin typeface="Roboto"/>
                <a:ea typeface="Calibri"/>
              </a:defRPr>
            </a:pPr>
          </a:p>
        </c:txPr>
        <c:crossAx val="38094866"/>
        <c:crosses val="autoZero"/>
        <c:auto val="1"/>
        <c:lblAlgn val="ctr"/>
        <c:lblOffset val="100"/>
      </c:catAx>
      <c:valAx>
        <c:axId val="38094866"/>
        <c:scaling>
          <c:orientation val="minMax"/>
          <c:max val="40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800" spc="-1" strike="noStrike">
                    <a:solidFill>
                      <a:srgbClr val="000000"/>
                    </a:solidFill>
                    <a:latin typeface="Roboto"/>
                    <a:ea typeface="Calibri"/>
                  </a:defRPr>
                </a:pPr>
                <a:r>
                  <a:rPr b="0" sz="1800" spc="-1" strike="noStrike">
                    <a:solidFill>
                      <a:srgbClr val="000000"/>
                    </a:solidFill>
                    <a:latin typeface="Roboto"/>
                    <a:ea typeface="Calibri"/>
                  </a:rPr>
                  <a:t>Number of spacecraft</a:t>
                </a:r>
              </a:p>
            </c:rich>
          </c:tx>
          <c:layout>
            <c:manualLayout>
              <c:xMode val="edge"/>
              <c:yMode val="edge"/>
              <c:x val="0.0522107243650047"/>
              <c:y val="0.0816650778519225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600" spc="-1" strike="noStrike">
                <a:solidFill>
                  <a:srgbClr val="000000"/>
                </a:solidFill>
                <a:latin typeface="Roboto"/>
                <a:ea typeface="Calibri"/>
              </a:defRPr>
            </a:pPr>
          </a:p>
        </c:txPr>
        <c:crossAx val="9730852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800" spc="-1" strike="noStrike">
              <a:solidFill>
                <a:srgbClr val="1a1a1a"/>
              </a:solidFill>
              <a:latin typeface="Roboto"/>
              <a:ea typeface="Calibri"/>
            </a:defRPr>
          </a:pPr>
        </a:p>
      </c:txPr>
    </c:legend>
    <c:plotVisOnly val="1"/>
    <c:dispBlanksAs val="zero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stacked"/>
        <c:varyColors val="0"/>
        <c:ser>
          <c:idx val="0"/>
          <c:order val="0"/>
          <c:tx>
            <c:strRef>
              <c:f>graphs!$H$41:$H$41</c:f>
              <c:strCache>
                <c:ptCount val="1"/>
                <c:pt idx="0">
                  <c:v>Unsuccessful</c:v>
                </c:pt>
              </c:strCache>
            </c:strRef>
          </c:tx>
          <c:spPr>
            <a:solidFill>
              <a:srgbClr val="a5a5a5"/>
            </a:solidFill>
            <a:ln>
              <a:solidFill>
                <a:srgbClr val="000000"/>
              </a:solidFill>
            </a:ln>
          </c:spPr>
          <c:invertIfNegative val="0"/>
          <c:dPt>
            <c:idx val="3"/>
            <c:invertIfNegative val="0"/>
            <c:spPr>
              <a:solidFill>
                <a:srgbClr val="a5a5a5"/>
              </a:solidFill>
              <a:ln>
                <a:solidFill>
                  <a:srgbClr val="000000"/>
                </a:solidFill>
              </a:ln>
            </c:spPr>
          </c:dPt>
          <c:dLbls>
            <c:numFmt formatCode="General" sourceLinked="1"/>
            <c:dLbl>
              <c:idx val="3"/>
              <c:dLblPos val="ctr"/>
              <c:showLegendKey val="0"/>
              <c:showVal val="0"/>
              <c:showCatName val="0"/>
              <c:showSerName val="0"/>
              <c:showPercent val="0"/>
            </c:dLbl>
            <c:dLblPos val="ct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graphs!$B$42:$B$103</c:f>
              <c:strCache>
                <c:ptCount val="62"/>
                <c:pt idx="0">
                  <c:v>1958</c:v>
                </c:pt>
                <c:pt idx="1">
                  <c:v>1959</c:v>
                </c:pt>
                <c:pt idx="2">
                  <c:v>1960</c:v>
                </c:pt>
                <c:pt idx="3">
                  <c:v>1961</c:v>
                </c:pt>
                <c:pt idx="4">
                  <c:v>1962</c:v>
                </c:pt>
                <c:pt idx="5">
                  <c:v>1963</c:v>
                </c:pt>
                <c:pt idx="6">
                  <c:v>1964</c:v>
                </c:pt>
                <c:pt idx="7">
                  <c:v>1965</c:v>
                </c:pt>
                <c:pt idx="8">
                  <c:v>1966</c:v>
                </c:pt>
                <c:pt idx="9">
                  <c:v>1967</c:v>
                </c:pt>
                <c:pt idx="10">
                  <c:v>1968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1974</c:v>
                </c:pt>
                <c:pt idx="17">
                  <c:v>1975</c:v>
                </c:pt>
                <c:pt idx="18">
                  <c:v>1976</c:v>
                </c:pt>
                <c:pt idx="19">
                  <c:v>1977</c:v>
                </c:pt>
                <c:pt idx="20">
                  <c:v>1978</c:v>
                </c:pt>
                <c:pt idx="21">
                  <c:v>1979</c:v>
                </c:pt>
                <c:pt idx="22">
                  <c:v>1980</c:v>
                </c:pt>
                <c:pt idx="23">
                  <c:v>1981</c:v>
                </c:pt>
                <c:pt idx="24">
                  <c:v>1982</c:v>
                </c:pt>
                <c:pt idx="25">
                  <c:v>1983</c:v>
                </c:pt>
                <c:pt idx="26">
                  <c:v>1984</c:v>
                </c:pt>
                <c:pt idx="27">
                  <c:v>1985</c:v>
                </c:pt>
                <c:pt idx="28">
                  <c:v>1986</c:v>
                </c:pt>
                <c:pt idx="29">
                  <c:v>1987</c:v>
                </c:pt>
                <c:pt idx="30">
                  <c:v>1988</c:v>
                </c:pt>
                <c:pt idx="31">
                  <c:v>1989</c:v>
                </c:pt>
                <c:pt idx="32">
                  <c:v>1990</c:v>
                </c:pt>
                <c:pt idx="33">
                  <c:v>1991</c:v>
                </c:pt>
                <c:pt idx="34">
                  <c:v>1992</c:v>
                </c:pt>
                <c:pt idx="35">
                  <c:v>1993</c:v>
                </c:pt>
                <c:pt idx="36">
                  <c:v>1994</c:v>
                </c:pt>
                <c:pt idx="37">
                  <c:v>1995</c:v>
                </c:pt>
                <c:pt idx="38">
                  <c:v>1996</c:v>
                </c:pt>
                <c:pt idx="39">
                  <c:v>1997</c:v>
                </c:pt>
                <c:pt idx="40">
                  <c:v>1998</c:v>
                </c:pt>
                <c:pt idx="41">
                  <c:v>1999</c:v>
                </c:pt>
                <c:pt idx="42">
                  <c:v>2000</c:v>
                </c:pt>
                <c:pt idx="43">
                  <c:v>2001</c:v>
                </c:pt>
                <c:pt idx="44">
                  <c:v>2002</c:v>
                </c:pt>
                <c:pt idx="45">
                  <c:v>2003</c:v>
                </c:pt>
                <c:pt idx="46">
                  <c:v>2004</c:v>
                </c:pt>
                <c:pt idx="47">
                  <c:v>2005</c:v>
                </c:pt>
                <c:pt idx="48">
                  <c:v>2006</c:v>
                </c:pt>
                <c:pt idx="49">
                  <c:v>2007</c:v>
                </c:pt>
                <c:pt idx="50">
                  <c:v>2008</c:v>
                </c:pt>
                <c:pt idx="51">
                  <c:v>2009</c:v>
                </c:pt>
                <c:pt idx="52">
                  <c:v>2010</c:v>
                </c:pt>
                <c:pt idx="53">
                  <c:v>2011</c:v>
                </c:pt>
                <c:pt idx="54">
                  <c:v>2012</c:v>
                </c:pt>
                <c:pt idx="55">
                  <c:v>2013</c:v>
                </c:pt>
                <c:pt idx="56">
                  <c:v>2014</c:v>
                </c:pt>
                <c:pt idx="57">
                  <c:v>2015</c:v>
                </c:pt>
                <c:pt idx="58">
                  <c:v>2016</c:v>
                </c:pt>
                <c:pt idx="59">
                  <c:v>2017</c:v>
                </c:pt>
                <c:pt idx="60">
                  <c:v>2018</c:v>
                </c:pt>
                <c:pt idx="61">
                  <c:v>2019</c:v>
                </c:pt>
              </c:strCache>
            </c:strRef>
          </c:cat>
          <c:val>
            <c:numRef>
              <c:f>graphs!$H$42:$H$103</c:f>
              <c:numCache>
                <c:formatCode>General</c:formatCode>
                <c:ptCount val="62"/>
                <c:pt idx="0">
                  <c:v>7</c:v>
                </c:pt>
                <c:pt idx="1">
                  <c:v>9</c:v>
                </c:pt>
                <c:pt idx="2">
                  <c:v>13</c:v>
                </c:pt>
                <c:pt idx="3">
                  <c:v>13</c:v>
                </c:pt>
                <c:pt idx="4">
                  <c:v>16</c:v>
                </c:pt>
                <c:pt idx="5">
                  <c:v>19</c:v>
                </c:pt>
                <c:pt idx="6">
                  <c:v>21</c:v>
                </c:pt>
                <c:pt idx="7">
                  <c:v>27</c:v>
                </c:pt>
                <c:pt idx="8">
                  <c:v>30</c:v>
                </c:pt>
                <c:pt idx="9">
                  <c:v>31</c:v>
                </c:pt>
                <c:pt idx="10">
                  <c:v>33</c:v>
                </c:pt>
                <c:pt idx="11">
                  <c:v>48</c:v>
                </c:pt>
                <c:pt idx="12">
                  <c:v>54</c:v>
                </c:pt>
                <c:pt idx="13">
                  <c:v>56</c:v>
                </c:pt>
                <c:pt idx="14">
                  <c:v>57</c:v>
                </c:pt>
                <c:pt idx="15">
                  <c:v>57</c:v>
                </c:pt>
                <c:pt idx="16">
                  <c:v>57</c:v>
                </c:pt>
                <c:pt idx="17">
                  <c:v>59</c:v>
                </c:pt>
                <c:pt idx="18">
                  <c:v>59</c:v>
                </c:pt>
                <c:pt idx="19">
                  <c:v>59</c:v>
                </c:pt>
                <c:pt idx="20">
                  <c:v>59</c:v>
                </c:pt>
                <c:pt idx="21">
                  <c:v>59</c:v>
                </c:pt>
                <c:pt idx="22">
                  <c:v>59</c:v>
                </c:pt>
                <c:pt idx="23">
                  <c:v>59</c:v>
                </c:pt>
                <c:pt idx="24">
                  <c:v>59</c:v>
                </c:pt>
                <c:pt idx="25">
                  <c:v>59</c:v>
                </c:pt>
                <c:pt idx="26">
                  <c:v>59</c:v>
                </c:pt>
                <c:pt idx="27">
                  <c:v>59</c:v>
                </c:pt>
                <c:pt idx="28">
                  <c:v>59</c:v>
                </c:pt>
                <c:pt idx="29">
                  <c:v>59</c:v>
                </c:pt>
                <c:pt idx="30">
                  <c:v>59</c:v>
                </c:pt>
                <c:pt idx="31">
                  <c:v>59</c:v>
                </c:pt>
                <c:pt idx="32">
                  <c:v>60</c:v>
                </c:pt>
                <c:pt idx="33">
                  <c:v>60</c:v>
                </c:pt>
                <c:pt idx="34">
                  <c:v>60</c:v>
                </c:pt>
                <c:pt idx="35">
                  <c:v>60</c:v>
                </c:pt>
                <c:pt idx="36">
                  <c:v>60</c:v>
                </c:pt>
                <c:pt idx="37">
                  <c:v>60</c:v>
                </c:pt>
                <c:pt idx="38">
                  <c:v>60</c:v>
                </c:pt>
                <c:pt idx="39">
                  <c:v>60</c:v>
                </c:pt>
                <c:pt idx="40">
                  <c:v>60</c:v>
                </c:pt>
                <c:pt idx="41">
                  <c:v>60</c:v>
                </c:pt>
                <c:pt idx="42">
                  <c:v>60</c:v>
                </c:pt>
                <c:pt idx="43">
                  <c:v>60</c:v>
                </c:pt>
                <c:pt idx="44">
                  <c:v>60</c:v>
                </c:pt>
                <c:pt idx="45">
                  <c:v>60</c:v>
                </c:pt>
                <c:pt idx="46">
                  <c:v>60</c:v>
                </c:pt>
                <c:pt idx="47">
                  <c:v>60</c:v>
                </c:pt>
                <c:pt idx="48">
                  <c:v>60</c:v>
                </c:pt>
                <c:pt idx="49">
                  <c:v>60</c:v>
                </c:pt>
                <c:pt idx="50">
                  <c:v>60</c:v>
                </c:pt>
                <c:pt idx="51">
                  <c:v>60</c:v>
                </c:pt>
                <c:pt idx="52">
                  <c:v>60</c:v>
                </c:pt>
                <c:pt idx="53">
                  <c:v>60</c:v>
                </c:pt>
                <c:pt idx="54">
                  <c:v>60</c:v>
                </c:pt>
                <c:pt idx="55">
                  <c:v>60</c:v>
                </c:pt>
                <c:pt idx="56">
                  <c:v>60</c:v>
                </c:pt>
                <c:pt idx="57">
                  <c:v>60</c:v>
                </c:pt>
                <c:pt idx="58">
                  <c:v>60</c:v>
                </c:pt>
                <c:pt idx="59">
                  <c:v>60</c:v>
                </c:pt>
                <c:pt idx="60">
                  <c:v>61</c:v>
                </c:pt>
                <c:pt idx="61">
                  <c:v>64</c:v>
                </c:pt>
              </c:numCache>
            </c:numRef>
          </c:val>
        </c:ser>
        <c:ser>
          <c:idx val="1"/>
          <c:order val="1"/>
          <c:tx>
            <c:strRef>
              <c:f>graphs!$I$41:$I$41</c:f>
              <c:strCache>
                <c:ptCount val="1"/>
                <c:pt idx="0">
                  <c:v>Partial success</c:v>
                </c:pt>
              </c:strCache>
            </c:strRef>
          </c:tx>
          <c:spPr>
            <a:solidFill>
              <a:srgbClr val="ffc000"/>
            </a:solidFill>
            <a:ln>
              <a:solidFill>
                <a:srgbClr val="000000"/>
              </a:solidFill>
            </a:ln>
          </c:spPr>
          <c:invertIfNegative val="0"/>
          <c:dLbls>
            <c:numFmt formatCode="General" sourceLinked="1"/>
            <c:dLblPos val="ct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graphs!$B$42:$B$103</c:f>
              <c:strCache>
                <c:ptCount val="62"/>
                <c:pt idx="0">
                  <c:v>1958</c:v>
                </c:pt>
                <c:pt idx="1">
                  <c:v>1959</c:v>
                </c:pt>
                <c:pt idx="2">
                  <c:v>1960</c:v>
                </c:pt>
                <c:pt idx="3">
                  <c:v>1961</c:v>
                </c:pt>
                <c:pt idx="4">
                  <c:v>1962</c:v>
                </c:pt>
                <c:pt idx="5">
                  <c:v>1963</c:v>
                </c:pt>
                <c:pt idx="6">
                  <c:v>1964</c:v>
                </c:pt>
                <c:pt idx="7">
                  <c:v>1965</c:v>
                </c:pt>
                <c:pt idx="8">
                  <c:v>1966</c:v>
                </c:pt>
                <c:pt idx="9">
                  <c:v>1967</c:v>
                </c:pt>
                <c:pt idx="10">
                  <c:v>1968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1974</c:v>
                </c:pt>
                <c:pt idx="17">
                  <c:v>1975</c:v>
                </c:pt>
                <c:pt idx="18">
                  <c:v>1976</c:v>
                </c:pt>
                <c:pt idx="19">
                  <c:v>1977</c:v>
                </c:pt>
                <c:pt idx="20">
                  <c:v>1978</c:v>
                </c:pt>
                <c:pt idx="21">
                  <c:v>1979</c:v>
                </c:pt>
                <c:pt idx="22">
                  <c:v>1980</c:v>
                </c:pt>
                <c:pt idx="23">
                  <c:v>1981</c:v>
                </c:pt>
                <c:pt idx="24">
                  <c:v>1982</c:v>
                </c:pt>
                <c:pt idx="25">
                  <c:v>1983</c:v>
                </c:pt>
                <c:pt idx="26">
                  <c:v>1984</c:v>
                </c:pt>
                <c:pt idx="27">
                  <c:v>1985</c:v>
                </c:pt>
                <c:pt idx="28">
                  <c:v>1986</c:v>
                </c:pt>
                <c:pt idx="29">
                  <c:v>1987</c:v>
                </c:pt>
                <c:pt idx="30">
                  <c:v>1988</c:v>
                </c:pt>
                <c:pt idx="31">
                  <c:v>1989</c:v>
                </c:pt>
                <c:pt idx="32">
                  <c:v>1990</c:v>
                </c:pt>
                <c:pt idx="33">
                  <c:v>1991</c:v>
                </c:pt>
                <c:pt idx="34">
                  <c:v>1992</c:v>
                </c:pt>
                <c:pt idx="35">
                  <c:v>1993</c:v>
                </c:pt>
                <c:pt idx="36">
                  <c:v>1994</c:v>
                </c:pt>
                <c:pt idx="37">
                  <c:v>1995</c:v>
                </c:pt>
                <c:pt idx="38">
                  <c:v>1996</c:v>
                </c:pt>
                <c:pt idx="39">
                  <c:v>1997</c:v>
                </c:pt>
                <c:pt idx="40">
                  <c:v>1998</c:v>
                </c:pt>
                <c:pt idx="41">
                  <c:v>1999</c:v>
                </c:pt>
                <c:pt idx="42">
                  <c:v>2000</c:v>
                </c:pt>
                <c:pt idx="43">
                  <c:v>2001</c:v>
                </c:pt>
                <c:pt idx="44">
                  <c:v>2002</c:v>
                </c:pt>
                <c:pt idx="45">
                  <c:v>2003</c:v>
                </c:pt>
                <c:pt idx="46">
                  <c:v>2004</c:v>
                </c:pt>
                <c:pt idx="47">
                  <c:v>2005</c:v>
                </c:pt>
                <c:pt idx="48">
                  <c:v>2006</c:v>
                </c:pt>
                <c:pt idx="49">
                  <c:v>2007</c:v>
                </c:pt>
                <c:pt idx="50">
                  <c:v>2008</c:v>
                </c:pt>
                <c:pt idx="51">
                  <c:v>2009</c:v>
                </c:pt>
                <c:pt idx="52">
                  <c:v>2010</c:v>
                </c:pt>
                <c:pt idx="53">
                  <c:v>2011</c:v>
                </c:pt>
                <c:pt idx="54">
                  <c:v>2012</c:v>
                </c:pt>
                <c:pt idx="55">
                  <c:v>2013</c:v>
                </c:pt>
                <c:pt idx="56">
                  <c:v>2014</c:v>
                </c:pt>
                <c:pt idx="57">
                  <c:v>2015</c:v>
                </c:pt>
                <c:pt idx="58">
                  <c:v>2016</c:v>
                </c:pt>
                <c:pt idx="59">
                  <c:v>2017</c:v>
                </c:pt>
                <c:pt idx="60">
                  <c:v>2018</c:v>
                </c:pt>
                <c:pt idx="61">
                  <c:v>2019</c:v>
                </c:pt>
              </c:strCache>
            </c:strRef>
          </c:cat>
          <c:val>
            <c:numRef>
              <c:f>graphs!$I$42:$I$103</c:f>
              <c:numCache>
                <c:formatCode>General</c:formatCode>
                <c:ptCount val="62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</c:numCache>
            </c:numRef>
          </c:val>
        </c:ser>
        <c:ser>
          <c:idx val="2"/>
          <c:order val="2"/>
          <c:tx>
            <c:strRef>
              <c:f>graphs!$J$41:$J$41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4472c4"/>
            </a:solidFill>
            <a:ln>
              <a:solidFill>
                <a:srgbClr val="000000"/>
              </a:solidFill>
            </a:ln>
          </c:spPr>
          <c:invertIfNegative val="0"/>
          <c:dLbls>
            <c:numFmt formatCode="General" sourceLinked="1"/>
            <c:dLblPos val="ct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graphs!$B$42:$B$103</c:f>
              <c:strCache>
                <c:ptCount val="62"/>
                <c:pt idx="0">
                  <c:v>1958</c:v>
                </c:pt>
                <c:pt idx="1">
                  <c:v>1959</c:v>
                </c:pt>
                <c:pt idx="2">
                  <c:v>1960</c:v>
                </c:pt>
                <c:pt idx="3">
                  <c:v>1961</c:v>
                </c:pt>
                <c:pt idx="4">
                  <c:v>1962</c:v>
                </c:pt>
                <c:pt idx="5">
                  <c:v>1963</c:v>
                </c:pt>
                <c:pt idx="6">
                  <c:v>1964</c:v>
                </c:pt>
                <c:pt idx="7">
                  <c:v>1965</c:v>
                </c:pt>
                <c:pt idx="8">
                  <c:v>1966</c:v>
                </c:pt>
                <c:pt idx="9">
                  <c:v>1967</c:v>
                </c:pt>
                <c:pt idx="10">
                  <c:v>1968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1974</c:v>
                </c:pt>
                <c:pt idx="17">
                  <c:v>1975</c:v>
                </c:pt>
                <c:pt idx="18">
                  <c:v>1976</c:v>
                </c:pt>
                <c:pt idx="19">
                  <c:v>1977</c:v>
                </c:pt>
                <c:pt idx="20">
                  <c:v>1978</c:v>
                </c:pt>
                <c:pt idx="21">
                  <c:v>1979</c:v>
                </c:pt>
                <c:pt idx="22">
                  <c:v>1980</c:v>
                </c:pt>
                <c:pt idx="23">
                  <c:v>1981</c:v>
                </c:pt>
                <c:pt idx="24">
                  <c:v>1982</c:v>
                </c:pt>
                <c:pt idx="25">
                  <c:v>1983</c:v>
                </c:pt>
                <c:pt idx="26">
                  <c:v>1984</c:v>
                </c:pt>
                <c:pt idx="27">
                  <c:v>1985</c:v>
                </c:pt>
                <c:pt idx="28">
                  <c:v>1986</c:v>
                </c:pt>
                <c:pt idx="29">
                  <c:v>1987</c:v>
                </c:pt>
                <c:pt idx="30">
                  <c:v>1988</c:v>
                </c:pt>
                <c:pt idx="31">
                  <c:v>1989</c:v>
                </c:pt>
                <c:pt idx="32">
                  <c:v>1990</c:v>
                </c:pt>
                <c:pt idx="33">
                  <c:v>1991</c:v>
                </c:pt>
                <c:pt idx="34">
                  <c:v>1992</c:v>
                </c:pt>
                <c:pt idx="35">
                  <c:v>1993</c:v>
                </c:pt>
                <c:pt idx="36">
                  <c:v>1994</c:v>
                </c:pt>
                <c:pt idx="37">
                  <c:v>1995</c:v>
                </c:pt>
                <c:pt idx="38">
                  <c:v>1996</c:v>
                </c:pt>
                <c:pt idx="39">
                  <c:v>1997</c:v>
                </c:pt>
                <c:pt idx="40">
                  <c:v>1998</c:v>
                </c:pt>
                <c:pt idx="41">
                  <c:v>1999</c:v>
                </c:pt>
                <c:pt idx="42">
                  <c:v>2000</c:v>
                </c:pt>
                <c:pt idx="43">
                  <c:v>2001</c:v>
                </c:pt>
                <c:pt idx="44">
                  <c:v>2002</c:v>
                </c:pt>
                <c:pt idx="45">
                  <c:v>2003</c:v>
                </c:pt>
                <c:pt idx="46">
                  <c:v>2004</c:v>
                </c:pt>
                <c:pt idx="47">
                  <c:v>2005</c:v>
                </c:pt>
                <c:pt idx="48">
                  <c:v>2006</c:v>
                </c:pt>
                <c:pt idx="49">
                  <c:v>2007</c:v>
                </c:pt>
                <c:pt idx="50">
                  <c:v>2008</c:v>
                </c:pt>
                <c:pt idx="51">
                  <c:v>2009</c:v>
                </c:pt>
                <c:pt idx="52">
                  <c:v>2010</c:v>
                </c:pt>
                <c:pt idx="53">
                  <c:v>2011</c:v>
                </c:pt>
                <c:pt idx="54">
                  <c:v>2012</c:v>
                </c:pt>
                <c:pt idx="55">
                  <c:v>2013</c:v>
                </c:pt>
                <c:pt idx="56">
                  <c:v>2014</c:v>
                </c:pt>
                <c:pt idx="57">
                  <c:v>2015</c:v>
                </c:pt>
                <c:pt idx="58">
                  <c:v>2016</c:v>
                </c:pt>
                <c:pt idx="59">
                  <c:v>2017</c:v>
                </c:pt>
                <c:pt idx="60">
                  <c:v>2018</c:v>
                </c:pt>
                <c:pt idx="61">
                  <c:v>2019</c:v>
                </c:pt>
              </c:strCache>
            </c:strRef>
          </c:cat>
          <c:val>
            <c:numRef>
              <c:f>graphs!$J$42:$J$103</c:f>
              <c:numCache>
                <c:formatCode>General</c:formatCode>
                <c:ptCount val="62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7</c:v>
                </c:pt>
                <c:pt idx="8">
                  <c:v>15</c:v>
                </c:pt>
                <c:pt idx="9">
                  <c:v>20</c:v>
                </c:pt>
                <c:pt idx="10">
                  <c:v>26</c:v>
                </c:pt>
                <c:pt idx="11">
                  <c:v>39</c:v>
                </c:pt>
                <c:pt idx="12">
                  <c:v>45</c:v>
                </c:pt>
                <c:pt idx="13">
                  <c:v>56</c:v>
                </c:pt>
                <c:pt idx="14">
                  <c:v>68</c:v>
                </c:pt>
                <c:pt idx="15">
                  <c:v>71</c:v>
                </c:pt>
                <c:pt idx="16">
                  <c:v>73</c:v>
                </c:pt>
                <c:pt idx="17">
                  <c:v>73</c:v>
                </c:pt>
                <c:pt idx="18">
                  <c:v>75</c:v>
                </c:pt>
                <c:pt idx="19">
                  <c:v>75</c:v>
                </c:pt>
                <c:pt idx="20">
                  <c:v>75</c:v>
                </c:pt>
                <c:pt idx="21">
                  <c:v>75</c:v>
                </c:pt>
                <c:pt idx="22">
                  <c:v>75</c:v>
                </c:pt>
                <c:pt idx="23">
                  <c:v>75</c:v>
                </c:pt>
                <c:pt idx="24">
                  <c:v>75</c:v>
                </c:pt>
                <c:pt idx="25">
                  <c:v>75</c:v>
                </c:pt>
                <c:pt idx="26">
                  <c:v>75</c:v>
                </c:pt>
                <c:pt idx="27">
                  <c:v>75</c:v>
                </c:pt>
                <c:pt idx="28">
                  <c:v>75</c:v>
                </c:pt>
                <c:pt idx="29">
                  <c:v>75</c:v>
                </c:pt>
                <c:pt idx="30">
                  <c:v>75</c:v>
                </c:pt>
                <c:pt idx="31">
                  <c:v>75</c:v>
                </c:pt>
                <c:pt idx="32">
                  <c:v>76</c:v>
                </c:pt>
                <c:pt idx="33">
                  <c:v>76</c:v>
                </c:pt>
                <c:pt idx="34">
                  <c:v>76</c:v>
                </c:pt>
                <c:pt idx="35">
                  <c:v>76</c:v>
                </c:pt>
                <c:pt idx="36">
                  <c:v>77</c:v>
                </c:pt>
                <c:pt idx="37">
                  <c:v>77</c:v>
                </c:pt>
                <c:pt idx="38">
                  <c:v>77</c:v>
                </c:pt>
                <c:pt idx="39">
                  <c:v>77</c:v>
                </c:pt>
                <c:pt idx="40">
                  <c:v>79</c:v>
                </c:pt>
                <c:pt idx="41">
                  <c:v>79</c:v>
                </c:pt>
                <c:pt idx="42">
                  <c:v>79</c:v>
                </c:pt>
                <c:pt idx="43">
                  <c:v>79</c:v>
                </c:pt>
                <c:pt idx="44">
                  <c:v>79</c:v>
                </c:pt>
                <c:pt idx="45">
                  <c:v>80</c:v>
                </c:pt>
                <c:pt idx="46">
                  <c:v>80</c:v>
                </c:pt>
                <c:pt idx="47">
                  <c:v>80</c:v>
                </c:pt>
                <c:pt idx="48">
                  <c:v>80</c:v>
                </c:pt>
                <c:pt idx="49">
                  <c:v>84</c:v>
                </c:pt>
                <c:pt idx="50">
                  <c:v>86</c:v>
                </c:pt>
                <c:pt idx="51">
                  <c:v>88</c:v>
                </c:pt>
                <c:pt idx="52">
                  <c:v>89</c:v>
                </c:pt>
                <c:pt idx="53">
                  <c:v>91</c:v>
                </c:pt>
                <c:pt idx="54">
                  <c:v>91</c:v>
                </c:pt>
                <c:pt idx="55">
                  <c:v>94</c:v>
                </c:pt>
                <c:pt idx="56">
                  <c:v>97</c:v>
                </c:pt>
                <c:pt idx="57">
                  <c:v>97</c:v>
                </c:pt>
                <c:pt idx="58">
                  <c:v>97</c:v>
                </c:pt>
                <c:pt idx="59">
                  <c:v>97</c:v>
                </c:pt>
                <c:pt idx="60">
                  <c:v>98</c:v>
                </c:pt>
                <c:pt idx="61">
                  <c:v>98</c:v>
                </c:pt>
              </c:numCache>
            </c:numRef>
          </c:val>
        </c:ser>
        <c:ser>
          <c:idx val="3"/>
          <c:order val="3"/>
          <c:tx>
            <c:strRef>
              <c:f>graphs!$K$41:$K$41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numFmt formatCode="General" sourceLinked="1"/>
            <c:dLblPos val="ct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graphs!$B$42:$B$103</c:f>
              <c:strCache>
                <c:ptCount val="62"/>
                <c:pt idx="0">
                  <c:v>1958</c:v>
                </c:pt>
                <c:pt idx="1">
                  <c:v>1959</c:v>
                </c:pt>
                <c:pt idx="2">
                  <c:v>1960</c:v>
                </c:pt>
                <c:pt idx="3">
                  <c:v>1961</c:v>
                </c:pt>
                <c:pt idx="4">
                  <c:v>1962</c:v>
                </c:pt>
                <c:pt idx="5">
                  <c:v>1963</c:v>
                </c:pt>
                <c:pt idx="6">
                  <c:v>1964</c:v>
                </c:pt>
                <c:pt idx="7">
                  <c:v>1965</c:v>
                </c:pt>
                <c:pt idx="8">
                  <c:v>1966</c:v>
                </c:pt>
                <c:pt idx="9">
                  <c:v>1967</c:v>
                </c:pt>
                <c:pt idx="10">
                  <c:v>1968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1974</c:v>
                </c:pt>
                <c:pt idx="17">
                  <c:v>1975</c:v>
                </c:pt>
                <c:pt idx="18">
                  <c:v>1976</c:v>
                </c:pt>
                <c:pt idx="19">
                  <c:v>1977</c:v>
                </c:pt>
                <c:pt idx="20">
                  <c:v>1978</c:v>
                </c:pt>
                <c:pt idx="21">
                  <c:v>1979</c:v>
                </c:pt>
                <c:pt idx="22">
                  <c:v>1980</c:v>
                </c:pt>
                <c:pt idx="23">
                  <c:v>1981</c:v>
                </c:pt>
                <c:pt idx="24">
                  <c:v>1982</c:v>
                </c:pt>
                <c:pt idx="25">
                  <c:v>1983</c:v>
                </c:pt>
                <c:pt idx="26">
                  <c:v>1984</c:v>
                </c:pt>
                <c:pt idx="27">
                  <c:v>1985</c:v>
                </c:pt>
                <c:pt idx="28">
                  <c:v>1986</c:v>
                </c:pt>
                <c:pt idx="29">
                  <c:v>1987</c:v>
                </c:pt>
                <c:pt idx="30">
                  <c:v>1988</c:v>
                </c:pt>
                <c:pt idx="31">
                  <c:v>1989</c:v>
                </c:pt>
                <c:pt idx="32">
                  <c:v>1990</c:v>
                </c:pt>
                <c:pt idx="33">
                  <c:v>1991</c:v>
                </c:pt>
                <c:pt idx="34">
                  <c:v>1992</c:v>
                </c:pt>
                <c:pt idx="35">
                  <c:v>1993</c:v>
                </c:pt>
                <c:pt idx="36">
                  <c:v>1994</c:v>
                </c:pt>
                <c:pt idx="37">
                  <c:v>1995</c:v>
                </c:pt>
                <c:pt idx="38">
                  <c:v>1996</c:v>
                </c:pt>
                <c:pt idx="39">
                  <c:v>1997</c:v>
                </c:pt>
                <c:pt idx="40">
                  <c:v>1998</c:v>
                </c:pt>
                <c:pt idx="41">
                  <c:v>1999</c:v>
                </c:pt>
                <c:pt idx="42">
                  <c:v>2000</c:v>
                </c:pt>
                <c:pt idx="43">
                  <c:v>2001</c:v>
                </c:pt>
                <c:pt idx="44">
                  <c:v>2002</c:v>
                </c:pt>
                <c:pt idx="45">
                  <c:v>2003</c:v>
                </c:pt>
                <c:pt idx="46">
                  <c:v>2004</c:v>
                </c:pt>
                <c:pt idx="47">
                  <c:v>2005</c:v>
                </c:pt>
                <c:pt idx="48">
                  <c:v>2006</c:v>
                </c:pt>
                <c:pt idx="49">
                  <c:v>2007</c:v>
                </c:pt>
                <c:pt idx="50">
                  <c:v>2008</c:v>
                </c:pt>
                <c:pt idx="51">
                  <c:v>2009</c:v>
                </c:pt>
                <c:pt idx="52">
                  <c:v>2010</c:v>
                </c:pt>
                <c:pt idx="53">
                  <c:v>2011</c:v>
                </c:pt>
                <c:pt idx="54">
                  <c:v>2012</c:v>
                </c:pt>
                <c:pt idx="55">
                  <c:v>2013</c:v>
                </c:pt>
                <c:pt idx="56">
                  <c:v>2014</c:v>
                </c:pt>
                <c:pt idx="57">
                  <c:v>2015</c:v>
                </c:pt>
                <c:pt idx="58">
                  <c:v>2016</c:v>
                </c:pt>
                <c:pt idx="59">
                  <c:v>2017</c:v>
                </c:pt>
                <c:pt idx="60">
                  <c:v>2018</c:v>
                </c:pt>
                <c:pt idx="61">
                  <c:v>2019</c:v>
                </c:pt>
              </c:strCache>
            </c:strRef>
          </c:cat>
          <c:val>
            <c:numRef>
              <c:f>graphs!$K$42:$K$103</c:f>
              <c:numCache>
                <c:formatCode>General</c:formatCode>
                <c:ptCount val="62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</c:numCache>
            </c:numRef>
          </c:val>
        </c:ser>
        <c:gapWidth val="150"/>
        <c:overlap val="100"/>
        <c:axId val="34125111"/>
        <c:axId val="94131145"/>
      </c:barChart>
      <c:catAx>
        <c:axId val="3412511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2000" spc="-1" strike="noStrike">
                    <a:solidFill>
                      <a:srgbClr val="000000"/>
                    </a:solidFill>
                    <a:latin typeface="Roboto"/>
                    <a:ea typeface="Calibri"/>
                  </a:defRPr>
                </a:pPr>
                <a:r>
                  <a:rPr b="0" sz="2000" spc="-1" strike="noStrike">
                    <a:solidFill>
                      <a:srgbClr val="000000"/>
                    </a:solidFill>
                    <a:latin typeface="Roboto"/>
                    <a:ea typeface="Calibri"/>
                  </a:rPr>
                  <a:t>Year</a:t>
                </a:r>
              </a:p>
            </c:rich>
          </c:tx>
          <c:layout>
            <c:manualLayout>
              <c:xMode val="edge"/>
              <c:yMode val="edge"/>
              <c:x val="0.161935686603121"/>
              <c:y val="0.874029019492892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 rot="-5400000"/>
          <a:lstStyle/>
          <a:p>
            <a:pPr>
              <a:defRPr b="0" sz="1800" spc="-1" strike="noStrike">
                <a:solidFill>
                  <a:srgbClr val="000000"/>
                </a:solidFill>
                <a:latin typeface="Roboto"/>
                <a:ea typeface="Calibri"/>
              </a:defRPr>
            </a:pPr>
          </a:p>
        </c:txPr>
        <c:crossAx val="94131145"/>
        <c:crosses val="autoZero"/>
        <c:auto val="1"/>
        <c:lblAlgn val="ctr"/>
        <c:lblOffset val="100"/>
      </c:catAx>
      <c:valAx>
        <c:axId val="94131145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2000" spc="-1" strike="noStrike">
                    <a:solidFill>
                      <a:srgbClr val="000000"/>
                    </a:solidFill>
                    <a:latin typeface="Roboto"/>
                    <a:ea typeface="Calibri"/>
                  </a:defRPr>
                </a:pPr>
                <a:r>
                  <a:rPr b="0" sz="2000" spc="-1" strike="noStrike">
                    <a:solidFill>
                      <a:srgbClr val="000000"/>
                    </a:solidFill>
                    <a:latin typeface="Roboto"/>
                    <a:ea typeface="Calibri"/>
                  </a:rPr>
                  <a:t>Number of spacecraft</a:t>
                </a:r>
              </a:p>
            </c:rich>
          </c:tx>
          <c:layout>
            <c:manualLayout>
              <c:xMode val="edge"/>
              <c:yMode val="edge"/>
              <c:x val="0.0558814287210642"/>
              <c:y val="0.0663930822218965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800" spc="-1" strike="noStrike">
                <a:solidFill>
                  <a:srgbClr val="000000"/>
                </a:solidFill>
                <a:latin typeface="Roboto"/>
                <a:ea typeface="Calibri"/>
              </a:defRPr>
            </a:pPr>
          </a:p>
        </c:txPr>
        <c:crossAx val="34125111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800" spc="-1" strike="noStrike">
              <a:solidFill>
                <a:srgbClr val="1a1a1a"/>
              </a:solidFill>
              <a:latin typeface="Roboto"/>
              <a:ea typeface="Calibri"/>
            </a:defRPr>
          </a:pPr>
        </a:p>
      </c:txPr>
    </c:legend>
    <c:plotVisOnly val="1"/>
    <c:dispBlanksAs val="zero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757575"/>
                </a:solidFill>
                <a:latin typeface="Calibri"/>
                <a:ea typeface="Calibri"/>
              </a:defRPr>
            </a:pPr>
            <a:r>
              <a:rPr b="0" sz="1800" spc="-1" strike="noStrike">
                <a:solidFill>
                  <a:srgbClr val="757575"/>
                </a:solidFill>
                <a:latin typeface="Calibri"/>
                <a:ea typeface="Calibri"/>
              </a:rPr>
              <a:t>Spacecraft type evolution (surface)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graphs!$BZ$41:$BZ$41</c:f>
              <c:strCache>
                <c:ptCount val="1"/>
                <c:pt idx="0">
                  <c:v>Impactor</c:v>
                </c:pt>
              </c:strCache>
            </c:strRef>
          </c:tx>
          <c:spPr>
            <a:solidFill>
              <a:srgbClr val="4472c4"/>
            </a:solidFill>
            <a:ln>
              <a:solidFill>
                <a:srgbClr val="000000"/>
              </a:solidFill>
            </a:ln>
          </c:spPr>
          <c:invertIfNegative val="0"/>
          <c:dLbls>
            <c:numFmt formatCode="General" sourceLinked="1"/>
            <c:dLblPos val="ct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graphs!$P$42:$P$104</c:f>
              <c:strCache>
                <c:ptCount val="63"/>
                <c:pt idx="0">
                  <c:v>1958</c:v>
                </c:pt>
                <c:pt idx="1">
                  <c:v>1959</c:v>
                </c:pt>
                <c:pt idx="2">
                  <c:v>1960</c:v>
                </c:pt>
                <c:pt idx="3">
                  <c:v>1961</c:v>
                </c:pt>
                <c:pt idx="4">
                  <c:v>1962</c:v>
                </c:pt>
                <c:pt idx="5">
                  <c:v>1963</c:v>
                </c:pt>
                <c:pt idx="6">
                  <c:v>1964</c:v>
                </c:pt>
                <c:pt idx="7">
                  <c:v>1965</c:v>
                </c:pt>
                <c:pt idx="8">
                  <c:v>1966</c:v>
                </c:pt>
                <c:pt idx="9">
                  <c:v>1967</c:v>
                </c:pt>
                <c:pt idx="10">
                  <c:v>1968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1974</c:v>
                </c:pt>
                <c:pt idx="17">
                  <c:v>1975</c:v>
                </c:pt>
                <c:pt idx="18">
                  <c:v>1976</c:v>
                </c:pt>
                <c:pt idx="19">
                  <c:v>1977</c:v>
                </c:pt>
                <c:pt idx="20">
                  <c:v>1978</c:v>
                </c:pt>
                <c:pt idx="21">
                  <c:v>1979</c:v>
                </c:pt>
                <c:pt idx="22">
                  <c:v>1980</c:v>
                </c:pt>
                <c:pt idx="23">
                  <c:v>1981</c:v>
                </c:pt>
                <c:pt idx="24">
                  <c:v>1982</c:v>
                </c:pt>
                <c:pt idx="25">
                  <c:v>1983</c:v>
                </c:pt>
                <c:pt idx="26">
                  <c:v>1984</c:v>
                </c:pt>
                <c:pt idx="27">
                  <c:v>1985</c:v>
                </c:pt>
                <c:pt idx="28">
                  <c:v>1986</c:v>
                </c:pt>
                <c:pt idx="29">
                  <c:v>1987</c:v>
                </c:pt>
                <c:pt idx="30">
                  <c:v>1988</c:v>
                </c:pt>
                <c:pt idx="31">
                  <c:v>1989</c:v>
                </c:pt>
                <c:pt idx="32">
                  <c:v>1990</c:v>
                </c:pt>
                <c:pt idx="33">
                  <c:v>1991</c:v>
                </c:pt>
                <c:pt idx="34">
                  <c:v>1992</c:v>
                </c:pt>
                <c:pt idx="35">
                  <c:v>1993</c:v>
                </c:pt>
                <c:pt idx="36">
                  <c:v>1994</c:v>
                </c:pt>
                <c:pt idx="37">
                  <c:v>1995</c:v>
                </c:pt>
                <c:pt idx="38">
                  <c:v>1996</c:v>
                </c:pt>
                <c:pt idx="39">
                  <c:v>1997</c:v>
                </c:pt>
                <c:pt idx="40">
                  <c:v>1998</c:v>
                </c:pt>
                <c:pt idx="41">
                  <c:v>1999</c:v>
                </c:pt>
                <c:pt idx="42">
                  <c:v>2000</c:v>
                </c:pt>
                <c:pt idx="43">
                  <c:v>2001</c:v>
                </c:pt>
                <c:pt idx="44">
                  <c:v>2002</c:v>
                </c:pt>
                <c:pt idx="45">
                  <c:v>2003</c:v>
                </c:pt>
                <c:pt idx="46">
                  <c:v>2004</c:v>
                </c:pt>
                <c:pt idx="47">
                  <c:v>2005</c:v>
                </c:pt>
                <c:pt idx="48">
                  <c:v>2006</c:v>
                </c:pt>
                <c:pt idx="49">
                  <c:v>2007</c:v>
                </c:pt>
                <c:pt idx="50">
                  <c:v>2008</c:v>
                </c:pt>
                <c:pt idx="51">
                  <c:v>2009</c:v>
                </c:pt>
                <c:pt idx="52">
                  <c:v>2010</c:v>
                </c:pt>
                <c:pt idx="53">
                  <c:v>2011</c:v>
                </c:pt>
                <c:pt idx="54">
                  <c:v>2012</c:v>
                </c:pt>
                <c:pt idx="55">
                  <c:v>2013</c:v>
                </c:pt>
                <c:pt idx="56">
                  <c:v>2014</c:v>
                </c:pt>
                <c:pt idx="57">
                  <c:v>2015</c:v>
                </c:pt>
                <c:pt idx="58">
                  <c:v>2016</c:v>
                </c:pt>
                <c:pt idx="59">
                  <c:v>2017</c:v>
                </c:pt>
                <c:pt idx="60">
                  <c:v>2018</c:v>
                </c:pt>
                <c:pt idx="61">
                  <c:v>2019</c:v>
                </c:pt>
                <c:pt idx="62">
                  <c:v>2020</c:v>
                </c:pt>
              </c:strCache>
            </c:strRef>
          </c:cat>
          <c:val>
            <c:numRef>
              <c:f>graphs!$BZ$42:$BZ$104</c:f>
              <c:numCache>
                <c:formatCode>General</c:formatCode>
                <c:ptCount val="63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4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7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</c:numCache>
            </c:numRef>
          </c:val>
        </c:ser>
        <c:ser>
          <c:idx val="1"/>
          <c:order val="1"/>
          <c:tx>
            <c:strRef>
              <c:f>graphs!$CA$41:$CA$41</c:f>
              <c:strCache>
                <c:ptCount val="1"/>
                <c:pt idx="0">
                  <c:v>Robotic orbiter</c:v>
                </c:pt>
              </c:strCache>
            </c:strRef>
          </c:tx>
          <c:spPr>
            <a:solidFill>
              <a:srgbClr val="ed7d31"/>
            </a:solidFill>
            <a:ln>
              <a:solidFill>
                <a:srgbClr val="000000"/>
              </a:solidFill>
            </a:ln>
          </c:spPr>
          <c:invertIfNegative val="0"/>
          <c:dLbls>
            <c:numFmt formatCode="General" sourceLinked="1"/>
            <c:dLblPos val="ct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graphs!$P$42:$P$104</c:f>
              <c:strCache>
                <c:ptCount val="63"/>
                <c:pt idx="0">
                  <c:v>1958</c:v>
                </c:pt>
                <c:pt idx="1">
                  <c:v>1959</c:v>
                </c:pt>
                <c:pt idx="2">
                  <c:v>1960</c:v>
                </c:pt>
                <c:pt idx="3">
                  <c:v>1961</c:v>
                </c:pt>
                <c:pt idx="4">
                  <c:v>1962</c:v>
                </c:pt>
                <c:pt idx="5">
                  <c:v>1963</c:v>
                </c:pt>
                <c:pt idx="6">
                  <c:v>1964</c:v>
                </c:pt>
                <c:pt idx="7">
                  <c:v>1965</c:v>
                </c:pt>
                <c:pt idx="8">
                  <c:v>1966</c:v>
                </c:pt>
                <c:pt idx="9">
                  <c:v>1967</c:v>
                </c:pt>
                <c:pt idx="10">
                  <c:v>1968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1974</c:v>
                </c:pt>
                <c:pt idx="17">
                  <c:v>1975</c:v>
                </c:pt>
                <c:pt idx="18">
                  <c:v>1976</c:v>
                </c:pt>
                <c:pt idx="19">
                  <c:v>1977</c:v>
                </c:pt>
                <c:pt idx="20">
                  <c:v>1978</c:v>
                </c:pt>
                <c:pt idx="21">
                  <c:v>1979</c:v>
                </c:pt>
                <c:pt idx="22">
                  <c:v>1980</c:v>
                </c:pt>
                <c:pt idx="23">
                  <c:v>1981</c:v>
                </c:pt>
                <c:pt idx="24">
                  <c:v>1982</c:v>
                </c:pt>
                <c:pt idx="25">
                  <c:v>1983</c:v>
                </c:pt>
                <c:pt idx="26">
                  <c:v>1984</c:v>
                </c:pt>
                <c:pt idx="27">
                  <c:v>1985</c:v>
                </c:pt>
                <c:pt idx="28">
                  <c:v>1986</c:v>
                </c:pt>
                <c:pt idx="29">
                  <c:v>1987</c:v>
                </c:pt>
                <c:pt idx="30">
                  <c:v>1988</c:v>
                </c:pt>
                <c:pt idx="31">
                  <c:v>1989</c:v>
                </c:pt>
                <c:pt idx="32">
                  <c:v>1990</c:v>
                </c:pt>
                <c:pt idx="33">
                  <c:v>1991</c:v>
                </c:pt>
                <c:pt idx="34">
                  <c:v>1992</c:v>
                </c:pt>
                <c:pt idx="35">
                  <c:v>1993</c:v>
                </c:pt>
                <c:pt idx="36">
                  <c:v>1994</c:v>
                </c:pt>
                <c:pt idx="37">
                  <c:v>1995</c:v>
                </c:pt>
                <c:pt idx="38">
                  <c:v>1996</c:v>
                </c:pt>
                <c:pt idx="39">
                  <c:v>1997</c:v>
                </c:pt>
                <c:pt idx="40">
                  <c:v>1998</c:v>
                </c:pt>
                <c:pt idx="41">
                  <c:v>1999</c:v>
                </c:pt>
                <c:pt idx="42">
                  <c:v>2000</c:v>
                </c:pt>
                <c:pt idx="43">
                  <c:v>2001</c:v>
                </c:pt>
                <c:pt idx="44">
                  <c:v>2002</c:v>
                </c:pt>
                <c:pt idx="45">
                  <c:v>2003</c:v>
                </c:pt>
                <c:pt idx="46">
                  <c:v>2004</c:v>
                </c:pt>
                <c:pt idx="47">
                  <c:v>2005</c:v>
                </c:pt>
                <c:pt idx="48">
                  <c:v>2006</c:v>
                </c:pt>
                <c:pt idx="49">
                  <c:v>2007</c:v>
                </c:pt>
                <c:pt idx="50">
                  <c:v>2008</c:v>
                </c:pt>
                <c:pt idx="51">
                  <c:v>2009</c:v>
                </c:pt>
                <c:pt idx="52">
                  <c:v>2010</c:v>
                </c:pt>
                <c:pt idx="53">
                  <c:v>2011</c:v>
                </c:pt>
                <c:pt idx="54">
                  <c:v>2012</c:v>
                </c:pt>
                <c:pt idx="55">
                  <c:v>2013</c:v>
                </c:pt>
                <c:pt idx="56">
                  <c:v>2014</c:v>
                </c:pt>
                <c:pt idx="57">
                  <c:v>2015</c:v>
                </c:pt>
                <c:pt idx="58">
                  <c:v>2016</c:v>
                </c:pt>
                <c:pt idx="59">
                  <c:v>2017</c:v>
                </c:pt>
                <c:pt idx="60">
                  <c:v>2018</c:v>
                </c:pt>
                <c:pt idx="61">
                  <c:v>2019</c:v>
                </c:pt>
                <c:pt idx="62">
                  <c:v>2020</c:v>
                </c:pt>
              </c:strCache>
            </c:strRef>
          </c:cat>
          <c:val>
            <c:numRef>
              <c:f>graphs!$CA$42:$CA$104</c:f>
              <c:numCache>
                <c:formatCode>General</c:formatCode>
                <c:ptCount val="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15</c:v>
                </c:pt>
                <c:pt idx="32">
                  <c:v>17</c:v>
                </c:pt>
                <c:pt idx="33">
                  <c:v>17</c:v>
                </c:pt>
                <c:pt idx="34">
                  <c:v>17</c:v>
                </c:pt>
                <c:pt idx="35">
                  <c:v>17</c:v>
                </c:pt>
                <c:pt idx="36">
                  <c:v>17</c:v>
                </c:pt>
                <c:pt idx="37">
                  <c:v>17</c:v>
                </c:pt>
                <c:pt idx="38">
                  <c:v>17</c:v>
                </c:pt>
                <c:pt idx="39">
                  <c:v>17</c:v>
                </c:pt>
                <c:pt idx="40">
                  <c:v>18</c:v>
                </c:pt>
                <c:pt idx="41">
                  <c:v>18</c:v>
                </c:pt>
                <c:pt idx="42">
                  <c:v>18</c:v>
                </c:pt>
                <c:pt idx="43">
                  <c:v>18</c:v>
                </c:pt>
                <c:pt idx="44">
                  <c:v>18</c:v>
                </c:pt>
                <c:pt idx="45">
                  <c:v>19</c:v>
                </c:pt>
                <c:pt idx="46">
                  <c:v>19</c:v>
                </c:pt>
                <c:pt idx="47">
                  <c:v>19</c:v>
                </c:pt>
                <c:pt idx="48">
                  <c:v>19</c:v>
                </c:pt>
                <c:pt idx="49">
                  <c:v>23</c:v>
                </c:pt>
                <c:pt idx="50">
                  <c:v>23</c:v>
                </c:pt>
                <c:pt idx="51">
                  <c:v>24</c:v>
                </c:pt>
                <c:pt idx="52">
                  <c:v>24</c:v>
                </c:pt>
                <c:pt idx="53">
                  <c:v>26</c:v>
                </c:pt>
                <c:pt idx="54">
                  <c:v>26</c:v>
                </c:pt>
                <c:pt idx="55">
                  <c:v>27</c:v>
                </c:pt>
                <c:pt idx="56">
                  <c:v>27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29</c:v>
                </c:pt>
                <c:pt idx="61">
                  <c:v>29</c:v>
                </c:pt>
                <c:pt idx="62">
                  <c:v>29</c:v>
                </c:pt>
              </c:numCache>
            </c:numRef>
          </c:val>
        </c:ser>
        <c:ser>
          <c:idx val="2"/>
          <c:order val="2"/>
          <c:tx>
            <c:strRef>
              <c:f>graphs!$CB$41:$CB$41</c:f>
              <c:strCache>
                <c:ptCount val="1"/>
                <c:pt idx="0">
                  <c:v>Robotic rover</c:v>
                </c:pt>
              </c:strCache>
            </c:strRef>
          </c:tx>
          <c:spPr>
            <a:solidFill>
              <a:srgbClr val="a5a5a5"/>
            </a:solidFill>
            <a:ln>
              <a:solidFill>
                <a:srgbClr val="000000"/>
              </a:solidFill>
            </a:ln>
          </c:spPr>
          <c:invertIfNegative val="0"/>
          <c:dLbls>
            <c:numFmt formatCode="General" sourceLinked="1"/>
            <c:dLblPos val="ct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graphs!$P$42:$P$104</c:f>
              <c:strCache>
                <c:ptCount val="63"/>
                <c:pt idx="0">
                  <c:v>1958</c:v>
                </c:pt>
                <c:pt idx="1">
                  <c:v>1959</c:v>
                </c:pt>
                <c:pt idx="2">
                  <c:v>1960</c:v>
                </c:pt>
                <c:pt idx="3">
                  <c:v>1961</c:v>
                </c:pt>
                <c:pt idx="4">
                  <c:v>1962</c:v>
                </c:pt>
                <c:pt idx="5">
                  <c:v>1963</c:v>
                </c:pt>
                <c:pt idx="6">
                  <c:v>1964</c:v>
                </c:pt>
                <c:pt idx="7">
                  <c:v>1965</c:v>
                </c:pt>
                <c:pt idx="8">
                  <c:v>1966</c:v>
                </c:pt>
                <c:pt idx="9">
                  <c:v>1967</c:v>
                </c:pt>
                <c:pt idx="10">
                  <c:v>1968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1974</c:v>
                </c:pt>
                <c:pt idx="17">
                  <c:v>1975</c:v>
                </c:pt>
                <c:pt idx="18">
                  <c:v>1976</c:v>
                </c:pt>
                <c:pt idx="19">
                  <c:v>1977</c:v>
                </c:pt>
                <c:pt idx="20">
                  <c:v>1978</c:v>
                </c:pt>
                <c:pt idx="21">
                  <c:v>1979</c:v>
                </c:pt>
                <c:pt idx="22">
                  <c:v>1980</c:v>
                </c:pt>
                <c:pt idx="23">
                  <c:v>1981</c:v>
                </c:pt>
                <c:pt idx="24">
                  <c:v>1982</c:v>
                </c:pt>
                <c:pt idx="25">
                  <c:v>1983</c:v>
                </c:pt>
                <c:pt idx="26">
                  <c:v>1984</c:v>
                </c:pt>
                <c:pt idx="27">
                  <c:v>1985</c:v>
                </c:pt>
                <c:pt idx="28">
                  <c:v>1986</c:v>
                </c:pt>
                <c:pt idx="29">
                  <c:v>1987</c:v>
                </c:pt>
                <c:pt idx="30">
                  <c:v>1988</c:v>
                </c:pt>
                <c:pt idx="31">
                  <c:v>1989</c:v>
                </c:pt>
                <c:pt idx="32">
                  <c:v>1990</c:v>
                </c:pt>
                <c:pt idx="33">
                  <c:v>1991</c:v>
                </c:pt>
                <c:pt idx="34">
                  <c:v>1992</c:v>
                </c:pt>
                <c:pt idx="35">
                  <c:v>1993</c:v>
                </c:pt>
                <c:pt idx="36">
                  <c:v>1994</c:v>
                </c:pt>
                <c:pt idx="37">
                  <c:v>1995</c:v>
                </c:pt>
                <c:pt idx="38">
                  <c:v>1996</c:v>
                </c:pt>
                <c:pt idx="39">
                  <c:v>1997</c:v>
                </c:pt>
                <c:pt idx="40">
                  <c:v>1998</c:v>
                </c:pt>
                <c:pt idx="41">
                  <c:v>1999</c:v>
                </c:pt>
                <c:pt idx="42">
                  <c:v>2000</c:v>
                </c:pt>
                <c:pt idx="43">
                  <c:v>2001</c:v>
                </c:pt>
                <c:pt idx="44">
                  <c:v>2002</c:v>
                </c:pt>
                <c:pt idx="45">
                  <c:v>2003</c:v>
                </c:pt>
                <c:pt idx="46">
                  <c:v>2004</c:v>
                </c:pt>
                <c:pt idx="47">
                  <c:v>2005</c:v>
                </c:pt>
                <c:pt idx="48">
                  <c:v>2006</c:v>
                </c:pt>
                <c:pt idx="49">
                  <c:v>2007</c:v>
                </c:pt>
                <c:pt idx="50">
                  <c:v>2008</c:v>
                </c:pt>
                <c:pt idx="51">
                  <c:v>2009</c:v>
                </c:pt>
                <c:pt idx="52">
                  <c:v>2010</c:v>
                </c:pt>
                <c:pt idx="53">
                  <c:v>2011</c:v>
                </c:pt>
                <c:pt idx="54">
                  <c:v>2012</c:v>
                </c:pt>
                <c:pt idx="55">
                  <c:v>2013</c:v>
                </c:pt>
                <c:pt idx="56">
                  <c:v>2014</c:v>
                </c:pt>
                <c:pt idx="57">
                  <c:v>2015</c:v>
                </c:pt>
                <c:pt idx="58">
                  <c:v>2016</c:v>
                </c:pt>
                <c:pt idx="59">
                  <c:v>2017</c:v>
                </c:pt>
                <c:pt idx="60">
                  <c:v>2018</c:v>
                </c:pt>
                <c:pt idx="61">
                  <c:v>2019</c:v>
                </c:pt>
                <c:pt idx="62">
                  <c:v>2020</c:v>
                </c:pt>
              </c:strCache>
            </c:strRef>
          </c:cat>
          <c:val>
            <c:numRef>
              <c:f>graphs!$CB$42:$CB$104</c:f>
              <c:numCache>
                <c:formatCode>General</c:formatCode>
                <c:ptCount val="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4</c:v>
                </c:pt>
                <c:pt idx="61">
                  <c:v>5</c:v>
                </c:pt>
                <c:pt idx="62">
                  <c:v>5</c:v>
                </c:pt>
              </c:numCache>
            </c:numRef>
          </c:val>
        </c:ser>
        <c:ser>
          <c:idx val="3"/>
          <c:order val="3"/>
          <c:tx>
            <c:strRef>
              <c:f>graphs!$CC$41:$CC$41</c:f>
              <c:strCache>
                <c:ptCount val="1"/>
                <c:pt idx="0">
                  <c:v>Robotic lander</c:v>
                </c:pt>
              </c:strCache>
            </c:strRef>
          </c:tx>
          <c:spPr>
            <a:solidFill>
              <a:srgbClr val="ffc000"/>
            </a:solidFill>
            <a:ln>
              <a:solidFill>
                <a:srgbClr val="000000"/>
              </a:solidFill>
            </a:ln>
          </c:spPr>
          <c:invertIfNegative val="0"/>
          <c:dLbls>
            <c:numFmt formatCode="General" sourceLinked="1"/>
            <c:dLblPos val="ct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graphs!$P$42:$P$104</c:f>
              <c:strCache>
                <c:ptCount val="63"/>
                <c:pt idx="0">
                  <c:v>1958</c:v>
                </c:pt>
                <c:pt idx="1">
                  <c:v>1959</c:v>
                </c:pt>
                <c:pt idx="2">
                  <c:v>1960</c:v>
                </c:pt>
                <c:pt idx="3">
                  <c:v>1961</c:v>
                </c:pt>
                <c:pt idx="4">
                  <c:v>1962</c:v>
                </c:pt>
                <c:pt idx="5">
                  <c:v>1963</c:v>
                </c:pt>
                <c:pt idx="6">
                  <c:v>1964</c:v>
                </c:pt>
                <c:pt idx="7">
                  <c:v>1965</c:v>
                </c:pt>
                <c:pt idx="8">
                  <c:v>1966</c:v>
                </c:pt>
                <c:pt idx="9">
                  <c:v>1967</c:v>
                </c:pt>
                <c:pt idx="10">
                  <c:v>1968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1974</c:v>
                </c:pt>
                <c:pt idx="17">
                  <c:v>1975</c:v>
                </c:pt>
                <c:pt idx="18">
                  <c:v>1976</c:v>
                </c:pt>
                <c:pt idx="19">
                  <c:v>1977</c:v>
                </c:pt>
                <c:pt idx="20">
                  <c:v>1978</c:v>
                </c:pt>
                <c:pt idx="21">
                  <c:v>1979</c:v>
                </c:pt>
                <c:pt idx="22">
                  <c:v>1980</c:v>
                </c:pt>
                <c:pt idx="23">
                  <c:v>1981</c:v>
                </c:pt>
                <c:pt idx="24">
                  <c:v>1982</c:v>
                </c:pt>
                <c:pt idx="25">
                  <c:v>1983</c:v>
                </c:pt>
                <c:pt idx="26">
                  <c:v>1984</c:v>
                </c:pt>
                <c:pt idx="27">
                  <c:v>1985</c:v>
                </c:pt>
                <c:pt idx="28">
                  <c:v>1986</c:v>
                </c:pt>
                <c:pt idx="29">
                  <c:v>1987</c:v>
                </c:pt>
                <c:pt idx="30">
                  <c:v>1988</c:v>
                </c:pt>
                <c:pt idx="31">
                  <c:v>1989</c:v>
                </c:pt>
                <c:pt idx="32">
                  <c:v>1990</c:v>
                </c:pt>
                <c:pt idx="33">
                  <c:v>1991</c:v>
                </c:pt>
                <c:pt idx="34">
                  <c:v>1992</c:v>
                </c:pt>
                <c:pt idx="35">
                  <c:v>1993</c:v>
                </c:pt>
                <c:pt idx="36">
                  <c:v>1994</c:v>
                </c:pt>
                <c:pt idx="37">
                  <c:v>1995</c:v>
                </c:pt>
                <c:pt idx="38">
                  <c:v>1996</c:v>
                </c:pt>
                <c:pt idx="39">
                  <c:v>1997</c:v>
                </c:pt>
                <c:pt idx="40">
                  <c:v>1998</c:v>
                </c:pt>
                <c:pt idx="41">
                  <c:v>1999</c:v>
                </c:pt>
                <c:pt idx="42">
                  <c:v>2000</c:v>
                </c:pt>
                <c:pt idx="43">
                  <c:v>2001</c:v>
                </c:pt>
                <c:pt idx="44">
                  <c:v>2002</c:v>
                </c:pt>
                <c:pt idx="45">
                  <c:v>2003</c:v>
                </c:pt>
                <c:pt idx="46">
                  <c:v>2004</c:v>
                </c:pt>
                <c:pt idx="47">
                  <c:v>2005</c:v>
                </c:pt>
                <c:pt idx="48">
                  <c:v>2006</c:v>
                </c:pt>
                <c:pt idx="49">
                  <c:v>2007</c:v>
                </c:pt>
                <c:pt idx="50">
                  <c:v>2008</c:v>
                </c:pt>
                <c:pt idx="51">
                  <c:v>2009</c:v>
                </c:pt>
                <c:pt idx="52">
                  <c:v>2010</c:v>
                </c:pt>
                <c:pt idx="53">
                  <c:v>2011</c:v>
                </c:pt>
                <c:pt idx="54">
                  <c:v>2012</c:v>
                </c:pt>
                <c:pt idx="55">
                  <c:v>2013</c:v>
                </c:pt>
                <c:pt idx="56">
                  <c:v>2014</c:v>
                </c:pt>
                <c:pt idx="57">
                  <c:v>2015</c:v>
                </c:pt>
                <c:pt idx="58">
                  <c:v>2016</c:v>
                </c:pt>
                <c:pt idx="59">
                  <c:v>2017</c:v>
                </c:pt>
                <c:pt idx="60">
                  <c:v>2018</c:v>
                </c:pt>
                <c:pt idx="61">
                  <c:v>2019</c:v>
                </c:pt>
                <c:pt idx="62">
                  <c:v>2020</c:v>
                </c:pt>
              </c:strCache>
            </c:strRef>
          </c:cat>
          <c:val>
            <c:numRef>
              <c:f>graphs!$CC$42:$CC$104</c:f>
              <c:numCache>
                <c:formatCode>General</c:formatCode>
                <c:ptCount val="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7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19</c:v>
                </c:pt>
                <c:pt idx="19">
                  <c:v>19</c:v>
                </c:pt>
                <c:pt idx="20">
                  <c:v>19</c:v>
                </c:pt>
                <c:pt idx="21">
                  <c:v>19</c:v>
                </c:pt>
                <c:pt idx="22">
                  <c:v>19</c:v>
                </c:pt>
                <c:pt idx="23">
                  <c:v>19</c:v>
                </c:pt>
                <c:pt idx="24">
                  <c:v>19</c:v>
                </c:pt>
                <c:pt idx="25">
                  <c:v>19</c:v>
                </c:pt>
                <c:pt idx="26">
                  <c:v>19</c:v>
                </c:pt>
                <c:pt idx="27">
                  <c:v>19</c:v>
                </c:pt>
                <c:pt idx="28">
                  <c:v>19</c:v>
                </c:pt>
                <c:pt idx="29">
                  <c:v>19</c:v>
                </c:pt>
                <c:pt idx="30">
                  <c:v>19</c:v>
                </c:pt>
                <c:pt idx="31">
                  <c:v>19</c:v>
                </c:pt>
                <c:pt idx="32">
                  <c:v>19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19</c:v>
                </c:pt>
                <c:pt idx="37">
                  <c:v>19</c:v>
                </c:pt>
                <c:pt idx="38">
                  <c:v>19</c:v>
                </c:pt>
                <c:pt idx="39">
                  <c:v>19</c:v>
                </c:pt>
                <c:pt idx="40">
                  <c:v>19</c:v>
                </c:pt>
                <c:pt idx="41">
                  <c:v>19</c:v>
                </c:pt>
                <c:pt idx="42">
                  <c:v>19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19</c:v>
                </c:pt>
                <c:pt idx="47">
                  <c:v>19</c:v>
                </c:pt>
                <c:pt idx="48">
                  <c:v>19</c:v>
                </c:pt>
                <c:pt idx="49">
                  <c:v>19</c:v>
                </c:pt>
                <c:pt idx="50">
                  <c:v>19</c:v>
                </c:pt>
                <c:pt idx="51">
                  <c:v>19</c:v>
                </c:pt>
                <c:pt idx="52">
                  <c:v>19</c:v>
                </c:pt>
                <c:pt idx="53">
                  <c:v>19</c:v>
                </c:pt>
                <c:pt idx="54">
                  <c:v>19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22</c:v>
                </c:pt>
                <c:pt idx="62">
                  <c:v>22</c:v>
                </c:pt>
              </c:numCache>
            </c:numRef>
          </c:val>
        </c:ser>
        <c:ser>
          <c:idx val="4"/>
          <c:order val="4"/>
          <c:tx>
            <c:strRef>
              <c:f>graphs!$CD$41:$CD$41</c:f>
              <c:strCache>
                <c:ptCount val="1"/>
                <c:pt idx="0">
                  <c:v>Robotic ascent and re-entry stage</c:v>
                </c:pt>
              </c:strCache>
            </c:strRef>
          </c:tx>
          <c:spPr>
            <a:solidFill>
              <a:srgbClr val="5b9bd5"/>
            </a:solidFill>
            <a:ln>
              <a:solidFill>
                <a:srgbClr val="000000"/>
              </a:solidFill>
            </a:ln>
          </c:spPr>
          <c:invertIfNegative val="0"/>
          <c:dLbls>
            <c:numFmt formatCode="General" sourceLinked="1"/>
            <c:dLblPos val="ct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graphs!$P$42:$P$104</c:f>
              <c:strCache>
                <c:ptCount val="63"/>
                <c:pt idx="0">
                  <c:v>1958</c:v>
                </c:pt>
                <c:pt idx="1">
                  <c:v>1959</c:v>
                </c:pt>
                <c:pt idx="2">
                  <c:v>1960</c:v>
                </c:pt>
                <c:pt idx="3">
                  <c:v>1961</c:v>
                </c:pt>
                <c:pt idx="4">
                  <c:v>1962</c:v>
                </c:pt>
                <c:pt idx="5">
                  <c:v>1963</c:v>
                </c:pt>
                <c:pt idx="6">
                  <c:v>1964</c:v>
                </c:pt>
                <c:pt idx="7">
                  <c:v>1965</c:v>
                </c:pt>
                <c:pt idx="8">
                  <c:v>1966</c:v>
                </c:pt>
                <c:pt idx="9">
                  <c:v>1967</c:v>
                </c:pt>
                <c:pt idx="10">
                  <c:v>1968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1974</c:v>
                </c:pt>
                <c:pt idx="17">
                  <c:v>1975</c:v>
                </c:pt>
                <c:pt idx="18">
                  <c:v>1976</c:v>
                </c:pt>
                <c:pt idx="19">
                  <c:v>1977</c:v>
                </c:pt>
                <c:pt idx="20">
                  <c:v>1978</c:v>
                </c:pt>
                <c:pt idx="21">
                  <c:v>1979</c:v>
                </c:pt>
                <c:pt idx="22">
                  <c:v>1980</c:v>
                </c:pt>
                <c:pt idx="23">
                  <c:v>1981</c:v>
                </c:pt>
                <c:pt idx="24">
                  <c:v>1982</c:v>
                </c:pt>
                <c:pt idx="25">
                  <c:v>1983</c:v>
                </c:pt>
                <c:pt idx="26">
                  <c:v>1984</c:v>
                </c:pt>
                <c:pt idx="27">
                  <c:v>1985</c:v>
                </c:pt>
                <c:pt idx="28">
                  <c:v>1986</c:v>
                </c:pt>
                <c:pt idx="29">
                  <c:v>1987</c:v>
                </c:pt>
                <c:pt idx="30">
                  <c:v>1988</c:v>
                </c:pt>
                <c:pt idx="31">
                  <c:v>1989</c:v>
                </c:pt>
                <c:pt idx="32">
                  <c:v>1990</c:v>
                </c:pt>
                <c:pt idx="33">
                  <c:v>1991</c:v>
                </c:pt>
                <c:pt idx="34">
                  <c:v>1992</c:v>
                </c:pt>
                <c:pt idx="35">
                  <c:v>1993</c:v>
                </c:pt>
                <c:pt idx="36">
                  <c:v>1994</c:v>
                </c:pt>
                <c:pt idx="37">
                  <c:v>1995</c:v>
                </c:pt>
                <c:pt idx="38">
                  <c:v>1996</c:v>
                </c:pt>
                <c:pt idx="39">
                  <c:v>1997</c:v>
                </c:pt>
                <c:pt idx="40">
                  <c:v>1998</c:v>
                </c:pt>
                <c:pt idx="41">
                  <c:v>1999</c:v>
                </c:pt>
                <c:pt idx="42">
                  <c:v>2000</c:v>
                </c:pt>
                <c:pt idx="43">
                  <c:v>2001</c:v>
                </c:pt>
                <c:pt idx="44">
                  <c:v>2002</c:v>
                </c:pt>
                <c:pt idx="45">
                  <c:v>2003</c:v>
                </c:pt>
                <c:pt idx="46">
                  <c:v>2004</c:v>
                </c:pt>
                <c:pt idx="47">
                  <c:v>2005</c:v>
                </c:pt>
                <c:pt idx="48">
                  <c:v>2006</c:v>
                </c:pt>
                <c:pt idx="49">
                  <c:v>2007</c:v>
                </c:pt>
                <c:pt idx="50">
                  <c:v>2008</c:v>
                </c:pt>
                <c:pt idx="51">
                  <c:v>2009</c:v>
                </c:pt>
                <c:pt idx="52">
                  <c:v>2010</c:v>
                </c:pt>
                <c:pt idx="53">
                  <c:v>2011</c:v>
                </c:pt>
                <c:pt idx="54">
                  <c:v>2012</c:v>
                </c:pt>
                <c:pt idx="55">
                  <c:v>2013</c:v>
                </c:pt>
                <c:pt idx="56">
                  <c:v>2014</c:v>
                </c:pt>
                <c:pt idx="57">
                  <c:v>2015</c:v>
                </c:pt>
                <c:pt idx="58">
                  <c:v>2016</c:v>
                </c:pt>
                <c:pt idx="59">
                  <c:v>2017</c:v>
                </c:pt>
                <c:pt idx="60">
                  <c:v>2018</c:v>
                </c:pt>
                <c:pt idx="61">
                  <c:v>2019</c:v>
                </c:pt>
                <c:pt idx="62">
                  <c:v>2020</c:v>
                </c:pt>
              </c:strCache>
            </c:strRef>
          </c:cat>
          <c:val>
            <c:numRef>
              <c:f>graphs!$CD$42:$CD$104</c:f>
              <c:numCache>
                <c:formatCode>General</c:formatCode>
                <c:ptCount val="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</c:numCache>
            </c:numRef>
          </c:val>
        </c:ser>
        <c:ser>
          <c:idx val="5"/>
          <c:order val="5"/>
          <c:tx>
            <c:strRef>
              <c:f>graphs!$CE$41:$CE$41</c:f>
              <c:strCache>
                <c:ptCount val="1"/>
                <c:pt idx="0">
                  <c:v>Launcher upper stage</c:v>
                </c:pt>
              </c:strCache>
            </c:strRef>
          </c:tx>
          <c:spPr>
            <a:solidFill>
              <a:srgbClr val="70ad47"/>
            </a:solidFill>
            <a:ln>
              <a:solidFill>
                <a:srgbClr val="000000"/>
              </a:solidFill>
            </a:ln>
          </c:spPr>
          <c:invertIfNegative val="0"/>
          <c:dLbls>
            <c:numFmt formatCode="General" sourceLinked="1"/>
            <c:dLblPos val="ct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graphs!$P$42:$P$104</c:f>
              <c:strCache>
                <c:ptCount val="63"/>
                <c:pt idx="0">
                  <c:v>1958</c:v>
                </c:pt>
                <c:pt idx="1">
                  <c:v>1959</c:v>
                </c:pt>
                <c:pt idx="2">
                  <c:v>1960</c:v>
                </c:pt>
                <c:pt idx="3">
                  <c:v>1961</c:v>
                </c:pt>
                <c:pt idx="4">
                  <c:v>1962</c:v>
                </c:pt>
                <c:pt idx="5">
                  <c:v>1963</c:v>
                </c:pt>
                <c:pt idx="6">
                  <c:v>1964</c:v>
                </c:pt>
                <c:pt idx="7">
                  <c:v>1965</c:v>
                </c:pt>
                <c:pt idx="8">
                  <c:v>1966</c:v>
                </c:pt>
                <c:pt idx="9">
                  <c:v>1967</c:v>
                </c:pt>
                <c:pt idx="10">
                  <c:v>1968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1974</c:v>
                </c:pt>
                <c:pt idx="17">
                  <c:v>1975</c:v>
                </c:pt>
                <c:pt idx="18">
                  <c:v>1976</c:v>
                </c:pt>
                <c:pt idx="19">
                  <c:v>1977</c:v>
                </c:pt>
                <c:pt idx="20">
                  <c:v>1978</c:v>
                </c:pt>
                <c:pt idx="21">
                  <c:v>1979</c:v>
                </c:pt>
                <c:pt idx="22">
                  <c:v>1980</c:v>
                </c:pt>
                <c:pt idx="23">
                  <c:v>1981</c:v>
                </c:pt>
                <c:pt idx="24">
                  <c:v>1982</c:v>
                </c:pt>
                <c:pt idx="25">
                  <c:v>1983</c:v>
                </c:pt>
                <c:pt idx="26">
                  <c:v>1984</c:v>
                </c:pt>
                <c:pt idx="27">
                  <c:v>1985</c:v>
                </c:pt>
                <c:pt idx="28">
                  <c:v>1986</c:v>
                </c:pt>
                <c:pt idx="29">
                  <c:v>1987</c:v>
                </c:pt>
                <c:pt idx="30">
                  <c:v>1988</c:v>
                </c:pt>
                <c:pt idx="31">
                  <c:v>1989</c:v>
                </c:pt>
                <c:pt idx="32">
                  <c:v>1990</c:v>
                </c:pt>
                <c:pt idx="33">
                  <c:v>1991</c:v>
                </c:pt>
                <c:pt idx="34">
                  <c:v>1992</c:v>
                </c:pt>
                <c:pt idx="35">
                  <c:v>1993</c:v>
                </c:pt>
                <c:pt idx="36">
                  <c:v>1994</c:v>
                </c:pt>
                <c:pt idx="37">
                  <c:v>1995</c:v>
                </c:pt>
                <c:pt idx="38">
                  <c:v>1996</c:v>
                </c:pt>
                <c:pt idx="39">
                  <c:v>1997</c:v>
                </c:pt>
                <c:pt idx="40">
                  <c:v>1998</c:v>
                </c:pt>
                <c:pt idx="41">
                  <c:v>1999</c:v>
                </c:pt>
                <c:pt idx="42">
                  <c:v>2000</c:v>
                </c:pt>
                <c:pt idx="43">
                  <c:v>2001</c:v>
                </c:pt>
                <c:pt idx="44">
                  <c:v>2002</c:v>
                </c:pt>
                <c:pt idx="45">
                  <c:v>2003</c:v>
                </c:pt>
                <c:pt idx="46">
                  <c:v>2004</c:v>
                </c:pt>
                <c:pt idx="47">
                  <c:v>2005</c:v>
                </c:pt>
                <c:pt idx="48">
                  <c:v>2006</c:v>
                </c:pt>
                <c:pt idx="49">
                  <c:v>2007</c:v>
                </c:pt>
                <c:pt idx="50">
                  <c:v>2008</c:v>
                </c:pt>
                <c:pt idx="51">
                  <c:v>2009</c:v>
                </c:pt>
                <c:pt idx="52">
                  <c:v>2010</c:v>
                </c:pt>
                <c:pt idx="53">
                  <c:v>2011</c:v>
                </c:pt>
                <c:pt idx="54">
                  <c:v>2012</c:v>
                </c:pt>
                <c:pt idx="55">
                  <c:v>2013</c:v>
                </c:pt>
                <c:pt idx="56">
                  <c:v>2014</c:v>
                </c:pt>
                <c:pt idx="57">
                  <c:v>2015</c:v>
                </c:pt>
                <c:pt idx="58">
                  <c:v>2016</c:v>
                </c:pt>
                <c:pt idx="59">
                  <c:v>2017</c:v>
                </c:pt>
                <c:pt idx="60">
                  <c:v>2018</c:v>
                </c:pt>
                <c:pt idx="61">
                  <c:v>2019</c:v>
                </c:pt>
                <c:pt idx="62">
                  <c:v>2020</c:v>
                </c:pt>
              </c:strCache>
            </c:strRef>
          </c:cat>
          <c:val>
            <c:numRef>
              <c:f>graphs!$CE$42:$CE$104</c:f>
              <c:numCache>
                <c:formatCode>General</c:formatCode>
                <c:ptCount val="63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4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</c:numCache>
            </c:numRef>
          </c:val>
        </c:ser>
        <c:ser>
          <c:idx val="6"/>
          <c:order val="6"/>
          <c:tx>
            <c:strRef>
              <c:f>graphs!$CF$41:$CF$41</c:f>
              <c:strCache>
                <c:ptCount val="1"/>
                <c:pt idx="0">
                  <c:v>Crew ascent stage</c:v>
                </c:pt>
              </c:strCache>
            </c:strRef>
          </c:tx>
          <c:spPr>
            <a:solidFill>
              <a:srgbClr val="b8cae9"/>
            </a:solidFill>
            <a:ln>
              <a:solidFill>
                <a:srgbClr val="000000"/>
              </a:solidFill>
            </a:ln>
          </c:spPr>
          <c:invertIfNegative val="0"/>
          <c:dLbls>
            <c:numFmt formatCode="General" sourceLinked="1"/>
            <c:dLblPos val="ct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graphs!$P$42:$P$104</c:f>
              <c:strCache>
                <c:ptCount val="63"/>
                <c:pt idx="0">
                  <c:v>1958</c:v>
                </c:pt>
                <c:pt idx="1">
                  <c:v>1959</c:v>
                </c:pt>
                <c:pt idx="2">
                  <c:v>1960</c:v>
                </c:pt>
                <c:pt idx="3">
                  <c:v>1961</c:v>
                </c:pt>
                <c:pt idx="4">
                  <c:v>1962</c:v>
                </c:pt>
                <c:pt idx="5">
                  <c:v>1963</c:v>
                </c:pt>
                <c:pt idx="6">
                  <c:v>1964</c:v>
                </c:pt>
                <c:pt idx="7">
                  <c:v>1965</c:v>
                </c:pt>
                <c:pt idx="8">
                  <c:v>1966</c:v>
                </c:pt>
                <c:pt idx="9">
                  <c:v>1967</c:v>
                </c:pt>
                <c:pt idx="10">
                  <c:v>1968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1974</c:v>
                </c:pt>
                <c:pt idx="17">
                  <c:v>1975</c:v>
                </c:pt>
                <c:pt idx="18">
                  <c:v>1976</c:v>
                </c:pt>
                <c:pt idx="19">
                  <c:v>1977</c:v>
                </c:pt>
                <c:pt idx="20">
                  <c:v>1978</c:v>
                </c:pt>
                <c:pt idx="21">
                  <c:v>1979</c:v>
                </c:pt>
                <c:pt idx="22">
                  <c:v>1980</c:v>
                </c:pt>
                <c:pt idx="23">
                  <c:v>1981</c:v>
                </c:pt>
                <c:pt idx="24">
                  <c:v>1982</c:v>
                </c:pt>
                <c:pt idx="25">
                  <c:v>1983</c:v>
                </c:pt>
                <c:pt idx="26">
                  <c:v>1984</c:v>
                </c:pt>
                <c:pt idx="27">
                  <c:v>1985</c:v>
                </c:pt>
                <c:pt idx="28">
                  <c:v>1986</c:v>
                </c:pt>
                <c:pt idx="29">
                  <c:v>1987</c:v>
                </c:pt>
                <c:pt idx="30">
                  <c:v>1988</c:v>
                </c:pt>
                <c:pt idx="31">
                  <c:v>1989</c:v>
                </c:pt>
                <c:pt idx="32">
                  <c:v>1990</c:v>
                </c:pt>
                <c:pt idx="33">
                  <c:v>1991</c:v>
                </c:pt>
                <c:pt idx="34">
                  <c:v>1992</c:v>
                </c:pt>
                <c:pt idx="35">
                  <c:v>1993</c:v>
                </c:pt>
                <c:pt idx="36">
                  <c:v>1994</c:v>
                </c:pt>
                <c:pt idx="37">
                  <c:v>1995</c:v>
                </c:pt>
                <c:pt idx="38">
                  <c:v>1996</c:v>
                </c:pt>
                <c:pt idx="39">
                  <c:v>1997</c:v>
                </c:pt>
                <c:pt idx="40">
                  <c:v>1998</c:v>
                </c:pt>
                <c:pt idx="41">
                  <c:v>1999</c:v>
                </c:pt>
                <c:pt idx="42">
                  <c:v>2000</c:v>
                </c:pt>
                <c:pt idx="43">
                  <c:v>2001</c:v>
                </c:pt>
                <c:pt idx="44">
                  <c:v>2002</c:v>
                </c:pt>
                <c:pt idx="45">
                  <c:v>2003</c:v>
                </c:pt>
                <c:pt idx="46">
                  <c:v>2004</c:v>
                </c:pt>
                <c:pt idx="47">
                  <c:v>2005</c:v>
                </c:pt>
                <c:pt idx="48">
                  <c:v>2006</c:v>
                </c:pt>
                <c:pt idx="49">
                  <c:v>2007</c:v>
                </c:pt>
                <c:pt idx="50">
                  <c:v>2008</c:v>
                </c:pt>
                <c:pt idx="51">
                  <c:v>2009</c:v>
                </c:pt>
                <c:pt idx="52">
                  <c:v>2010</c:v>
                </c:pt>
                <c:pt idx="53">
                  <c:v>2011</c:v>
                </c:pt>
                <c:pt idx="54">
                  <c:v>2012</c:v>
                </c:pt>
                <c:pt idx="55">
                  <c:v>2013</c:v>
                </c:pt>
                <c:pt idx="56">
                  <c:v>2014</c:v>
                </c:pt>
                <c:pt idx="57">
                  <c:v>2015</c:v>
                </c:pt>
                <c:pt idx="58">
                  <c:v>2016</c:v>
                </c:pt>
                <c:pt idx="59">
                  <c:v>2017</c:v>
                </c:pt>
                <c:pt idx="60">
                  <c:v>2018</c:v>
                </c:pt>
                <c:pt idx="61">
                  <c:v>2019</c:v>
                </c:pt>
                <c:pt idx="62">
                  <c:v>2020</c:v>
                </c:pt>
              </c:strCache>
            </c:strRef>
          </c:cat>
          <c:val>
            <c:numRef>
              <c:f>graphs!$CF$42:$CF$104</c:f>
              <c:numCache>
                <c:formatCode>General</c:formatCode>
                <c:ptCount val="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2</c:v>
                </c:pt>
                <c:pt idx="13">
                  <c:v>4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</c:numCache>
            </c:numRef>
          </c:val>
        </c:ser>
        <c:ser>
          <c:idx val="7"/>
          <c:order val="7"/>
          <c:tx>
            <c:strRef>
              <c:f>graphs!$CG$41:$CG$41</c:f>
              <c:strCache>
                <c:ptCount val="1"/>
                <c:pt idx="0">
                  <c:v>Crew lander</c:v>
                </c:pt>
              </c:strCache>
            </c:strRef>
          </c:tx>
          <c:spPr>
            <a:solidFill>
              <a:srgbClr val="f9d6be"/>
            </a:solidFill>
            <a:ln>
              <a:solidFill>
                <a:srgbClr val="000000"/>
              </a:solidFill>
            </a:ln>
          </c:spPr>
          <c:invertIfNegative val="0"/>
          <c:dLbls>
            <c:numFmt formatCode="General" sourceLinked="1"/>
            <c:dLblPos val="ct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graphs!$P$42:$P$104</c:f>
              <c:strCache>
                <c:ptCount val="63"/>
                <c:pt idx="0">
                  <c:v>1958</c:v>
                </c:pt>
                <c:pt idx="1">
                  <c:v>1959</c:v>
                </c:pt>
                <c:pt idx="2">
                  <c:v>1960</c:v>
                </c:pt>
                <c:pt idx="3">
                  <c:v>1961</c:v>
                </c:pt>
                <c:pt idx="4">
                  <c:v>1962</c:v>
                </c:pt>
                <c:pt idx="5">
                  <c:v>1963</c:v>
                </c:pt>
                <c:pt idx="6">
                  <c:v>1964</c:v>
                </c:pt>
                <c:pt idx="7">
                  <c:v>1965</c:v>
                </c:pt>
                <c:pt idx="8">
                  <c:v>1966</c:v>
                </c:pt>
                <c:pt idx="9">
                  <c:v>1967</c:v>
                </c:pt>
                <c:pt idx="10">
                  <c:v>1968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1974</c:v>
                </c:pt>
                <c:pt idx="17">
                  <c:v>1975</c:v>
                </c:pt>
                <c:pt idx="18">
                  <c:v>1976</c:v>
                </c:pt>
                <c:pt idx="19">
                  <c:v>1977</c:v>
                </c:pt>
                <c:pt idx="20">
                  <c:v>1978</c:v>
                </c:pt>
                <c:pt idx="21">
                  <c:v>1979</c:v>
                </c:pt>
                <c:pt idx="22">
                  <c:v>1980</c:v>
                </c:pt>
                <c:pt idx="23">
                  <c:v>1981</c:v>
                </c:pt>
                <c:pt idx="24">
                  <c:v>1982</c:v>
                </c:pt>
                <c:pt idx="25">
                  <c:v>1983</c:v>
                </c:pt>
                <c:pt idx="26">
                  <c:v>1984</c:v>
                </c:pt>
                <c:pt idx="27">
                  <c:v>1985</c:v>
                </c:pt>
                <c:pt idx="28">
                  <c:v>1986</c:v>
                </c:pt>
                <c:pt idx="29">
                  <c:v>1987</c:v>
                </c:pt>
                <c:pt idx="30">
                  <c:v>1988</c:v>
                </c:pt>
                <c:pt idx="31">
                  <c:v>1989</c:v>
                </c:pt>
                <c:pt idx="32">
                  <c:v>1990</c:v>
                </c:pt>
                <c:pt idx="33">
                  <c:v>1991</c:v>
                </c:pt>
                <c:pt idx="34">
                  <c:v>1992</c:v>
                </c:pt>
                <c:pt idx="35">
                  <c:v>1993</c:v>
                </c:pt>
                <c:pt idx="36">
                  <c:v>1994</c:v>
                </c:pt>
                <c:pt idx="37">
                  <c:v>1995</c:v>
                </c:pt>
                <c:pt idx="38">
                  <c:v>1996</c:v>
                </c:pt>
                <c:pt idx="39">
                  <c:v>1997</c:v>
                </c:pt>
                <c:pt idx="40">
                  <c:v>1998</c:v>
                </c:pt>
                <c:pt idx="41">
                  <c:v>1999</c:v>
                </c:pt>
                <c:pt idx="42">
                  <c:v>2000</c:v>
                </c:pt>
                <c:pt idx="43">
                  <c:v>2001</c:v>
                </c:pt>
                <c:pt idx="44">
                  <c:v>2002</c:v>
                </c:pt>
                <c:pt idx="45">
                  <c:v>2003</c:v>
                </c:pt>
                <c:pt idx="46">
                  <c:v>2004</c:v>
                </c:pt>
                <c:pt idx="47">
                  <c:v>2005</c:v>
                </c:pt>
                <c:pt idx="48">
                  <c:v>2006</c:v>
                </c:pt>
                <c:pt idx="49">
                  <c:v>2007</c:v>
                </c:pt>
                <c:pt idx="50">
                  <c:v>2008</c:v>
                </c:pt>
                <c:pt idx="51">
                  <c:v>2009</c:v>
                </c:pt>
                <c:pt idx="52">
                  <c:v>2010</c:v>
                </c:pt>
                <c:pt idx="53">
                  <c:v>2011</c:v>
                </c:pt>
                <c:pt idx="54">
                  <c:v>2012</c:v>
                </c:pt>
                <c:pt idx="55">
                  <c:v>2013</c:v>
                </c:pt>
                <c:pt idx="56">
                  <c:v>2014</c:v>
                </c:pt>
                <c:pt idx="57">
                  <c:v>2015</c:v>
                </c:pt>
                <c:pt idx="58">
                  <c:v>2016</c:v>
                </c:pt>
                <c:pt idx="59">
                  <c:v>2017</c:v>
                </c:pt>
                <c:pt idx="60">
                  <c:v>2018</c:v>
                </c:pt>
                <c:pt idx="61">
                  <c:v>2019</c:v>
                </c:pt>
                <c:pt idx="62">
                  <c:v>2020</c:v>
                </c:pt>
              </c:strCache>
            </c:strRef>
          </c:cat>
          <c:val>
            <c:numRef>
              <c:f>graphs!$CG$42:$CG$104</c:f>
              <c:numCache>
                <c:formatCode>General</c:formatCode>
                <c:ptCount val="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3</c:v>
                </c:pt>
                <c:pt idx="13">
                  <c:v>5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</c:numCache>
            </c:numRef>
          </c:val>
        </c:ser>
        <c:ser>
          <c:idx val="8"/>
          <c:order val="8"/>
          <c:tx>
            <c:strRef>
              <c:f>graphs!$CH$41:$CH$41</c:f>
              <c:strCache>
                <c:ptCount val="1"/>
                <c:pt idx="0">
                  <c:v>Crew rover</c:v>
                </c:pt>
              </c:strCache>
            </c:strRef>
          </c:tx>
          <c:spPr>
            <a:solidFill>
              <a:srgbClr val="f1f1f1"/>
            </a:solidFill>
            <a:ln>
              <a:solidFill>
                <a:srgbClr val="000000"/>
              </a:solidFill>
            </a:ln>
          </c:spPr>
          <c:invertIfNegative val="0"/>
          <c:dLbls>
            <c:numFmt formatCode="General" sourceLinked="1"/>
            <c:dLblPos val="ct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graphs!$P$42:$P$104</c:f>
              <c:strCache>
                <c:ptCount val="63"/>
                <c:pt idx="0">
                  <c:v>1958</c:v>
                </c:pt>
                <c:pt idx="1">
                  <c:v>1959</c:v>
                </c:pt>
                <c:pt idx="2">
                  <c:v>1960</c:v>
                </c:pt>
                <c:pt idx="3">
                  <c:v>1961</c:v>
                </c:pt>
                <c:pt idx="4">
                  <c:v>1962</c:v>
                </c:pt>
                <c:pt idx="5">
                  <c:v>1963</c:v>
                </c:pt>
                <c:pt idx="6">
                  <c:v>1964</c:v>
                </c:pt>
                <c:pt idx="7">
                  <c:v>1965</c:v>
                </c:pt>
                <c:pt idx="8">
                  <c:v>1966</c:v>
                </c:pt>
                <c:pt idx="9">
                  <c:v>1967</c:v>
                </c:pt>
                <c:pt idx="10">
                  <c:v>1968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1974</c:v>
                </c:pt>
                <c:pt idx="17">
                  <c:v>1975</c:v>
                </c:pt>
                <c:pt idx="18">
                  <c:v>1976</c:v>
                </c:pt>
                <c:pt idx="19">
                  <c:v>1977</c:v>
                </c:pt>
                <c:pt idx="20">
                  <c:v>1978</c:v>
                </c:pt>
                <c:pt idx="21">
                  <c:v>1979</c:v>
                </c:pt>
                <c:pt idx="22">
                  <c:v>1980</c:v>
                </c:pt>
                <c:pt idx="23">
                  <c:v>1981</c:v>
                </c:pt>
                <c:pt idx="24">
                  <c:v>1982</c:v>
                </c:pt>
                <c:pt idx="25">
                  <c:v>1983</c:v>
                </c:pt>
                <c:pt idx="26">
                  <c:v>1984</c:v>
                </c:pt>
                <c:pt idx="27">
                  <c:v>1985</c:v>
                </c:pt>
                <c:pt idx="28">
                  <c:v>1986</c:v>
                </c:pt>
                <c:pt idx="29">
                  <c:v>1987</c:v>
                </c:pt>
                <c:pt idx="30">
                  <c:v>1988</c:v>
                </c:pt>
                <c:pt idx="31">
                  <c:v>1989</c:v>
                </c:pt>
                <c:pt idx="32">
                  <c:v>1990</c:v>
                </c:pt>
                <c:pt idx="33">
                  <c:v>1991</c:v>
                </c:pt>
                <c:pt idx="34">
                  <c:v>1992</c:v>
                </c:pt>
                <c:pt idx="35">
                  <c:v>1993</c:v>
                </c:pt>
                <c:pt idx="36">
                  <c:v>1994</c:v>
                </c:pt>
                <c:pt idx="37">
                  <c:v>1995</c:v>
                </c:pt>
                <c:pt idx="38">
                  <c:v>1996</c:v>
                </c:pt>
                <c:pt idx="39">
                  <c:v>1997</c:v>
                </c:pt>
                <c:pt idx="40">
                  <c:v>1998</c:v>
                </c:pt>
                <c:pt idx="41">
                  <c:v>1999</c:v>
                </c:pt>
                <c:pt idx="42">
                  <c:v>2000</c:v>
                </c:pt>
                <c:pt idx="43">
                  <c:v>2001</c:v>
                </c:pt>
                <c:pt idx="44">
                  <c:v>2002</c:v>
                </c:pt>
                <c:pt idx="45">
                  <c:v>2003</c:v>
                </c:pt>
                <c:pt idx="46">
                  <c:v>2004</c:v>
                </c:pt>
                <c:pt idx="47">
                  <c:v>2005</c:v>
                </c:pt>
                <c:pt idx="48">
                  <c:v>2006</c:v>
                </c:pt>
                <c:pt idx="49">
                  <c:v>2007</c:v>
                </c:pt>
                <c:pt idx="50">
                  <c:v>2008</c:v>
                </c:pt>
                <c:pt idx="51">
                  <c:v>2009</c:v>
                </c:pt>
                <c:pt idx="52">
                  <c:v>2010</c:v>
                </c:pt>
                <c:pt idx="53">
                  <c:v>2011</c:v>
                </c:pt>
                <c:pt idx="54">
                  <c:v>2012</c:v>
                </c:pt>
                <c:pt idx="55">
                  <c:v>2013</c:v>
                </c:pt>
                <c:pt idx="56">
                  <c:v>2014</c:v>
                </c:pt>
                <c:pt idx="57">
                  <c:v>2015</c:v>
                </c:pt>
                <c:pt idx="58">
                  <c:v>2016</c:v>
                </c:pt>
                <c:pt idx="59">
                  <c:v>2017</c:v>
                </c:pt>
                <c:pt idx="60">
                  <c:v>2018</c:v>
                </c:pt>
                <c:pt idx="61">
                  <c:v>2019</c:v>
                </c:pt>
                <c:pt idx="62">
                  <c:v>2020</c:v>
                </c:pt>
              </c:strCache>
            </c:strRef>
          </c:cat>
          <c:val>
            <c:numRef>
              <c:f>graphs!$CH$42:$CH$104</c:f>
              <c:numCache>
                <c:formatCode>General</c:formatCode>
                <c:ptCount val="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</c:numCache>
            </c:numRef>
          </c:val>
        </c:ser>
        <c:gapWidth val="150"/>
        <c:overlap val="100"/>
        <c:axId val="80587972"/>
        <c:axId val="73102786"/>
      </c:barChart>
      <c:catAx>
        <c:axId val="805879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73102786"/>
        <c:crosses val="autoZero"/>
        <c:auto val="1"/>
        <c:lblAlgn val="ctr"/>
        <c:lblOffset val="100"/>
      </c:catAx>
      <c:valAx>
        <c:axId val="73102786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80587972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Calibri"/>
              <a:ea typeface="Calibri"/>
            </a:defRPr>
          </a:pPr>
        </a:p>
      </c:txPr>
    </c:legend>
    <c:plotVisOnly val="1"/>
    <c:dispBlanksAs val="zero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757575"/>
                </a:solidFill>
                <a:latin typeface="Calibri"/>
                <a:ea typeface="Calibri"/>
              </a:defRPr>
            </a:pPr>
            <a:r>
              <a:rPr b="0" sz="1800" spc="-1" strike="noStrike">
                <a:solidFill>
                  <a:srgbClr val="757575"/>
                </a:solidFill>
                <a:latin typeface="Calibri"/>
                <a:ea typeface="Calibri"/>
              </a:rPr>
              <a:t>Spacecraft type new missions (surface)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graphs!$BQ$41:$BQ$41</c:f>
              <c:strCache>
                <c:ptCount val="1"/>
                <c:pt idx="0">
                  <c:v>Impactor</c:v>
                </c:pt>
              </c:strCache>
            </c:strRef>
          </c:tx>
          <c:spPr>
            <a:solidFill>
              <a:srgbClr val="4472c4"/>
            </a:solidFill>
            <a:ln>
              <a:solidFill>
                <a:srgbClr val="000000"/>
              </a:solidFill>
            </a:ln>
          </c:spPr>
          <c:invertIfNegative val="0"/>
          <c:dLbls>
            <c:numFmt formatCode="General" sourceLinked="1"/>
            <c:dLblPos val="ct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graphs!$P$42:$P$104</c:f>
              <c:strCache>
                <c:ptCount val="63"/>
                <c:pt idx="0">
                  <c:v>1958</c:v>
                </c:pt>
                <c:pt idx="1">
                  <c:v>1959</c:v>
                </c:pt>
                <c:pt idx="2">
                  <c:v>1960</c:v>
                </c:pt>
                <c:pt idx="3">
                  <c:v>1961</c:v>
                </c:pt>
                <c:pt idx="4">
                  <c:v>1962</c:v>
                </c:pt>
                <c:pt idx="5">
                  <c:v>1963</c:v>
                </c:pt>
                <c:pt idx="6">
                  <c:v>1964</c:v>
                </c:pt>
                <c:pt idx="7">
                  <c:v>1965</c:v>
                </c:pt>
                <c:pt idx="8">
                  <c:v>1966</c:v>
                </c:pt>
                <c:pt idx="9">
                  <c:v>1967</c:v>
                </c:pt>
                <c:pt idx="10">
                  <c:v>1968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1974</c:v>
                </c:pt>
                <c:pt idx="17">
                  <c:v>1975</c:v>
                </c:pt>
                <c:pt idx="18">
                  <c:v>1976</c:v>
                </c:pt>
                <c:pt idx="19">
                  <c:v>1977</c:v>
                </c:pt>
                <c:pt idx="20">
                  <c:v>1978</c:v>
                </c:pt>
                <c:pt idx="21">
                  <c:v>1979</c:v>
                </c:pt>
                <c:pt idx="22">
                  <c:v>1980</c:v>
                </c:pt>
                <c:pt idx="23">
                  <c:v>1981</c:v>
                </c:pt>
                <c:pt idx="24">
                  <c:v>1982</c:v>
                </c:pt>
                <c:pt idx="25">
                  <c:v>1983</c:v>
                </c:pt>
                <c:pt idx="26">
                  <c:v>1984</c:v>
                </c:pt>
                <c:pt idx="27">
                  <c:v>1985</c:v>
                </c:pt>
                <c:pt idx="28">
                  <c:v>1986</c:v>
                </c:pt>
                <c:pt idx="29">
                  <c:v>1987</c:v>
                </c:pt>
                <c:pt idx="30">
                  <c:v>1988</c:v>
                </c:pt>
                <c:pt idx="31">
                  <c:v>1989</c:v>
                </c:pt>
                <c:pt idx="32">
                  <c:v>1990</c:v>
                </c:pt>
                <c:pt idx="33">
                  <c:v>1991</c:v>
                </c:pt>
                <c:pt idx="34">
                  <c:v>1992</c:v>
                </c:pt>
                <c:pt idx="35">
                  <c:v>1993</c:v>
                </c:pt>
                <c:pt idx="36">
                  <c:v>1994</c:v>
                </c:pt>
                <c:pt idx="37">
                  <c:v>1995</c:v>
                </c:pt>
                <c:pt idx="38">
                  <c:v>1996</c:v>
                </c:pt>
                <c:pt idx="39">
                  <c:v>1997</c:v>
                </c:pt>
                <c:pt idx="40">
                  <c:v>1998</c:v>
                </c:pt>
                <c:pt idx="41">
                  <c:v>1999</c:v>
                </c:pt>
                <c:pt idx="42">
                  <c:v>2000</c:v>
                </c:pt>
                <c:pt idx="43">
                  <c:v>2001</c:v>
                </c:pt>
                <c:pt idx="44">
                  <c:v>2002</c:v>
                </c:pt>
                <c:pt idx="45">
                  <c:v>2003</c:v>
                </c:pt>
                <c:pt idx="46">
                  <c:v>2004</c:v>
                </c:pt>
                <c:pt idx="47">
                  <c:v>2005</c:v>
                </c:pt>
                <c:pt idx="48">
                  <c:v>2006</c:v>
                </c:pt>
                <c:pt idx="49">
                  <c:v>2007</c:v>
                </c:pt>
                <c:pt idx="50">
                  <c:v>2008</c:v>
                </c:pt>
                <c:pt idx="51">
                  <c:v>2009</c:v>
                </c:pt>
                <c:pt idx="52">
                  <c:v>2010</c:v>
                </c:pt>
                <c:pt idx="53">
                  <c:v>2011</c:v>
                </c:pt>
                <c:pt idx="54">
                  <c:v>2012</c:v>
                </c:pt>
                <c:pt idx="55">
                  <c:v>2013</c:v>
                </c:pt>
                <c:pt idx="56">
                  <c:v>2014</c:v>
                </c:pt>
                <c:pt idx="57">
                  <c:v>2015</c:v>
                </c:pt>
                <c:pt idx="58">
                  <c:v>2016</c:v>
                </c:pt>
                <c:pt idx="59">
                  <c:v>2017</c:v>
                </c:pt>
                <c:pt idx="60">
                  <c:v>2018</c:v>
                </c:pt>
                <c:pt idx="61">
                  <c:v>2019</c:v>
                </c:pt>
                <c:pt idx="62">
                  <c:v>2020</c:v>
                </c:pt>
              </c:strCache>
            </c:strRef>
          </c:cat>
          <c:val>
            <c:numRef>
              <c:f>graphs!$BQ$42:$BQ$104</c:f>
              <c:numCache>
                <c:formatCode>General</c:formatCode>
                <c:ptCount val="6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</c:numCache>
            </c:numRef>
          </c:val>
        </c:ser>
        <c:ser>
          <c:idx val="1"/>
          <c:order val="1"/>
          <c:tx>
            <c:strRef>
              <c:f>graphs!$BR$41:$BR$41</c:f>
              <c:strCache>
                <c:ptCount val="1"/>
                <c:pt idx="0">
                  <c:v>Robotic orbiter</c:v>
                </c:pt>
              </c:strCache>
            </c:strRef>
          </c:tx>
          <c:spPr>
            <a:solidFill>
              <a:srgbClr val="ed7d31"/>
            </a:solidFill>
            <a:ln>
              <a:solidFill>
                <a:srgbClr val="000000"/>
              </a:solidFill>
            </a:ln>
          </c:spPr>
          <c:invertIfNegative val="0"/>
          <c:dLbls>
            <c:numFmt formatCode="General" sourceLinked="1"/>
            <c:dLblPos val="ct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graphs!$P$42:$P$104</c:f>
              <c:strCache>
                <c:ptCount val="63"/>
                <c:pt idx="0">
                  <c:v>1958</c:v>
                </c:pt>
                <c:pt idx="1">
                  <c:v>1959</c:v>
                </c:pt>
                <c:pt idx="2">
                  <c:v>1960</c:v>
                </c:pt>
                <c:pt idx="3">
                  <c:v>1961</c:v>
                </c:pt>
                <c:pt idx="4">
                  <c:v>1962</c:v>
                </c:pt>
                <c:pt idx="5">
                  <c:v>1963</c:v>
                </c:pt>
                <c:pt idx="6">
                  <c:v>1964</c:v>
                </c:pt>
                <c:pt idx="7">
                  <c:v>1965</c:v>
                </c:pt>
                <c:pt idx="8">
                  <c:v>1966</c:v>
                </c:pt>
                <c:pt idx="9">
                  <c:v>1967</c:v>
                </c:pt>
                <c:pt idx="10">
                  <c:v>1968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1974</c:v>
                </c:pt>
                <c:pt idx="17">
                  <c:v>1975</c:v>
                </c:pt>
                <c:pt idx="18">
                  <c:v>1976</c:v>
                </c:pt>
                <c:pt idx="19">
                  <c:v>1977</c:v>
                </c:pt>
                <c:pt idx="20">
                  <c:v>1978</c:v>
                </c:pt>
                <c:pt idx="21">
                  <c:v>1979</c:v>
                </c:pt>
                <c:pt idx="22">
                  <c:v>1980</c:v>
                </c:pt>
                <c:pt idx="23">
                  <c:v>1981</c:v>
                </c:pt>
                <c:pt idx="24">
                  <c:v>1982</c:v>
                </c:pt>
                <c:pt idx="25">
                  <c:v>1983</c:v>
                </c:pt>
                <c:pt idx="26">
                  <c:v>1984</c:v>
                </c:pt>
                <c:pt idx="27">
                  <c:v>1985</c:v>
                </c:pt>
                <c:pt idx="28">
                  <c:v>1986</c:v>
                </c:pt>
                <c:pt idx="29">
                  <c:v>1987</c:v>
                </c:pt>
                <c:pt idx="30">
                  <c:v>1988</c:v>
                </c:pt>
                <c:pt idx="31">
                  <c:v>1989</c:v>
                </c:pt>
                <c:pt idx="32">
                  <c:v>1990</c:v>
                </c:pt>
                <c:pt idx="33">
                  <c:v>1991</c:v>
                </c:pt>
                <c:pt idx="34">
                  <c:v>1992</c:v>
                </c:pt>
                <c:pt idx="35">
                  <c:v>1993</c:v>
                </c:pt>
                <c:pt idx="36">
                  <c:v>1994</c:v>
                </c:pt>
                <c:pt idx="37">
                  <c:v>1995</c:v>
                </c:pt>
                <c:pt idx="38">
                  <c:v>1996</c:v>
                </c:pt>
                <c:pt idx="39">
                  <c:v>1997</c:v>
                </c:pt>
                <c:pt idx="40">
                  <c:v>1998</c:v>
                </c:pt>
                <c:pt idx="41">
                  <c:v>1999</c:v>
                </c:pt>
                <c:pt idx="42">
                  <c:v>2000</c:v>
                </c:pt>
                <c:pt idx="43">
                  <c:v>2001</c:v>
                </c:pt>
                <c:pt idx="44">
                  <c:v>2002</c:v>
                </c:pt>
                <c:pt idx="45">
                  <c:v>2003</c:v>
                </c:pt>
                <c:pt idx="46">
                  <c:v>2004</c:v>
                </c:pt>
                <c:pt idx="47">
                  <c:v>2005</c:v>
                </c:pt>
                <c:pt idx="48">
                  <c:v>2006</c:v>
                </c:pt>
                <c:pt idx="49">
                  <c:v>2007</c:v>
                </c:pt>
                <c:pt idx="50">
                  <c:v>2008</c:v>
                </c:pt>
                <c:pt idx="51">
                  <c:v>2009</c:v>
                </c:pt>
                <c:pt idx="52">
                  <c:v>2010</c:v>
                </c:pt>
                <c:pt idx="53">
                  <c:v>2011</c:v>
                </c:pt>
                <c:pt idx="54">
                  <c:v>2012</c:v>
                </c:pt>
                <c:pt idx="55">
                  <c:v>2013</c:v>
                </c:pt>
                <c:pt idx="56">
                  <c:v>2014</c:v>
                </c:pt>
                <c:pt idx="57">
                  <c:v>2015</c:v>
                </c:pt>
                <c:pt idx="58">
                  <c:v>2016</c:v>
                </c:pt>
                <c:pt idx="59">
                  <c:v>2017</c:v>
                </c:pt>
                <c:pt idx="60">
                  <c:v>2018</c:v>
                </c:pt>
                <c:pt idx="61">
                  <c:v>2019</c:v>
                </c:pt>
                <c:pt idx="62">
                  <c:v>2020</c:v>
                </c:pt>
              </c:strCache>
            </c:strRef>
          </c:cat>
          <c:val>
            <c:numRef>
              <c:f>graphs!$BR$42:$BR$104</c:f>
              <c:numCache>
                <c:formatCode>General</c:formatCode>
                <c:ptCount val="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4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4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2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0</c:v>
                </c:pt>
                <c:pt idx="62">
                  <c:v>0</c:v>
                </c:pt>
              </c:numCache>
            </c:numRef>
          </c:val>
        </c:ser>
        <c:ser>
          <c:idx val="2"/>
          <c:order val="2"/>
          <c:tx>
            <c:strRef>
              <c:f>graphs!$BS$41:$BS$41</c:f>
              <c:strCache>
                <c:ptCount val="1"/>
                <c:pt idx="0">
                  <c:v>Robotic rover</c:v>
                </c:pt>
              </c:strCache>
            </c:strRef>
          </c:tx>
          <c:spPr>
            <a:solidFill>
              <a:srgbClr val="a5a5a5"/>
            </a:solidFill>
            <a:ln>
              <a:solidFill>
                <a:srgbClr val="000000"/>
              </a:solidFill>
            </a:ln>
          </c:spPr>
          <c:invertIfNegative val="0"/>
          <c:dLbls>
            <c:numFmt formatCode="General" sourceLinked="1"/>
            <c:dLblPos val="ct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graphs!$P$42:$P$104</c:f>
              <c:strCache>
                <c:ptCount val="63"/>
                <c:pt idx="0">
                  <c:v>1958</c:v>
                </c:pt>
                <c:pt idx="1">
                  <c:v>1959</c:v>
                </c:pt>
                <c:pt idx="2">
                  <c:v>1960</c:v>
                </c:pt>
                <c:pt idx="3">
                  <c:v>1961</c:v>
                </c:pt>
                <c:pt idx="4">
                  <c:v>1962</c:v>
                </c:pt>
                <c:pt idx="5">
                  <c:v>1963</c:v>
                </c:pt>
                <c:pt idx="6">
                  <c:v>1964</c:v>
                </c:pt>
                <c:pt idx="7">
                  <c:v>1965</c:v>
                </c:pt>
                <c:pt idx="8">
                  <c:v>1966</c:v>
                </c:pt>
                <c:pt idx="9">
                  <c:v>1967</c:v>
                </c:pt>
                <c:pt idx="10">
                  <c:v>1968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1974</c:v>
                </c:pt>
                <c:pt idx="17">
                  <c:v>1975</c:v>
                </c:pt>
                <c:pt idx="18">
                  <c:v>1976</c:v>
                </c:pt>
                <c:pt idx="19">
                  <c:v>1977</c:v>
                </c:pt>
                <c:pt idx="20">
                  <c:v>1978</c:v>
                </c:pt>
                <c:pt idx="21">
                  <c:v>1979</c:v>
                </c:pt>
                <c:pt idx="22">
                  <c:v>1980</c:v>
                </c:pt>
                <c:pt idx="23">
                  <c:v>1981</c:v>
                </c:pt>
                <c:pt idx="24">
                  <c:v>1982</c:v>
                </c:pt>
                <c:pt idx="25">
                  <c:v>1983</c:v>
                </c:pt>
                <c:pt idx="26">
                  <c:v>1984</c:v>
                </c:pt>
                <c:pt idx="27">
                  <c:v>1985</c:v>
                </c:pt>
                <c:pt idx="28">
                  <c:v>1986</c:v>
                </c:pt>
                <c:pt idx="29">
                  <c:v>1987</c:v>
                </c:pt>
                <c:pt idx="30">
                  <c:v>1988</c:v>
                </c:pt>
                <c:pt idx="31">
                  <c:v>1989</c:v>
                </c:pt>
                <c:pt idx="32">
                  <c:v>1990</c:v>
                </c:pt>
                <c:pt idx="33">
                  <c:v>1991</c:v>
                </c:pt>
                <c:pt idx="34">
                  <c:v>1992</c:v>
                </c:pt>
                <c:pt idx="35">
                  <c:v>1993</c:v>
                </c:pt>
                <c:pt idx="36">
                  <c:v>1994</c:v>
                </c:pt>
                <c:pt idx="37">
                  <c:v>1995</c:v>
                </c:pt>
                <c:pt idx="38">
                  <c:v>1996</c:v>
                </c:pt>
                <c:pt idx="39">
                  <c:v>1997</c:v>
                </c:pt>
                <c:pt idx="40">
                  <c:v>1998</c:v>
                </c:pt>
                <c:pt idx="41">
                  <c:v>1999</c:v>
                </c:pt>
                <c:pt idx="42">
                  <c:v>2000</c:v>
                </c:pt>
                <c:pt idx="43">
                  <c:v>2001</c:v>
                </c:pt>
                <c:pt idx="44">
                  <c:v>2002</c:v>
                </c:pt>
                <c:pt idx="45">
                  <c:v>2003</c:v>
                </c:pt>
                <c:pt idx="46">
                  <c:v>2004</c:v>
                </c:pt>
                <c:pt idx="47">
                  <c:v>2005</c:v>
                </c:pt>
                <c:pt idx="48">
                  <c:v>2006</c:v>
                </c:pt>
                <c:pt idx="49">
                  <c:v>2007</c:v>
                </c:pt>
                <c:pt idx="50">
                  <c:v>2008</c:v>
                </c:pt>
                <c:pt idx="51">
                  <c:v>2009</c:v>
                </c:pt>
                <c:pt idx="52">
                  <c:v>2010</c:v>
                </c:pt>
                <c:pt idx="53">
                  <c:v>2011</c:v>
                </c:pt>
                <c:pt idx="54">
                  <c:v>2012</c:v>
                </c:pt>
                <c:pt idx="55">
                  <c:v>2013</c:v>
                </c:pt>
                <c:pt idx="56">
                  <c:v>2014</c:v>
                </c:pt>
                <c:pt idx="57">
                  <c:v>2015</c:v>
                </c:pt>
                <c:pt idx="58">
                  <c:v>2016</c:v>
                </c:pt>
                <c:pt idx="59">
                  <c:v>2017</c:v>
                </c:pt>
                <c:pt idx="60">
                  <c:v>2018</c:v>
                </c:pt>
                <c:pt idx="61">
                  <c:v>2019</c:v>
                </c:pt>
                <c:pt idx="62">
                  <c:v>2020</c:v>
                </c:pt>
              </c:strCache>
            </c:strRef>
          </c:cat>
          <c:val>
            <c:numRef>
              <c:f>graphs!$BS$42:$BS$104</c:f>
              <c:numCache>
                <c:formatCode>General</c:formatCode>
                <c:ptCount val="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</c:numCache>
            </c:numRef>
          </c:val>
        </c:ser>
        <c:ser>
          <c:idx val="3"/>
          <c:order val="3"/>
          <c:tx>
            <c:strRef>
              <c:f>graphs!$BT$41:$BT$41</c:f>
              <c:strCache>
                <c:ptCount val="1"/>
                <c:pt idx="0">
                  <c:v>Robotic lander</c:v>
                </c:pt>
              </c:strCache>
            </c:strRef>
          </c:tx>
          <c:spPr>
            <a:solidFill>
              <a:srgbClr val="ffc000"/>
            </a:solidFill>
            <a:ln>
              <a:solidFill>
                <a:srgbClr val="000000"/>
              </a:solidFill>
            </a:ln>
          </c:spPr>
          <c:invertIfNegative val="0"/>
          <c:dLbls>
            <c:numFmt formatCode="General" sourceLinked="1"/>
            <c:dLblPos val="ct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graphs!$P$42:$P$104</c:f>
              <c:strCache>
                <c:ptCount val="63"/>
                <c:pt idx="0">
                  <c:v>1958</c:v>
                </c:pt>
                <c:pt idx="1">
                  <c:v>1959</c:v>
                </c:pt>
                <c:pt idx="2">
                  <c:v>1960</c:v>
                </c:pt>
                <c:pt idx="3">
                  <c:v>1961</c:v>
                </c:pt>
                <c:pt idx="4">
                  <c:v>1962</c:v>
                </c:pt>
                <c:pt idx="5">
                  <c:v>1963</c:v>
                </c:pt>
                <c:pt idx="6">
                  <c:v>1964</c:v>
                </c:pt>
                <c:pt idx="7">
                  <c:v>1965</c:v>
                </c:pt>
                <c:pt idx="8">
                  <c:v>1966</c:v>
                </c:pt>
                <c:pt idx="9">
                  <c:v>1967</c:v>
                </c:pt>
                <c:pt idx="10">
                  <c:v>1968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1974</c:v>
                </c:pt>
                <c:pt idx="17">
                  <c:v>1975</c:v>
                </c:pt>
                <c:pt idx="18">
                  <c:v>1976</c:v>
                </c:pt>
                <c:pt idx="19">
                  <c:v>1977</c:v>
                </c:pt>
                <c:pt idx="20">
                  <c:v>1978</c:v>
                </c:pt>
                <c:pt idx="21">
                  <c:v>1979</c:v>
                </c:pt>
                <c:pt idx="22">
                  <c:v>1980</c:v>
                </c:pt>
                <c:pt idx="23">
                  <c:v>1981</c:v>
                </c:pt>
                <c:pt idx="24">
                  <c:v>1982</c:v>
                </c:pt>
                <c:pt idx="25">
                  <c:v>1983</c:v>
                </c:pt>
                <c:pt idx="26">
                  <c:v>1984</c:v>
                </c:pt>
                <c:pt idx="27">
                  <c:v>1985</c:v>
                </c:pt>
                <c:pt idx="28">
                  <c:v>1986</c:v>
                </c:pt>
                <c:pt idx="29">
                  <c:v>1987</c:v>
                </c:pt>
                <c:pt idx="30">
                  <c:v>1988</c:v>
                </c:pt>
                <c:pt idx="31">
                  <c:v>1989</c:v>
                </c:pt>
                <c:pt idx="32">
                  <c:v>1990</c:v>
                </c:pt>
                <c:pt idx="33">
                  <c:v>1991</c:v>
                </c:pt>
                <c:pt idx="34">
                  <c:v>1992</c:v>
                </c:pt>
                <c:pt idx="35">
                  <c:v>1993</c:v>
                </c:pt>
                <c:pt idx="36">
                  <c:v>1994</c:v>
                </c:pt>
                <c:pt idx="37">
                  <c:v>1995</c:v>
                </c:pt>
                <c:pt idx="38">
                  <c:v>1996</c:v>
                </c:pt>
                <c:pt idx="39">
                  <c:v>1997</c:v>
                </c:pt>
                <c:pt idx="40">
                  <c:v>1998</c:v>
                </c:pt>
                <c:pt idx="41">
                  <c:v>1999</c:v>
                </c:pt>
                <c:pt idx="42">
                  <c:v>2000</c:v>
                </c:pt>
                <c:pt idx="43">
                  <c:v>2001</c:v>
                </c:pt>
                <c:pt idx="44">
                  <c:v>2002</c:v>
                </c:pt>
                <c:pt idx="45">
                  <c:v>2003</c:v>
                </c:pt>
                <c:pt idx="46">
                  <c:v>2004</c:v>
                </c:pt>
                <c:pt idx="47">
                  <c:v>2005</c:v>
                </c:pt>
                <c:pt idx="48">
                  <c:v>2006</c:v>
                </c:pt>
                <c:pt idx="49">
                  <c:v>2007</c:v>
                </c:pt>
                <c:pt idx="50">
                  <c:v>2008</c:v>
                </c:pt>
                <c:pt idx="51">
                  <c:v>2009</c:v>
                </c:pt>
                <c:pt idx="52">
                  <c:v>2010</c:v>
                </c:pt>
                <c:pt idx="53">
                  <c:v>2011</c:v>
                </c:pt>
                <c:pt idx="54">
                  <c:v>2012</c:v>
                </c:pt>
                <c:pt idx="55">
                  <c:v>2013</c:v>
                </c:pt>
                <c:pt idx="56">
                  <c:v>2014</c:v>
                </c:pt>
                <c:pt idx="57">
                  <c:v>2015</c:v>
                </c:pt>
                <c:pt idx="58">
                  <c:v>2016</c:v>
                </c:pt>
                <c:pt idx="59">
                  <c:v>2017</c:v>
                </c:pt>
                <c:pt idx="60">
                  <c:v>2018</c:v>
                </c:pt>
                <c:pt idx="61">
                  <c:v>2019</c:v>
                </c:pt>
                <c:pt idx="62">
                  <c:v>2020</c:v>
                </c:pt>
              </c:strCache>
            </c:strRef>
          </c:cat>
          <c:val>
            <c:numRef>
              <c:f>graphs!$BT$42:$BT$104</c:f>
              <c:numCache>
                <c:formatCode>General</c:formatCode>
                <c:ptCount val="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2</c:v>
                </c:pt>
                <c:pt idx="62">
                  <c:v>0</c:v>
                </c:pt>
              </c:numCache>
            </c:numRef>
          </c:val>
        </c:ser>
        <c:ser>
          <c:idx val="4"/>
          <c:order val="4"/>
          <c:tx>
            <c:strRef>
              <c:f>graphs!$BU$41:$BU$41</c:f>
              <c:strCache>
                <c:ptCount val="1"/>
                <c:pt idx="0">
                  <c:v>Robotic ascent and re-entry stage</c:v>
                </c:pt>
              </c:strCache>
            </c:strRef>
          </c:tx>
          <c:spPr>
            <a:solidFill>
              <a:srgbClr val="5b9bd5"/>
            </a:solidFill>
            <a:ln>
              <a:solidFill>
                <a:srgbClr val="000000"/>
              </a:solidFill>
            </a:ln>
          </c:spPr>
          <c:invertIfNegative val="0"/>
          <c:dLbls>
            <c:numFmt formatCode="General" sourceLinked="1"/>
            <c:dLblPos val="ct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graphs!$P$42:$P$104</c:f>
              <c:strCache>
                <c:ptCount val="63"/>
                <c:pt idx="0">
                  <c:v>1958</c:v>
                </c:pt>
                <c:pt idx="1">
                  <c:v>1959</c:v>
                </c:pt>
                <c:pt idx="2">
                  <c:v>1960</c:v>
                </c:pt>
                <c:pt idx="3">
                  <c:v>1961</c:v>
                </c:pt>
                <c:pt idx="4">
                  <c:v>1962</c:v>
                </c:pt>
                <c:pt idx="5">
                  <c:v>1963</c:v>
                </c:pt>
                <c:pt idx="6">
                  <c:v>1964</c:v>
                </c:pt>
                <c:pt idx="7">
                  <c:v>1965</c:v>
                </c:pt>
                <c:pt idx="8">
                  <c:v>1966</c:v>
                </c:pt>
                <c:pt idx="9">
                  <c:v>1967</c:v>
                </c:pt>
                <c:pt idx="10">
                  <c:v>1968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1974</c:v>
                </c:pt>
                <c:pt idx="17">
                  <c:v>1975</c:v>
                </c:pt>
                <c:pt idx="18">
                  <c:v>1976</c:v>
                </c:pt>
                <c:pt idx="19">
                  <c:v>1977</c:v>
                </c:pt>
                <c:pt idx="20">
                  <c:v>1978</c:v>
                </c:pt>
                <c:pt idx="21">
                  <c:v>1979</c:v>
                </c:pt>
                <c:pt idx="22">
                  <c:v>1980</c:v>
                </c:pt>
                <c:pt idx="23">
                  <c:v>1981</c:v>
                </c:pt>
                <c:pt idx="24">
                  <c:v>1982</c:v>
                </c:pt>
                <c:pt idx="25">
                  <c:v>1983</c:v>
                </c:pt>
                <c:pt idx="26">
                  <c:v>1984</c:v>
                </c:pt>
                <c:pt idx="27">
                  <c:v>1985</c:v>
                </c:pt>
                <c:pt idx="28">
                  <c:v>1986</c:v>
                </c:pt>
                <c:pt idx="29">
                  <c:v>1987</c:v>
                </c:pt>
                <c:pt idx="30">
                  <c:v>1988</c:v>
                </c:pt>
                <c:pt idx="31">
                  <c:v>1989</c:v>
                </c:pt>
                <c:pt idx="32">
                  <c:v>1990</c:v>
                </c:pt>
                <c:pt idx="33">
                  <c:v>1991</c:v>
                </c:pt>
                <c:pt idx="34">
                  <c:v>1992</c:v>
                </c:pt>
                <c:pt idx="35">
                  <c:v>1993</c:v>
                </c:pt>
                <c:pt idx="36">
                  <c:v>1994</c:v>
                </c:pt>
                <c:pt idx="37">
                  <c:v>1995</c:v>
                </c:pt>
                <c:pt idx="38">
                  <c:v>1996</c:v>
                </c:pt>
                <c:pt idx="39">
                  <c:v>1997</c:v>
                </c:pt>
                <c:pt idx="40">
                  <c:v>1998</c:v>
                </c:pt>
                <c:pt idx="41">
                  <c:v>1999</c:v>
                </c:pt>
                <c:pt idx="42">
                  <c:v>2000</c:v>
                </c:pt>
                <c:pt idx="43">
                  <c:v>2001</c:v>
                </c:pt>
                <c:pt idx="44">
                  <c:v>2002</c:v>
                </c:pt>
                <c:pt idx="45">
                  <c:v>2003</c:v>
                </c:pt>
                <c:pt idx="46">
                  <c:v>2004</c:v>
                </c:pt>
                <c:pt idx="47">
                  <c:v>2005</c:v>
                </c:pt>
                <c:pt idx="48">
                  <c:v>2006</c:v>
                </c:pt>
                <c:pt idx="49">
                  <c:v>2007</c:v>
                </c:pt>
                <c:pt idx="50">
                  <c:v>2008</c:v>
                </c:pt>
                <c:pt idx="51">
                  <c:v>2009</c:v>
                </c:pt>
                <c:pt idx="52">
                  <c:v>2010</c:v>
                </c:pt>
                <c:pt idx="53">
                  <c:v>2011</c:v>
                </c:pt>
                <c:pt idx="54">
                  <c:v>2012</c:v>
                </c:pt>
                <c:pt idx="55">
                  <c:v>2013</c:v>
                </c:pt>
                <c:pt idx="56">
                  <c:v>2014</c:v>
                </c:pt>
                <c:pt idx="57">
                  <c:v>2015</c:v>
                </c:pt>
                <c:pt idx="58">
                  <c:v>2016</c:v>
                </c:pt>
                <c:pt idx="59">
                  <c:v>2017</c:v>
                </c:pt>
                <c:pt idx="60">
                  <c:v>2018</c:v>
                </c:pt>
                <c:pt idx="61">
                  <c:v>2019</c:v>
                </c:pt>
                <c:pt idx="62">
                  <c:v>2020</c:v>
                </c:pt>
              </c:strCache>
            </c:strRef>
          </c:cat>
          <c:val>
            <c:numRef>
              <c:f>graphs!$BU$42:$BU$104</c:f>
              <c:numCache>
                <c:formatCode>General</c:formatCode>
                <c:ptCount val="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</c:numCache>
            </c:numRef>
          </c:val>
        </c:ser>
        <c:ser>
          <c:idx val="5"/>
          <c:order val="5"/>
          <c:tx>
            <c:strRef>
              <c:f>graphs!$BV$41:$BV$41</c:f>
              <c:strCache>
                <c:ptCount val="1"/>
                <c:pt idx="0">
                  <c:v>Launcher upper stage</c:v>
                </c:pt>
              </c:strCache>
            </c:strRef>
          </c:tx>
          <c:spPr>
            <a:solidFill>
              <a:srgbClr val="70ad47"/>
            </a:solidFill>
            <a:ln>
              <a:solidFill>
                <a:srgbClr val="000000"/>
              </a:solidFill>
            </a:ln>
          </c:spPr>
          <c:invertIfNegative val="0"/>
          <c:dLbls>
            <c:numFmt formatCode="General" sourceLinked="1"/>
            <c:dLblPos val="ct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graphs!$P$42:$P$104</c:f>
              <c:strCache>
                <c:ptCount val="63"/>
                <c:pt idx="0">
                  <c:v>1958</c:v>
                </c:pt>
                <c:pt idx="1">
                  <c:v>1959</c:v>
                </c:pt>
                <c:pt idx="2">
                  <c:v>1960</c:v>
                </c:pt>
                <c:pt idx="3">
                  <c:v>1961</c:v>
                </c:pt>
                <c:pt idx="4">
                  <c:v>1962</c:v>
                </c:pt>
                <c:pt idx="5">
                  <c:v>1963</c:v>
                </c:pt>
                <c:pt idx="6">
                  <c:v>1964</c:v>
                </c:pt>
                <c:pt idx="7">
                  <c:v>1965</c:v>
                </c:pt>
                <c:pt idx="8">
                  <c:v>1966</c:v>
                </c:pt>
                <c:pt idx="9">
                  <c:v>1967</c:v>
                </c:pt>
                <c:pt idx="10">
                  <c:v>1968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1974</c:v>
                </c:pt>
                <c:pt idx="17">
                  <c:v>1975</c:v>
                </c:pt>
                <c:pt idx="18">
                  <c:v>1976</c:v>
                </c:pt>
                <c:pt idx="19">
                  <c:v>1977</c:v>
                </c:pt>
                <c:pt idx="20">
                  <c:v>1978</c:v>
                </c:pt>
                <c:pt idx="21">
                  <c:v>1979</c:v>
                </c:pt>
                <c:pt idx="22">
                  <c:v>1980</c:v>
                </c:pt>
                <c:pt idx="23">
                  <c:v>1981</c:v>
                </c:pt>
                <c:pt idx="24">
                  <c:v>1982</c:v>
                </c:pt>
                <c:pt idx="25">
                  <c:v>1983</c:v>
                </c:pt>
                <c:pt idx="26">
                  <c:v>1984</c:v>
                </c:pt>
                <c:pt idx="27">
                  <c:v>1985</c:v>
                </c:pt>
                <c:pt idx="28">
                  <c:v>1986</c:v>
                </c:pt>
                <c:pt idx="29">
                  <c:v>1987</c:v>
                </c:pt>
                <c:pt idx="30">
                  <c:v>1988</c:v>
                </c:pt>
                <c:pt idx="31">
                  <c:v>1989</c:v>
                </c:pt>
                <c:pt idx="32">
                  <c:v>1990</c:v>
                </c:pt>
                <c:pt idx="33">
                  <c:v>1991</c:v>
                </c:pt>
                <c:pt idx="34">
                  <c:v>1992</c:v>
                </c:pt>
                <c:pt idx="35">
                  <c:v>1993</c:v>
                </c:pt>
                <c:pt idx="36">
                  <c:v>1994</c:v>
                </c:pt>
                <c:pt idx="37">
                  <c:v>1995</c:v>
                </c:pt>
                <c:pt idx="38">
                  <c:v>1996</c:v>
                </c:pt>
                <c:pt idx="39">
                  <c:v>1997</c:v>
                </c:pt>
                <c:pt idx="40">
                  <c:v>1998</c:v>
                </c:pt>
                <c:pt idx="41">
                  <c:v>1999</c:v>
                </c:pt>
                <c:pt idx="42">
                  <c:v>2000</c:v>
                </c:pt>
                <c:pt idx="43">
                  <c:v>2001</c:v>
                </c:pt>
                <c:pt idx="44">
                  <c:v>2002</c:v>
                </c:pt>
                <c:pt idx="45">
                  <c:v>2003</c:v>
                </c:pt>
                <c:pt idx="46">
                  <c:v>2004</c:v>
                </c:pt>
                <c:pt idx="47">
                  <c:v>2005</c:v>
                </c:pt>
                <c:pt idx="48">
                  <c:v>2006</c:v>
                </c:pt>
                <c:pt idx="49">
                  <c:v>2007</c:v>
                </c:pt>
                <c:pt idx="50">
                  <c:v>2008</c:v>
                </c:pt>
                <c:pt idx="51">
                  <c:v>2009</c:v>
                </c:pt>
                <c:pt idx="52">
                  <c:v>2010</c:v>
                </c:pt>
                <c:pt idx="53">
                  <c:v>2011</c:v>
                </c:pt>
                <c:pt idx="54">
                  <c:v>2012</c:v>
                </c:pt>
                <c:pt idx="55">
                  <c:v>2013</c:v>
                </c:pt>
                <c:pt idx="56">
                  <c:v>2014</c:v>
                </c:pt>
                <c:pt idx="57">
                  <c:v>2015</c:v>
                </c:pt>
                <c:pt idx="58">
                  <c:v>2016</c:v>
                </c:pt>
                <c:pt idx="59">
                  <c:v>2017</c:v>
                </c:pt>
                <c:pt idx="60">
                  <c:v>2018</c:v>
                </c:pt>
                <c:pt idx="61">
                  <c:v>2019</c:v>
                </c:pt>
                <c:pt idx="62">
                  <c:v>2020</c:v>
                </c:pt>
              </c:strCache>
            </c:strRef>
          </c:cat>
          <c:val>
            <c:numRef>
              <c:f>graphs!$BV$42:$BV$104</c:f>
              <c:numCache>
                <c:formatCode>General</c:formatCode>
                <c:ptCount val="6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</c:numCache>
            </c:numRef>
          </c:val>
        </c:ser>
        <c:ser>
          <c:idx val="6"/>
          <c:order val="6"/>
          <c:tx>
            <c:strRef>
              <c:f>graphs!$BW$41:$BW$41</c:f>
              <c:strCache>
                <c:ptCount val="1"/>
                <c:pt idx="0">
                  <c:v>Crew ascent stage</c:v>
                </c:pt>
              </c:strCache>
            </c:strRef>
          </c:tx>
          <c:spPr>
            <a:solidFill>
              <a:srgbClr val="b8cae9"/>
            </a:solidFill>
            <a:ln>
              <a:solidFill>
                <a:srgbClr val="000000"/>
              </a:solidFill>
            </a:ln>
          </c:spPr>
          <c:invertIfNegative val="0"/>
          <c:dLbls>
            <c:numFmt formatCode="General" sourceLinked="1"/>
            <c:dLblPos val="ct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graphs!$P$42:$P$104</c:f>
              <c:strCache>
                <c:ptCount val="63"/>
                <c:pt idx="0">
                  <c:v>1958</c:v>
                </c:pt>
                <c:pt idx="1">
                  <c:v>1959</c:v>
                </c:pt>
                <c:pt idx="2">
                  <c:v>1960</c:v>
                </c:pt>
                <c:pt idx="3">
                  <c:v>1961</c:v>
                </c:pt>
                <c:pt idx="4">
                  <c:v>1962</c:v>
                </c:pt>
                <c:pt idx="5">
                  <c:v>1963</c:v>
                </c:pt>
                <c:pt idx="6">
                  <c:v>1964</c:v>
                </c:pt>
                <c:pt idx="7">
                  <c:v>1965</c:v>
                </c:pt>
                <c:pt idx="8">
                  <c:v>1966</c:v>
                </c:pt>
                <c:pt idx="9">
                  <c:v>1967</c:v>
                </c:pt>
                <c:pt idx="10">
                  <c:v>1968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1974</c:v>
                </c:pt>
                <c:pt idx="17">
                  <c:v>1975</c:v>
                </c:pt>
                <c:pt idx="18">
                  <c:v>1976</c:v>
                </c:pt>
                <c:pt idx="19">
                  <c:v>1977</c:v>
                </c:pt>
                <c:pt idx="20">
                  <c:v>1978</c:v>
                </c:pt>
                <c:pt idx="21">
                  <c:v>1979</c:v>
                </c:pt>
                <c:pt idx="22">
                  <c:v>1980</c:v>
                </c:pt>
                <c:pt idx="23">
                  <c:v>1981</c:v>
                </c:pt>
                <c:pt idx="24">
                  <c:v>1982</c:v>
                </c:pt>
                <c:pt idx="25">
                  <c:v>1983</c:v>
                </c:pt>
                <c:pt idx="26">
                  <c:v>1984</c:v>
                </c:pt>
                <c:pt idx="27">
                  <c:v>1985</c:v>
                </c:pt>
                <c:pt idx="28">
                  <c:v>1986</c:v>
                </c:pt>
                <c:pt idx="29">
                  <c:v>1987</c:v>
                </c:pt>
                <c:pt idx="30">
                  <c:v>1988</c:v>
                </c:pt>
                <c:pt idx="31">
                  <c:v>1989</c:v>
                </c:pt>
                <c:pt idx="32">
                  <c:v>1990</c:v>
                </c:pt>
                <c:pt idx="33">
                  <c:v>1991</c:v>
                </c:pt>
                <c:pt idx="34">
                  <c:v>1992</c:v>
                </c:pt>
                <c:pt idx="35">
                  <c:v>1993</c:v>
                </c:pt>
                <c:pt idx="36">
                  <c:v>1994</c:v>
                </c:pt>
                <c:pt idx="37">
                  <c:v>1995</c:v>
                </c:pt>
                <c:pt idx="38">
                  <c:v>1996</c:v>
                </c:pt>
                <c:pt idx="39">
                  <c:v>1997</c:v>
                </c:pt>
                <c:pt idx="40">
                  <c:v>1998</c:v>
                </c:pt>
                <c:pt idx="41">
                  <c:v>1999</c:v>
                </c:pt>
                <c:pt idx="42">
                  <c:v>2000</c:v>
                </c:pt>
                <c:pt idx="43">
                  <c:v>2001</c:v>
                </c:pt>
                <c:pt idx="44">
                  <c:v>2002</c:v>
                </c:pt>
                <c:pt idx="45">
                  <c:v>2003</c:v>
                </c:pt>
                <c:pt idx="46">
                  <c:v>2004</c:v>
                </c:pt>
                <c:pt idx="47">
                  <c:v>2005</c:v>
                </c:pt>
                <c:pt idx="48">
                  <c:v>2006</c:v>
                </c:pt>
                <c:pt idx="49">
                  <c:v>2007</c:v>
                </c:pt>
                <c:pt idx="50">
                  <c:v>2008</c:v>
                </c:pt>
                <c:pt idx="51">
                  <c:v>2009</c:v>
                </c:pt>
                <c:pt idx="52">
                  <c:v>2010</c:v>
                </c:pt>
                <c:pt idx="53">
                  <c:v>2011</c:v>
                </c:pt>
                <c:pt idx="54">
                  <c:v>2012</c:v>
                </c:pt>
                <c:pt idx="55">
                  <c:v>2013</c:v>
                </c:pt>
                <c:pt idx="56">
                  <c:v>2014</c:v>
                </c:pt>
                <c:pt idx="57">
                  <c:v>2015</c:v>
                </c:pt>
                <c:pt idx="58">
                  <c:v>2016</c:v>
                </c:pt>
                <c:pt idx="59">
                  <c:v>2017</c:v>
                </c:pt>
                <c:pt idx="60">
                  <c:v>2018</c:v>
                </c:pt>
                <c:pt idx="61">
                  <c:v>2019</c:v>
                </c:pt>
                <c:pt idx="62">
                  <c:v>2020</c:v>
                </c:pt>
              </c:strCache>
            </c:strRef>
          </c:cat>
          <c:val>
            <c:numRef>
              <c:f>graphs!$BW$42:$BW$104</c:f>
              <c:numCache>
                <c:formatCode>General</c:formatCode>
                <c:ptCount val="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2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</c:numCache>
            </c:numRef>
          </c:val>
        </c:ser>
        <c:ser>
          <c:idx val="7"/>
          <c:order val="7"/>
          <c:tx>
            <c:strRef>
              <c:f>graphs!$BX$41:$BX$41</c:f>
              <c:strCache>
                <c:ptCount val="1"/>
                <c:pt idx="0">
                  <c:v>Crew lander</c:v>
                </c:pt>
              </c:strCache>
            </c:strRef>
          </c:tx>
          <c:spPr>
            <a:solidFill>
              <a:srgbClr val="f9d6be"/>
            </a:solidFill>
            <a:ln>
              <a:solidFill>
                <a:srgbClr val="000000"/>
              </a:solidFill>
            </a:ln>
          </c:spPr>
          <c:invertIfNegative val="0"/>
          <c:dLbls>
            <c:numFmt formatCode="General" sourceLinked="1"/>
            <c:dLblPos val="ct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graphs!$P$42:$P$104</c:f>
              <c:strCache>
                <c:ptCount val="63"/>
                <c:pt idx="0">
                  <c:v>1958</c:v>
                </c:pt>
                <c:pt idx="1">
                  <c:v>1959</c:v>
                </c:pt>
                <c:pt idx="2">
                  <c:v>1960</c:v>
                </c:pt>
                <c:pt idx="3">
                  <c:v>1961</c:v>
                </c:pt>
                <c:pt idx="4">
                  <c:v>1962</c:v>
                </c:pt>
                <c:pt idx="5">
                  <c:v>1963</c:v>
                </c:pt>
                <c:pt idx="6">
                  <c:v>1964</c:v>
                </c:pt>
                <c:pt idx="7">
                  <c:v>1965</c:v>
                </c:pt>
                <c:pt idx="8">
                  <c:v>1966</c:v>
                </c:pt>
                <c:pt idx="9">
                  <c:v>1967</c:v>
                </c:pt>
                <c:pt idx="10">
                  <c:v>1968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1974</c:v>
                </c:pt>
                <c:pt idx="17">
                  <c:v>1975</c:v>
                </c:pt>
                <c:pt idx="18">
                  <c:v>1976</c:v>
                </c:pt>
                <c:pt idx="19">
                  <c:v>1977</c:v>
                </c:pt>
                <c:pt idx="20">
                  <c:v>1978</c:v>
                </c:pt>
                <c:pt idx="21">
                  <c:v>1979</c:v>
                </c:pt>
                <c:pt idx="22">
                  <c:v>1980</c:v>
                </c:pt>
                <c:pt idx="23">
                  <c:v>1981</c:v>
                </c:pt>
                <c:pt idx="24">
                  <c:v>1982</c:v>
                </c:pt>
                <c:pt idx="25">
                  <c:v>1983</c:v>
                </c:pt>
                <c:pt idx="26">
                  <c:v>1984</c:v>
                </c:pt>
                <c:pt idx="27">
                  <c:v>1985</c:v>
                </c:pt>
                <c:pt idx="28">
                  <c:v>1986</c:v>
                </c:pt>
                <c:pt idx="29">
                  <c:v>1987</c:v>
                </c:pt>
                <c:pt idx="30">
                  <c:v>1988</c:v>
                </c:pt>
                <c:pt idx="31">
                  <c:v>1989</c:v>
                </c:pt>
                <c:pt idx="32">
                  <c:v>1990</c:v>
                </c:pt>
                <c:pt idx="33">
                  <c:v>1991</c:v>
                </c:pt>
                <c:pt idx="34">
                  <c:v>1992</c:v>
                </c:pt>
                <c:pt idx="35">
                  <c:v>1993</c:v>
                </c:pt>
                <c:pt idx="36">
                  <c:v>1994</c:v>
                </c:pt>
                <c:pt idx="37">
                  <c:v>1995</c:v>
                </c:pt>
                <c:pt idx="38">
                  <c:v>1996</c:v>
                </c:pt>
                <c:pt idx="39">
                  <c:v>1997</c:v>
                </c:pt>
                <c:pt idx="40">
                  <c:v>1998</c:v>
                </c:pt>
                <c:pt idx="41">
                  <c:v>1999</c:v>
                </c:pt>
                <c:pt idx="42">
                  <c:v>2000</c:v>
                </c:pt>
                <c:pt idx="43">
                  <c:v>2001</c:v>
                </c:pt>
                <c:pt idx="44">
                  <c:v>2002</c:v>
                </c:pt>
                <c:pt idx="45">
                  <c:v>2003</c:v>
                </c:pt>
                <c:pt idx="46">
                  <c:v>2004</c:v>
                </c:pt>
                <c:pt idx="47">
                  <c:v>2005</c:v>
                </c:pt>
                <c:pt idx="48">
                  <c:v>2006</c:v>
                </c:pt>
                <c:pt idx="49">
                  <c:v>2007</c:v>
                </c:pt>
                <c:pt idx="50">
                  <c:v>2008</c:v>
                </c:pt>
                <c:pt idx="51">
                  <c:v>2009</c:v>
                </c:pt>
                <c:pt idx="52">
                  <c:v>2010</c:v>
                </c:pt>
                <c:pt idx="53">
                  <c:v>2011</c:v>
                </c:pt>
                <c:pt idx="54">
                  <c:v>2012</c:v>
                </c:pt>
                <c:pt idx="55">
                  <c:v>2013</c:v>
                </c:pt>
                <c:pt idx="56">
                  <c:v>2014</c:v>
                </c:pt>
                <c:pt idx="57">
                  <c:v>2015</c:v>
                </c:pt>
                <c:pt idx="58">
                  <c:v>2016</c:v>
                </c:pt>
                <c:pt idx="59">
                  <c:v>2017</c:v>
                </c:pt>
                <c:pt idx="60">
                  <c:v>2018</c:v>
                </c:pt>
                <c:pt idx="61">
                  <c:v>2019</c:v>
                </c:pt>
                <c:pt idx="62">
                  <c:v>2020</c:v>
                </c:pt>
              </c:strCache>
            </c:strRef>
          </c:cat>
          <c:val>
            <c:numRef>
              <c:f>graphs!$BX$42:$BX$104</c:f>
              <c:numCache>
                <c:formatCode>General</c:formatCode>
                <c:ptCount val="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0</c:v>
                </c:pt>
                <c:pt idx="13">
                  <c:v>2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</c:numCache>
            </c:numRef>
          </c:val>
        </c:ser>
        <c:ser>
          <c:idx val="8"/>
          <c:order val="8"/>
          <c:tx>
            <c:strRef>
              <c:f>graphs!$BY$41:$BY$41</c:f>
              <c:strCache>
                <c:ptCount val="1"/>
                <c:pt idx="0">
                  <c:v>Crew rover</c:v>
                </c:pt>
              </c:strCache>
            </c:strRef>
          </c:tx>
          <c:spPr>
            <a:solidFill>
              <a:srgbClr val="f1f1f1"/>
            </a:solidFill>
            <a:ln>
              <a:solidFill>
                <a:srgbClr val="000000"/>
              </a:solidFill>
            </a:ln>
          </c:spPr>
          <c:invertIfNegative val="0"/>
          <c:dLbls>
            <c:numFmt formatCode="General" sourceLinked="1"/>
            <c:dLblPos val="ct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graphs!$P$42:$P$104</c:f>
              <c:strCache>
                <c:ptCount val="63"/>
                <c:pt idx="0">
                  <c:v>1958</c:v>
                </c:pt>
                <c:pt idx="1">
                  <c:v>1959</c:v>
                </c:pt>
                <c:pt idx="2">
                  <c:v>1960</c:v>
                </c:pt>
                <c:pt idx="3">
                  <c:v>1961</c:v>
                </c:pt>
                <c:pt idx="4">
                  <c:v>1962</c:v>
                </c:pt>
                <c:pt idx="5">
                  <c:v>1963</c:v>
                </c:pt>
                <c:pt idx="6">
                  <c:v>1964</c:v>
                </c:pt>
                <c:pt idx="7">
                  <c:v>1965</c:v>
                </c:pt>
                <c:pt idx="8">
                  <c:v>1966</c:v>
                </c:pt>
                <c:pt idx="9">
                  <c:v>1967</c:v>
                </c:pt>
                <c:pt idx="10">
                  <c:v>1968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1974</c:v>
                </c:pt>
                <c:pt idx="17">
                  <c:v>1975</c:v>
                </c:pt>
                <c:pt idx="18">
                  <c:v>1976</c:v>
                </c:pt>
                <c:pt idx="19">
                  <c:v>1977</c:v>
                </c:pt>
                <c:pt idx="20">
                  <c:v>1978</c:v>
                </c:pt>
                <c:pt idx="21">
                  <c:v>1979</c:v>
                </c:pt>
                <c:pt idx="22">
                  <c:v>1980</c:v>
                </c:pt>
                <c:pt idx="23">
                  <c:v>1981</c:v>
                </c:pt>
                <c:pt idx="24">
                  <c:v>1982</c:v>
                </c:pt>
                <c:pt idx="25">
                  <c:v>1983</c:v>
                </c:pt>
                <c:pt idx="26">
                  <c:v>1984</c:v>
                </c:pt>
                <c:pt idx="27">
                  <c:v>1985</c:v>
                </c:pt>
                <c:pt idx="28">
                  <c:v>1986</c:v>
                </c:pt>
                <c:pt idx="29">
                  <c:v>1987</c:v>
                </c:pt>
                <c:pt idx="30">
                  <c:v>1988</c:v>
                </c:pt>
                <c:pt idx="31">
                  <c:v>1989</c:v>
                </c:pt>
                <c:pt idx="32">
                  <c:v>1990</c:v>
                </c:pt>
                <c:pt idx="33">
                  <c:v>1991</c:v>
                </c:pt>
                <c:pt idx="34">
                  <c:v>1992</c:v>
                </c:pt>
                <c:pt idx="35">
                  <c:v>1993</c:v>
                </c:pt>
                <c:pt idx="36">
                  <c:v>1994</c:v>
                </c:pt>
                <c:pt idx="37">
                  <c:v>1995</c:v>
                </c:pt>
                <c:pt idx="38">
                  <c:v>1996</c:v>
                </c:pt>
                <c:pt idx="39">
                  <c:v>1997</c:v>
                </c:pt>
                <c:pt idx="40">
                  <c:v>1998</c:v>
                </c:pt>
                <c:pt idx="41">
                  <c:v>1999</c:v>
                </c:pt>
                <c:pt idx="42">
                  <c:v>2000</c:v>
                </c:pt>
                <c:pt idx="43">
                  <c:v>2001</c:v>
                </c:pt>
                <c:pt idx="44">
                  <c:v>2002</c:v>
                </c:pt>
                <c:pt idx="45">
                  <c:v>2003</c:v>
                </c:pt>
                <c:pt idx="46">
                  <c:v>2004</c:v>
                </c:pt>
                <c:pt idx="47">
                  <c:v>2005</c:v>
                </c:pt>
                <c:pt idx="48">
                  <c:v>2006</c:v>
                </c:pt>
                <c:pt idx="49">
                  <c:v>2007</c:v>
                </c:pt>
                <c:pt idx="50">
                  <c:v>2008</c:v>
                </c:pt>
                <c:pt idx="51">
                  <c:v>2009</c:v>
                </c:pt>
                <c:pt idx="52">
                  <c:v>2010</c:v>
                </c:pt>
                <c:pt idx="53">
                  <c:v>2011</c:v>
                </c:pt>
                <c:pt idx="54">
                  <c:v>2012</c:v>
                </c:pt>
                <c:pt idx="55">
                  <c:v>2013</c:v>
                </c:pt>
                <c:pt idx="56">
                  <c:v>2014</c:v>
                </c:pt>
                <c:pt idx="57">
                  <c:v>2015</c:v>
                </c:pt>
                <c:pt idx="58">
                  <c:v>2016</c:v>
                </c:pt>
                <c:pt idx="59">
                  <c:v>2017</c:v>
                </c:pt>
                <c:pt idx="60">
                  <c:v>2018</c:v>
                </c:pt>
                <c:pt idx="61">
                  <c:v>2019</c:v>
                </c:pt>
                <c:pt idx="62">
                  <c:v>2020</c:v>
                </c:pt>
              </c:strCache>
            </c:strRef>
          </c:cat>
          <c:val>
            <c:numRef>
              <c:f>graphs!$BY$42:$BY$104</c:f>
              <c:numCache>
                <c:formatCode>General</c:formatCode>
                <c:ptCount val="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</c:numCache>
            </c:numRef>
          </c:val>
        </c:ser>
        <c:gapWidth val="150"/>
        <c:overlap val="100"/>
        <c:axId val="56253229"/>
        <c:axId val="28101632"/>
      </c:barChart>
      <c:catAx>
        <c:axId val="5625322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28101632"/>
        <c:crosses val="autoZero"/>
        <c:auto val="1"/>
        <c:lblAlgn val="ctr"/>
        <c:lblOffset val="100"/>
      </c:catAx>
      <c:valAx>
        <c:axId val="28101632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56253229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Calibri"/>
              <a:ea typeface="Calibri"/>
            </a:defRPr>
          </a:pPr>
        </a:p>
      </c:txPr>
    </c:legend>
    <c:plotVisOnly val="1"/>
    <c:dispBlanksAs val="zero"/>
  </c:chart>
  <c:spPr>
    <a:solidFill>
      <a:srgbClr val="ffffff"/>
    </a:solidFill>
    <a:ln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graphs!$L$2:$L$2</c:f>
              <c:strCache>
                <c:ptCount val="1"/>
                <c:pt idx="0">
                  <c:v>Unsuccessful</c:v>
                </c:pt>
              </c:strCache>
            </c:strRef>
          </c:tx>
          <c:spPr>
            <a:solidFill>
              <a:srgbClr val="70ad47"/>
            </a:solidFill>
            <a:ln>
              <a:solidFill>
                <a:srgbClr val="000000"/>
              </a:solidFill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graphs!$J$3:$J$10</c:f>
              <c:strCache>
                <c:ptCount val="8"/>
                <c:pt idx="0">
                  <c:v/>
                </c:pt>
                <c:pt idx="1">
                  <c:v>Fly-by</c:v>
                </c:pt>
                <c:pt idx="2">
                  <c:v>Orbit</c:v>
                </c:pt>
                <c:pt idx="3">
                  <c:v>Impact</c:v>
                </c:pt>
                <c:pt idx="4">
                  <c:v>Soft landing</c:v>
                </c:pt>
                <c:pt idx="5">
                  <c:v>Surface exploration</c:v>
                </c:pt>
                <c:pt idx="6">
                  <c:v>Ascent</c:v>
                </c:pt>
                <c:pt idx="7">
                  <c:v/>
                </c:pt>
              </c:strCache>
            </c:strRef>
          </c:cat>
          <c:val>
            <c:numRef>
              <c:f>graphs!$L$3:$L$3</c:f>
              <c:numCache>
                <c:formatCode>General</c:formatCode>
                <c:ptCount val="1"/>
                <c:pt idx="0">
                  <c:v>64</c:v>
                </c:pt>
              </c:numCache>
            </c:numRef>
          </c:val>
        </c:ser>
        <c:ser>
          <c:idx val="1"/>
          <c:order val="1"/>
          <c:tx>
            <c:strRef>
              <c:f>graphs!$M$2:$M$2</c:f>
              <c:strCache>
                <c:ptCount val="1"/>
                <c:pt idx="0">
                  <c:v>Partial success</c:v>
                </c:pt>
              </c:strCache>
            </c:strRef>
          </c:tx>
          <c:spPr>
            <a:solidFill>
              <a:srgbClr val="4472c4"/>
            </a:solidFill>
            <a:ln>
              <a:solidFill>
                <a:srgbClr val="000000"/>
              </a:solidFill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graphs!$J$3:$J$10</c:f>
              <c:strCache>
                <c:ptCount val="8"/>
                <c:pt idx="0">
                  <c:v/>
                </c:pt>
                <c:pt idx="1">
                  <c:v>Fly-by</c:v>
                </c:pt>
                <c:pt idx="2">
                  <c:v>Orbit</c:v>
                </c:pt>
                <c:pt idx="3">
                  <c:v>Impact</c:v>
                </c:pt>
                <c:pt idx="4">
                  <c:v>Soft landing</c:v>
                </c:pt>
                <c:pt idx="5">
                  <c:v>Surface exploration</c:v>
                </c:pt>
                <c:pt idx="6">
                  <c:v>Ascent</c:v>
                </c:pt>
                <c:pt idx="7">
                  <c:v/>
                </c:pt>
              </c:strCache>
            </c:strRef>
          </c:cat>
          <c:val>
            <c:numRef>
              <c:f>graphs!$M$3:$M$3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</c:ser>
        <c:ser>
          <c:idx val="2"/>
          <c:order val="2"/>
          <c:tx>
            <c:strRef>
              <c:f>graphs!$N$2:$N$2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ffc000"/>
            </a:solidFill>
            <a:ln>
              <a:solidFill>
                <a:srgbClr val="000000"/>
              </a:solidFill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graphs!$J$3:$J$10</c:f>
              <c:strCache>
                <c:ptCount val="8"/>
                <c:pt idx="0">
                  <c:v/>
                </c:pt>
                <c:pt idx="1">
                  <c:v>Fly-by</c:v>
                </c:pt>
                <c:pt idx="2">
                  <c:v>Orbit</c:v>
                </c:pt>
                <c:pt idx="3">
                  <c:v>Impact</c:v>
                </c:pt>
                <c:pt idx="4">
                  <c:v>Soft landing</c:v>
                </c:pt>
                <c:pt idx="5">
                  <c:v>Surface exploration</c:v>
                </c:pt>
                <c:pt idx="6">
                  <c:v>Ascent</c:v>
                </c:pt>
                <c:pt idx="7">
                  <c:v/>
                </c:pt>
              </c:strCache>
            </c:strRef>
          </c:cat>
          <c:val>
            <c:numRef>
              <c:f>graphs!$N$3:$N$3</c:f>
              <c:numCache>
                <c:formatCode>General</c:formatCode>
                <c:ptCount val="1"/>
                <c:pt idx="0">
                  <c:v>102</c:v>
                </c:pt>
              </c:numCache>
            </c:numRef>
          </c:val>
        </c:ser>
        <c:ser>
          <c:idx val="3"/>
          <c:order val="3"/>
          <c:tx>
            <c:strRef>
              <c:f>graphs!$O$2:$O$2</c:f>
              <c:strCache>
                <c:ptCount val="1"/>
                <c:pt idx="0">
                  <c:v>Active mission</c:v>
                </c:pt>
              </c:strCache>
            </c:strRef>
          </c:tx>
          <c:spPr>
            <a:solidFill>
              <a:srgbClr val="a5a5a5"/>
            </a:solidFill>
            <a:ln>
              <a:solidFill>
                <a:srgbClr val="000000"/>
              </a:solidFill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graphs!$J$3:$J$10</c:f>
              <c:strCache>
                <c:ptCount val="8"/>
                <c:pt idx="0">
                  <c:v/>
                </c:pt>
                <c:pt idx="1">
                  <c:v>Fly-by</c:v>
                </c:pt>
                <c:pt idx="2">
                  <c:v>Orbit</c:v>
                </c:pt>
                <c:pt idx="3">
                  <c:v>Impact</c:v>
                </c:pt>
                <c:pt idx="4">
                  <c:v>Soft landing</c:v>
                </c:pt>
                <c:pt idx="5">
                  <c:v>Surface exploration</c:v>
                </c:pt>
                <c:pt idx="6">
                  <c:v>Ascent</c:v>
                </c:pt>
                <c:pt idx="7">
                  <c:v/>
                </c:pt>
              </c:strCache>
            </c:strRef>
          </c:cat>
          <c:val>
            <c:numRef>
              <c:f>graphs!$O$3:$O$3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</c:ser>
        <c:gapWidth val="150"/>
        <c:overlap val="0"/>
        <c:axId val="34492999"/>
        <c:axId val="34989049"/>
      </c:barChart>
      <c:catAx>
        <c:axId val="3449299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800" spc="-1" strike="noStrike">
                    <a:solidFill>
                      <a:srgbClr val="000000"/>
                    </a:solidFill>
                    <a:latin typeface="Roboto"/>
                    <a:ea typeface="Calibri"/>
                  </a:defRPr>
                </a:pPr>
                <a:r>
                  <a:rPr b="0" sz="1800" spc="-1" strike="noStrike">
                    <a:solidFill>
                      <a:srgbClr val="000000"/>
                    </a:solidFill>
                    <a:latin typeface="Roboto"/>
                    <a:ea typeface="Calibri"/>
                  </a:rPr>
                  <a:t>Mission target</a:t>
                </a:r>
              </a:p>
            </c:rich>
          </c:tx>
          <c:layout>
            <c:manualLayout>
              <c:xMode val="edge"/>
              <c:yMode val="edge"/>
              <c:x val="0.116605903798659"/>
              <c:y val="0.8791104050834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400" spc="-1" strike="noStrike">
                <a:solidFill>
                  <a:srgbClr val="000000"/>
                </a:solidFill>
                <a:latin typeface="Roboto"/>
                <a:ea typeface="Calibri"/>
              </a:defRPr>
            </a:pPr>
          </a:p>
        </c:txPr>
        <c:crossAx val="34989049"/>
        <c:crosses val="autoZero"/>
        <c:auto val="1"/>
        <c:lblAlgn val="ctr"/>
        <c:lblOffset val="100"/>
      </c:catAx>
      <c:valAx>
        <c:axId val="34989049"/>
        <c:scaling>
          <c:orientation val="minMax"/>
          <c:max val="40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800" spc="-1" strike="noStrike">
                    <a:solidFill>
                      <a:srgbClr val="000000"/>
                    </a:solidFill>
                    <a:latin typeface="Roboto"/>
                    <a:ea typeface="Calibri"/>
                  </a:defRPr>
                </a:pPr>
                <a:r>
                  <a:rPr b="0" sz="1800" spc="-1" strike="noStrike">
                    <a:solidFill>
                      <a:srgbClr val="000000"/>
                    </a:solidFill>
                    <a:latin typeface="Roboto"/>
                    <a:ea typeface="Calibri"/>
                  </a:rPr>
                  <a:t>Number of spacecraft</a:t>
                </a:r>
              </a:p>
            </c:rich>
          </c:tx>
          <c:layout>
            <c:manualLayout>
              <c:xMode val="edge"/>
              <c:yMode val="edge"/>
              <c:x val="0.0522168646360108"/>
              <c:y val="0.0816521048451152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600" spc="-1" strike="noStrike">
                <a:solidFill>
                  <a:srgbClr val="000000"/>
                </a:solidFill>
                <a:latin typeface="Roboto"/>
                <a:ea typeface="Calibri"/>
              </a:defRPr>
            </a:pPr>
          </a:p>
        </c:txPr>
        <c:crossAx val="34492999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800" spc="-1" strike="noStrike">
              <a:solidFill>
                <a:srgbClr val="1a1a1a"/>
              </a:solidFill>
              <a:latin typeface="Roboto"/>
              <a:ea typeface="Calibri"/>
            </a:defRPr>
          </a:pPr>
        </a:p>
      </c:txPr>
    </c:legend>
    <c:plotVisOnly val="1"/>
    <c:dispBlanksAs val="zero"/>
  </c:chart>
  <c:spPr>
    <a:solidFill>
      <a:srgbClr val="ffffff"/>
    </a:solidFill>
    <a:ln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757575"/>
                </a:solidFill>
                <a:latin typeface="Arial"/>
                <a:ea typeface="Calibri"/>
              </a:defRPr>
            </a:pPr>
            <a:r>
              <a:rPr b="0" sz="1800" spc="-1" strike="noStrike">
                <a:solidFill>
                  <a:srgbClr val="757575"/>
                </a:solidFill>
                <a:latin typeface="Arial"/>
                <a:ea typeface="Calibri"/>
              </a:rPr>
              <a:t>Lunar mission results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doughnutChart>
        <c:varyColors val="1"/>
        <c:ser>
          <c:idx val="0"/>
          <c:order val="0"/>
          <c:spPr>
            <a:solidFill>
              <a:srgbClr val="4472c4"/>
            </a:solidFill>
            <a:ln>
              <a:noFill/>
            </a:ln>
          </c:spPr>
          <c:explosion val="0"/>
          <c:dPt>
            <c:idx val="0"/>
            <c:spPr>
              <a:solidFill>
                <a:srgbClr val="ed7d31"/>
              </a:solidFill>
              <a:ln>
                <a:noFill/>
              </a:ln>
            </c:spPr>
          </c:dPt>
          <c:dPt>
            <c:idx val="1"/>
            <c:spPr>
              <a:solidFill>
                <a:srgbClr val="ed7d31"/>
              </a:solidFill>
              <a:ln>
                <a:noFill/>
              </a:ln>
            </c:spPr>
          </c:dPt>
          <c:dPt>
            <c:idx val="2"/>
            <c:spPr>
              <a:solidFill>
                <a:srgbClr val="a5a5a5"/>
              </a:solidFill>
              <a:ln>
                <a:noFill/>
              </a:ln>
            </c:spPr>
          </c:dPt>
          <c:dPt>
            <c:idx val="3"/>
            <c:spPr>
              <a:solidFill>
                <a:srgbClr val="ffc000"/>
              </a:solidFill>
              <a:ln>
                <a:noFill/>
              </a:ln>
            </c:spPr>
          </c:dPt>
          <c:dLbls>
            <c:numFmt formatCode="General" sourceLinked="1"/>
            <c:dLbl>
              <c:idx val="0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showLegendKey val="0"/>
              <c:showVal val="0"/>
              <c:showCatName val="0"/>
              <c:showSerName val="0"/>
              <c:showPercent val="0"/>
            </c:dLbl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graphs!$L$2:$O$2</c:f>
              <c:strCache>
                <c:ptCount val="4"/>
                <c:pt idx="0">
                  <c:v>Unsuccessful</c:v>
                </c:pt>
                <c:pt idx="1">
                  <c:v>Partial success</c:v>
                </c:pt>
                <c:pt idx="2">
                  <c:v>Successful</c:v>
                </c:pt>
                <c:pt idx="3">
                  <c:v>Active mission</c:v>
                </c:pt>
              </c:strCache>
            </c:strRef>
          </c:cat>
          <c:val>
            <c:numRef>
              <c:f>graphs!$L$3:$O$3</c:f>
              <c:numCache>
                <c:formatCode>General</c:formatCode>
                <c:ptCount val="4"/>
                <c:pt idx="0">
                  <c:v>64</c:v>
                </c:pt>
                <c:pt idx="1">
                  <c:v>8</c:v>
                </c:pt>
                <c:pt idx="2">
                  <c:v>102</c:v>
                </c:pt>
                <c:pt idx="3">
                  <c:v>7</c:v>
                </c:pt>
              </c:numCache>
            </c:numRef>
          </c:val>
        </c:ser>
        <c:firstSliceAng val="0"/>
        <c:holeSize val="50"/>
      </c:doughnutChart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Calibri"/>
              <a:ea typeface="Calibri"/>
            </a:defRPr>
          </a:pPr>
        </a:p>
      </c:txPr>
    </c:legend>
    <c:plotVisOnly val="1"/>
    <c:dispBlanksAs val="zero"/>
  </c:chart>
  <c:spPr>
    <a:solidFill>
      <a:srgbClr val="ffffff"/>
    </a:solidFill>
    <a:ln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757575"/>
                </a:solidFill>
                <a:latin typeface="Arial"/>
                <a:ea typeface="Calibri"/>
              </a:defRPr>
            </a:pPr>
            <a:r>
              <a:rPr b="0" sz="1800" spc="-1" strike="noStrike">
                <a:solidFill>
                  <a:srgbClr val="757575"/>
                </a:solidFill>
                <a:latin typeface="Arial"/>
                <a:ea typeface="Calibri"/>
              </a:rPr>
              <a:t>Lunar spacecraft targets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doughnutChart>
        <c:varyColors val="1"/>
        <c:ser>
          <c:idx val="0"/>
          <c:order val="0"/>
          <c:spPr>
            <a:solidFill>
              <a:srgbClr val="4472c4"/>
            </a:solidFill>
            <a:ln>
              <a:noFill/>
            </a:ln>
          </c:spPr>
          <c:explosion val="0"/>
          <c:dPt>
            <c:idx val="0"/>
            <c:spPr>
              <a:solidFill>
                <a:srgbClr val="4472c4"/>
              </a:solidFill>
              <a:ln>
                <a:noFill/>
              </a:ln>
            </c:spPr>
          </c:dPt>
          <c:dPt>
            <c:idx val="1"/>
            <c:spPr>
              <a:solidFill>
                <a:srgbClr val="ed7d31"/>
              </a:solidFill>
              <a:ln>
                <a:noFill/>
              </a:ln>
            </c:spPr>
          </c:dPt>
          <c:dPt>
            <c:idx val="2"/>
            <c:spPr>
              <a:solidFill>
                <a:srgbClr val="a5a5a5"/>
              </a:solidFill>
              <a:ln>
                <a:noFill/>
              </a:ln>
            </c:spPr>
          </c:dPt>
          <c:dPt>
            <c:idx val="3"/>
            <c:spPr>
              <a:solidFill>
                <a:srgbClr val="ffc000"/>
              </a:solidFill>
              <a:ln>
                <a:noFill/>
              </a:ln>
            </c:spPr>
          </c:dPt>
          <c:dPt>
            <c:idx val="4"/>
            <c:spPr>
              <a:solidFill>
                <a:srgbClr val="5b9bd5"/>
              </a:solidFill>
              <a:ln>
                <a:noFill/>
              </a:ln>
            </c:spPr>
          </c:dPt>
          <c:dPt>
            <c:idx val="5"/>
            <c:spPr>
              <a:solidFill>
                <a:srgbClr val="70ad47"/>
              </a:solidFill>
              <a:ln>
                <a:noFill/>
              </a:ln>
            </c:spPr>
          </c:dPt>
          <c:dLbls>
            <c:numFmt formatCode="General" sourceLinked="1"/>
            <c:dLbl>
              <c:idx val="0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showLegendKey val="0"/>
              <c:showVal val="0"/>
              <c:showCatName val="0"/>
              <c:showSerName val="0"/>
              <c:showPercent val="0"/>
            </c:dLbl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graphs!$J$4:$J$9</c:f>
              <c:strCache>
                <c:ptCount val="6"/>
                <c:pt idx="0">
                  <c:v>Fly-by</c:v>
                </c:pt>
                <c:pt idx="1">
                  <c:v>Orbit</c:v>
                </c:pt>
                <c:pt idx="2">
                  <c:v>Impact</c:v>
                </c:pt>
                <c:pt idx="3">
                  <c:v>Soft landing</c:v>
                </c:pt>
                <c:pt idx="4">
                  <c:v>Surface exploration</c:v>
                </c:pt>
                <c:pt idx="5">
                  <c:v>Ascent</c:v>
                </c:pt>
              </c:strCache>
            </c:strRef>
          </c:cat>
          <c:val>
            <c:numRef>
              <c:f>graphs!$K$4:$K$9</c:f>
              <c:numCache>
                <c:formatCode>General</c:formatCode>
                <c:ptCount val="6"/>
                <c:pt idx="0">
                  <c:v>18</c:v>
                </c:pt>
                <c:pt idx="1">
                  <c:v>62</c:v>
                </c:pt>
                <c:pt idx="2">
                  <c:v>22</c:v>
                </c:pt>
                <c:pt idx="3">
                  <c:v>48</c:v>
                </c:pt>
                <c:pt idx="4">
                  <c:v>9</c:v>
                </c:pt>
                <c:pt idx="5">
                  <c:v>22</c:v>
                </c:pt>
              </c:numCache>
            </c:numRef>
          </c:val>
        </c:ser>
        <c:firstSliceAng val="0"/>
        <c:holeSize val="50"/>
      </c:doughnutChart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Calibri"/>
              <a:ea typeface="Calibri"/>
            </a:defRPr>
          </a:pPr>
        </a:p>
      </c:txPr>
    </c:legend>
    <c:plotVisOnly val="1"/>
    <c:dispBlanksAs val="zero"/>
  </c:chart>
  <c:spPr>
    <a:solidFill>
      <a:srgbClr val="ffffff"/>
    </a:solidFill>
    <a:ln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757575"/>
                </a:solidFill>
                <a:latin typeface="Arial"/>
                <a:ea typeface="Calibri"/>
              </a:defRPr>
            </a:pPr>
            <a:r>
              <a:rPr b="0" sz="1800" spc="-1" strike="noStrike">
                <a:solidFill>
                  <a:srgbClr val="757575"/>
                </a:solidFill>
                <a:latin typeface="Arial"/>
                <a:ea typeface="Calibri"/>
              </a:rPr>
              <a:t>Lunar mission disposal strategy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doughnutChart>
        <c:varyColors val="1"/>
        <c:ser>
          <c:idx val="0"/>
          <c:order val="0"/>
          <c:spPr>
            <a:solidFill>
              <a:srgbClr val="4472c4"/>
            </a:solidFill>
            <a:ln>
              <a:noFill/>
            </a:ln>
          </c:spPr>
          <c:explosion val="0"/>
          <c:dPt>
            <c:idx val="0"/>
            <c:spPr>
              <a:solidFill>
                <a:srgbClr val="4472c4"/>
              </a:solidFill>
              <a:ln>
                <a:noFill/>
              </a:ln>
            </c:spPr>
          </c:dPt>
          <c:dPt>
            <c:idx val="1"/>
            <c:spPr>
              <a:solidFill>
                <a:srgbClr val="ed7d31"/>
              </a:solidFill>
              <a:ln>
                <a:noFill/>
              </a:ln>
            </c:spPr>
          </c:dPt>
          <c:dPt>
            <c:idx val="2"/>
            <c:spPr>
              <a:solidFill>
                <a:srgbClr val="a5a5a5"/>
              </a:solidFill>
              <a:ln>
                <a:noFill/>
              </a:ln>
            </c:spPr>
          </c:dPt>
          <c:dPt>
            <c:idx val="3"/>
            <c:spPr>
              <a:solidFill>
                <a:srgbClr val="ffc000"/>
              </a:solidFill>
              <a:ln>
                <a:noFill/>
              </a:ln>
            </c:spPr>
          </c:dPt>
          <c:dPt>
            <c:idx val="4"/>
            <c:spPr>
              <a:solidFill>
                <a:srgbClr val="5b9bd5"/>
              </a:solidFill>
              <a:ln>
                <a:noFill/>
              </a:ln>
            </c:spPr>
          </c:dPt>
          <c:dPt>
            <c:idx val="5"/>
            <c:spPr>
              <a:solidFill>
                <a:srgbClr val="70ad47"/>
              </a:solidFill>
              <a:ln>
                <a:noFill/>
              </a:ln>
            </c:spPr>
          </c:dPt>
          <c:dLbls>
            <c:numFmt formatCode="General" sourceLinked="1"/>
            <c:dLbl>
              <c:idx val="0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showLegendKey val="0"/>
              <c:showVal val="0"/>
              <c:showCatName val="0"/>
              <c:showSerName val="0"/>
              <c:showPercent val="0"/>
            </c:dLbl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graphs!$R$6:$R$11</c:f>
              <c:strCache>
                <c:ptCount val="6"/>
                <c:pt idx="0">
                  <c:v>Earth re-entry</c:v>
                </c:pt>
                <c:pt idx="1">
                  <c:v>Earth soft landing</c:v>
                </c:pt>
                <c:pt idx="2">
                  <c:v>Heliocentric orbit</c:v>
                </c:pt>
                <c:pt idx="3">
                  <c:v>Moon impact</c:v>
                </c:pt>
                <c:pt idx="4">
                  <c:v>Moon surface</c:v>
                </c:pt>
                <c:pt idx="5">
                  <c:v>Unknown</c:v>
                </c:pt>
              </c:strCache>
            </c:strRef>
          </c:cat>
          <c:val>
            <c:numRef>
              <c:f>graphs!$S$6:$S$11</c:f>
              <c:numCache>
                <c:formatCode>General</c:formatCode>
                <c:ptCount val="6"/>
                <c:pt idx="0">
                  <c:v>2</c:v>
                </c:pt>
                <c:pt idx="1">
                  <c:v>27</c:v>
                </c:pt>
                <c:pt idx="2">
                  <c:v>8</c:v>
                </c:pt>
                <c:pt idx="3">
                  <c:v>62</c:v>
                </c:pt>
                <c:pt idx="4">
                  <c:v>59</c:v>
                </c:pt>
                <c:pt idx="5">
                  <c:v>23</c:v>
                </c:pt>
              </c:numCache>
            </c:numRef>
          </c:val>
        </c:ser>
        <c:firstSliceAng val="0"/>
        <c:holeSize val="50"/>
      </c:doughnutChart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Calibri"/>
              <a:ea typeface="Calibri"/>
            </a:defRPr>
          </a:pPr>
        </a:p>
      </c:txPr>
    </c:legend>
    <c:plotVisOnly val="1"/>
    <c:dispBlanksAs val="zero"/>
  </c:chart>
  <c:spPr>
    <a:solidFill>
      <a:srgbClr val="ffffff"/>
    </a:solidFill>
    <a:ln>
      <a:noFill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757575"/>
                </a:solidFill>
                <a:latin typeface="Arial"/>
                <a:ea typeface="Calibri"/>
              </a:defRPr>
            </a:pPr>
            <a:r>
              <a:rPr b="0" sz="1800" spc="-1" strike="noStrike">
                <a:solidFill>
                  <a:srgbClr val="757575"/>
                </a:solidFill>
                <a:latin typeface="Arial"/>
                <a:ea typeface="Calibri"/>
              </a:rPr>
              <a:t>Spacecraft on the lunar surface 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doughnutChart>
        <c:varyColors val="1"/>
        <c:ser>
          <c:idx val="0"/>
          <c:order val="0"/>
          <c:spPr>
            <a:solidFill>
              <a:srgbClr val="4472c4"/>
            </a:solidFill>
            <a:ln>
              <a:noFill/>
            </a:ln>
          </c:spPr>
          <c:explosion val="0"/>
          <c:dPt>
            <c:idx val="0"/>
            <c:spPr>
              <a:solidFill>
                <a:srgbClr val="4472c4"/>
              </a:solidFill>
              <a:ln>
                <a:noFill/>
              </a:ln>
            </c:spPr>
          </c:dPt>
          <c:dPt>
            <c:idx val="1"/>
            <c:spPr>
              <a:solidFill>
                <a:srgbClr val="ed7d31"/>
              </a:solidFill>
              <a:ln>
                <a:noFill/>
              </a:ln>
            </c:spPr>
          </c:dPt>
          <c:dPt>
            <c:idx val="2"/>
            <c:spPr>
              <a:solidFill>
                <a:srgbClr val="a5a5a5"/>
              </a:solidFill>
              <a:ln>
                <a:noFill/>
              </a:ln>
            </c:spPr>
          </c:dPt>
          <c:dLbls>
            <c:numFmt formatCode="General" sourceLinked="1"/>
            <c:dLbl>
              <c:idx val="0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showLegendKey val="0"/>
              <c:showVal val="0"/>
              <c:showCatName val="0"/>
              <c:showSerName val="0"/>
              <c:showPercent val="0"/>
            </c:dLbl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graphs!$J$14:$J$16</c:f>
              <c:strCache>
                <c:ptCount val="3"/>
                <c:pt idx="0">
                  <c:v>Impact (intentional)</c:v>
                </c:pt>
                <c:pt idx="1">
                  <c:v>Impact (unintentional)</c:v>
                </c:pt>
                <c:pt idx="2">
                  <c:v>Soft landing</c:v>
                </c:pt>
              </c:strCache>
            </c:strRef>
          </c:cat>
          <c:val>
            <c:numRef>
              <c:f>graphs!$K$14:$K$16</c:f>
              <c:numCache>
                <c:formatCode>General</c:formatCode>
                <c:ptCount val="3"/>
                <c:pt idx="0">
                  <c:v>49</c:v>
                </c:pt>
                <c:pt idx="1">
                  <c:v>13</c:v>
                </c:pt>
                <c:pt idx="2">
                  <c:v>28</c:v>
                </c:pt>
              </c:numCache>
            </c:numRef>
          </c:val>
        </c:ser>
        <c:firstSliceAng val="0"/>
        <c:holeSize val="50"/>
      </c:doughnutChart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Calibri"/>
              <a:ea typeface="Calibri"/>
            </a:defRPr>
          </a:pPr>
        </a:p>
      </c:txPr>
    </c:legend>
    <c:plotVisOnly val="1"/>
    <c:dispBlanksAs val="zero"/>
  </c:chart>
  <c:spPr>
    <a:solidFill>
      <a:srgbClr val="ffffff"/>
    </a:solidFill>
    <a:ln>
      <a:noFill/>
    </a:ln>
  </c:spPr>
</c:chartSpace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Relationship Id="rId4" Type="http://schemas.openxmlformats.org/officeDocument/2006/relationships/chart" Target="../charts/chart6.xml"/><Relationship Id="rId5" Type="http://schemas.openxmlformats.org/officeDocument/2006/relationships/chart" Target="../charts/chart7.xml"/><Relationship Id="rId6" Type="http://schemas.openxmlformats.org/officeDocument/2006/relationships/chart" Target="../charts/chart8.xml"/><Relationship Id="rId7" Type="http://schemas.openxmlformats.org/officeDocument/2006/relationships/chart" Target="../charts/chart9.xml"/><Relationship Id="rId8" Type="http://schemas.openxmlformats.org/officeDocument/2006/relationships/chart" Target="../charts/chart10.xml"/><Relationship Id="rId9" Type="http://schemas.openxmlformats.org/officeDocument/2006/relationships/chart" Target="../charts/chart1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181800</xdr:colOff>
      <xdr:row>88</xdr:row>
      <xdr:rowOff>9360</xdr:rowOff>
    </xdr:from>
    <xdr:to>
      <xdr:col>12</xdr:col>
      <xdr:colOff>86040</xdr:colOff>
      <xdr:row>103</xdr:row>
      <xdr:rowOff>25560</xdr:rowOff>
    </xdr:to>
    <xdr:graphicFrame>
      <xdr:nvGraphicFramePr>
        <xdr:cNvPr id="0" name="Chart 1"/>
        <xdr:cNvGraphicFramePr/>
      </xdr:nvGraphicFramePr>
      <xdr:xfrm>
        <a:off x="8849880" y="15980760"/>
        <a:ext cx="4866120" cy="2759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496080</xdr:colOff>
      <xdr:row>109</xdr:row>
      <xdr:rowOff>19080</xdr:rowOff>
    </xdr:from>
    <xdr:to>
      <xdr:col>11</xdr:col>
      <xdr:colOff>543240</xdr:colOff>
      <xdr:row>124</xdr:row>
      <xdr:rowOff>59040</xdr:rowOff>
    </xdr:to>
    <xdr:graphicFrame>
      <xdr:nvGraphicFramePr>
        <xdr:cNvPr id="1" name="Chart 2"/>
        <xdr:cNvGraphicFramePr/>
      </xdr:nvGraphicFramePr>
      <xdr:xfrm>
        <a:off x="8281800" y="19830960"/>
        <a:ext cx="5009040" cy="2836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21</xdr:col>
      <xdr:colOff>324000</xdr:colOff>
      <xdr:row>1</xdr:row>
      <xdr:rowOff>76320</xdr:rowOff>
    </xdr:from>
    <xdr:to>
      <xdr:col>31</xdr:col>
      <xdr:colOff>566640</xdr:colOff>
      <xdr:row>25</xdr:row>
      <xdr:rowOff>132840</xdr:rowOff>
    </xdr:to>
    <xdr:graphicFrame>
      <xdr:nvGraphicFramePr>
        <xdr:cNvPr id="2" name="Chart 3"/>
        <xdr:cNvGraphicFramePr/>
      </xdr:nvGraphicFramePr>
      <xdr:xfrm>
        <a:off x="14770800" y="259200"/>
        <a:ext cx="6122520" cy="4531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23</xdr:col>
      <xdr:colOff>410400</xdr:colOff>
      <xdr:row>10</xdr:row>
      <xdr:rowOff>76320</xdr:rowOff>
    </xdr:from>
    <xdr:to>
      <xdr:col>35</xdr:col>
      <xdr:colOff>227520</xdr:colOff>
      <xdr:row>35</xdr:row>
      <xdr:rowOff>159480</xdr:rowOff>
    </xdr:to>
    <xdr:graphicFrame>
      <xdr:nvGraphicFramePr>
        <xdr:cNvPr id="3" name="Chart 4"/>
        <xdr:cNvGraphicFramePr/>
      </xdr:nvGraphicFramePr>
      <xdr:xfrm>
        <a:off x="16032960" y="1905120"/>
        <a:ext cx="6873480" cy="4912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53</xdr:col>
      <xdr:colOff>419760</xdr:colOff>
      <xdr:row>156</xdr:row>
      <xdr:rowOff>152280</xdr:rowOff>
    </xdr:from>
    <xdr:to>
      <xdr:col>74</xdr:col>
      <xdr:colOff>383760</xdr:colOff>
      <xdr:row>195</xdr:row>
      <xdr:rowOff>36000</xdr:rowOff>
    </xdr:to>
    <xdr:graphicFrame>
      <xdr:nvGraphicFramePr>
        <xdr:cNvPr id="4" name="Chart 5"/>
        <xdr:cNvGraphicFramePr/>
      </xdr:nvGraphicFramePr>
      <xdr:xfrm>
        <a:off x="33682680" y="30996000"/>
        <a:ext cx="12312360" cy="7684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32</xdr:col>
      <xdr:colOff>57240</xdr:colOff>
      <xdr:row>156</xdr:row>
      <xdr:rowOff>152280</xdr:rowOff>
    </xdr:from>
    <xdr:to>
      <xdr:col>53</xdr:col>
      <xdr:colOff>127800</xdr:colOff>
      <xdr:row>195</xdr:row>
      <xdr:rowOff>36000</xdr:rowOff>
    </xdr:to>
    <xdr:graphicFrame>
      <xdr:nvGraphicFramePr>
        <xdr:cNvPr id="5" name="Chart 6"/>
        <xdr:cNvGraphicFramePr/>
      </xdr:nvGraphicFramePr>
      <xdr:xfrm>
        <a:off x="20972160" y="30996000"/>
        <a:ext cx="12418560" cy="7684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17</xdr:col>
      <xdr:colOff>362520</xdr:colOff>
      <xdr:row>19</xdr:row>
      <xdr:rowOff>142920</xdr:rowOff>
    </xdr:from>
    <xdr:to>
      <xdr:col>28</xdr:col>
      <xdr:colOff>16200</xdr:colOff>
      <xdr:row>42</xdr:row>
      <xdr:rowOff>91800</xdr:rowOff>
    </xdr:to>
    <xdr:graphicFrame>
      <xdr:nvGraphicFramePr>
        <xdr:cNvPr id="6" name="Chart 7"/>
        <xdr:cNvGraphicFramePr/>
      </xdr:nvGraphicFramePr>
      <xdr:xfrm>
        <a:off x="12457080" y="3617640"/>
        <a:ext cx="6121800" cy="4532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</xdr:col>
      <xdr:colOff>9360</xdr:colOff>
      <xdr:row>27</xdr:row>
      <xdr:rowOff>19080</xdr:rowOff>
    </xdr:from>
    <xdr:to>
      <xdr:col>6</xdr:col>
      <xdr:colOff>107280</xdr:colOff>
      <xdr:row>40</xdr:row>
      <xdr:rowOff>178920</xdr:rowOff>
    </xdr:to>
    <xdr:graphicFrame>
      <xdr:nvGraphicFramePr>
        <xdr:cNvPr id="7" name="Chart 8"/>
        <xdr:cNvGraphicFramePr/>
      </xdr:nvGraphicFramePr>
      <xdr:xfrm>
        <a:off x="597240" y="5076720"/>
        <a:ext cx="4865400" cy="2760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8</xdr:col>
      <xdr:colOff>95400</xdr:colOff>
      <xdr:row>26</xdr:row>
      <xdr:rowOff>38880</xdr:rowOff>
    </xdr:from>
    <xdr:to>
      <xdr:col>15</xdr:col>
      <xdr:colOff>572760</xdr:colOff>
      <xdr:row>39</xdr:row>
      <xdr:rowOff>198000</xdr:rowOff>
    </xdr:to>
    <xdr:graphicFrame>
      <xdr:nvGraphicFramePr>
        <xdr:cNvPr id="8" name="Chart 9"/>
        <xdr:cNvGraphicFramePr/>
      </xdr:nvGraphicFramePr>
      <xdr:xfrm>
        <a:off x="6626880" y="4896360"/>
        <a:ext cx="4864680" cy="2759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</xdr:col>
      <xdr:colOff>895320</xdr:colOff>
      <xdr:row>7</xdr:row>
      <xdr:rowOff>38160</xdr:rowOff>
    </xdr:from>
    <xdr:to>
      <xdr:col>7</xdr:col>
      <xdr:colOff>404280</xdr:colOff>
      <xdr:row>22</xdr:row>
      <xdr:rowOff>20160</xdr:rowOff>
    </xdr:to>
    <xdr:graphicFrame>
      <xdr:nvGraphicFramePr>
        <xdr:cNvPr id="9" name="Chart 10"/>
        <xdr:cNvGraphicFramePr/>
      </xdr:nvGraphicFramePr>
      <xdr:xfrm>
        <a:off x="1483200" y="1318320"/>
        <a:ext cx="4864680" cy="2759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6</xdr:col>
      <xdr:colOff>438840</xdr:colOff>
      <xdr:row>11</xdr:row>
      <xdr:rowOff>181080</xdr:rowOff>
    </xdr:from>
    <xdr:to>
      <xdr:col>14</xdr:col>
      <xdr:colOff>328320</xdr:colOff>
      <xdr:row>26</xdr:row>
      <xdr:rowOff>95400</xdr:rowOff>
    </xdr:to>
    <xdr:graphicFrame>
      <xdr:nvGraphicFramePr>
        <xdr:cNvPr id="10" name="Chart 11"/>
        <xdr:cNvGraphicFramePr/>
      </xdr:nvGraphicFramePr>
      <xdr:xfrm>
        <a:off x="5794200" y="2192760"/>
        <a:ext cx="4864680" cy="2760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206" createdVersion="3">
  <cacheSource type="worksheet">
    <worksheetSource ref="A1:AR207" sheet="MOONDB"/>
  </cacheSource>
  <cacheFields count="44">
    <cacheField name="OBJECT_NAME" numFmtId="0">
      <sharedItems count="206">
        <s v="Apollo 10 Command Module"/>
        <s v="Apollo 10 Lunar Module Ascent Stage"/>
        <s v="Apollo 10 Lunar Module Lander"/>
        <s v="Apollo 10 S-IVB"/>
        <s v="Apollo 10 Service Module"/>
        <s v="Apollo 11 Command Module"/>
        <s v="Apollo 11 Lunar Module Ascent Stage"/>
        <s v="Apollo 11 Lunar Module Lander"/>
        <s v="Apollo 11 S-IVB"/>
        <s v="Apollo 11 Service Module"/>
        <s v="Apollo 12 Command Module"/>
        <s v="Apollo 12 Lunar Module Ascent Stage"/>
        <s v="Apollo 12 Lunar Module Lander"/>
        <s v="Apollo 12 S-IVB"/>
        <s v="Apollo 12 Service Module"/>
        <s v="Apollo 13 Command Module"/>
        <s v="Apollo 13 Lunar Module Ascent Stage"/>
        <s v="Apollo 13 Lunar Module Lander"/>
        <s v="Apollo 13 S-IVB"/>
        <s v="Apollo 13 Service Module"/>
        <s v="Apollo 14 Command Module"/>
        <s v="Apollo 14 Lunar Module Ascent Stage"/>
        <s v="Apollo 14 Lunar Module Lander"/>
        <s v="Apollo 14 S-IVB"/>
        <s v="Apollo 14 Service Module"/>
        <s v="Apollo 15 Command Module"/>
        <s v="Apollo 15 Lunar Module Ascent Stage"/>
        <s v="Apollo 15 Lunar Module Lander"/>
        <s v="Apollo 15 Lunar Roving Vehicle"/>
        <s v="Apollo 15 Particles and Fields Subsatellite (PFS-1)"/>
        <s v="Apollo 15 S-IVB"/>
        <s v="Apollo 15 Service Module"/>
        <s v="Apollo 16 Command Module"/>
        <s v="Apollo 16 Lunar Module Ascent Stage"/>
        <s v="Apollo 16 Lunar Module Lander"/>
        <s v="Apollo 16 Lunar Roving Vehicle"/>
        <s v="Apollo 16 Particles and Fields Subsatellite (PFS-2)"/>
        <s v="Apollo 16 S-IVB"/>
        <s v="Apollo 16 Service Module"/>
        <s v="Apollo 17 Command Module"/>
        <s v="Apollo 17 Lunar Module Ascent Stage"/>
        <s v="Apollo 17 Lunar Module Lander"/>
        <s v="Apollo 17 Lunar Roving Vehicle"/>
        <s v="Apollo 17 S-IVB"/>
        <s v="Apollo 17 Service Module"/>
        <s v="Apollo 8 Command Module"/>
        <s v="Apollo 8 S-IVB"/>
        <s v="Apollo 8 Service Module"/>
        <s v="Beresheet"/>
        <s v="CAPSTONE"/>
        <s v="Chandrayaan 1 Lunar Orbiter"/>
        <s v="Chandrayaan 2 Orbiter"/>
        <s v="Chang'e 1"/>
        <s v="Chang'e 2"/>
        <s v="Chang'e 3"/>
        <s v="Chang'e 3 Upper Stage"/>
        <s v="Chang'e 4"/>
        <s v="Chang'e 5 Ascender"/>
        <s v="Chang'e 5 Lander"/>
        <s v="Chang'e 5 Orbiter"/>
        <s v="Chang'e 5 Return Capsule"/>
        <s v="Chang'e 5-T1 Return Vehicle"/>
        <s v="Chang'e 5-T1 Service Module"/>
        <s v="Chang'e 5-T1 Upper Stage"/>
        <s v="Chang’e 4 Upper Stage"/>
        <s v="Clementine 1 (DSPSE)"/>
        <s v="Cosmos 111"/>
        <s v="Cosmos 300 Ascent and re-entry stage"/>
        <s v="Cosmos 300 Lander"/>
        <s v="Cosmos 305 Ascent and re-entry stage"/>
        <s v="Cosmos 305 Lander"/>
        <s v="Cosmos 60"/>
        <s v="Equuleus"/>
        <s v="EXPLORER 33"/>
        <s v="Explorer 35"/>
        <s v="Gravity Recovery And Interior Laboratory-A (GRAIL) (Ebb)"/>
        <s v="Gravity Recovery And Interior Laboratory-B (GRAIL) (Flow)"/>
        <s v="Hagoromo"/>
        <s v="Hakuto-R "/>
        <s v="Hiten"/>
        <s v="Interim Cryogenic Propulsion Stage (ICPS)"/>
        <s v="Kaguya"/>
        <s v="Korea Pathfinder Lunar Orbiter (KPLO)"/>
        <s v="LCROSS Sheparding Spacecraft (SSC)"/>
        <s v="LCROSS Upper Stage"/>
        <s v="Longjiang 1"/>
        <s v="Longjiang 2"/>
        <s v="Luna 1"/>
        <s v="Luna 10"/>
        <s v="Luna 11"/>
        <s v="Luna 12"/>
        <s v="Luna 13"/>
        <s v="Luna 14"/>
        <s v="Luna 15 Ascent and re-entry stage"/>
        <s v="Luna 15 Lander"/>
        <s v="Luna 16 Ascent and re-entry stage"/>
        <s v="Luna 16 Lander"/>
        <s v="Luna 17"/>
        <s v="Luna 18 Ascent and re-entry stage"/>
        <s v="Luna 18 Lander"/>
        <s v="Luna 19"/>
        <s v="Luna 1958A"/>
        <s v="Luna 1958B"/>
        <s v="Luna 1958C"/>
        <s v="Luna 1959A"/>
        <s v="Luna 1960A"/>
        <s v="Luna 1960B"/>
        <s v="Luna 1963B"/>
        <s v="Luna 1964A"/>
        <s v="Luna 1964B"/>
        <s v="Luna 1965A"/>
        <s v="Luna 1966A"/>
        <s v="Luna 1968A"/>
        <s v="Luna 1969A"/>
        <s v="Luna 1969A Lunokhod"/>
        <s v="Luna 1969B Ascent and re-entry stage"/>
        <s v="Luna 1969B Lander"/>
        <s v="Luna 1969C Ascent and re-entry stage"/>
        <s v="Luna 1969C Lander"/>
        <s v="Luna 1970A Ascent and re-entry stage"/>
        <s v="Luna 1970A Lander"/>
        <s v="Luna 1970B"/>
        <s v="Luna 1975A Ascent and re-entry stage"/>
        <s v="Luna 1975A Lander"/>
        <s v="Luna 2"/>
        <s v="Luna 2 Upper Stage"/>
        <s v="Luna 20 Ascent and re-entry stage"/>
        <s v="Luna 20 Lander"/>
        <s v="Luna 21"/>
        <s v="Luna 22"/>
        <s v="Luna 23 Ascent and re-entry stage"/>
        <s v="Luna 23 Lander"/>
        <s v="Luna 24 Ascent and re-entry stage"/>
        <s v="Luna 24 Lander"/>
        <s v="Luna 3"/>
        <s v="Luna 4"/>
        <s v="Luna 5"/>
        <s v="Luna 6"/>
        <s v="Luna 7"/>
        <s v="Luna 8"/>
        <s v="Luna 9"/>
        <s v="LunaH-Map"/>
        <s v="Lunar Atmosphere and Dust Environment Explorer (LADEE)"/>
        <s v="Lunar Flashlight"/>
        <s v="Lunar Ice Cube"/>
        <s v="Lunar Orbiter 1"/>
        <s v="Lunar Orbiter 2"/>
        <s v="Lunar Orbiter 3"/>
        <s v="Lunar Orbiter 4"/>
        <s v="Lunar Orbiter 5"/>
        <s v="Lunar Prospector"/>
        <s v="Lunar Prospector Trans Lunar Injection Stage"/>
        <s v="Lunar Reconnaissance Orbiter (LRO)"/>
        <s v="LunIR"/>
        <s v="Lunokhod 1"/>
        <s v="Lunokhod 2"/>
        <s v="Manfred Memorial Moon Mission 4M"/>
        <s v="Moon Impact Probe (MIP)"/>
        <s v="Okina (Relay Star)"/>
        <s v="Omotenashi"/>
        <s v="ORION Vehicle"/>
        <s v="Ouna (VRAD)"/>
        <s v="Pioneer 0"/>
        <s v="Pioneer 1"/>
        <s v="Pioneer 2"/>
        <s v="Pioneer 3"/>
        <s v="Pioneer 4"/>
        <s v="Pioneer P-3"/>
        <s v="Pioneer P-30"/>
        <s v="Pioneer P-31"/>
        <s v="Pragyan Rover"/>
        <s v="Queqiao"/>
        <s v="Radio Astronomy Explorer B (RAE-B)"/>
        <s v="Ranger 3"/>
        <s v="Ranger 4"/>
        <s v="Ranger 5"/>
        <s v="Ranger 6"/>
        <s v="Ranger 7"/>
        <s v="Ranger 8"/>
        <s v="Ranger 9"/>
        <s v="Rashid"/>
        <s v="SMART-1"/>
        <s v="SORA-Q"/>
        <s v="Soyuz L3"/>
        <s v="Sputnik 25"/>
        <s v="Surveyor 1"/>
        <s v="Surveyor 2"/>
        <s v="Surveyor 3"/>
        <s v="Surveyor 4"/>
        <s v="Surveyor 5"/>
        <s v="Surveyor 6"/>
        <s v="Surveyor 7"/>
        <s v="THEMIS-B (ARTEMIS-P1 )"/>
        <s v="THEMIS-C (ARTEMIS-P2)"/>
        <s v="Vikram Lander"/>
        <s v="Yutu"/>
        <s v="Yutu 2"/>
        <s v="Zond 1968A"/>
        <s v="Zond 1969A"/>
        <s v="Zond 3"/>
        <s v="Zond 5"/>
        <s v="Zond 6"/>
        <s v="Zond 7"/>
        <s v="Zond 8"/>
        <s v="Zond L1S-1"/>
        <s v="Zond L1S-2"/>
      </sharedItems>
    </cacheField>
    <cacheField name="MISSION" numFmtId="0">
      <sharedItems count="124">
        <s v="-"/>
        <s v="Apollo 10"/>
        <s v="Apollo 11"/>
        <s v="Apollo 12"/>
        <s v="Apollo 13"/>
        <s v="Apollo 14"/>
        <s v="Apollo 15"/>
        <s v="Apollo 16"/>
        <s v="Apollo 17"/>
        <s v="Apollo 8"/>
        <s v="Artemis 1"/>
        <s v="Beresheet"/>
        <s v="CAPSTONE"/>
        <s v="Chandrayaan 1"/>
        <s v="Chandrayaan 2"/>
        <s v="Chang'e 1"/>
        <s v="Chang'e 2"/>
        <s v="Chang'e 3"/>
        <s v="Chang'e 4"/>
        <s v="Chang'e 5"/>
        <s v="Chang'e 5-T1"/>
        <s v="Clementine"/>
        <s v="Cosmos 111"/>
        <s v="Cosmos 300"/>
        <s v="Cosmos 305"/>
        <s v="Cosmos 60"/>
        <s v="Emirates Lunar Mission"/>
        <s v="Explorer 33"/>
        <s v="Explorer 35"/>
        <s v="GRAIL"/>
        <s v="Hakuto-R Mission 1"/>
        <s v="Hiten"/>
        <s v="KPLO"/>
        <s v="LADEE"/>
        <s v="Luna 1"/>
        <s v="Luna 10"/>
        <s v="Luna 11"/>
        <s v="Luna 12"/>
        <s v="Luna 13"/>
        <s v="Luna 14"/>
        <s v="Luna 15"/>
        <s v="Luna 16"/>
        <s v="Luna 17"/>
        <s v="Luna 18"/>
        <s v="Luna 19"/>
        <s v="Luna 1958A"/>
        <s v="Luna 1958B"/>
        <s v="Luna 1958C"/>
        <s v="Luna 1959A"/>
        <s v="Luna 1960A"/>
        <s v="Luna 1960B"/>
        <s v="Luna 1963B"/>
        <s v="Luna 1964A"/>
        <s v="Luna 1964B"/>
        <s v="Luna 1965A"/>
        <s v="Luna 1966A"/>
        <s v="Luna 1968A"/>
        <s v="Luna 1969A"/>
        <s v="Luna 1969B"/>
        <s v="Luna 1969C"/>
        <s v="Luna 1970A"/>
        <s v="Luna 1970B"/>
        <s v="Luna 1975A"/>
        <s v="Luna 2"/>
        <s v="Luna 20"/>
        <s v="Luna 21"/>
        <s v="Luna 22"/>
        <s v="Luna 23"/>
        <s v="Luna 24"/>
        <s v="Luna 3"/>
        <s v="Luna 4"/>
        <s v="Luna 5"/>
        <s v="Luna 6"/>
        <s v="Luna 7"/>
        <s v="Luna 8"/>
        <s v="Luna 9"/>
        <s v="Lunar Crater Observation and Sensing Satellite (LCROSS)"/>
        <s v="Lunar Excursion Vehicle"/>
        <s v="Lunar Flashlight"/>
        <s v="Lunar Orbiter 1"/>
        <s v="Lunar Orbiter 2"/>
        <s v="Lunar Orbiter 3"/>
        <s v="Lunar Orbiter 4"/>
        <s v="Lunar Orbiter 5"/>
        <s v="Lunar Prospector"/>
        <s v="Lunar Reconnaissance Orbiter"/>
        <s v="Pioneer 0"/>
        <s v="Pioneer 1"/>
        <s v="Pioneer 2"/>
        <s v="Pioneer 3"/>
        <s v="Pioneer 4"/>
        <s v="Pioneer P-3"/>
        <s v="Pioneer P-30"/>
        <s v="Pioneer P-31"/>
        <s v="Queqiao"/>
        <s v="Radio Astronomy Explorer B (RAE-B)"/>
        <s v="Ranger 3"/>
        <s v="Ranger 4"/>
        <s v="Ranger 5"/>
        <s v="Ranger 6"/>
        <s v="Ranger 7"/>
        <s v="Ranger 8"/>
        <s v="Ranger 9"/>
        <s v="SELENE (Kaguya)"/>
        <s v="Small Missions for Advanced Research in Technology 1"/>
        <s v="Soyuz L3"/>
        <s v="Sputnik 25"/>
        <s v="Surveyor 1"/>
        <s v="Surveyor 2"/>
        <s v="Surveyor 3"/>
        <s v="Surveyor 4"/>
        <s v="Surveyor 5"/>
        <s v="Surveyor 6"/>
        <s v="Surveyor 7"/>
        <s v="Time History of Events and Macroscale Interactions during Substorms (THEMIS)"/>
        <s v="Zond 1968A"/>
        <s v="Zond 1969A"/>
        <s v="Zond 3"/>
        <s v="Zond 5"/>
        <s v="Zond 6"/>
        <s v="Zond 7"/>
        <s v="Zond 8"/>
        <s v="Zond L1S-1"/>
        <s v="Zond L1S-2"/>
      </sharedItems>
    </cacheField>
    <cacheField name="PROGRAM" numFmtId="0">
      <sharedItems containsBlank="1" count="29">
        <s v="-"/>
        <s v="Apollo"/>
        <s v="Artemis"/>
        <s v="Beresheet"/>
        <s v="Chandrayaan"/>
        <s v="Chang'e"/>
        <s v="Cosmos"/>
        <s v="Deep Space Program"/>
        <s v="Explorer"/>
        <s v="GRAIL"/>
        <s v="Hakuto-R "/>
        <s v="Hiten"/>
        <s v="Korean Lunar Exploration Program"/>
        <s v="LADEE"/>
        <s v="Luna"/>
        <s v="Lunar Orbiter"/>
        <s v="Lunar Precursor Robotic Program"/>
        <s v="Lunar Prospector"/>
        <s v="NASA's Advanced Exploration Systems (AES)"/>
        <s v="Pioneer"/>
        <s v="Ranger"/>
        <s v="SELENE (Kaguya)"/>
        <s v="SMART"/>
        <s v="Soyuz"/>
        <s v="Surveyor"/>
        <s v="THEMIS"/>
        <s v="United Arab Emirates space program"/>
        <s v="Zond"/>
        <m/>
      </sharedItems>
    </cacheField>
    <cacheField name="PARENT" numFmtId="0">
      <sharedItems containsBlank="1" count="19">
        <s v="-"/>
        <s v="Apollo 15 Lunar Module Lander"/>
        <s v="Apollo 15 Service Module"/>
        <s v="Apollo 16 Lunar Module Lander"/>
        <s v="Apollo 16 Service Module"/>
        <s v="Chandrayaan 1 Lunar Orbiter"/>
        <s v="Chang'e 3"/>
        <s v="Chang'e 4"/>
        <s v="Chang'e 5-T1 Upper Stage"/>
        <s v="Hakuto-R "/>
        <s v="Hiten"/>
        <s v="Interim Cryogenic Propulsion Stage (ICPS)"/>
        <s v="Kaguya (SELENE)"/>
        <s v="Luna 17"/>
        <s v="Luna 1969A"/>
        <s v="Luna 21"/>
        <s v="Queqiao"/>
        <s v="Vikram Lander"/>
        <m/>
      </sharedItems>
    </cacheField>
    <cacheField name="NSSDCID" numFmtId="0">
      <sharedItems containsBlank="1" count="137">
        <s v="1958-007A"/>
        <s v="1958-008A"/>
        <s v="1959-008A"/>
        <s v="1959-012A"/>
        <s v="1959-013A"/>
        <s v="1959-014A"/>
        <s v="1962-001A"/>
        <s v="1962-012A"/>
        <s v="1962-055A"/>
        <s v="1963-001A"/>
        <s v="1963-008B"/>
        <s v="1964-007A"/>
        <s v="1964-041A"/>
        <s v="1965-010A"/>
        <s v="1965-018A"/>
        <s v="1965-023A"/>
        <s v="1965-036A"/>
        <s v="1965-044A"/>
        <s v="1965-056A"/>
        <s v="1965-077A"/>
        <s v="1965-099A"/>
        <s v="1966-006A"/>
        <s v="1966-017A"/>
        <s v="1966-027A"/>
        <s v="1966-045A"/>
        <s v="1966-058A"/>
        <s v="1966-073A"/>
        <s v="1966-078A"/>
        <s v="1966-084A"/>
        <s v="1966-094A"/>
        <s v="1966-100A"/>
        <s v="1966-116A"/>
        <s v="1967-008A"/>
        <s v="1967-035A"/>
        <s v="1967-041A"/>
        <s v="1967-068A"/>
        <s v="1967-070A"/>
        <s v="1967-075A"/>
        <s v="1967-084A"/>
        <s v="1967-112A"/>
        <s v="1968-001A"/>
        <s v="1968-027A"/>
        <s v="1968-076A"/>
        <s v="1968-101A"/>
        <s v="1968-118A"/>
        <s v="1968-118B"/>
        <s v="1969-043A"/>
        <s v="1969-043B"/>
        <s v="1969-058A"/>
        <s v="1969-059A"/>
        <s v="1969-059B"/>
        <s v="1969-059C"/>
        <s v="1969-067A"/>
        <s v="1969-080A"/>
        <s v="1969-092A"/>
        <s v="1969-099A"/>
        <s v="1969-099B"/>
        <s v="1969-099C"/>
        <s v="1970-029A"/>
        <s v="1970-029B"/>
        <s v="1970-029C"/>
        <s v="1970-072A"/>
        <s v="1970-088A"/>
        <s v="1970-095A"/>
        <s v="1970-095D"/>
        <s v="1971-008A"/>
        <s v="1971-008B"/>
        <s v="1971-008C"/>
        <s v="1971-063A"/>
        <s v="1971-063B"/>
        <s v="1971-063C"/>
        <s v="1971-063D"/>
        <s v="1971-073A"/>
        <s v="1971-082A"/>
        <s v="1972-007A"/>
        <s v="1972-031A"/>
        <s v="1972-031B"/>
        <s v="1972-031C"/>
        <s v="1972-031D"/>
        <s v="1972-096A"/>
        <s v="1972-096B"/>
        <s v="1972-096C"/>
        <s v="1973-001A"/>
        <s v="1973-039A"/>
        <s v="1974-037A"/>
        <s v="1974-084A"/>
        <s v="1976-081A"/>
        <s v="1976-081E"/>
        <s v="1990-007A"/>
        <s v="1990-007B"/>
        <s v="1994-004A"/>
        <s v="1998-001A"/>
        <s v="1998-001A?"/>
        <s v="2003-043C"/>
        <s v="2007-004B"/>
        <s v="2007-004C"/>
        <s v="2007-039A"/>
        <s v="2007-039B"/>
        <s v="2007-039C"/>
        <s v="2007-051A"/>
        <s v="2008-052A"/>
        <s v="2009-031A"/>
        <s v="2009-031B"/>
        <s v="2010-050A"/>
        <s v="2011-046A"/>
        <s v="2011-046B"/>
        <s v="2013-047A"/>
        <s v="2013-070A"/>
        <s v="2013-070B"/>
        <s v="2013-070C"/>
        <s v="2014-065A"/>
        <s v="2014-065B"/>
        <s v="2018-045B"/>
        <s v="2018-045C"/>
        <s v="2018-103A"/>
        <s v="2018-103B"/>
        <s v="2019-009B"/>
        <s v="2019-042A"/>
        <s v="2020-087A"/>
        <s v="2022-070A"/>
        <s v="2022-094A"/>
        <s v="2022-156A"/>
        <s v="2022-168A"/>
        <s v="2022-168B"/>
        <s v="ABLE1"/>
        <s v="EQUULEUS"/>
        <s v="L-ICECUBE"/>
        <s v="LUNAH-MAP"/>
        <s v="LUNIR"/>
        <s v="N/A"/>
        <s v="OMOTENASH"/>
        <s v="PION2"/>
        <s v="PIONX"/>
        <s v="PIONY"/>
        <s v="PIONZ"/>
        <s v="QUEQIAO"/>
        <m/>
      </sharedItems>
    </cacheField>
    <cacheField name="COSPARID" numFmtId="0">
      <sharedItems containsBlank="1" count="123">
        <s v="1958-007A"/>
        <s v="1958-008A"/>
        <s v="1959-008A"/>
        <s v="1959-012A"/>
        <s v="1959-013A"/>
        <s v="1959-014A"/>
        <s v="1962-001A"/>
        <s v="1962-012A"/>
        <s v="1962-055A"/>
        <s v="1963-001A"/>
        <s v="1963-008B"/>
        <s v="1964-007A"/>
        <s v="1964-041A"/>
        <s v="1965-010A"/>
        <s v="1965-018A"/>
        <s v="1965-023A"/>
        <s v="1965-036A"/>
        <s v="1965-044A"/>
        <s v="1965-056A"/>
        <s v="1965-077A"/>
        <s v="1965-099A"/>
        <s v="1966-006A"/>
        <s v="1966-017A"/>
        <s v="1966-027A"/>
        <s v="1966-045A"/>
        <s v="1966-058A"/>
        <s v="1966-073A"/>
        <s v="1966-078A"/>
        <s v="1966-084A"/>
        <s v="1966-094A"/>
        <s v="1966-100A"/>
        <s v="1966-116A"/>
        <s v="1967-008A"/>
        <s v="1967-035A"/>
        <s v="1967-041A"/>
        <s v="1967-068A"/>
        <s v="1967-070A"/>
        <s v="1967-075A"/>
        <s v="1967-084A"/>
        <s v="1967-112A"/>
        <s v="1968-001A"/>
        <s v="1968-027A"/>
        <s v="1968-076A"/>
        <s v="1968-101A"/>
        <s v="1968-118A"/>
        <s v="1968-118B"/>
        <s v="1969-043A"/>
        <s v="1969-043B"/>
        <s v="1969-058A"/>
        <s v="1969-059A"/>
        <s v="1969-059B"/>
        <s v="1969-059C"/>
        <s v="1969-067A"/>
        <s v="1969-080A"/>
        <s v="1969-092A"/>
        <s v="1969-099A"/>
        <s v="1969-099B"/>
        <s v="1969-099C"/>
        <s v="1970-029A"/>
        <s v="1970-029B"/>
        <s v="1970-029C"/>
        <s v="1970-072A"/>
        <s v="1970-088A"/>
        <s v="1970-095A"/>
        <s v="1970-095D"/>
        <s v="1971-008A"/>
        <s v="1971-008B"/>
        <s v="1971-008C"/>
        <s v="1971-063A"/>
        <s v="1971-063B"/>
        <s v="1971-063C"/>
        <s v="1971-063D"/>
        <s v="1971-073A"/>
        <s v="1971-082A"/>
        <s v="1972-007A"/>
        <s v="1972-031A"/>
        <s v="1972-031B"/>
        <s v="1972-031C"/>
        <s v="1972-031D"/>
        <s v="1972-096A"/>
        <s v="1972-096B"/>
        <s v="1972-096C"/>
        <s v="1973-001A"/>
        <s v="1973-039A"/>
        <s v="1974-037A"/>
        <s v="1974-084A"/>
        <s v="1976-081A"/>
        <s v="1976-081E"/>
        <s v="1990-007A"/>
        <s v="1990-007B"/>
        <s v="1994-004A"/>
        <s v="1998-001A"/>
        <s v="1998-001A?"/>
        <s v="2003-043C"/>
        <s v="2007-004B"/>
        <s v="2007-004C"/>
        <s v="2007-039A"/>
        <s v="2007-039B"/>
        <s v="2007-039C"/>
        <s v="2007-051A"/>
        <s v="2008-052A"/>
        <s v="2009-031A"/>
        <s v="2009-031B"/>
        <s v="2010-050A"/>
        <s v="2011-046A"/>
        <s v="2011-046B"/>
        <s v="2013-047A"/>
        <s v="2013-070A"/>
        <s v="2013-070B"/>
        <s v="2013-070C"/>
        <s v="2014-065A"/>
        <s v="2014-065B"/>
        <s v="2018-045A"/>
        <s v="2018-045B"/>
        <s v="2018-045C"/>
        <s v="2018-103A"/>
        <s v="2018-103B"/>
        <s v="2019-009B"/>
        <s v="2019-042A"/>
        <s v="2020-087A"/>
        <s v="ABLE1"/>
        <s v="N/A"/>
        <m/>
      </sharedItems>
    </cacheField>
    <cacheField name="LAUNCH_EPOCH" numFmtId="0">
      <sharedItems containsSemiMixedTypes="0" containsNonDate="0" containsDate="1" containsString="0" minDate="1958-08-17T00:00:00" maxDate="2022-12-11T00:00:00" count="118">
        <d v="1958-08-17T00:00:00"/>
        <d v="1958-09-23T00:00:00"/>
        <d v="1958-10-11T00:00:00"/>
        <d v="1958-11-08T00:00:00"/>
        <d v="1958-12-04T00:00:00"/>
        <d v="1958-12-06T00:00:00"/>
        <d v="1959-01-02T00:00:00"/>
        <d v="1959-03-03T00:00:00"/>
        <d v="1959-06-18T00:00:00"/>
        <d v="1959-09-12T00:00:00"/>
        <d v="1959-10-04T00:00:00"/>
        <d v="1959-11-26T00:00:00"/>
        <d v="1960-04-15T00:00:00"/>
        <d v="1960-04-16T00:00:00"/>
        <d v="1960-09-25T00:00:00"/>
        <d v="1960-12-15T00:00:00"/>
        <d v="1962-01-26T00:00:00"/>
        <d v="1962-04-23T00:00:00"/>
        <d v="1962-10-18T00:00:00"/>
        <d v="1963-01-04T00:00:00"/>
        <d v="1963-02-03T00:00:00"/>
        <d v="1963-04-02T00:00:00"/>
        <d v="1964-01-30T00:00:00"/>
        <d v="1964-03-21T00:00:00"/>
        <d v="1964-04-20T00:00:00"/>
        <d v="1964-07-28T00:00:00"/>
        <d v="1965-02-17T00:00:00"/>
        <d v="1965-03-12T00:00:00"/>
        <d v="1965-03-21T00:00:00"/>
        <d v="1965-04-10T00:00:00"/>
        <d v="1965-05-09T00:00:00"/>
        <d v="1965-06-08T00:00:00"/>
        <d v="1965-07-18T00:00:00"/>
        <d v="1965-10-04T00:00:00"/>
        <d v="1965-12-03T00:00:00"/>
        <d v="1966-01-31T00:00:00"/>
        <d v="1966-03-01T00:00:00"/>
        <d v="1966-03-31T00:00:00"/>
        <d v="1966-04-30T00:00:00"/>
        <d v="1966-05-30T00:00:00"/>
        <d v="1966-07-01T00:00:00"/>
        <d v="1966-08-10T00:00:00"/>
        <d v="1966-08-24T00:00:00"/>
        <d v="1966-09-20T00:00:00"/>
        <d v="1966-10-22T00:00:00"/>
        <d v="1966-11-06T00:00:00"/>
        <d v="1966-12-21T00:00:00"/>
        <d v="1967-02-05T00:00:00"/>
        <d v="1967-04-17T00:00:00"/>
        <d v="1967-05-04T00:00:00"/>
        <d v="1967-07-14T00:00:00"/>
        <d v="1967-07-19T00:00:00"/>
        <d v="1967-08-01T00:00:00"/>
        <d v="1967-09-08T00:00:00"/>
        <d v="1967-11-07T00:00:00"/>
        <d v="1968-01-07T00:00:00"/>
        <d v="1968-02-07T00:00:00"/>
        <d v="1968-04-07T00:00:00"/>
        <d v="1968-04-22T00:00:00"/>
        <d v="1968-09-14T00:00:00"/>
        <d v="1968-11-10T00:00:00"/>
        <d v="1968-12-21T00:00:00"/>
        <d v="1969-01-20T00:00:00"/>
        <d v="1969-02-19T00:00:00"/>
        <d v="1969-02-21T00:00:00"/>
        <d v="1969-04-15T00:00:00"/>
        <d v="1969-05-18T00:00:00"/>
        <d v="1969-06-14T00:00:00"/>
        <d v="1969-07-03T00:00:00"/>
        <d v="1969-07-13T00:00:00"/>
        <d v="1969-07-16T00:00:00"/>
        <d v="1969-08-07T00:00:00"/>
        <d v="1969-09-23T00:00:00"/>
        <d v="1969-10-22T00:00:00"/>
        <d v="1969-11-14T00:00:00"/>
        <d v="1970-02-06T00:00:00"/>
        <d v="1970-02-19T00:00:00"/>
        <d v="1970-04-11T00:00:00"/>
        <d v="1970-09-12T00:00:00"/>
        <d v="1970-10-20T00:00:00"/>
        <d v="1970-11-10T00:00:00"/>
        <d v="1971-01-31T00:00:00"/>
        <d v="1971-07-26T00:00:00"/>
        <d v="1971-09-02T00:00:00"/>
        <d v="1971-09-28T00:00:00"/>
        <d v="1972-02-14T00:00:00"/>
        <d v="1972-04-16T00:00:00"/>
        <d v="1972-07-03T00:00:00"/>
        <d v="1972-12-07T00:00:00"/>
        <d v="1973-01-08T00:00:00"/>
        <d v="1973-06-10T00:00:00"/>
        <d v="1974-05-29T00:00:00"/>
        <d v="1974-10-28T00:00:00"/>
        <d v="1975-10-16T00:00:00"/>
        <d v="1976-08-09T00:00:00"/>
        <d v="1990-01-24T00:00:00"/>
        <d v="1994-01-25T00:00:00"/>
        <d v="1998-01-07T00:00:00"/>
        <d v="2003-09-27T00:00:00"/>
        <d v="2007-02-17T00:00:00"/>
        <d v="2007-09-14T00:00:00"/>
        <d v="2007-10-24T00:00:00"/>
        <d v="2008-10-22T00:00:00"/>
        <d v="2009-06-18T00:00:00"/>
        <d v="2010-10-01T00:00:00"/>
        <d v="2011-09-10T00:00:00"/>
        <d v="2013-09-07T00:00:00"/>
        <d v="2013-12-01T00:00:00"/>
        <d v="2014-10-23T00:00:00"/>
        <d v="2018-05-20T00:00:00"/>
        <d v="2018-12-07T00:00:00"/>
        <d v="2019-02-22T00:00:00"/>
        <d v="2019-07-22T00:00:00"/>
        <d v="2020-11-23T00:00:00"/>
        <d v="2022-06-28T00:00:00"/>
        <d v="2022-08-04T00:00:00"/>
        <d v="2022-11-16T00:00:00"/>
        <d v="2022-12-11T00:00:00"/>
      </sharedItems>
    </cacheField>
    <cacheField name="LAUNCHER" numFmtId="0">
      <sharedItems count="40">
        <s v="Ariane 5"/>
        <s v="Athena 2"/>
        <s v="Atlas V 401"/>
        <s v="Atlas-Able"/>
        <s v="Atlas-Agena B"/>
        <s v="Atlas-Agena D"/>
        <s v="Atlas-Centaur"/>
        <s v="Delta"/>
        <s v="Delta II"/>
        <s v="Delta II 7925"/>
        <s v="Electron"/>
        <s v="Falcon 9"/>
        <s v="Falcon 9 Full Thrust"/>
        <s v="GSLV-MkIII"/>
        <s v="H-2A"/>
        <s v="Juno 2 (Juno II)"/>
        <s v="Long March 3A"/>
        <s v="Long March 3B"/>
        <s v="Long March 3C"/>
        <s v="Long March 4"/>
        <s v="Long March 5"/>
        <s v="M-3SII"/>
        <s v="Minotaur 5"/>
        <s v="Modified SS-6 (Sapwood) with 1st Generation Upper Stage"/>
        <s v="Modified SS-6 (Sapwood) with 2nd Generation (Longer) Upper Stage"/>
        <s v="Modified SS-6 (Sapwood) with 2nd Generation Upper Stage + Escape Stage"/>
        <s v="Molniya"/>
        <s v="Molniya-M"/>
        <s v="Proton"/>
        <s v="Proton Booster Plus Upper Stage and Escape Stages"/>
        <s v="PSLV-XL"/>
        <s v="Saturn 5"/>
        <s v="SL-12/D-1-e"/>
        <s v="SL-15/N-1"/>
        <s v="SL-3/A-1"/>
        <s v="SL-6/A-2-e/Molniya/8K78"/>
        <s v="SLS Block 1 Crew"/>
        <s v="Thor Delta E-1"/>
        <s v="Thor-Able"/>
        <s v="Titan II-G"/>
      </sharedItems>
    </cacheField>
    <cacheField name="LAUNCH_SITE" numFmtId="0">
      <sharedItems count="11">
        <s v="Cape Canaveral, United States"/>
        <s v="Kourou, French Guiana"/>
        <s v="Mahia Peninsula, New Zealand"/>
        <s v="Sriharikota, India"/>
        <s v="Tanegashima, Japan"/>
        <s v="Tyuratam (Baikonur Cosmodrome), U.S.S.R"/>
        <s v="Uchinoura Space Center, Japan"/>
        <s v="Vandenberg AFB, United States"/>
        <s v="Wallops Island, United States"/>
        <s v="Wenchang, Peoples Republic of China"/>
        <s v="Xichang, Peoples Republic of China"/>
      </sharedItems>
    </cacheField>
    <cacheField name="OPERATORS" numFmtId="0">
      <sharedItems count="23">
        <s v="China National Space Administration"/>
        <s v="Department of Defense-Department of the Air Force "/>
        <s v="Department of Defense-Department of the Air Force , NASA-Office of Space Science Applications "/>
        <s v="Department of Defense-Department of the Army , NASA-Office of Space Science Applications "/>
        <s v="European Space Agency"/>
        <s v="Harbin Institute of Technology "/>
        <s v="Indian Space Research Organization"/>
        <s v="Institute of Space and Aeronautical Science, University of Tokyo"/>
        <s v="ispace"/>
        <s v="Japan Aerospace Exploration Agency(Japan)"/>
        <s v="JAXA"/>
        <s v="Korea Aerospace Research Institute"/>
        <s v="LuxSpace"/>
        <s v="Mohammed bin Rashid Space Centre (MBRSC)"/>
        <s v="NASA"/>
        <s v="NASA-Office of Manned Space Flight "/>
        <s v="NASA-Office of Manned Space Flight , NASA-Office of Space Science Applications "/>
        <s v="NASA-Office of Space Science Applications "/>
        <s v="NASA-Office of Space Science Applications , Department of Defense-Department of the Navy"/>
        <s v="NASA-Office of Space Science Applications , NASA-Office of Manned Space Flight "/>
        <s v="NASA-Office of Space Science Applications , Space Technology Laboratories "/>
        <s v="SpaceIL"/>
        <s v="Unknown"/>
      </sharedItems>
    </cacheField>
    <cacheField name="NATION" numFmtId="0">
      <sharedItems count="10">
        <s v="China"/>
        <s v="Europe"/>
        <s v="Germany"/>
        <s v="India"/>
        <s v="Israel"/>
        <s v="Japan"/>
        <s v="South Korea"/>
        <s v="United Arab Emirates"/>
        <s v="USA"/>
        <s v="USSR"/>
      </sharedItems>
    </cacheField>
    <cacheField name="BUS_TYPE" numFmtId="0">
      <sharedItems count="11">
        <s v="C-ASC"/>
        <s v="C-ORB"/>
        <s v="C-ORB-U"/>
        <s v="C-ROV"/>
        <s v="R-ASC"/>
        <s v="R-IMP"/>
        <s v="R-LAU"/>
        <s v="R-LND"/>
        <s v="R-ORB"/>
        <s v="R-ROV"/>
        <s v="R-RTN"/>
      </sharedItems>
    </cacheField>
    <cacheField name="MASS_TOT" numFmtId="0">
      <sharedItems containsString="0" containsBlank="1" containsNumber="1" containsInteger="1" minValue="449" maxValue="123000" count="15">
        <n v="449"/>
        <n v="2350"/>
        <n v="3500"/>
        <n v="3780"/>
        <n v="4280"/>
        <n v="4774"/>
        <n v="4857"/>
        <n v="5030"/>
        <n v="5040"/>
        <n v="5050"/>
        <n v="5600"/>
        <n v="5750"/>
        <n v="20200"/>
        <n v="123000"/>
        <m/>
      </sharedItems>
    </cacheField>
    <cacheField name="MASS_DRY" numFmtId="0">
      <sharedItems containsString="0" containsBlank="1" containsNumber="1" minValue="5.87" maxValue="30371" count="111">
        <n v="5.87"/>
        <n v="6.1"/>
        <n v="12"/>
        <n v="14"/>
        <n v="27"/>
        <n v="34.2"/>
        <n v="35"/>
        <n v="36.3"/>
        <n v="38.1"/>
        <n v="39.2"/>
        <n v="47"/>
        <n v="53"/>
        <n v="77"/>
        <n v="93.4"/>
        <n v="99"/>
        <n v="132.6"/>
        <n v="140"/>
        <n v="143"/>
        <n v="150"/>
        <n v="156"/>
        <n v="158.7"/>
        <n v="168.7"/>
        <n v="175"/>
        <n v="175.5"/>
        <n v="227"/>
        <n v="230"/>
        <n v="245"/>
        <n v="248.2"/>
        <n v="278.5"/>
        <n v="280"/>
        <n v="283"/>
        <n v="292"/>
        <n v="294.3"/>
        <n v="296"/>
        <n v="299.6"/>
        <n v="303"/>
        <n v="305.7"/>
        <n v="325"/>
        <n v="328"/>
        <n v="329.8"/>
        <n v="331.1"/>
        <n v="335"/>
        <n v="342.5"/>
        <n v="360"/>
        <n v="361"/>
        <n v="365.7"/>
        <n v="367"/>
        <n v="381"/>
        <n v="385.6"/>
        <n v="390"/>
        <n v="390.2"/>
        <n v="523"/>
        <n v="534"/>
        <n v="682"/>
        <n v="756"/>
        <n v="840"/>
        <n v="960"/>
        <n v="1000"/>
        <n v="1018"/>
        <n v="1200"/>
        <n v="1420"/>
        <n v="1422"/>
        <n v="1442"/>
        <n v="1444"/>
        <n v="1476"/>
        <n v="1504"/>
        <n v="1552"/>
        <n v="1620"/>
        <n v="1680"/>
        <n v="1700"/>
        <n v="1880"/>
        <n v="1984"/>
        <n v="2000"/>
        <n v="2127"/>
        <n v="2128"/>
        <n v="2134"/>
        <n v="2145"/>
        <n v="2156"/>
        <n v="2718"/>
        <n v="2740"/>
        <n v="3616"/>
        <n v="4000"/>
        <n v="4800"/>
        <n v="4850"/>
        <n v="5375"/>
        <n v="5569"/>
        <n v="5600"/>
        <n v="5979"/>
        <n v="6530"/>
        <n v="6540"/>
        <n v="7890"/>
        <n v="13300"/>
        <n v="13500"/>
        <n v="13941"/>
        <n v="15103"/>
        <n v="15196"/>
        <n v="15235"/>
        <n v="15264"/>
        <n v="16430"/>
        <n v="16445"/>
        <n v="16456"/>
        <n v="28790"/>
        <n v="28801"/>
        <n v="28817"/>
        <n v="28834"/>
        <n v="28945"/>
        <n v="29229"/>
        <n v="30320"/>
        <n v="30354"/>
        <n v="30371"/>
        <m/>
      </sharedItems>
    </cacheField>
    <cacheField name="POWER" numFmtId="0">
      <sharedItems containsBlank="1" containsMixedTypes="1" containsNumber="1" minValue="4.5" maxValue="3486" count="20">
        <n v="4.5"/>
        <n v="10"/>
        <n v="24"/>
        <n v="37"/>
        <n v="42.8"/>
        <n v="60"/>
        <n v="70"/>
        <n v="110"/>
        <n v="135"/>
        <n v="200"/>
        <n v="202"/>
        <n v="360"/>
        <n v="372"/>
        <n v="375"/>
        <n v="685"/>
        <n v="750"/>
        <n v="1000"/>
        <n v="3486"/>
        <s v="Unknown"/>
        <m/>
      </sharedItems>
    </cacheField>
    <cacheField name="TARGET" numFmtId="0">
      <sharedItems count="12">
        <s v="Cislunar orbit"/>
        <s v="Crew ascent"/>
        <s v="Fly-by"/>
        <s v="Impact"/>
        <s v="L2 Halo Orbit"/>
        <s v="Multiple"/>
        <s v="Orbit"/>
        <s v="Sample return (from orbit)"/>
        <s v="Sample return (from surface)"/>
        <s v="Soft landing"/>
        <s v="Surface exploration"/>
        <s v="TLI"/>
      </sharedItems>
    </cacheField>
    <cacheField name="TRAJECTORY_COMMENT" numFmtId="0">
      <sharedItems containsBlank="1" count="16">
        <s v="Ballistic"/>
        <s v="Earth orbit, Lunar flybys, Earth orbit, WSB, EML 4 and 5, Lunar orbit, Moon impact."/>
        <s v="EML1--&gt;Elliptical Lunar orbit"/>
        <s v="EML2--&gt;Elliptical Lunar orbit"/>
        <s v="Free-Return trajectory"/>
        <s v="Impact trajectory"/>
        <s v="L2N NRHO  was scraped for engine malfunction"/>
        <s v="L2S HALO (NRHO)"/>
        <s v="L2S NRHO"/>
        <s v="LLO"/>
        <s v="LS2 HALO"/>
        <s v="Lunar flyby, DRO, flyby return"/>
        <s v="M-DRO"/>
        <s v="Parking-&gt;LTO-&gt;Flyby-&gt;EML2-&gt;LLO"/>
        <s v="Parking-&gt;LTO-&gt;Flyby-&gt;Reentry"/>
        <m/>
      </sharedItems>
    </cacheField>
    <cacheField name="RESULT" numFmtId="0">
      <sharedItems count="5">
        <s v="Active"/>
        <s v="Failure"/>
        <s v="Partial success"/>
        <s v="Success"/>
        <s v="Unproven"/>
      </sharedItems>
    </cacheField>
    <cacheField name="FAILURE_REASON" numFmtId="0">
      <sharedItems containsBlank="1" count="5">
        <s v="Lander failure"/>
        <s v="Launcher failure"/>
        <s v="Operational error"/>
        <s v="Spacecraft malfunction"/>
        <m/>
      </sharedItems>
    </cacheField>
    <cacheField name="RESULT_COMMENT" numFmtId="0">
      <sharedItems containsBlank="1" count="39">
        <s v=" first Japanese Moon mission"/>
        <s v=" first lunar landing attempt by a private company"/>
        <s v=" first lunar soft landing and first picture from the lunar surface"/>
        <s v=" first non-Soviet rover on the Moon"/>
        <s v=" first U.S. Moon landing and first U.S. photo from the lunar surface."/>
        <s v="Accidental Fly-by"/>
        <s v="Accidental Fly-by (first)"/>
        <s v="achieved orbit but then crashed during landing"/>
        <s v="After leaving lunar orbit, a malfunction in one of the on-board computers on May 7 at 14:39 UTC (9:39 AM EST) caused a thruster to fire until it had used up all of its fuel, leaving the spacecraft spinning at about 80 RPM with no spin control"/>
        <s v="animal cargo lost on landing."/>
        <s v="attitude system failed to activateretro"/>
        <s v="camera failure"/>
        <s v="Communication instable"/>
        <s v="Crew ascented safely to Earth."/>
        <s v="Earth orbit"/>
        <s v="Earth sub-orbital trajectory"/>
        <s v="Extended mission to SEL1 and then DRO"/>
        <s v="Failure to start propulsion"/>
        <s v="first Chinese Moon mission"/>
        <s v="first European Moon mission"/>
        <s v="first humans to land on the Moon"/>
        <s v="first living creatures to fly past the Moon"/>
        <s v="first lunar farside landing"/>
        <s v="First lunar orbiter"/>
        <s v="First pictures of the lunar farside."/>
        <s v="first robotic rover to explore the surface of a world beyond Earth"/>
        <s v="first robotic sample return from beyond Earth."/>
        <s v="first scientist on the Moon and final Apollo mission"/>
        <s v="First spacecraft to impact the Moon's surface"/>
        <s v="first U.S. close-up pictures of the Moon"/>
        <s v="it had radioactive material on board"/>
        <s v="longest-lived rover on the Moon, drove 24 miles (39 kilometers)"/>
        <s v="Reached Earth orbit"/>
        <s v="rendezvous with Surveyor 3 on the surface of the moon."/>
        <s v="the flyby was too high"/>
        <s v="Too much speed "/>
        <s v="visited on the Moon by Apollo 12 crew."/>
        <s v="Wrong orbit, decayed prematurely"/>
        <m/>
      </sharedItems>
    </cacheField>
    <cacheField name="DISPOSAL_STRATEGY" numFmtId="0">
      <sharedItems count="6">
        <s v="Destructive Earth re-entry"/>
        <s v="Earth soft landing"/>
        <s v="Heliocentric orbit"/>
        <s v="Moon impact"/>
        <s v="Moon surface"/>
        <s v="Unknown"/>
      </sharedItems>
    </cacheField>
    <cacheField name="LAST_KNOWN_BODY" numFmtId="0">
      <sharedItems count="4">
        <s v="E"/>
        <s v="L2"/>
        <s v="M"/>
        <s v="S"/>
      </sharedItems>
    </cacheField>
    <cacheField name="LAST_KNOWN_STATUS" numFmtId="0">
      <sharedItems count="12">
        <s v="Cislunar orbit (EML2)"/>
        <s v="Destroyed during launch"/>
        <s v="Destroyed during re-entry"/>
        <s v="Impacted (commanded)"/>
        <s v="Impacted (orbit decay)"/>
        <s v="Impacted (unintentional)"/>
        <s v="Orbit (Earth)"/>
        <s v="Orbit (Moon)"/>
        <s v="Orbit (Sun)"/>
        <s v="Soft landed (Earth)"/>
        <s v="Soft landed (Moon)"/>
        <s v="Transfer (Earth)"/>
      </sharedItems>
    </cacheField>
    <cacheField name="LAST_KNOWN_STATUS_EPOCH" numFmtId="0">
      <sharedItems containsDate="1" containsBlank="1" containsMixedTypes="1" minDate="1958-08-17T00:00:00" maxDate="2023-04-25T00:00:00" count="147">
        <d v="1958-08-17T00:00:00"/>
        <d v="1958-09-23T00:00:00"/>
        <d v="1958-10-11T00:00:00"/>
        <d v="1958-10-13T00:00:00"/>
        <d v="1958-11-08T00:00:00"/>
        <d v="1958-12-04T00:00:00"/>
        <d v="1958-12-07T00:00:00"/>
        <d v="1959-03-18T00:00:00"/>
        <d v="1959-06-18T00:00:00"/>
        <d v="1959-09-14T00:00:00"/>
        <d v="1959-11-26T00:00:00"/>
        <d v="1960-03-29T00:00:00"/>
        <d v="1960-04-15T00:00:00"/>
        <d v="1960-04-16T00:00:00"/>
        <d v="1960-09-25T00:00:00"/>
        <d v="1960-12-15T00:00:00"/>
        <d v="1962-04-26T00:00:00"/>
        <d v="1963-01-05T00:00:00"/>
        <d v="1963-02-03T00:00:00"/>
        <d v="1963-04-07T00:00:00"/>
        <d v="1964-02-02T00:00:00"/>
        <d v="1964-03-21T00:00:00"/>
        <d v="1964-04-20T00:00:00"/>
        <d v="1964-07-31T00:00:00"/>
        <d v="1965-02-20T00:00:00"/>
        <d v="1965-03-17T00:00:00"/>
        <d v="1965-03-24T00:00:00"/>
        <d v="1965-04-10T00:00:00"/>
        <d v="1965-05-12T00:00:00"/>
        <d v="1965-10-07T00:00:00"/>
        <d v="1965-12-06T00:00:00"/>
        <d v="1966-02-03T00:00:00"/>
        <d v="1966-03-03T00:00:00"/>
        <d v="1966-04-30T00:00:00"/>
        <d v="1966-06-02T00:00:00"/>
        <d v="1966-09-23T00:00:00"/>
        <d v="1966-10-29T00:00:00"/>
        <d v="1966-12-24T00:00:00"/>
        <d v="1967-04-20T00:00:00"/>
        <d v="1967-07-17T00:00:00"/>
        <d v="1967-09-11T00:00:00"/>
        <d v="1967-10-09T00:00:00"/>
        <d v="1967-10-11T00:00:00"/>
        <d v="1967-11-10T00:00:00"/>
        <d v="1968-01-10T00:00:00"/>
        <d v="1968-01-31T00:00:00"/>
        <d v="1968-02-07T00:00:00"/>
        <d v="1968-04-22T00:00:00"/>
        <d v="1968-09-21T00:00:00"/>
        <d v="1968-11-17T00:00:00"/>
        <d v="1968-12-24T00:00:00"/>
        <d v="1968-12-27T00:00:00"/>
        <d v="1969-01-20T00:00:00"/>
        <d v="1969-02-19T00:00:00"/>
        <d v="1969-02-21T00:00:00"/>
        <d v="1969-04-15T00:00:00"/>
        <d v="1969-05-21T00:00:00"/>
        <d v="1969-05-23T00:00:00"/>
        <d v="1969-05-26T00:00:00"/>
        <d v="1969-06-14T00:00:00"/>
        <d v="1969-07-03T00:00:00"/>
        <d v="1969-07-19T00:00:00"/>
        <d v="1969-07-20T00:00:00"/>
        <d v="1969-07-21T00:00:00"/>
        <d v="1969-07-24T00:00:00"/>
        <d v="1969-08-14T00:00:00"/>
        <d v="1969-09-27T00:00:00"/>
        <d v="1969-10-24T00:00:00"/>
        <d v="1969-11-14T00:00:00"/>
        <d v="1969-11-19T00:00:00"/>
        <d v="1969-11-20T00:00:00"/>
        <d v="1969-11-24T00:00:00"/>
        <d v="1970-02-06T00:00:00"/>
        <d v="1970-02-19T00:00:00"/>
        <d v="1970-04-15T00:00:00"/>
        <d v="1970-04-17T00:00:00"/>
        <d v="1970-09-20T00:00:00"/>
        <d v="1970-09-24T00:00:00"/>
        <d v="1970-10-27T00:00:00"/>
        <d v="1970-11-17T00:00:00"/>
        <d v="1971-02-04T00:00:00"/>
        <d v="1971-02-05T00:00:00"/>
        <d v="1971-02-07T00:00:00"/>
        <d v="1971-02-09T00:00:00"/>
        <d v="1971-07-29T00:00:00"/>
        <d v="1971-07-30T00:00:00"/>
        <d v="1971-08-03T00:00:00"/>
        <d v="1971-08-07T00:00:00"/>
        <d v="1971-09-11T00:00:00"/>
        <d v="1972-02-21T00:00:00"/>
        <d v="1972-02-25T00:00:00"/>
        <d v="1972-04-19T00:00:00"/>
        <d v="1972-04-21T00:00:00"/>
        <d v="1972-04-27T00:00:00"/>
        <d v="1972-05-29T00:00:00"/>
        <d v="1972-07-03T00:00:00"/>
        <d v="1972-12-10T00:00:00"/>
        <d v="1972-12-11T00:00:00"/>
        <d v="1972-12-15T00:00:00"/>
        <d v="1972-12-19T00:00:00"/>
        <d v="1973-01-15T00:00:00"/>
        <d v="1974-11-06T00:00:00"/>
        <d v="1975-10-16T00:00:00"/>
        <d v="1976-08-18T00:00:00"/>
        <d v="1976-08-22T00:00:00"/>
        <d v="1993-04-10T00:00:00"/>
        <d v="1994-06-01T00:00:00"/>
        <d v="1999-07-31T00:00:00"/>
        <d v="2006-09-03T00:00:00"/>
        <d v="2008-11-14T00:00:00"/>
        <d v="2009-02-12T00:00:00"/>
        <d v="2009-03-01T00:00:00"/>
        <d v="2009-06-10T00:00:00"/>
        <d v="2009-08-29T00:00:00"/>
        <d v="2009-10-09T00:00:00"/>
        <d v="2010-09-01T00:00:00"/>
        <d v="2012-12-17T00:00:00"/>
        <d v="2013-12-14T00:00:00"/>
        <d v="2014-04-18T00:00:00"/>
        <d v="2014-10-31T00:00:00"/>
        <d v="2014-11-11T00:00:00"/>
        <d v="2015-03-07T00:00:00"/>
        <d v="2019-01-03T00:00:00"/>
        <d v="2019-04-11T00:00:00"/>
        <d v="2019-07-31T00:00:00"/>
        <d v="2019-09-06T00:00:00"/>
        <d v="2020-12-01T00:00:00"/>
        <d v="2020-12-08T00:00:00"/>
        <d v="2020-12-16T00:00:00"/>
        <d v="2022-01-02T00:00:00"/>
        <d v="2022-04-03T00:00:00"/>
        <d v="2022-11-14T00:00:00"/>
        <d v="2022-11-16T00:00:00"/>
        <d v="2022-11-17T00:00:00"/>
        <d v="2022-11-22T00:00:00"/>
        <d v="2022-12-11T00:00:00"/>
        <d v="2022-12-16T00:00:00"/>
        <d v="2023-04-25T00:00:00"/>
        <s v="Current"/>
        <s v="Unknown"/>
        <s v="Unknown (1966)   "/>
        <s v="Unknown (1967)   "/>
        <s v="Unknown (1969)  "/>
        <s v="Unknown (1969)   "/>
        <s v="Unknown (1973)   "/>
        <s v="Unknown (1976)   "/>
        <m/>
      </sharedItems>
    </cacheField>
    <cacheField name="OBSERVATION" numFmtId="0">
      <sharedItems containsBlank="1" count="10">
        <s v="?"/>
        <s v="estimated"/>
        <s v="estimated (conflict ref)"/>
        <s v="estimated (most estimates give it as within the range 29 to 31 N, 1 W to 1 E)"/>
        <s v="estimated (Other analyses and reports give a wide range of possible impact sites: 1.6 S, 25 W; 8.17 N, 23.43 W; 30 S, 8 W; and 31 S, 8 W)"/>
        <s v="LRO"/>
        <s v="no"/>
        <s v="TASS communiques"/>
        <s v="yes"/>
        <m/>
      </sharedItems>
    </cacheField>
    <cacheField name="OBS_REFERENCE" numFmtId="0">
      <sharedItems containsBlank="1" count="31">
        <s v=" "/>
        <s v="[1]T. H. Sweetser et al., ‘ARTEMIS Mission Design’, Space Sci Rev, vol. 165, no. 1, pp. 27–57, Dec. 2011, doi: 10.1007/s11214-012-9869-1."/>
        <s v="a"/>
        <s v="b"/>
        <s v="c"/>
        <s v="c1"/>
        <s v="d"/>
        <s v="e"/>
        <s v="f"/>
        <s v="g"/>
        <s v="h"/>
        <s v="https://projectpluto.com/temp/dscovr.htm"/>
        <s v="https://www.orbitalfocus.uk/Diaries/Luna/Luna03.php"/>
        <s v="https://www.sciencedirect.com/science/article/abs/pii/S001910351830335X"/>
        <s v="i"/>
        <s v="j"/>
        <s v="k"/>
        <s v="l"/>
        <s v="m"/>
        <s v="n"/>
        <s v="o"/>
        <s v="q"/>
        <s v="r"/>
        <s v="s"/>
        <s v="t"/>
        <s v="u"/>
        <s v="v"/>
        <s v="x"/>
        <s v="y"/>
        <s v="z"/>
        <m/>
      </sharedItems>
    </cacheField>
    <cacheField name="LAST_KNOWN_LATITUDE" numFmtId="0">
      <sharedItems containsBlank="1" containsMixedTypes="1" containsNumber="1" minValue="-89" maxValue="75.6508" count="73">
        <n v="-89"/>
        <n v="-87.7"/>
        <n v="-84.719"/>
        <n v="-84.6796"/>
        <n v="-70.881"/>
        <n v="-65.5"/>
        <n v="-45.46"/>
        <n v="-45.457"/>
        <n v="-40.9812"/>
        <n v="-34.4"/>
        <n v="-34"/>
        <n v="-30"/>
        <n v="-15.5"/>
        <n v="-12.8281"/>
        <n v="-10.634"/>
        <n v="-8.9734"/>
        <n v="-8.18"/>
        <n v="-4.1681"/>
        <n v="-3.94"/>
        <n v="-3.64589"/>
        <n v="-3.42"/>
        <n v="-3.0162"/>
        <n v="-3.0128"/>
        <n v="-2.79"/>
        <n v="-2.555"/>
        <n v="-2.4745"/>
        <n v="-1.5"/>
        <n v="-1.35"/>
        <n v="-1.2897"/>
        <n v="-0.5137"/>
        <n v="0.4742"/>
        <n v="0.5"/>
        <n v="0.67416"/>
        <n v="1.4551"/>
        <n v="1.921"/>
        <n v="2.6376"/>
        <n v="3"/>
        <n v="3.76"/>
        <n v="3.7863"/>
        <n v="5.226"/>
        <n v="5.5"/>
        <n v="6.35"/>
        <n v="7.13"/>
        <n v="9"/>
        <n v="9.1"/>
        <n v="9.3864"/>
        <n v="10.16"/>
        <n v="11.8494"/>
        <n v="12.6667"/>
        <n v="12.7142"/>
        <n v="14.3"/>
        <n v="16.6956"/>
        <n v="17"/>
        <n v="18.87"/>
        <n v="19.97"/>
        <n v="20.1911"/>
        <n v="25.8323"/>
        <n v="25.9994"/>
        <n v="26.13239"/>
        <n v="26.36"/>
        <n v="28.213"/>
        <n v="30"/>
        <n v="32.5956"/>
        <n v="38.23764"/>
        <n v="38.315"/>
        <n v="43.1"/>
        <n v="44.1208"/>
        <n v="44.1214"/>
        <n v="47.5"/>
        <n v="75.6088"/>
        <n v="75.6508"/>
        <s v="Unknown"/>
        <m/>
      </sharedItems>
    </cacheField>
    <cacheField name="LAST_KNOWN_LONGITUDE" numFmtId="0">
      <sharedItems containsBlank="1" containsMixedTypes="1" containsNumber="1" minValue="0" maxValue="358.5725" count="72">
        <n v="0"/>
        <n v="0.25"/>
        <n v="3.6333"/>
        <n v="15.5011"/>
        <n v="19.3496"/>
        <n v="21.4806"/>
        <n v="22.784"/>
        <n v="23.1943"/>
        <n v="23.47314"/>
        <n v="24.7881"/>
        <n v="30.4076"/>
        <n v="30.49"/>
        <n v="30.7723"/>
        <n v="30.9222"/>
        <n v="42"/>
        <n v="44.4"/>
        <n v="51.8"/>
        <n v="52.36"/>
        <n v="55.3"/>
        <n v="56.3638"/>
        <n v="56.6242"/>
        <n v="56.66"/>
        <n v="60"/>
        <n v="62.1511"/>
        <n v="62.2129"/>
        <n v="80.4"/>
        <n v="111.9"/>
        <n v="119.1"/>
        <n v="159.517"/>
        <n v="160.71"/>
        <n v="177.589"/>
        <n v="177.59"/>
        <n v="200.967"/>
        <n v="229.3"/>
        <n v="234.486"/>
        <n v="266.7506"/>
        <n v="267.3"/>
        <n v="276.96"/>
        <n v="295.63"/>
        <n v="296.7"/>
        <n v="297.95"/>
        <n v="310.39"/>
        <n v="311"/>
        <n v="311.2907"/>
        <n v="313.8"/>
        <n v="316.6602"/>
        <n v="322.1125"/>
        <n v="324.9919"/>
        <n v="324.99837"/>
        <n v="330"/>
        <n v="333.1659"/>
        <n v="333.406"/>
        <n v="333.9695"/>
        <n v="334.52"/>
        <n v="335.377"/>
        <n v="336.5781"/>
        <n v="338.8"/>
        <n v="339.323"/>
        <n v="340.33"/>
        <n v="340.4878"/>
        <n v="340.4883"/>
        <n v="342.52806"/>
        <n v="346.582"/>
        <n v="347.6693"/>
        <n v="348"/>
        <n v="348.1755"/>
        <n v="348.4873"/>
        <n v="357.6116"/>
        <n v="358.5"/>
        <n v="358.5725"/>
        <s v="Unknown"/>
        <m/>
      </sharedItems>
    </cacheField>
    <cacheField name="HORIZONS" numFmtId="0">
      <sharedItems containsBlank="1" count="3">
        <s v="No"/>
        <s v="Yes"/>
        <m/>
      </sharedItems>
    </cacheField>
    <cacheField name="PERIAPSIS" numFmtId="0">
      <sharedItems containsBlank="1" containsMixedTypes="1" containsNumber="1" minValue="0.853" maxValue="337554" count="23">
        <n v="0.853"/>
        <n v="0.88"/>
        <n v="0.882"/>
        <n v="0.9"/>
        <n v="0.902"/>
        <n v="0.951"/>
        <n v="0.98"/>
        <n v="0.985"/>
        <n v="1.023"/>
        <n v="1767"/>
        <n v="1837"/>
        <n v="1937"/>
        <n v="2207"/>
        <n v="2214"/>
        <n v="2538"/>
        <n v="6370"/>
        <n v="114552"/>
        <n v="163170"/>
        <n v="272049"/>
        <n v="337554"/>
        <s v="0,9 (?)"/>
        <s v="96370 (?)"/>
        <m/>
      </sharedItems>
    </cacheField>
    <cacheField name="APOAPSIS" numFmtId="0">
      <sharedItems containsBlank="1" containsMixedTypes="1" containsNumber="1" minValue="0.987" maxValue="861870" count="24">
        <n v="0.987"/>
        <n v="1.016"/>
        <n v="1.02"/>
        <n v="1.035"/>
        <n v="1.047"/>
        <n v="1.064"/>
        <n v="1.13"/>
        <n v="1.164"/>
        <n v="1.32"/>
        <n v="1.56"/>
        <n v="1837"/>
        <n v="1917"/>
        <n v="1937"/>
        <n v="89038"/>
        <n v="89070"/>
        <n v="409891"/>
        <n v="411099"/>
        <n v="487132"/>
        <n v="652835"/>
        <n v="678918"/>
        <n v="861870"/>
        <s v="1,1 (?)"/>
        <s v="706370 (?)"/>
        <m/>
      </sharedItems>
    </cacheField>
    <cacheField name="SMA" numFmtId="0">
      <sharedItems containsString="0" containsBlank="1" containsNumber="1" minValue="0.944" maxValue="512520" count="24">
        <n v="0.944"/>
        <n v="0.946"/>
        <n v="0.949"/>
        <n v="0.95"/>
        <n v="1"/>
        <n v="1.0075"/>
        <n v="1.029"/>
        <n v="1.055"/>
        <n v="1.0745"/>
        <n v="1.15"/>
        <n v="1.23"/>
        <n v="1837"/>
        <n v="1842"/>
        <n v="1937"/>
        <n v="45622.5"/>
        <n v="45642"/>
        <n v="206214.5"/>
        <n v="208734.5"/>
        <n v="379590.5"/>
        <n v="396735"/>
        <n v="401370"/>
        <n v="495194.5"/>
        <n v="512520"/>
        <m/>
      </sharedItems>
    </cacheField>
    <cacheField name="PERIOD" numFmtId="0">
      <sharedItems containsString="0" containsBlank="1" containsNumber="1" minValue="1.93032289846831" maxValue="127181982702.96" count="24">
        <n v="1.93032289846831"/>
        <n v="1.93820927219775"/>
        <n v="2.09006916998684"/>
        <n v="10.9878934317466"/>
        <n v="26.946110536811"/>
        <n v="28.7921342243795"/>
        <n v="29.2981668171276"/>
        <n v="42.2755543364452"/>
        <n v="238.910285814555"/>
        <n v="239.063474976137"/>
        <n v="334.749443671292"/>
        <n v="335.813829322281"/>
        <n v="337.412518187802"/>
        <n v="337.945976652896"/>
        <n v="364.973953915943"/>
        <n v="369.087599970466"/>
        <n v="380.964874201509"/>
        <n v="395.494603473426"/>
        <n v="406.510251475806"/>
        <n v="450.099606237279"/>
        <n v="497.874106054583"/>
        <n v="2295.85802163722"/>
        <n v="127181982702.96"/>
        <m/>
      </sharedItems>
    </cacheField>
    <cacheField name="ECC" numFmtId="0">
      <sharedItems containsBlank="1" containsMixedTypes="1" containsNumber="1" minValue="0" maxValue="0.987692427060173" count="23">
        <n v="0"/>
        <n v="0.0058"/>
        <n v="0.0407166123778502"/>
        <n v="0.046"/>
        <n v="0.056"/>
        <n v="0.0701"/>
        <n v="0.07109"/>
        <n v="0.0745"/>
        <n v="0.083"/>
        <n v="0.1"/>
        <n v="0.102"/>
        <n v="0.14767"/>
        <n v="0.2683"/>
        <n v="0.283"/>
        <n v="0.318340571230092"/>
        <n v="0.673"/>
        <n v="0.723"/>
        <n v="0.76"/>
        <n v="0.951492046799001"/>
        <n v="0.951624746561456"/>
        <n v="0.987692427060173"/>
        <s v="0.969"/>
        <m/>
      </sharedItems>
    </cacheField>
    <cacheField name="INCLINATION" numFmtId="0">
      <sharedItems containsBlank="1" containsMixedTypes="1" containsNumber="1" minValue="0.01" maxValue="90" count="22">
        <n v="0.01"/>
        <n v="0.176"/>
        <n v="0.24"/>
        <n v="0.275"/>
        <n v="0.355"/>
        <n v="0.4"/>
        <n v="0.41"/>
        <n v="0.5"/>
        <n v="0.97"/>
        <n v="16.03"/>
        <n v="24.14"/>
        <n v="26.77"/>
        <n v="29.9"/>
        <n v="30.47"/>
        <n v="31.6"/>
        <n v="32.54"/>
        <n v="43.7"/>
        <n v="63.78"/>
        <n v="90"/>
        <s v="0 (?)"/>
        <s v="65 (?)"/>
        <m/>
      </sharedItems>
    </cacheField>
    <cacheField name="RAAN" numFmtId="0">
      <sharedItems containsString="0" containsBlank="1" containsNumber="1" minValue="8.71" maxValue="272" count="9">
        <n v="8.71"/>
        <n v="59.27"/>
        <n v="61.8"/>
        <n v="63.88"/>
        <n v="71.95"/>
        <n v="115.4"/>
        <n v="173.54"/>
        <n v="272"/>
        <m/>
      </sharedItems>
    </cacheField>
    <cacheField name="AOP" numFmtId="0">
      <sharedItems containsString="0" containsBlank="1" containsNumber="1" minValue="10.6" maxValue="278.8" count="8">
        <n v="10.6"/>
        <n v="20.9"/>
        <n v="43.78"/>
        <n v="117.07"/>
        <n v="119.2"/>
        <n v="208.16"/>
        <n v="278.8"/>
        <m/>
      </sharedItems>
    </cacheField>
    <cacheField name="PERIAPSIS_TIME" numFmtId="0">
      <sharedItems containsNonDate="0" containsDate="1" containsString="0" containsBlank="1" minDate="1968-08-06T06:43:29" maxDate="1969-02-10T11:00:26" count="5">
        <d v="1968-08-06T06:43:29"/>
        <d v="1968-12-28T09:05:09"/>
        <d v="1969-01-25T04:05:09"/>
        <d v="1969-02-10T11:00:26"/>
        <m/>
      </sharedItems>
    </cacheField>
    <cacheField name="MEAN_AN" numFmtId="0">
      <sharedItems containsString="0" containsBlank="1" containsNumber="1" minValue="21.79" maxValue="307.1" count="5">
        <n v="21.79"/>
        <n v="46.96"/>
        <n v="300.91"/>
        <n v="307.1"/>
        <m/>
      </sharedItems>
    </cacheField>
    <cacheField name="MEAN_AN_EPOCH" numFmtId="0">
      <sharedItems containsNonDate="0" containsDate="1" containsString="0" containsBlank="1" minDate="1971-05-12T12:00:00" maxDate="2022-01-19T04:47:59" count="5">
        <d v="1971-05-12T12:00:00"/>
        <d v="1994-02-17T00:00:00"/>
        <d v="2020-04-02T16:57:59"/>
        <d v="2022-01-19T04:47:59"/>
        <m/>
      </sharedItems>
    </cacheField>
    <cacheField name="SHAPE" numFmtId="0">
      <sharedItems containsBlank="1" count="11">
        <s v="cone"/>
        <s v="cube"/>
        <s v="cube+cylinder+solar panel"/>
        <s v="cube+probe"/>
        <s v="cube+solar panel"/>
        <s v="cylinder"/>
        <s v="hexagonal"/>
        <s v="irregular"/>
        <s v="octogonal + solar array"/>
        <s v="sphere"/>
        <m/>
      </sharedItems>
    </cacheField>
    <cacheField name="SIZE_1" numFmtId="0">
      <sharedItems containsString="0" containsBlank="1" containsNumber="1" minValue="0.6" maxValue="23" count="19">
        <n v="0.6"/>
        <n v="0.84"/>
        <n v="1.12"/>
        <n v="2"/>
        <n v="2.5"/>
        <n v="2.6"/>
        <n v="4"/>
        <n v="4.3"/>
        <n v="5"/>
        <n v="5.2"/>
        <n v="5.8"/>
        <n v="7.15"/>
        <n v="8"/>
        <n v="11.15"/>
        <n v="12.4"/>
        <n v="18"/>
        <n v="18.7"/>
        <n v="23"/>
        <m/>
      </sharedItems>
    </cacheField>
    <cacheField name="SIZE_2" numFmtId="0">
      <sharedItems containsString="0" containsBlank="1" containsNumber="1" minValue="0.115" maxValue="6.6" count="18">
        <n v="0.115"/>
        <n v="0.26"/>
        <n v="0.56"/>
        <n v="0.71"/>
        <n v="0.84"/>
        <n v="1"/>
        <n v="1.5"/>
        <n v="1.88"/>
        <n v="1.95"/>
        <n v="2"/>
        <n v="2.2"/>
        <n v="2.4"/>
        <n v="2.6"/>
        <n v="2.7"/>
        <n v="3"/>
        <n v="3.2"/>
        <n v="6.6"/>
        <m/>
      </sharedItems>
    </cacheField>
    <cacheField name="REFERENCE_NOTES" numFmtId="0">
      <sharedItems containsBlank="1" count="40">
        <s v="  periapsis and apoapsis are in km, and the period in hours  &quot; https://www.isro.gov.in/Spacecraft/chandrayaan-1, the thing is still orbiting the moon https://www.nasa.gov/feature/jpl/new-nasa-radar-technique-finds-lost-lunar-spacecraft     &quot; &quot;https://earth.esa.int/web/eoportal/satellite-missions/c-missions/chandrayaan-1&quot;"/>
        <s v="&quot;https://ssd.jpl.nasa.gov/horizons/app.html#/&quot;,&quot;https://skyandtelescope.org/astronomy-news/astronomers-might-have-found-apollo-10-snoopy-module/&quot; , &quot;https://ssd.jpl.nasa.gov/horizons/app.html#/&quot;"/>
        <s v="confirmed location on 3-Jan-19?"/>
        <s v="conflict in its source (Uesugi, 1996) about the latitude and loginteude, difference of 0.3 on both."/>
        <s v="decay according to space track"/>
        <s v="disagree with nssdc about the disciplines, taken from planetary.org  together with funding agency. Fail to reach lunar orbit, probably in solar orbit according to satlist"/>
        <s v="disagree with nssdc about the disciplines, taken from planetary.org together with funding agency. The landing site comes from NSSDC"/>
        <s v="for end of life: https://www.newscientist.com/article/2099696-chinas-jade-rabbit-moon-rover-dead-after-31-months-on-surface/"/>
        <s v="Harvey, B., The new Russian space programme from competition to collaboration, John Wiley &amp; Sons, Chichester, England, 1996. Johnson, N. L., Handbook of soviet lunar and planetary exploration - volume 47 science and technology series, Amer. Astronau. Soc. Publ., 1979."/>
        <s v="Horizons"/>
        <s v="https://earth.esa.int/web/eoportal/satellite-missions/c-missions/chang-e-2"/>
        <s v="https://news.cgtn.com/news/2020-12-20/What-happened-to-Chang-e-5-s-ASCcender-lander-and-orbiter--WmW0pHpr3i/index.html"/>
        <s v="https://news.cgtn.com/news/2020-12-20/What-happened-to-Chang-e-5-s-ASCcender-lander-and-orbiter--WmW0pHpr3i/index.html&#10;&#10;https://spacenews.com/change-5-spacecraft-smashes-into-moon-after-completing-mission/"/>
        <s v="https://news.cgtn.com/news/2020-12-20/What-happened-to-Chang-e-5-s-ASCcender-lander-and-orbiter--WmW0pHpr3i/index.html&#10;&#10;https://www.nytimes.com/2020/12/01/science/china-moon-landing.html"/>
        <s v="https://nssdc.gsfc.nasa.gov/nmc/spacecraft/display.action?id=2009-031A"/>
        <s v="https://www.planet4589.org/space/deepcat/tab2.html"/>
        <s v="https://www.space.com/nasa-moon-probe-lunar-orbit-impossible, https://www.space.com/nasa-moon-probe-lunar-flashlight-one-month-fix"/>
        <s v="https://www.thespacereview.com/article/4365/1"/>
        <s v="I had to correct NSSDC that was contradicting itself on the date"/>
        <s v="NSSDC (disposal strategy deduced by the fact that this mission was the same as Luna 10)"/>
        <s v="NSSDC (disposal strategy deduced from the other Apollo missions)"/>
        <s v="NSSDC, orbit around the Earth, data from satlist, distance in km and the period in minutes"/>
        <s v="NSSDC, says it's in a orbit 200 km altitude, 127-minute lunar orbit inclined at 43.7 degrees. It is most likely to decade naturally. Operations stopped on 7 march https://chinaspacereport.wordpress.com/spaceflight/change5t1/"/>
        <s v="NSSDC/Satlist"/>
        <s v="Probably it is the WTF debris, destroyed in 2015 in an Earth reentry"/>
        <s v="Saddiqi has it at 18°52'N and 62°3' W"/>
        <s v="Saddiqi has it at 7°8'N and 64°22' W"/>
        <s v="Satlist "/>
        <s v="Satlist, the unit are km and minutes"/>
        <s v="Satlist, the unit are km and minutes, The radius is huge because there's a long probe used to measure the electric field"/>
        <s v="Satlist: https://www.satlist.nl/index.html"/>
        <s v="Siddiqi, Asif A. Beyond Earth: A Chronicle of Deep Space Exploration, 1958-2016. NASA History Program Office, 2018."/>
        <s v="Space track"/>
        <s v="Space track and Satlist"/>
        <s v="Space track, &quot;https://spaceflight101.com/re-entry/re-entry-long-cz-3b-rb-41035/&quot;"/>
        <s v="still in august 2020 active, see https://www.isro.gov.in/chandrayaan-2-completes-year-around-moon"/>
        <s v="taken from text of nssdc, it's not clear if the spacecraft was ejected or not,  BARYCENTRIC ORBIT (EARTH-MOON), &quot;https://www.planet4589.org/space/deepcat/tab2.html&quot;"/>
        <s v="used astronautix to know last known location"/>
        <s v="wikipedia, there isn't much around and the NSS doesn't have it. Also astronautix and https://spaceflight101.com/change/change-5-test-mission/ &quot;It is probable (90%) that the stage re-enters the atmosphere after its flight around the Moon, but it could also enter a highly elliptical orbit with an apogee near 400,000 Kilometers.&quot;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6">
  <r>
    <x v="162"/>
    <x v="86"/>
    <x v="19"/>
    <x v="0"/>
    <x v="124"/>
    <x v="120"/>
    <x v="0"/>
    <x v="38"/>
    <x v="0"/>
    <x v="1"/>
    <x v="8"/>
    <x v="8"/>
    <x v="14"/>
    <x v="8"/>
    <x v="18"/>
    <x v="6"/>
    <x v="9"/>
    <x v="4"/>
    <x v="1"/>
    <x v="38"/>
    <x v="5"/>
    <x v="0"/>
    <x v="1"/>
    <x v="0"/>
    <x v="9"/>
    <x v="3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31"/>
  </r>
  <r>
    <x v="101"/>
    <x v="45"/>
    <x v="14"/>
    <x v="0"/>
    <x v="129"/>
    <x v="121"/>
    <x v="1"/>
    <x v="34"/>
    <x v="5"/>
    <x v="22"/>
    <x v="9"/>
    <x v="5"/>
    <x v="14"/>
    <x v="43"/>
    <x v="18"/>
    <x v="3"/>
    <x v="15"/>
    <x v="4"/>
    <x v="1"/>
    <x v="38"/>
    <x v="3"/>
    <x v="0"/>
    <x v="1"/>
    <x v="1"/>
    <x v="9"/>
    <x v="3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39"/>
  </r>
  <r>
    <x v="102"/>
    <x v="46"/>
    <x v="14"/>
    <x v="0"/>
    <x v="129"/>
    <x v="121"/>
    <x v="2"/>
    <x v="34"/>
    <x v="5"/>
    <x v="22"/>
    <x v="9"/>
    <x v="5"/>
    <x v="14"/>
    <x v="43"/>
    <x v="18"/>
    <x v="3"/>
    <x v="15"/>
    <x v="4"/>
    <x v="1"/>
    <x v="38"/>
    <x v="3"/>
    <x v="0"/>
    <x v="1"/>
    <x v="2"/>
    <x v="9"/>
    <x v="3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39"/>
  </r>
  <r>
    <x v="163"/>
    <x v="87"/>
    <x v="19"/>
    <x v="0"/>
    <x v="0"/>
    <x v="0"/>
    <x v="2"/>
    <x v="38"/>
    <x v="0"/>
    <x v="2"/>
    <x v="8"/>
    <x v="8"/>
    <x v="14"/>
    <x v="5"/>
    <x v="18"/>
    <x v="6"/>
    <x v="15"/>
    <x v="4"/>
    <x v="1"/>
    <x v="14"/>
    <x v="5"/>
    <x v="0"/>
    <x v="1"/>
    <x v="3"/>
    <x v="9"/>
    <x v="3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39"/>
  </r>
  <r>
    <x v="164"/>
    <x v="88"/>
    <x v="19"/>
    <x v="0"/>
    <x v="131"/>
    <x v="121"/>
    <x v="3"/>
    <x v="38"/>
    <x v="0"/>
    <x v="20"/>
    <x v="8"/>
    <x v="8"/>
    <x v="14"/>
    <x v="9"/>
    <x v="18"/>
    <x v="6"/>
    <x v="15"/>
    <x v="4"/>
    <x v="1"/>
    <x v="15"/>
    <x v="5"/>
    <x v="0"/>
    <x v="2"/>
    <x v="4"/>
    <x v="9"/>
    <x v="3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39"/>
  </r>
  <r>
    <x v="103"/>
    <x v="47"/>
    <x v="14"/>
    <x v="0"/>
    <x v="129"/>
    <x v="121"/>
    <x v="4"/>
    <x v="34"/>
    <x v="5"/>
    <x v="22"/>
    <x v="9"/>
    <x v="5"/>
    <x v="14"/>
    <x v="19"/>
    <x v="18"/>
    <x v="3"/>
    <x v="15"/>
    <x v="4"/>
    <x v="1"/>
    <x v="38"/>
    <x v="3"/>
    <x v="0"/>
    <x v="1"/>
    <x v="5"/>
    <x v="9"/>
    <x v="3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39"/>
  </r>
  <r>
    <x v="165"/>
    <x v="89"/>
    <x v="19"/>
    <x v="0"/>
    <x v="1"/>
    <x v="1"/>
    <x v="5"/>
    <x v="15"/>
    <x v="0"/>
    <x v="3"/>
    <x v="8"/>
    <x v="8"/>
    <x v="14"/>
    <x v="0"/>
    <x v="18"/>
    <x v="2"/>
    <x v="15"/>
    <x v="4"/>
    <x v="1"/>
    <x v="14"/>
    <x v="2"/>
    <x v="0"/>
    <x v="2"/>
    <x v="6"/>
    <x v="9"/>
    <x v="3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39"/>
  </r>
  <r>
    <x v="87"/>
    <x v="34"/>
    <x v="14"/>
    <x v="0"/>
    <x v="3"/>
    <x v="3"/>
    <x v="6"/>
    <x v="23"/>
    <x v="5"/>
    <x v="22"/>
    <x v="9"/>
    <x v="5"/>
    <x v="14"/>
    <x v="44"/>
    <x v="18"/>
    <x v="3"/>
    <x v="15"/>
    <x v="2"/>
    <x v="2"/>
    <x v="6"/>
    <x v="3"/>
    <x v="3"/>
    <x v="8"/>
    <x v="139"/>
    <x v="8"/>
    <x v="30"/>
    <x v="72"/>
    <x v="71"/>
    <x v="0"/>
    <x v="6"/>
    <x v="8"/>
    <x v="9"/>
    <x v="19"/>
    <x v="11"/>
    <x v="0"/>
    <x v="8"/>
    <x v="7"/>
    <x v="4"/>
    <x v="4"/>
    <x v="4"/>
    <x v="9"/>
    <x v="3"/>
    <x v="2"/>
    <x v="31"/>
  </r>
  <r>
    <x v="166"/>
    <x v="90"/>
    <x v="19"/>
    <x v="0"/>
    <x v="4"/>
    <x v="4"/>
    <x v="7"/>
    <x v="15"/>
    <x v="0"/>
    <x v="3"/>
    <x v="8"/>
    <x v="8"/>
    <x v="14"/>
    <x v="1"/>
    <x v="18"/>
    <x v="2"/>
    <x v="15"/>
    <x v="2"/>
    <x v="3"/>
    <x v="34"/>
    <x v="2"/>
    <x v="3"/>
    <x v="8"/>
    <x v="7"/>
    <x v="9"/>
    <x v="30"/>
    <x v="72"/>
    <x v="71"/>
    <x v="0"/>
    <x v="6"/>
    <x v="6"/>
    <x v="7"/>
    <x v="17"/>
    <x v="6"/>
    <x v="12"/>
    <x v="8"/>
    <x v="7"/>
    <x v="4"/>
    <x v="4"/>
    <x v="4"/>
    <x v="0"/>
    <x v="0"/>
    <x v="0"/>
    <x v="39"/>
  </r>
  <r>
    <x v="104"/>
    <x v="48"/>
    <x v="14"/>
    <x v="0"/>
    <x v="129"/>
    <x v="121"/>
    <x v="8"/>
    <x v="34"/>
    <x v="5"/>
    <x v="22"/>
    <x v="9"/>
    <x v="5"/>
    <x v="14"/>
    <x v="49"/>
    <x v="18"/>
    <x v="3"/>
    <x v="15"/>
    <x v="4"/>
    <x v="1"/>
    <x v="38"/>
    <x v="3"/>
    <x v="0"/>
    <x v="1"/>
    <x v="8"/>
    <x v="9"/>
    <x v="3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39"/>
  </r>
  <r>
    <x v="124"/>
    <x v="63"/>
    <x v="14"/>
    <x v="0"/>
    <x v="5"/>
    <x v="5"/>
    <x v="9"/>
    <x v="24"/>
    <x v="5"/>
    <x v="22"/>
    <x v="9"/>
    <x v="5"/>
    <x v="14"/>
    <x v="50"/>
    <x v="18"/>
    <x v="3"/>
    <x v="15"/>
    <x v="3"/>
    <x v="4"/>
    <x v="28"/>
    <x v="3"/>
    <x v="2"/>
    <x v="3"/>
    <x v="9"/>
    <x v="3"/>
    <x v="2"/>
    <x v="61"/>
    <x v="0"/>
    <x v="2"/>
    <x v="22"/>
    <x v="23"/>
    <x v="23"/>
    <x v="23"/>
    <x v="22"/>
    <x v="21"/>
    <x v="8"/>
    <x v="7"/>
    <x v="4"/>
    <x v="4"/>
    <x v="4"/>
    <x v="10"/>
    <x v="18"/>
    <x v="17"/>
    <x v="39"/>
  </r>
  <r>
    <x v="125"/>
    <x v="63"/>
    <x v="14"/>
    <x v="0"/>
    <x v="5"/>
    <x v="5"/>
    <x v="9"/>
    <x v="24"/>
    <x v="5"/>
    <x v="22"/>
    <x v="9"/>
    <x v="6"/>
    <x v="14"/>
    <x v="50"/>
    <x v="18"/>
    <x v="3"/>
    <x v="15"/>
    <x v="3"/>
    <x v="4"/>
    <x v="38"/>
    <x v="3"/>
    <x v="2"/>
    <x v="3"/>
    <x v="9"/>
    <x v="9"/>
    <x v="3"/>
    <x v="71"/>
    <x v="70"/>
    <x v="2"/>
    <x v="22"/>
    <x v="23"/>
    <x v="23"/>
    <x v="23"/>
    <x v="22"/>
    <x v="21"/>
    <x v="8"/>
    <x v="7"/>
    <x v="4"/>
    <x v="4"/>
    <x v="4"/>
    <x v="10"/>
    <x v="18"/>
    <x v="17"/>
    <x v="39"/>
  </r>
  <r>
    <x v="134"/>
    <x v="69"/>
    <x v="14"/>
    <x v="0"/>
    <x v="2"/>
    <x v="2"/>
    <x v="10"/>
    <x v="23"/>
    <x v="5"/>
    <x v="22"/>
    <x v="9"/>
    <x v="8"/>
    <x v="14"/>
    <x v="28"/>
    <x v="18"/>
    <x v="2"/>
    <x v="15"/>
    <x v="3"/>
    <x v="4"/>
    <x v="24"/>
    <x v="0"/>
    <x v="0"/>
    <x v="2"/>
    <x v="11"/>
    <x v="9"/>
    <x v="12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39"/>
  </r>
  <r>
    <x v="167"/>
    <x v="91"/>
    <x v="19"/>
    <x v="0"/>
    <x v="132"/>
    <x v="121"/>
    <x v="11"/>
    <x v="3"/>
    <x v="0"/>
    <x v="17"/>
    <x v="8"/>
    <x v="8"/>
    <x v="14"/>
    <x v="21"/>
    <x v="18"/>
    <x v="6"/>
    <x v="15"/>
    <x v="4"/>
    <x v="1"/>
    <x v="38"/>
    <x v="5"/>
    <x v="0"/>
    <x v="1"/>
    <x v="10"/>
    <x v="9"/>
    <x v="3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39"/>
  </r>
  <r>
    <x v="105"/>
    <x v="49"/>
    <x v="14"/>
    <x v="0"/>
    <x v="129"/>
    <x v="121"/>
    <x v="12"/>
    <x v="34"/>
    <x v="5"/>
    <x v="22"/>
    <x v="9"/>
    <x v="8"/>
    <x v="14"/>
    <x v="29"/>
    <x v="18"/>
    <x v="2"/>
    <x v="15"/>
    <x v="4"/>
    <x v="1"/>
    <x v="38"/>
    <x v="3"/>
    <x v="0"/>
    <x v="1"/>
    <x v="12"/>
    <x v="9"/>
    <x v="3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39"/>
  </r>
  <r>
    <x v="106"/>
    <x v="50"/>
    <x v="14"/>
    <x v="0"/>
    <x v="129"/>
    <x v="121"/>
    <x v="13"/>
    <x v="34"/>
    <x v="5"/>
    <x v="22"/>
    <x v="9"/>
    <x v="8"/>
    <x v="14"/>
    <x v="29"/>
    <x v="18"/>
    <x v="2"/>
    <x v="15"/>
    <x v="4"/>
    <x v="1"/>
    <x v="38"/>
    <x v="3"/>
    <x v="0"/>
    <x v="1"/>
    <x v="13"/>
    <x v="9"/>
    <x v="3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39"/>
  </r>
  <r>
    <x v="168"/>
    <x v="92"/>
    <x v="19"/>
    <x v="0"/>
    <x v="133"/>
    <x v="121"/>
    <x v="14"/>
    <x v="3"/>
    <x v="0"/>
    <x v="17"/>
    <x v="8"/>
    <x v="8"/>
    <x v="14"/>
    <x v="23"/>
    <x v="18"/>
    <x v="6"/>
    <x v="15"/>
    <x v="4"/>
    <x v="1"/>
    <x v="38"/>
    <x v="5"/>
    <x v="0"/>
    <x v="2"/>
    <x v="14"/>
    <x v="9"/>
    <x v="3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39"/>
  </r>
  <r>
    <x v="169"/>
    <x v="93"/>
    <x v="19"/>
    <x v="0"/>
    <x v="134"/>
    <x v="121"/>
    <x v="15"/>
    <x v="3"/>
    <x v="0"/>
    <x v="17"/>
    <x v="8"/>
    <x v="8"/>
    <x v="14"/>
    <x v="22"/>
    <x v="18"/>
    <x v="6"/>
    <x v="15"/>
    <x v="4"/>
    <x v="1"/>
    <x v="38"/>
    <x v="5"/>
    <x v="0"/>
    <x v="2"/>
    <x v="15"/>
    <x v="9"/>
    <x v="3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39"/>
  </r>
  <r>
    <x v="173"/>
    <x v="96"/>
    <x v="20"/>
    <x v="0"/>
    <x v="6"/>
    <x v="6"/>
    <x v="16"/>
    <x v="4"/>
    <x v="0"/>
    <x v="17"/>
    <x v="8"/>
    <x v="5"/>
    <x v="14"/>
    <x v="39"/>
    <x v="8"/>
    <x v="3"/>
    <x v="15"/>
    <x v="1"/>
    <x v="3"/>
    <x v="5"/>
    <x v="3"/>
    <x v="3"/>
    <x v="8"/>
    <x v="139"/>
    <x v="8"/>
    <x v="30"/>
    <x v="72"/>
    <x v="71"/>
    <x v="0"/>
    <x v="7"/>
    <x v="7"/>
    <x v="8"/>
    <x v="18"/>
    <x v="8"/>
    <x v="5"/>
    <x v="8"/>
    <x v="7"/>
    <x v="4"/>
    <x v="4"/>
    <x v="4"/>
    <x v="6"/>
    <x v="9"/>
    <x v="6"/>
    <x v="30"/>
  </r>
  <r>
    <x v="174"/>
    <x v="97"/>
    <x v="20"/>
    <x v="0"/>
    <x v="7"/>
    <x v="7"/>
    <x v="17"/>
    <x v="4"/>
    <x v="0"/>
    <x v="17"/>
    <x v="8"/>
    <x v="5"/>
    <x v="14"/>
    <x v="40"/>
    <x v="8"/>
    <x v="3"/>
    <x v="15"/>
    <x v="1"/>
    <x v="3"/>
    <x v="38"/>
    <x v="3"/>
    <x v="2"/>
    <x v="5"/>
    <x v="16"/>
    <x v="0"/>
    <x v="4"/>
    <x v="12"/>
    <x v="33"/>
    <x v="2"/>
    <x v="22"/>
    <x v="23"/>
    <x v="23"/>
    <x v="23"/>
    <x v="22"/>
    <x v="21"/>
    <x v="8"/>
    <x v="7"/>
    <x v="4"/>
    <x v="4"/>
    <x v="4"/>
    <x v="10"/>
    <x v="18"/>
    <x v="17"/>
    <x v="39"/>
  </r>
  <r>
    <x v="175"/>
    <x v="98"/>
    <x v="20"/>
    <x v="0"/>
    <x v="8"/>
    <x v="8"/>
    <x v="18"/>
    <x v="4"/>
    <x v="0"/>
    <x v="17"/>
    <x v="8"/>
    <x v="5"/>
    <x v="14"/>
    <x v="42"/>
    <x v="8"/>
    <x v="3"/>
    <x v="15"/>
    <x v="1"/>
    <x v="3"/>
    <x v="5"/>
    <x v="3"/>
    <x v="3"/>
    <x v="8"/>
    <x v="139"/>
    <x v="8"/>
    <x v="30"/>
    <x v="72"/>
    <x v="71"/>
    <x v="0"/>
    <x v="5"/>
    <x v="5"/>
    <x v="5"/>
    <x v="15"/>
    <x v="4"/>
    <x v="6"/>
    <x v="8"/>
    <x v="7"/>
    <x v="4"/>
    <x v="4"/>
    <x v="4"/>
    <x v="6"/>
    <x v="9"/>
    <x v="6"/>
    <x v="27"/>
  </r>
  <r>
    <x v="184"/>
    <x v="106"/>
    <x v="14"/>
    <x v="0"/>
    <x v="9"/>
    <x v="9"/>
    <x v="19"/>
    <x v="35"/>
    <x v="5"/>
    <x v="22"/>
    <x v="9"/>
    <x v="7"/>
    <x v="14"/>
    <x v="60"/>
    <x v="18"/>
    <x v="9"/>
    <x v="15"/>
    <x v="4"/>
    <x v="1"/>
    <x v="32"/>
    <x v="4"/>
    <x v="0"/>
    <x v="2"/>
    <x v="17"/>
    <x v="9"/>
    <x v="3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39"/>
  </r>
  <r>
    <x v="107"/>
    <x v="51"/>
    <x v="14"/>
    <x v="0"/>
    <x v="129"/>
    <x v="121"/>
    <x v="20"/>
    <x v="35"/>
    <x v="5"/>
    <x v="22"/>
    <x v="9"/>
    <x v="7"/>
    <x v="14"/>
    <x v="60"/>
    <x v="18"/>
    <x v="9"/>
    <x v="15"/>
    <x v="4"/>
    <x v="1"/>
    <x v="38"/>
    <x v="4"/>
    <x v="0"/>
    <x v="1"/>
    <x v="18"/>
    <x v="9"/>
    <x v="3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39"/>
  </r>
  <r>
    <x v="135"/>
    <x v="70"/>
    <x v="14"/>
    <x v="0"/>
    <x v="10"/>
    <x v="10"/>
    <x v="21"/>
    <x v="25"/>
    <x v="5"/>
    <x v="22"/>
    <x v="9"/>
    <x v="7"/>
    <x v="14"/>
    <x v="61"/>
    <x v="18"/>
    <x v="9"/>
    <x v="15"/>
    <x v="1"/>
    <x v="3"/>
    <x v="5"/>
    <x v="4"/>
    <x v="0"/>
    <x v="6"/>
    <x v="19"/>
    <x v="6"/>
    <x v="30"/>
    <x v="72"/>
    <x v="71"/>
    <x v="0"/>
    <x v="21"/>
    <x v="22"/>
    <x v="20"/>
    <x v="6"/>
    <x v="17"/>
    <x v="20"/>
    <x v="8"/>
    <x v="7"/>
    <x v="4"/>
    <x v="4"/>
    <x v="4"/>
    <x v="5"/>
    <x v="11"/>
    <x v="12"/>
    <x v="36"/>
  </r>
  <r>
    <x v="176"/>
    <x v="99"/>
    <x v="20"/>
    <x v="0"/>
    <x v="11"/>
    <x v="11"/>
    <x v="22"/>
    <x v="4"/>
    <x v="0"/>
    <x v="17"/>
    <x v="8"/>
    <x v="5"/>
    <x v="14"/>
    <x v="47"/>
    <x v="9"/>
    <x v="3"/>
    <x v="15"/>
    <x v="2"/>
    <x v="3"/>
    <x v="38"/>
    <x v="3"/>
    <x v="2"/>
    <x v="3"/>
    <x v="20"/>
    <x v="5"/>
    <x v="6"/>
    <x v="45"/>
    <x v="5"/>
    <x v="2"/>
    <x v="22"/>
    <x v="23"/>
    <x v="23"/>
    <x v="23"/>
    <x v="22"/>
    <x v="21"/>
    <x v="8"/>
    <x v="7"/>
    <x v="4"/>
    <x v="4"/>
    <x v="4"/>
    <x v="10"/>
    <x v="18"/>
    <x v="17"/>
    <x v="39"/>
  </r>
  <r>
    <x v="108"/>
    <x v="52"/>
    <x v="14"/>
    <x v="0"/>
    <x v="129"/>
    <x v="121"/>
    <x v="23"/>
    <x v="35"/>
    <x v="5"/>
    <x v="22"/>
    <x v="9"/>
    <x v="7"/>
    <x v="14"/>
    <x v="60"/>
    <x v="18"/>
    <x v="9"/>
    <x v="15"/>
    <x v="4"/>
    <x v="1"/>
    <x v="38"/>
    <x v="4"/>
    <x v="0"/>
    <x v="1"/>
    <x v="21"/>
    <x v="9"/>
    <x v="3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39"/>
  </r>
  <r>
    <x v="109"/>
    <x v="53"/>
    <x v="14"/>
    <x v="0"/>
    <x v="129"/>
    <x v="121"/>
    <x v="24"/>
    <x v="35"/>
    <x v="5"/>
    <x v="22"/>
    <x v="9"/>
    <x v="7"/>
    <x v="14"/>
    <x v="60"/>
    <x v="18"/>
    <x v="9"/>
    <x v="15"/>
    <x v="4"/>
    <x v="1"/>
    <x v="38"/>
    <x v="4"/>
    <x v="0"/>
    <x v="1"/>
    <x v="22"/>
    <x v="9"/>
    <x v="3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39"/>
  </r>
  <r>
    <x v="177"/>
    <x v="100"/>
    <x v="20"/>
    <x v="0"/>
    <x v="12"/>
    <x v="12"/>
    <x v="25"/>
    <x v="4"/>
    <x v="0"/>
    <x v="17"/>
    <x v="8"/>
    <x v="5"/>
    <x v="14"/>
    <x v="45"/>
    <x v="9"/>
    <x v="3"/>
    <x v="15"/>
    <x v="3"/>
    <x v="4"/>
    <x v="29"/>
    <x v="3"/>
    <x v="2"/>
    <x v="3"/>
    <x v="23"/>
    <x v="5"/>
    <x v="6"/>
    <x v="14"/>
    <x v="57"/>
    <x v="2"/>
    <x v="22"/>
    <x v="23"/>
    <x v="23"/>
    <x v="23"/>
    <x v="22"/>
    <x v="21"/>
    <x v="8"/>
    <x v="7"/>
    <x v="4"/>
    <x v="4"/>
    <x v="4"/>
    <x v="10"/>
    <x v="18"/>
    <x v="17"/>
    <x v="39"/>
  </r>
  <r>
    <x v="178"/>
    <x v="101"/>
    <x v="20"/>
    <x v="0"/>
    <x v="13"/>
    <x v="13"/>
    <x v="26"/>
    <x v="4"/>
    <x v="0"/>
    <x v="17"/>
    <x v="8"/>
    <x v="5"/>
    <x v="14"/>
    <x v="46"/>
    <x v="9"/>
    <x v="3"/>
    <x v="15"/>
    <x v="3"/>
    <x v="4"/>
    <x v="38"/>
    <x v="3"/>
    <x v="2"/>
    <x v="3"/>
    <x v="24"/>
    <x v="5"/>
    <x v="6"/>
    <x v="35"/>
    <x v="9"/>
    <x v="2"/>
    <x v="22"/>
    <x v="23"/>
    <x v="23"/>
    <x v="23"/>
    <x v="22"/>
    <x v="21"/>
    <x v="8"/>
    <x v="7"/>
    <x v="4"/>
    <x v="4"/>
    <x v="4"/>
    <x v="10"/>
    <x v="18"/>
    <x v="17"/>
    <x v="39"/>
  </r>
  <r>
    <x v="71"/>
    <x v="25"/>
    <x v="6"/>
    <x v="0"/>
    <x v="14"/>
    <x v="14"/>
    <x v="27"/>
    <x v="26"/>
    <x v="5"/>
    <x v="22"/>
    <x v="9"/>
    <x v="7"/>
    <x v="14"/>
    <x v="88"/>
    <x v="18"/>
    <x v="9"/>
    <x v="15"/>
    <x v="4"/>
    <x v="1"/>
    <x v="38"/>
    <x v="4"/>
    <x v="0"/>
    <x v="2"/>
    <x v="25"/>
    <x v="9"/>
    <x v="3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39"/>
  </r>
  <r>
    <x v="179"/>
    <x v="102"/>
    <x v="20"/>
    <x v="0"/>
    <x v="15"/>
    <x v="15"/>
    <x v="28"/>
    <x v="4"/>
    <x v="0"/>
    <x v="17"/>
    <x v="8"/>
    <x v="5"/>
    <x v="14"/>
    <x v="46"/>
    <x v="9"/>
    <x v="3"/>
    <x v="15"/>
    <x v="3"/>
    <x v="4"/>
    <x v="38"/>
    <x v="3"/>
    <x v="2"/>
    <x v="3"/>
    <x v="26"/>
    <x v="5"/>
    <x v="6"/>
    <x v="13"/>
    <x v="67"/>
    <x v="2"/>
    <x v="22"/>
    <x v="23"/>
    <x v="23"/>
    <x v="23"/>
    <x v="22"/>
    <x v="21"/>
    <x v="8"/>
    <x v="7"/>
    <x v="4"/>
    <x v="4"/>
    <x v="4"/>
    <x v="10"/>
    <x v="18"/>
    <x v="17"/>
    <x v="39"/>
  </r>
  <r>
    <x v="110"/>
    <x v="54"/>
    <x v="14"/>
    <x v="0"/>
    <x v="19"/>
    <x v="19"/>
    <x v="29"/>
    <x v="35"/>
    <x v="5"/>
    <x v="22"/>
    <x v="9"/>
    <x v="7"/>
    <x v="14"/>
    <x v="65"/>
    <x v="18"/>
    <x v="9"/>
    <x v="15"/>
    <x v="4"/>
    <x v="1"/>
    <x v="38"/>
    <x v="4"/>
    <x v="0"/>
    <x v="1"/>
    <x v="27"/>
    <x v="9"/>
    <x v="3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39"/>
  </r>
  <r>
    <x v="136"/>
    <x v="71"/>
    <x v="14"/>
    <x v="0"/>
    <x v="16"/>
    <x v="16"/>
    <x v="30"/>
    <x v="25"/>
    <x v="5"/>
    <x v="22"/>
    <x v="9"/>
    <x v="7"/>
    <x v="14"/>
    <x v="64"/>
    <x v="18"/>
    <x v="9"/>
    <x v="15"/>
    <x v="1"/>
    <x v="3"/>
    <x v="38"/>
    <x v="4"/>
    <x v="2"/>
    <x v="5"/>
    <x v="28"/>
    <x v="4"/>
    <x v="7"/>
    <x v="27"/>
    <x v="53"/>
    <x v="2"/>
    <x v="22"/>
    <x v="23"/>
    <x v="23"/>
    <x v="23"/>
    <x v="22"/>
    <x v="21"/>
    <x v="8"/>
    <x v="7"/>
    <x v="4"/>
    <x v="4"/>
    <x v="4"/>
    <x v="10"/>
    <x v="18"/>
    <x v="17"/>
    <x v="39"/>
  </r>
  <r>
    <x v="137"/>
    <x v="72"/>
    <x v="14"/>
    <x v="0"/>
    <x v="17"/>
    <x v="17"/>
    <x v="31"/>
    <x v="25"/>
    <x v="5"/>
    <x v="22"/>
    <x v="9"/>
    <x v="7"/>
    <x v="14"/>
    <x v="62"/>
    <x v="18"/>
    <x v="9"/>
    <x v="15"/>
    <x v="1"/>
    <x v="3"/>
    <x v="5"/>
    <x v="4"/>
    <x v="3"/>
    <x v="8"/>
    <x v="139"/>
    <x v="9"/>
    <x v="30"/>
    <x v="72"/>
    <x v="71"/>
    <x v="0"/>
    <x v="20"/>
    <x v="21"/>
    <x v="4"/>
    <x v="14"/>
    <x v="9"/>
    <x v="19"/>
    <x v="8"/>
    <x v="7"/>
    <x v="4"/>
    <x v="4"/>
    <x v="4"/>
    <x v="5"/>
    <x v="5"/>
    <x v="5"/>
    <x v="15"/>
  </r>
  <r>
    <x v="199"/>
    <x v="117"/>
    <x v="27"/>
    <x v="0"/>
    <x v="18"/>
    <x v="18"/>
    <x v="32"/>
    <x v="25"/>
    <x v="5"/>
    <x v="22"/>
    <x v="9"/>
    <x v="8"/>
    <x v="14"/>
    <x v="56"/>
    <x v="18"/>
    <x v="2"/>
    <x v="15"/>
    <x v="3"/>
    <x v="4"/>
    <x v="38"/>
    <x v="5"/>
    <x v="3"/>
    <x v="8"/>
    <x v="139"/>
    <x v="9"/>
    <x v="30"/>
    <x v="72"/>
    <x v="71"/>
    <x v="0"/>
    <x v="3"/>
    <x v="9"/>
    <x v="10"/>
    <x v="20"/>
    <x v="12"/>
    <x v="7"/>
    <x v="8"/>
    <x v="7"/>
    <x v="4"/>
    <x v="4"/>
    <x v="4"/>
    <x v="7"/>
    <x v="4"/>
    <x v="5"/>
    <x v="39"/>
  </r>
  <r>
    <x v="138"/>
    <x v="73"/>
    <x v="14"/>
    <x v="0"/>
    <x v="19"/>
    <x v="19"/>
    <x v="33"/>
    <x v="25"/>
    <x v="5"/>
    <x v="22"/>
    <x v="9"/>
    <x v="7"/>
    <x v="14"/>
    <x v="65"/>
    <x v="18"/>
    <x v="9"/>
    <x v="15"/>
    <x v="1"/>
    <x v="3"/>
    <x v="10"/>
    <x v="4"/>
    <x v="2"/>
    <x v="5"/>
    <x v="29"/>
    <x v="1"/>
    <x v="4"/>
    <x v="43"/>
    <x v="42"/>
    <x v="2"/>
    <x v="22"/>
    <x v="23"/>
    <x v="23"/>
    <x v="23"/>
    <x v="22"/>
    <x v="21"/>
    <x v="8"/>
    <x v="7"/>
    <x v="4"/>
    <x v="4"/>
    <x v="4"/>
    <x v="10"/>
    <x v="18"/>
    <x v="17"/>
    <x v="39"/>
  </r>
  <r>
    <x v="139"/>
    <x v="74"/>
    <x v="14"/>
    <x v="0"/>
    <x v="20"/>
    <x v="20"/>
    <x v="34"/>
    <x v="25"/>
    <x v="5"/>
    <x v="22"/>
    <x v="9"/>
    <x v="7"/>
    <x v="14"/>
    <x v="66"/>
    <x v="18"/>
    <x v="9"/>
    <x v="15"/>
    <x v="1"/>
    <x v="3"/>
    <x v="38"/>
    <x v="4"/>
    <x v="2"/>
    <x v="5"/>
    <x v="30"/>
    <x v="9"/>
    <x v="4"/>
    <x v="44"/>
    <x v="39"/>
    <x v="2"/>
    <x v="22"/>
    <x v="23"/>
    <x v="23"/>
    <x v="23"/>
    <x v="22"/>
    <x v="21"/>
    <x v="8"/>
    <x v="7"/>
    <x v="4"/>
    <x v="4"/>
    <x v="4"/>
    <x v="10"/>
    <x v="18"/>
    <x v="17"/>
    <x v="39"/>
  </r>
  <r>
    <x v="140"/>
    <x v="75"/>
    <x v="14"/>
    <x v="0"/>
    <x v="21"/>
    <x v="21"/>
    <x v="35"/>
    <x v="25"/>
    <x v="5"/>
    <x v="22"/>
    <x v="9"/>
    <x v="7"/>
    <x v="14"/>
    <x v="14"/>
    <x v="18"/>
    <x v="9"/>
    <x v="15"/>
    <x v="3"/>
    <x v="4"/>
    <x v="2"/>
    <x v="4"/>
    <x v="2"/>
    <x v="10"/>
    <x v="31"/>
    <x v="9"/>
    <x v="8"/>
    <x v="42"/>
    <x v="38"/>
    <x v="2"/>
    <x v="22"/>
    <x v="23"/>
    <x v="23"/>
    <x v="23"/>
    <x v="22"/>
    <x v="21"/>
    <x v="8"/>
    <x v="7"/>
    <x v="4"/>
    <x v="4"/>
    <x v="4"/>
    <x v="10"/>
    <x v="18"/>
    <x v="17"/>
    <x v="26"/>
  </r>
  <r>
    <x v="66"/>
    <x v="22"/>
    <x v="6"/>
    <x v="0"/>
    <x v="22"/>
    <x v="22"/>
    <x v="36"/>
    <x v="27"/>
    <x v="5"/>
    <x v="22"/>
    <x v="9"/>
    <x v="8"/>
    <x v="14"/>
    <x v="89"/>
    <x v="18"/>
    <x v="6"/>
    <x v="15"/>
    <x v="4"/>
    <x v="1"/>
    <x v="38"/>
    <x v="3"/>
    <x v="0"/>
    <x v="2"/>
    <x v="32"/>
    <x v="9"/>
    <x v="3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19"/>
  </r>
  <r>
    <x v="88"/>
    <x v="35"/>
    <x v="14"/>
    <x v="0"/>
    <x v="23"/>
    <x v="23"/>
    <x v="37"/>
    <x v="25"/>
    <x v="5"/>
    <x v="22"/>
    <x v="9"/>
    <x v="8"/>
    <x v="14"/>
    <x v="26"/>
    <x v="18"/>
    <x v="6"/>
    <x v="15"/>
    <x v="3"/>
    <x v="4"/>
    <x v="23"/>
    <x v="3"/>
    <x v="2"/>
    <x v="4"/>
    <x v="140"/>
    <x v="9"/>
    <x v="9"/>
    <x v="71"/>
    <x v="70"/>
    <x v="2"/>
    <x v="22"/>
    <x v="23"/>
    <x v="23"/>
    <x v="23"/>
    <x v="22"/>
    <x v="21"/>
    <x v="8"/>
    <x v="7"/>
    <x v="4"/>
    <x v="4"/>
    <x v="4"/>
    <x v="10"/>
    <x v="18"/>
    <x v="17"/>
    <x v="39"/>
  </r>
  <r>
    <x v="111"/>
    <x v="55"/>
    <x v="14"/>
    <x v="0"/>
    <x v="129"/>
    <x v="121"/>
    <x v="38"/>
    <x v="35"/>
    <x v="5"/>
    <x v="22"/>
    <x v="9"/>
    <x v="7"/>
    <x v="14"/>
    <x v="110"/>
    <x v="18"/>
    <x v="9"/>
    <x v="15"/>
    <x v="4"/>
    <x v="1"/>
    <x v="38"/>
    <x v="4"/>
    <x v="0"/>
    <x v="1"/>
    <x v="33"/>
    <x v="9"/>
    <x v="3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39"/>
  </r>
  <r>
    <x v="185"/>
    <x v="107"/>
    <x v="24"/>
    <x v="0"/>
    <x v="24"/>
    <x v="24"/>
    <x v="39"/>
    <x v="6"/>
    <x v="0"/>
    <x v="17"/>
    <x v="8"/>
    <x v="7"/>
    <x v="14"/>
    <x v="32"/>
    <x v="18"/>
    <x v="9"/>
    <x v="15"/>
    <x v="3"/>
    <x v="4"/>
    <x v="4"/>
    <x v="4"/>
    <x v="2"/>
    <x v="10"/>
    <x v="34"/>
    <x v="5"/>
    <x v="6"/>
    <x v="25"/>
    <x v="45"/>
    <x v="2"/>
    <x v="22"/>
    <x v="23"/>
    <x v="23"/>
    <x v="23"/>
    <x v="22"/>
    <x v="21"/>
    <x v="8"/>
    <x v="7"/>
    <x v="4"/>
    <x v="4"/>
    <x v="4"/>
    <x v="10"/>
    <x v="18"/>
    <x v="17"/>
    <x v="39"/>
  </r>
  <r>
    <x v="73"/>
    <x v="27"/>
    <x v="8"/>
    <x v="0"/>
    <x v="25"/>
    <x v="25"/>
    <x v="40"/>
    <x v="37"/>
    <x v="0"/>
    <x v="14"/>
    <x v="8"/>
    <x v="8"/>
    <x v="14"/>
    <x v="13"/>
    <x v="4"/>
    <x v="6"/>
    <x v="15"/>
    <x v="1"/>
    <x v="1"/>
    <x v="35"/>
    <x v="5"/>
    <x v="0"/>
    <x v="6"/>
    <x v="139"/>
    <x v="9"/>
    <x v="30"/>
    <x v="72"/>
    <x v="71"/>
    <x v="0"/>
    <x v="18"/>
    <x v="17"/>
    <x v="18"/>
    <x v="4"/>
    <x v="13"/>
    <x v="10"/>
    <x v="6"/>
    <x v="4"/>
    <x v="4"/>
    <x v="0"/>
    <x v="0"/>
    <x v="7"/>
    <x v="2"/>
    <x v="3"/>
    <x v="33"/>
  </r>
  <r>
    <x v="145"/>
    <x v="79"/>
    <x v="15"/>
    <x v="0"/>
    <x v="26"/>
    <x v="26"/>
    <x v="41"/>
    <x v="5"/>
    <x v="0"/>
    <x v="17"/>
    <x v="8"/>
    <x v="8"/>
    <x v="14"/>
    <x v="48"/>
    <x v="13"/>
    <x v="6"/>
    <x v="15"/>
    <x v="3"/>
    <x v="4"/>
    <x v="38"/>
    <x v="3"/>
    <x v="2"/>
    <x v="3"/>
    <x v="36"/>
    <x v="2"/>
    <x v="10"/>
    <x v="41"/>
    <x v="29"/>
    <x v="2"/>
    <x v="22"/>
    <x v="23"/>
    <x v="23"/>
    <x v="23"/>
    <x v="22"/>
    <x v="21"/>
    <x v="8"/>
    <x v="7"/>
    <x v="4"/>
    <x v="4"/>
    <x v="4"/>
    <x v="10"/>
    <x v="18"/>
    <x v="17"/>
    <x v="39"/>
  </r>
  <r>
    <x v="89"/>
    <x v="36"/>
    <x v="14"/>
    <x v="0"/>
    <x v="27"/>
    <x v="27"/>
    <x v="42"/>
    <x v="25"/>
    <x v="5"/>
    <x v="22"/>
    <x v="9"/>
    <x v="8"/>
    <x v="14"/>
    <x v="80"/>
    <x v="18"/>
    <x v="6"/>
    <x v="15"/>
    <x v="3"/>
    <x v="4"/>
    <x v="38"/>
    <x v="3"/>
    <x v="2"/>
    <x v="4"/>
    <x v="140"/>
    <x v="9"/>
    <x v="9"/>
    <x v="71"/>
    <x v="70"/>
    <x v="2"/>
    <x v="22"/>
    <x v="23"/>
    <x v="23"/>
    <x v="23"/>
    <x v="22"/>
    <x v="21"/>
    <x v="8"/>
    <x v="7"/>
    <x v="4"/>
    <x v="4"/>
    <x v="4"/>
    <x v="10"/>
    <x v="18"/>
    <x v="17"/>
    <x v="39"/>
  </r>
  <r>
    <x v="186"/>
    <x v="108"/>
    <x v="24"/>
    <x v="0"/>
    <x v="28"/>
    <x v="28"/>
    <x v="43"/>
    <x v="6"/>
    <x v="0"/>
    <x v="17"/>
    <x v="8"/>
    <x v="7"/>
    <x v="14"/>
    <x v="31"/>
    <x v="18"/>
    <x v="9"/>
    <x v="15"/>
    <x v="1"/>
    <x v="3"/>
    <x v="38"/>
    <x v="4"/>
    <x v="2"/>
    <x v="5"/>
    <x v="35"/>
    <x v="1"/>
    <x v="4"/>
    <x v="40"/>
    <x v="64"/>
    <x v="2"/>
    <x v="22"/>
    <x v="23"/>
    <x v="23"/>
    <x v="23"/>
    <x v="22"/>
    <x v="21"/>
    <x v="8"/>
    <x v="7"/>
    <x v="4"/>
    <x v="4"/>
    <x v="4"/>
    <x v="10"/>
    <x v="18"/>
    <x v="17"/>
    <x v="39"/>
  </r>
  <r>
    <x v="90"/>
    <x v="37"/>
    <x v="14"/>
    <x v="0"/>
    <x v="29"/>
    <x v="29"/>
    <x v="44"/>
    <x v="25"/>
    <x v="5"/>
    <x v="22"/>
    <x v="9"/>
    <x v="8"/>
    <x v="14"/>
    <x v="67"/>
    <x v="18"/>
    <x v="6"/>
    <x v="15"/>
    <x v="3"/>
    <x v="4"/>
    <x v="38"/>
    <x v="3"/>
    <x v="2"/>
    <x v="4"/>
    <x v="141"/>
    <x v="9"/>
    <x v="9"/>
    <x v="71"/>
    <x v="70"/>
    <x v="2"/>
    <x v="22"/>
    <x v="23"/>
    <x v="23"/>
    <x v="23"/>
    <x v="22"/>
    <x v="21"/>
    <x v="8"/>
    <x v="7"/>
    <x v="4"/>
    <x v="4"/>
    <x v="4"/>
    <x v="10"/>
    <x v="18"/>
    <x v="17"/>
    <x v="39"/>
  </r>
  <r>
    <x v="146"/>
    <x v="80"/>
    <x v="15"/>
    <x v="0"/>
    <x v="30"/>
    <x v="30"/>
    <x v="45"/>
    <x v="5"/>
    <x v="0"/>
    <x v="17"/>
    <x v="8"/>
    <x v="8"/>
    <x v="14"/>
    <x v="48"/>
    <x v="13"/>
    <x v="6"/>
    <x v="15"/>
    <x v="3"/>
    <x v="4"/>
    <x v="38"/>
    <x v="3"/>
    <x v="2"/>
    <x v="3"/>
    <x v="42"/>
    <x v="2"/>
    <x v="15"/>
    <x v="36"/>
    <x v="27"/>
    <x v="2"/>
    <x v="22"/>
    <x v="23"/>
    <x v="23"/>
    <x v="23"/>
    <x v="22"/>
    <x v="21"/>
    <x v="8"/>
    <x v="7"/>
    <x v="4"/>
    <x v="4"/>
    <x v="4"/>
    <x v="10"/>
    <x v="18"/>
    <x v="17"/>
    <x v="39"/>
  </r>
  <r>
    <x v="91"/>
    <x v="38"/>
    <x v="14"/>
    <x v="0"/>
    <x v="31"/>
    <x v="31"/>
    <x v="46"/>
    <x v="25"/>
    <x v="5"/>
    <x v="22"/>
    <x v="9"/>
    <x v="7"/>
    <x v="14"/>
    <x v="67"/>
    <x v="18"/>
    <x v="9"/>
    <x v="15"/>
    <x v="3"/>
    <x v="4"/>
    <x v="38"/>
    <x v="4"/>
    <x v="2"/>
    <x v="10"/>
    <x v="37"/>
    <x v="7"/>
    <x v="4"/>
    <x v="53"/>
    <x v="40"/>
    <x v="2"/>
    <x v="22"/>
    <x v="23"/>
    <x v="23"/>
    <x v="23"/>
    <x v="22"/>
    <x v="21"/>
    <x v="8"/>
    <x v="7"/>
    <x v="4"/>
    <x v="4"/>
    <x v="4"/>
    <x v="10"/>
    <x v="18"/>
    <x v="17"/>
    <x v="25"/>
  </r>
  <r>
    <x v="147"/>
    <x v="81"/>
    <x v="15"/>
    <x v="0"/>
    <x v="32"/>
    <x v="32"/>
    <x v="47"/>
    <x v="5"/>
    <x v="0"/>
    <x v="17"/>
    <x v="8"/>
    <x v="8"/>
    <x v="14"/>
    <x v="48"/>
    <x v="13"/>
    <x v="6"/>
    <x v="15"/>
    <x v="2"/>
    <x v="3"/>
    <x v="11"/>
    <x v="3"/>
    <x v="2"/>
    <x v="3"/>
    <x v="41"/>
    <x v="2"/>
    <x v="15"/>
    <x v="50"/>
    <x v="36"/>
    <x v="2"/>
    <x v="22"/>
    <x v="23"/>
    <x v="23"/>
    <x v="23"/>
    <x v="22"/>
    <x v="21"/>
    <x v="8"/>
    <x v="7"/>
    <x v="4"/>
    <x v="4"/>
    <x v="4"/>
    <x v="10"/>
    <x v="18"/>
    <x v="17"/>
    <x v="39"/>
  </r>
  <r>
    <x v="187"/>
    <x v="109"/>
    <x v="24"/>
    <x v="0"/>
    <x v="33"/>
    <x v="33"/>
    <x v="48"/>
    <x v="6"/>
    <x v="0"/>
    <x v="17"/>
    <x v="8"/>
    <x v="7"/>
    <x v="14"/>
    <x v="33"/>
    <x v="18"/>
    <x v="9"/>
    <x v="15"/>
    <x v="3"/>
    <x v="4"/>
    <x v="36"/>
    <x v="4"/>
    <x v="2"/>
    <x v="10"/>
    <x v="38"/>
    <x v="5"/>
    <x v="6"/>
    <x v="21"/>
    <x v="62"/>
    <x v="2"/>
    <x v="22"/>
    <x v="23"/>
    <x v="23"/>
    <x v="23"/>
    <x v="22"/>
    <x v="21"/>
    <x v="8"/>
    <x v="7"/>
    <x v="4"/>
    <x v="4"/>
    <x v="4"/>
    <x v="10"/>
    <x v="18"/>
    <x v="17"/>
    <x v="39"/>
  </r>
  <r>
    <x v="148"/>
    <x v="82"/>
    <x v="15"/>
    <x v="0"/>
    <x v="34"/>
    <x v="34"/>
    <x v="49"/>
    <x v="5"/>
    <x v="0"/>
    <x v="17"/>
    <x v="8"/>
    <x v="8"/>
    <x v="14"/>
    <x v="48"/>
    <x v="13"/>
    <x v="6"/>
    <x v="15"/>
    <x v="2"/>
    <x v="3"/>
    <x v="11"/>
    <x v="3"/>
    <x v="2"/>
    <x v="4"/>
    <x v="141"/>
    <x v="9"/>
    <x v="16"/>
    <x v="71"/>
    <x v="70"/>
    <x v="2"/>
    <x v="22"/>
    <x v="23"/>
    <x v="23"/>
    <x v="23"/>
    <x v="22"/>
    <x v="21"/>
    <x v="8"/>
    <x v="7"/>
    <x v="4"/>
    <x v="4"/>
    <x v="4"/>
    <x v="10"/>
    <x v="18"/>
    <x v="17"/>
    <x v="39"/>
  </r>
  <r>
    <x v="188"/>
    <x v="110"/>
    <x v="24"/>
    <x v="0"/>
    <x v="35"/>
    <x v="35"/>
    <x v="50"/>
    <x v="6"/>
    <x v="0"/>
    <x v="17"/>
    <x v="8"/>
    <x v="7"/>
    <x v="14"/>
    <x v="30"/>
    <x v="18"/>
    <x v="9"/>
    <x v="15"/>
    <x v="1"/>
    <x v="0"/>
    <x v="38"/>
    <x v="4"/>
    <x v="2"/>
    <x v="5"/>
    <x v="39"/>
    <x v="1"/>
    <x v="14"/>
    <x v="31"/>
    <x v="68"/>
    <x v="2"/>
    <x v="22"/>
    <x v="23"/>
    <x v="23"/>
    <x v="23"/>
    <x v="22"/>
    <x v="21"/>
    <x v="8"/>
    <x v="7"/>
    <x v="4"/>
    <x v="4"/>
    <x v="4"/>
    <x v="10"/>
    <x v="18"/>
    <x v="17"/>
    <x v="39"/>
  </r>
  <r>
    <x v="74"/>
    <x v="28"/>
    <x v="8"/>
    <x v="0"/>
    <x v="36"/>
    <x v="36"/>
    <x v="51"/>
    <x v="7"/>
    <x v="0"/>
    <x v="17"/>
    <x v="8"/>
    <x v="8"/>
    <x v="14"/>
    <x v="25"/>
    <x v="18"/>
    <x v="6"/>
    <x v="15"/>
    <x v="3"/>
    <x v="4"/>
    <x v="38"/>
    <x v="3"/>
    <x v="2"/>
    <x v="4"/>
    <x v="139"/>
    <x v="6"/>
    <x v="9"/>
    <x v="71"/>
    <x v="70"/>
    <x v="2"/>
    <x v="22"/>
    <x v="23"/>
    <x v="23"/>
    <x v="23"/>
    <x v="22"/>
    <x v="21"/>
    <x v="8"/>
    <x v="7"/>
    <x v="4"/>
    <x v="4"/>
    <x v="4"/>
    <x v="10"/>
    <x v="18"/>
    <x v="17"/>
    <x v="39"/>
  </r>
  <r>
    <x v="149"/>
    <x v="83"/>
    <x v="15"/>
    <x v="0"/>
    <x v="37"/>
    <x v="37"/>
    <x v="52"/>
    <x v="5"/>
    <x v="0"/>
    <x v="17"/>
    <x v="8"/>
    <x v="8"/>
    <x v="14"/>
    <x v="48"/>
    <x v="13"/>
    <x v="6"/>
    <x v="15"/>
    <x v="3"/>
    <x v="4"/>
    <x v="38"/>
    <x v="3"/>
    <x v="2"/>
    <x v="3"/>
    <x v="45"/>
    <x v="1"/>
    <x v="17"/>
    <x v="23"/>
    <x v="37"/>
    <x v="2"/>
    <x v="22"/>
    <x v="23"/>
    <x v="23"/>
    <x v="23"/>
    <x v="22"/>
    <x v="21"/>
    <x v="8"/>
    <x v="7"/>
    <x v="4"/>
    <x v="4"/>
    <x v="4"/>
    <x v="10"/>
    <x v="18"/>
    <x v="17"/>
    <x v="39"/>
  </r>
  <r>
    <x v="189"/>
    <x v="111"/>
    <x v="24"/>
    <x v="0"/>
    <x v="38"/>
    <x v="38"/>
    <x v="53"/>
    <x v="6"/>
    <x v="0"/>
    <x v="17"/>
    <x v="8"/>
    <x v="7"/>
    <x v="14"/>
    <x v="35"/>
    <x v="18"/>
    <x v="9"/>
    <x v="15"/>
    <x v="3"/>
    <x v="4"/>
    <x v="38"/>
    <x v="4"/>
    <x v="2"/>
    <x v="10"/>
    <x v="40"/>
    <x v="5"/>
    <x v="6"/>
    <x v="33"/>
    <x v="7"/>
    <x v="2"/>
    <x v="22"/>
    <x v="23"/>
    <x v="23"/>
    <x v="23"/>
    <x v="22"/>
    <x v="21"/>
    <x v="8"/>
    <x v="7"/>
    <x v="4"/>
    <x v="4"/>
    <x v="4"/>
    <x v="10"/>
    <x v="18"/>
    <x v="17"/>
    <x v="39"/>
  </r>
  <r>
    <x v="190"/>
    <x v="112"/>
    <x v="24"/>
    <x v="0"/>
    <x v="39"/>
    <x v="39"/>
    <x v="54"/>
    <x v="6"/>
    <x v="0"/>
    <x v="17"/>
    <x v="8"/>
    <x v="7"/>
    <x v="14"/>
    <x v="34"/>
    <x v="18"/>
    <x v="9"/>
    <x v="15"/>
    <x v="3"/>
    <x v="4"/>
    <x v="38"/>
    <x v="4"/>
    <x v="2"/>
    <x v="10"/>
    <x v="43"/>
    <x v="5"/>
    <x v="6"/>
    <x v="30"/>
    <x v="69"/>
    <x v="2"/>
    <x v="22"/>
    <x v="23"/>
    <x v="23"/>
    <x v="23"/>
    <x v="22"/>
    <x v="21"/>
    <x v="8"/>
    <x v="7"/>
    <x v="4"/>
    <x v="4"/>
    <x v="4"/>
    <x v="10"/>
    <x v="18"/>
    <x v="17"/>
    <x v="39"/>
  </r>
  <r>
    <x v="191"/>
    <x v="113"/>
    <x v="24"/>
    <x v="0"/>
    <x v="40"/>
    <x v="40"/>
    <x v="55"/>
    <x v="6"/>
    <x v="0"/>
    <x v="17"/>
    <x v="8"/>
    <x v="7"/>
    <x v="14"/>
    <x v="36"/>
    <x v="18"/>
    <x v="9"/>
    <x v="15"/>
    <x v="3"/>
    <x v="4"/>
    <x v="38"/>
    <x v="4"/>
    <x v="2"/>
    <x v="10"/>
    <x v="44"/>
    <x v="5"/>
    <x v="6"/>
    <x v="8"/>
    <x v="66"/>
    <x v="2"/>
    <x v="22"/>
    <x v="23"/>
    <x v="23"/>
    <x v="23"/>
    <x v="22"/>
    <x v="21"/>
    <x v="8"/>
    <x v="7"/>
    <x v="4"/>
    <x v="4"/>
    <x v="4"/>
    <x v="10"/>
    <x v="18"/>
    <x v="17"/>
    <x v="39"/>
  </r>
  <r>
    <x v="112"/>
    <x v="56"/>
    <x v="14"/>
    <x v="0"/>
    <x v="129"/>
    <x v="121"/>
    <x v="56"/>
    <x v="35"/>
    <x v="5"/>
    <x v="22"/>
    <x v="9"/>
    <x v="8"/>
    <x v="14"/>
    <x v="110"/>
    <x v="18"/>
    <x v="6"/>
    <x v="15"/>
    <x v="4"/>
    <x v="1"/>
    <x v="38"/>
    <x v="5"/>
    <x v="0"/>
    <x v="1"/>
    <x v="46"/>
    <x v="9"/>
    <x v="3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39"/>
  </r>
  <r>
    <x v="92"/>
    <x v="39"/>
    <x v="14"/>
    <x v="0"/>
    <x v="41"/>
    <x v="41"/>
    <x v="57"/>
    <x v="25"/>
    <x v="5"/>
    <x v="22"/>
    <x v="9"/>
    <x v="8"/>
    <x v="14"/>
    <x v="69"/>
    <x v="18"/>
    <x v="6"/>
    <x v="15"/>
    <x v="3"/>
    <x v="4"/>
    <x v="38"/>
    <x v="3"/>
    <x v="2"/>
    <x v="4"/>
    <x v="139"/>
    <x v="9"/>
    <x v="9"/>
    <x v="71"/>
    <x v="70"/>
    <x v="2"/>
    <x v="22"/>
    <x v="23"/>
    <x v="23"/>
    <x v="23"/>
    <x v="22"/>
    <x v="21"/>
    <x v="8"/>
    <x v="7"/>
    <x v="4"/>
    <x v="4"/>
    <x v="4"/>
    <x v="10"/>
    <x v="18"/>
    <x v="17"/>
    <x v="39"/>
  </r>
  <r>
    <x v="197"/>
    <x v="115"/>
    <x v="27"/>
    <x v="0"/>
    <x v="129"/>
    <x v="121"/>
    <x v="58"/>
    <x v="32"/>
    <x v="5"/>
    <x v="22"/>
    <x v="9"/>
    <x v="2"/>
    <x v="14"/>
    <x v="110"/>
    <x v="18"/>
    <x v="2"/>
    <x v="15"/>
    <x v="4"/>
    <x v="1"/>
    <x v="38"/>
    <x v="1"/>
    <x v="0"/>
    <x v="1"/>
    <x v="47"/>
    <x v="9"/>
    <x v="3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39"/>
  </r>
  <r>
    <x v="200"/>
    <x v="118"/>
    <x v="27"/>
    <x v="0"/>
    <x v="42"/>
    <x v="42"/>
    <x v="59"/>
    <x v="29"/>
    <x v="5"/>
    <x v="22"/>
    <x v="9"/>
    <x v="8"/>
    <x v="14"/>
    <x v="84"/>
    <x v="18"/>
    <x v="2"/>
    <x v="15"/>
    <x v="3"/>
    <x v="4"/>
    <x v="21"/>
    <x v="1"/>
    <x v="0"/>
    <x v="9"/>
    <x v="48"/>
    <x v="9"/>
    <x v="3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39"/>
  </r>
  <r>
    <x v="201"/>
    <x v="119"/>
    <x v="27"/>
    <x v="0"/>
    <x v="43"/>
    <x v="43"/>
    <x v="60"/>
    <x v="29"/>
    <x v="5"/>
    <x v="22"/>
    <x v="9"/>
    <x v="8"/>
    <x v="14"/>
    <x v="84"/>
    <x v="18"/>
    <x v="2"/>
    <x v="15"/>
    <x v="3"/>
    <x v="4"/>
    <x v="9"/>
    <x v="1"/>
    <x v="0"/>
    <x v="9"/>
    <x v="49"/>
    <x v="9"/>
    <x v="3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39"/>
  </r>
  <r>
    <x v="45"/>
    <x v="9"/>
    <x v="1"/>
    <x v="0"/>
    <x v="44"/>
    <x v="44"/>
    <x v="61"/>
    <x v="31"/>
    <x v="0"/>
    <x v="15"/>
    <x v="8"/>
    <x v="1"/>
    <x v="14"/>
    <x v="103"/>
    <x v="18"/>
    <x v="6"/>
    <x v="9"/>
    <x v="3"/>
    <x v="4"/>
    <x v="38"/>
    <x v="1"/>
    <x v="0"/>
    <x v="9"/>
    <x v="51"/>
    <x v="9"/>
    <x v="3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39"/>
  </r>
  <r>
    <x v="47"/>
    <x v="9"/>
    <x v="1"/>
    <x v="0"/>
    <x v="44"/>
    <x v="44"/>
    <x v="61"/>
    <x v="31"/>
    <x v="0"/>
    <x v="15"/>
    <x v="8"/>
    <x v="8"/>
    <x v="14"/>
    <x v="110"/>
    <x v="18"/>
    <x v="6"/>
    <x v="9"/>
    <x v="3"/>
    <x v="4"/>
    <x v="38"/>
    <x v="0"/>
    <x v="0"/>
    <x v="2"/>
    <x v="51"/>
    <x v="9"/>
    <x v="3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39"/>
  </r>
  <r>
    <x v="46"/>
    <x v="9"/>
    <x v="1"/>
    <x v="0"/>
    <x v="45"/>
    <x v="45"/>
    <x v="61"/>
    <x v="31"/>
    <x v="0"/>
    <x v="15"/>
    <x v="8"/>
    <x v="6"/>
    <x v="13"/>
    <x v="92"/>
    <x v="18"/>
    <x v="2"/>
    <x v="15"/>
    <x v="3"/>
    <x v="4"/>
    <x v="38"/>
    <x v="2"/>
    <x v="3"/>
    <x v="8"/>
    <x v="50"/>
    <x v="9"/>
    <x v="30"/>
    <x v="72"/>
    <x v="71"/>
    <x v="1"/>
    <x v="4"/>
    <x v="0"/>
    <x v="0"/>
    <x v="10"/>
    <x v="3"/>
    <x v="8"/>
    <x v="7"/>
    <x v="6"/>
    <x v="0"/>
    <x v="4"/>
    <x v="4"/>
    <x v="5"/>
    <x v="16"/>
    <x v="16"/>
    <x v="9"/>
  </r>
  <r>
    <x v="198"/>
    <x v="116"/>
    <x v="27"/>
    <x v="0"/>
    <x v="129"/>
    <x v="121"/>
    <x v="62"/>
    <x v="32"/>
    <x v="5"/>
    <x v="22"/>
    <x v="9"/>
    <x v="2"/>
    <x v="14"/>
    <x v="110"/>
    <x v="18"/>
    <x v="2"/>
    <x v="15"/>
    <x v="4"/>
    <x v="1"/>
    <x v="38"/>
    <x v="1"/>
    <x v="0"/>
    <x v="1"/>
    <x v="52"/>
    <x v="9"/>
    <x v="3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39"/>
  </r>
  <r>
    <x v="113"/>
    <x v="57"/>
    <x v="14"/>
    <x v="0"/>
    <x v="129"/>
    <x v="121"/>
    <x v="63"/>
    <x v="32"/>
    <x v="5"/>
    <x v="22"/>
    <x v="9"/>
    <x v="7"/>
    <x v="14"/>
    <x v="110"/>
    <x v="18"/>
    <x v="9"/>
    <x v="15"/>
    <x v="4"/>
    <x v="1"/>
    <x v="38"/>
    <x v="4"/>
    <x v="0"/>
    <x v="1"/>
    <x v="53"/>
    <x v="9"/>
    <x v="3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39"/>
  </r>
  <r>
    <x v="114"/>
    <x v="57"/>
    <x v="14"/>
    <x v="14"/>
    <x v="129"/>
    <x v="121"/>
    <x v="63"/>
    <x v="32"/>
    <x v="5"/>
    <x v="22"/>
    <x v="9"/>
    <x v="9"/>
    <x v="14"/>
    <x v="110"/>
    <x v="18"/>
    <x v="10"/>
    <x v="15"/>
    <x v="4"/>
    <x v="1"/>
    <x v="30"/>
    <x v="4"/>
    <x v="0"/>
    <x v="1"/>
    <x v="53"/>
    <x v="9"/>
    <x v="3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39"/>
  </r>
  <r>
    <x v="204"/>
    <x v="122"/>
    <x v="27"/>
    <x v="0"/>
    <x v="129"/>
    <x v="121"/>
    <x v="64"/>
    <x v="33"/>
    <x v="5"/>
    <x v="22"/>
    <x v="9"/>
    <x v="2"/>
    <x v="14"/>
    <x v="110"/>
    <x v="18"/>
    <x v="6"/>
    <x v="15"/>
    <x v="4"/>
    <x v="1"/>
    <x v="38"/>
    <x v="5"/>
    <x v="0"/>
    <x v="1"/>
    <x v="54"/>
    <x v="9"/>
    <x v="3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39"/>
  </r>
  <r>
    <x v="115"/>
    <x v="58"/>
    <x v="14"/>
    <x v="0"/>
    <x v="129"/>
    <x v="121"/>
    <x v="65"/>
    <x v="32"/>
    <x v="5"/>
    <x v="22"/>
    <x v="9"/>
    <x v="4"/>
    <x v="14"/>
    <x v="70"/>
    <x v="18"/>
    <x v="8"/>
    <x v="15"/>
    <x v="4"/>
    <x v="1"/>
    <x v="38"/>
    <x v="1"/>
    <x v="0"/>
    <x v="1"/>
    <x v="55"/>
    <x v="9"/>
    <x v="3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39"/>
  </r>
  <r>
    <x v="116"/>
    <x v="58"/>
    <x v="14"/>
    <x v="0"/>
    <x v="129"/>
    <x v="121"/>
    <x v="65"/>
    <x v="32"/>
    <x v="5"/>
    <x v="22"/>
    <x v="9"/>
    <x v="7"/>
    <x v="14"/>
    <x v="110"/>
    <x v="18"/>
    <x v="9"/>
    <x v="15"/>
    <x v="4"/>
    <x v="1"/>
    <x v="38"/>
    <x v="4"/>
    <x v="0"/>
    <x v="1"/>
    <x v="55"/>
    <x v="9"/>
    <x v="3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39"/>
  </r>
  <r>
    <x v="0"/>
    <x v="1"/>
    <x v="1"/>
    <x v="0"/>
    <x v="46"/>
    <x v="46"/>
    <x v="66"/>
    <x v="31"/>
    <x v="0"/>
    <x v="15"/>
    <x v="8"/>
    <x v="1"/>
    <x v="14"/>
    <x v="104"/>
    <x v="18"/>
    <x v="6"/>
    <x v="9"/>
    <x v="3"/>
    <x v="4"/>
    <x v="38"/>
    <x v="1"/>
    <x v="0"/>
    <x v="9"/>
    <x v="58"/>
    <x v="9"/>
    <x v="3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39"/>
  </r>
  <r>
    <x v="4"/>
    <x v="1"/>
    <x v="1"/>
    <x v="0"/>
    <x v="46"/>
    <x v="46"/>
    <x v="66"/>
    <x v="31"/>
    <x v="0"/>
    <x v="15"/>
    <x v="8"/>
    <x v="8"/>
    <x v="14"/>
    <x v="110"/>
    <x v="18"/>
    <x v="6"/>
    <x v="9"/>
    <x v="3"/>
    <x v="4"/>
    <x v="38"/>
    <x v="0"/>
    <x v="0"/>
    <x v="2"/>
    <x v="58"/>
    <x v="9"/>
    <x v="3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39"/>
  </r>
  <r>
    <x v="1"/>
    <x v="1"/>
    <x v="1"/>
    <x v="0"/>
    <x v="46"/>
    <x v="121"/>
    <x v="66"/>
    <x v="31"/>
    <x v="0"/>
    <x v="15"/>
    <x v="8"/>
    <x v="0"/>
    <x v="14"/>
    <x v="93"/>
    <x v="18"/>
    <x v="6"/>
    <x v="9"/>
    <x v="3"/>
    <x v="4"/>
    <x v="38"/>
    <x v="2"/>
    <x v="3"/>
    <x v="8"/>
    <x v="57"/>
    <x v="9"/>
    <x v="30"/>
    <x v="72"/>
    <x v="71"/>
    <x v="1"/>
    <x v="0"/>
    <x v="4"/>
    <x v="3"/>
    <x v="13"/>
    <x v="10"/>
    <x v="1"/>
    <x v="3"/>
    <x v="2"/>
    <x v="2"/>
    <x v="4"/>
    <x v="4"/>
    <x v="0"/>
    <x v="13"/>
    <x v="8"/>
    <x v="1"/>
  </r>
  <r>
    <x v="2"/>
    <x v="1"/>
    <x v="1"/>
    <x v="0"/>
    <x v="46"/>
    <x v="121"/>
    <x v="66"/>
    <x v="31"/>
    <x v="0"/>
    <x v="15"/>
    <x v="8"/>
    <x v="7"/>
    <x v="14"/>
    <x v="85"/>
    <x v="18"/>
    <x v="6"/>
    <x v="9"/>
    <x v="3"/>
    <x v="4"/>
    <x v="38"/>
    <x v="3"/>
    <x v="2"/>
    <x v="4"/>
    <x v="143"/>
    <x v="9"/>
    <x v="9"/>
    <x v="71"/>
    <x v="70"/>
    <x v="2"/>
    <x v="22"/>
    <x v="23"/>
    <x v="23"/>
    <x v="23"/>
    <x v="22"/>
    <x v="21"/>
    <x v="8"/>
    <x v="7"/>
    <x v="4"/>
    <x v="4"/>
    <x v="4"/>
    <x v="10"/>
    <x v="18"/>
    <x v="17"/>
    <x v="39"/>
  </r>
  <r>
    <x v="3"/>
    <x v="1"/>
    <x v="1"/>
    <x v="0"/>
    <x v="47"/>
    <x v="47"/>
    <x v="66"/>
    <x v="31"/>
    <x v="0"/>
    <x v="14"/>
    <x v="8"/>
    <x v="6"/>
    <x v="13"/>
    <x v="92"/>
    <x v="18"/>
    <x v="2"/>
    <x v="0"/>
    <x v="3"/>
    <x v="4"/>
    <x v="38"/>
    <x v="2"/>
    <x v="3"/>
    <x v="8"/>
    <x v="56"/>
    <x v="9"/>
    <x v="30"/>
    <x v="72"/>
    <x v="71"/>
    <x v="1"/>
    <x v="1"/>
    <x v="2"/>
    <x v="1"/>
    <x v="11"/>
    <x v="7"/>
    <x v="4"/>
    <x v="2"/>
    <x v="1"/>
    <x v="1"/>
    <x v="4"/>
    <x v="4"/>
    <x v="5"/>
    <x v="16"/>
    <x v="16"/>
    <x v="9"/>
  </r>
  <r>
    <x v="117"/>
    <x v="59"/>
    <x v="14"/>
    <x v="0"/>
    <x v="129"/>
    <x v="121"/>
    <x v="67"/>
    <x v="32"/>
    <x v="5"/>
    <x v="22"/>
    <x v="9"/>
    <x v="4"/>
    <x v="14"/>
    <x v="70"/>
    <x v="18"/>
    <x v="8"/>
    <x v="15"/>
    <x v="4"/>
    <x v="1"/>
    <x v="38"/>
    <x v="1"/>
    <x v="0"/>
    <x v="1"/>
    <x v="59"/>
    <x v="9"/>
    <x v="3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39"/>
  </r>
  <r>
    <x v="118"/>
    <x v="59"/>
    <x v="14"/>
    <x v="0"/>
    <x v="129"/>
    <x v="121"/>
    <x v="67"/>
    <x v="32"/>
    <x v="5"/>
    <x v="22"/>
    <x v="9"/>
    <x v="7"/>
    <x v="14"/>
    <x v="70"/>
    <x v="18"/>
    <x v="9"/>
    <x v="15"/>
    <x v="4"/>
    <x v="1"/>
    <x v="38"/>
    <x v="4"/>
    <x v="0"/>
    <x v="1"/>
    <x v="59"/>
    <x v="9"/>
    <x v="3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39"/>
  </r>
  <r>
    <x v="205"/>
    <x v="123"/>
    <x v="27"/>
    <x v="0"/>
    <x v="129"/>
    <x v="121"/>
    <x v="68"/>
    <x v="33"/>
    <x v="5"/>
    <x v="22"/>
    <x v="9"/>
    <x v="2"/>
    <x v="14"/>
    <x v="110"/>
    <x v="18"/>
    <x v="6"/>
    <x v="15"/>
    <x v="4"/>
    <x v="1"/>
    <x v="38"/>
    <x v="5"/>
    <x v="0"/>
    <x v="1"/>
    <x v="60"/>
    <x v="9"/>
    <x v="3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39"/>
  </r>
  <r>
    <x v="93"/>
    <x v="40"/>
    <x v="14"/>
    <x v="0"/>
    <x v="48"/>
    <x v="48"/>
    <x v="69"/>
    <x v="29"/>
    <x v="5"/>
    <x v="22"/>
    <x v="9"/>
    <x v="4"/>
    <x v="14"/>
    <x v="78"/>
    <x v="18"/>
    <x v="8"/>
    <x v="9"/>
    <x v="4"/>
    <x v="0"/>
    <x v="7"/>
    <x v="1"/>
    <x v="2"/>
    <x v="5"/>
    <x v="63"/>
    <x v="9"/>
    <x v="5"/>
    <x v="52"/>
    <x v="22"/>
    <x v="2"/>
    <x v="22"/>
    <x v="23"/>
    <x v="23"/>
    <x v="23"/>
    <x v="22"/>
    <x v="21"/>
    <x v="8"/>
    <x v="7"/>
    <x v="4"/>
    <x v="4"/>
    <x v="4"/>
    <x v="10"/>
    <x v="18"/>
    <x v="17"/>
    <x v="8"/>
  </r>
  <r>
    <x v="94"/>
    <x v="40"/>
    <x v="14"/>
    <x v="0"/>
    <x v="48"/>
    <x v="48"/>
    <x v="69"/>
    <x v="29"/>
    <x v="5"/>
    <x v="22"/>
    <x v="9"/>
    <x v="7"/>
    <x v="10"/>
    <x v="110"/>
    <x v="18"/>
    <x v="9"/>
    <x v="9"/>
    <x v="1"/>
    <x v="0"/>
    <x v="7"/>
    <x v="4"/>
    <x v="2"/>
    <x v="5"/>
    <x v="63"/>
    <x v="9"/>
    <x v="5"/>
    <x v="52"/>
    <x v="22"/>
    <x v="2"/>
    <x v="22"/>
    <x v="23"/>
    <x v="23"/>
    <x v="23"/>
    <x v="22"/>
    <x v="21"/>
    <x v="8"/>
    <x v="7"/>
    <x v="4"/>
    <x v="4"/>
    <x v="4"/>
    <x v="10"/>
    <x v="18"/>
    <x v="17"/>
    <x v="8"/>
  </r>
  <r>
    <x v="5"/>
    <x v="2"/>
    <x v="1"/>
    <x v="0"/>
    <x v="49"/>
    <x v="49"/>
    <x v="70"/>
    <x v="31"/>
    <x v="0"/>
    <x v="15"/>
    <x v="8"/>
    <x v="1"/>
    <x v="14"/>
    <x v="102"/>
    <x v="18"/>
    <x v="6"/>
    <x v="9"/>
    <x v="3"/>
    <x v="4"/>
    <x v="20"/>
    <x v="1"/>
    <x v="0"/>
    <x v="9"/>
    <x v="64"/>
    <x v="9"/>
    <x v="3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39"/>
  </r>
  <r>
    <x v="9"/>
    <x v="2"/>
    <x v="1"/>
    <x v="0"/>
    <x v="49"/>
    <x v="49"/>
    <x v="70"/>
    <x v="31"/>
    <x v="0"/>
    <x v="15"/>
    <x v="8"/>
    <x v="8"/>
    <x v="14"/>
    <x v="110"/>
    <x v="18"/>
    <x v="6"/>
    <x v="9"/>
    <x v="3"/>
    <x v="4"/>
    <x v="20"/>
    <x v="0"/>
    <x v="0"/>
    <x v="2"/>
    <x v="64"/>
    <x v="9"/>
    <x v="3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39"/>
  </r>
  <r>
    <x v="6"/>
    <x v="2"/>
    <x v="1"/>
    <x v="0"/>
    <x v="51"/>
    <x v="51"/>
    <x v="70"/>
    <x v="31"/>
    <x v="0"/>
    <x v="15"/>
    <x v="8"/>
    <x v="0"/>
    <x v="14"/>
    <x v="94"/>
    <x v="18"/>
    <x v="1"/>
    <x v="15"/>
    <x v="3"/>
    <x v="4"/>
    <x v="20"/>
    <x v="3"/>
    <x v="2"/>
    <x v="4"/>
    <x v="142"/>
    <x v="9"/>
    <x v="9"/>
    <x v="71"/>
    <x v="70"/>
    <x v="2"/>
    <x v="22"/>
    <x v="23"/>
    <x v="23"/>
    <x v="23"/>
    <x v="22"/>
    <x v="21"/>
    <x v="8"/>
    <x v="7"/>
    <x v="4"/>
    <x v="4"/>
    <x v="4"/>
    <x v="10"/>
    <x v="18"/>
    <x v="17"/>
    <x v="39"/>
  </r>
  <r>
    <x v="8"/>
    <x v="2"/>
    <x v="1"/>
    <x v="0"/>
    <x v="50"/>
    <x v="50"/>
    <x v="70"/>
    <x v="31"/>
    <x v="0"/>
    <x v="14"/>
    <x v="8"/>
    <x v="6"/>
    <x v="13"/>
    <x v="92"/>
    <x v="18"/>
    <x v="2"/>
    <x v="0"/>
    <x v="3"/>
    <x v="4"/>
    <x v="38"/>
    <x v="2"/>
    <x v="3"/>
    <x v="8"/>
    <x v="61"/>
    <x v="9"/>
    <x v="30"/>
    <x v="72"/>
    <x v="71"/>
    <x v="1"/>
    <x v="2"/>
    <x v="1"/>
    <x v="2"/>
    <x v="12"/>
    <x v="5"/>
    <x v="3"/>
    <x v="5"/>
    <x v="0"/>
    <x v="3"/>
    <x v="4"/>
    <x v="4"/>
    <x v="5"/>
    <x v="16"/>
    <x v="16"/>
    <x v="9"/>
  </r>
  <r>
    <x v="7"/>
    <x v="2"/>
    <x v="1"/>
    <x v="0"/>
    <x v="51"/>
    <x v="121"/>
    <x v="70"/>
    <x v="31"/>
    <x v="0"/>
    <x v="15"/>
    <x v="8"/>
    <x v="7"/>
    <x v="4"/>
    <x v="110"/>
    <x v="18"/>
    <x v="9"/>
    <x v="15"/>
    <x v="3"/>
    <x v="4"/>
    <x v="20"/>
    <x v="4"/>
    <x v="2"/>
    <x v="10"/>
    <x v="62"/>
    <x v="5"/>
    <x v="6"/>
    <x v="32"/>
    <x v="8"/>
    <x v="2"/>
    <x v="22"/>
    <x v="23"/>
    <x v="23"/>
    <x v="23"/>
    <x v="22"/>
    <x v="21"/>
    <x v="8"/>
    <x v="7"/>
    <x v="4"/>
    <x v="4"/>
    <x v="4"/>
    <x v="10"/>
    <x v="18"/>
    <x v="17"/>
    <x v="39"/>
  </r>
  <r>
    <x v="202"/>
    <x v="120"/>
    <x v="27"/>
    <x v="0"/>
    <x v="52"/>
    <x v="52"/>
    <x v="71"/>
    <x v="29"/>
    <x v="5"/>
    <x v="22"/>
    <x v="9"/>
    <x v="8"/>
    <x v="14"/>
    <x v="87"/>
    <x v="18"/>
    <x v="2"/>
    <x v="15"/>
    <x v="3"/>
    <x v="4"/>
    <x v="38"/>
    <x v="1"/>
    <x v="0"/>
    <x v="9"/>
    <x v="65"/>
    <x v="9"/>
    <x v="3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39"/>
  </r>
  <r>
    <x v="67"/>
    <x v="23"/>
    <x v="6"/>
    <x v="0"/>
    <x v="53"/>
    <x v="53"/>
    <x v="72"/>
    <x v="28"/>
    <x v="5"/>
    <x v="22"/>
    <x v="9"/>
    <x v="4"/>
    <x v="14"/>
    <x v="86"/>
    <x v="18"/>
    <x v="8"/>
    <x v="15"/>
    <x v="4"/>
    <x v="1"/>
    <x v="38"/>
    <x v="1"/>
    <x v="0"/>
    <x v="2"/>
    <x v="66"/>
    <x v="9"/>
    <x v="3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39"/>
  </r>
  <r>
    <x v="68"/>
    <x v="23"/>
    <x v="6"/>
    <x v="0"/>
    <x v="53"/>
    <x v="53"/>
    <x v="72"/>
    <x v="28"/>
    <x v="5"/>
    <x v="22"/>
    <x v="9"/>
    <x v="7"/>
    <x v="10"/>
    <x v="110"/>
    <x v="18"/>
    <x v="9"/>
    <x v="15"/>
    <x v="4"/>
    <x v="1"/>
    <x v="38"/>
    <x v="4"/>
    <x v="0"/>
    <x v="2"/>
    <x v="66"/>
    <x v="9"/>
    <x v="3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39"/>
  </r>
  <r>
    <x v="69"/>
    <x v="24"/>
    <x v="6"/>
    <x v="0"/>
    <x v="54"/>
    <x v="54"/>
    <x v="73"/>
    <x v="28"/>
    <x v="5"/>
    <x v="22"/>
    <x v="9"/>
    <x v="4"/>
    <x v="14"/>
    <x v="86"/>
    <x v="18"/>
    <x v="8"/>
    <x v="15"/>
    <x v="4"/>
    <x v="1"/>
    <x v="38"/>
    <x v="1"/>
    <x v="0"/>
    <x v="2"/>
    <x v="67"/>
    <x v="9"/>
    <x v="3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39"/>
  </r>
  <r>
    <x v="70"/>
    <x v="24"/>
    <x v="6"/>
    <x v="0"/>
    <x v="54"/>
    <x v="54"/>
    <x v="73"/>
    <x v="28"/>
    <x v="5"/>
    <x v="22"/>
    <x v="9"/>
    <x v="7"/>
    <x v="2"/>
    <x v="110"/>
    <x v="18"/>
    <x v="9"/>
    <x v="15"/>
    <x v="4"/>
    <x v="1"/>
    <x v="38"/>
    <x v="4"/>
    <x v="0"/>
    <x v="2"/>
    <x v="67"/>
    <x v="9"/>
    <x v="3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39"/>
  </r>
  <r>
    <x v="11"/>
    <x v="3"/>
    <x v="1"/>
    <x v="0"/>
    <x v="57"/>
    <x v="57"/>
    <x v="74"/>
    <x v="31"/>
    <x v="0"/>
    <x v="16"/>
    <x v="8"/>
    <x v="0"/>
    <x v="14"/>
    <x v="96"/>
    <x v="18"/>
    <x v="1"/>
    <x v="15"/>
    <x v="3"/>
    <x v="4"/>
    <x v="33"/>
    <x v="3"/>
    <x v="2"/>
    <x v="3"/>
    <x v="70"/>
    <x v="9"/>
    <x v="18"/>
    <x v="18"/>
    <x v="56"/>
    <x v="2"/>
    <x v="22"/>
    <x v="23"/>
    <x v="23"/>
    <x v="23"/>
    <x v="22"/>
    <x v="21"/>
    <x v="8"/>
    <x v="7"/>
    <x v="4"/>
    <x v="4"/>
    <x v="4"/>
    <x v="10"/>
    <x v="18"/>
    <x v="17"/>
    <x v="39"/>
  </r>
  <r>
    <x v="10"/>
    <x v="3"/>
    <x v="1"/>
    <x v="0"/>
    <x v="55"/>
    <x v="55"/>
    <x v="74"/>
    <x v="31"/>
    <x v="0"/>
    <x v="15"/>
    <x v="8"/>
    <x v="1"/>
    <x v="14"/>
    <x v="101"/>
    <x v="18"/>
    <x v="6"/>
    <x v="9"/>
    <x v="3"/>
    <x v="4"/>
    <x v="33"/>
    <x v="1"/>
    <x v="0"/>
    <x v="9"/>
    <x v="71"/>
    <x v="9"/>
    <x v="3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39"/>
  </r>
  <r>
    <x v="14"/>
    <x v="3"/>
    <x v="1"/>
    <x v="0"/>
    <x v="55"/>
    <x v="55"/>
    <x v="74"/>
    <x v="31"/>
    <x v="0"/>
    <x v="15"/>
    <x v="8"/>
    <x v="8"/>
    <x v="14"/>
    <x v="110"/>
    <x v="18"/>
    <x v="6"/>
    <x v="9"/>
    <x v="3"/>
    <x v="4"/>
    <x v="33"/>
    <x v="0"/>
    <x v="0"/>
    <x v="2"/>
    <x v="71"/>
    <x v="9"/>
    <x v="3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39"/>
  </r>
  <r>
    <x v="13"/>
    <x v="3"/>
    <x v="1"/>
    <x v="0"/>
    <x v="56"/>
    <x v="56"/>
    <x v="74"/>
    <x v="31"/>
    <x v="0"/>
    <x v="14"/>
    <x v="8"/>
    <x v="6"/>
    <x v="13"/>
    <x v="92"/>
    <x v="18"/>
    <x v="2"/>
    <x v="0"/>
    <x v="3"/>
    <x v="4"/>
    <x v="38"/>
    <x v="2"/>
    <x v="0"/>
    <x v="6"/>
    <x v="68"/>
    <x v="9"/>
    <x v="30"/>
    <x v="72"/>
    <x v="71"/>
    <x v="1"/>
    <x v="17"/>
    <x v="20"/>
    <x v="22"/>
    <x v="7"/>
    <x v="15"/>
    <x v="14"/>
    <x v="8"/>
    <x v="7"/>
    <x v="4"/>
    <x v="4"/>
    <x v="4"/>
    <x v="5"/>
    <x v="16"/>
    <x v="16"/>
    <x v="21"/>
  </r>
  <r>
    <x v="12"/>
    <x v="3"/>
    <x v="1"/>
    <x v="0"/>
    <x v="57"/>
    <x v="121"/>
    <x v="74"/>
    <x v="31"/>
    <x v="0"/>
    <x v="16"/>
    <x v="8"/>
    <x v="7"/>
    <x v="5"/>
    <x v="77"/>
    <x v="18"/>
    <x v="9"/>
    <x v="15"/>
    <x v="3"/>
    <x v="4"/>
    <x v="33"/>
    <x v="4"/>
    <x v="2"/>
    <x v="10"/>
    <x v="69"/>
    <x v="5"/>
    <x v="6"/>
    <x v="22"/>
    <x v="55"/>
    <x v="2"/>
    <x v="22"/>
    <x v="23"/>
    <x v="23"/>
    <x v="23"/>
    <x v="22"/>
    <x v="21"/>
    <x v="8"/>
    <x v="7"/>
    <x v="4"/>
    <x v="4"/>
    <x v="4"/>
    <x v="10"/>
    <x v="18"/>
    <x v="17"/>
    <x v="23"/>
  </r>
  <r>
    <x v="119"/>
    <x v="60"/>
    <x v="14"/>
    <x v="0"/>
    <x v="129"/>
    <x v="121"/>
    <x v="75"/>
    <x v="32"/>
    <x v="5"/>
    <x v="22"/>
    <x v="9"/>
    <x v="4"/>
    <x v="14"/>
    <x v="110"/>
    <x v="18"/>
    <x v="8"/>
    <x v="15"/>
    <x v="4"/>
    <x v="1"/>
    <x v="38"/>
    <x v="1"/>
    <x v="0"/>
    <x v="1"/>
    <x v="72"/>
    <x v="9"/>
    <x v="3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39"/>
  </r>
  <r>
    <x v="120"/>
    <x v="60"/>
    <x v="14"/>
    <x v="0"/>
    <x v="129"/>
    <x v="121"/>
    <x v="75"/>
    <x v="32"/>
    <x v="5"/>
    <x v="22"/>
    <x v="9"/>
    <x v="7"/>
    <x v="14"/>
    <x v="110"/>
    <x v="18"/>
    <x v="9"/>
    <x v="15"/>
    <x v="4"/>
    <x v="1"/>
    <x v="38"/>
    <x v="4"/>
    <x v="0"/>
    <x v="1"/>
    <x v="72"/>
    <x v="9"/>
    <x v="3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39"/>
  </r>
  <r>
    <x v="121"/>
    <x v="61"/>
    <x v="14"/>
    <x v="0"/>
    <x v="129"/>
    <x v="121"/>
    <x v="76"/>
    <x v="32"/>
    <x v="5"/>
    <x v="22"/>
    <x v="9"/>
    <x v="8"/>
    <x v="14"/>
    <x v="110"/>
    <x v="18"/>
    <x v="6"/>
    <x v="15"/>
    <x v="4"/>
    <x v="1"/>
    <x v="38"/>
    <x v="5"/>
    <x v="0"/>
    <x v="1"/>
    <x v="73"/>
    <x v="9"/>
    <x v="3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39"/>
  </r>
  <r>
    <x v="18"/>
    <x v="4"/>
    <x v="1"/>
    <x v="0"/>
    <x v="59"/>
    <x v="59"/>
    <x v="77"/>
    <x v="31"/>
    <x v="0"/>
    <x v="14"/>
    <x v="8"/>
    <x v="6"/>
    <x v="14"/>
    <x v="91"/>
    <x v="18"/>
    <x v="3"/>
    <x v="5"/>
    <x v="3"/>
    <x v="4"/>
    <x v="38"/>
    <x v="3"/>
    <x v="2"/>
    <x v="3"/>
    <x v="74"/>
    <x v="5"/>
    <x v="6"/>
    <x v="24"/>
    <x v="46"/>
    <x v="2"/>
    <x v="22"/>
    <x v="23"/>
    <x v="23"/>
    <x v="23"/>
    <x v="22"/>
    <x v="21"/>
    <x v="8"/>
    <x v="7"/>
    <x v="4"/>
    <x v="4"/>
    <x v="4"/>
    <x v="10"/>
    <x v="18"/>
    <x v="17"/>
    <x v="39"/>
  </r>
  <r>
    <x v="15"/>
    <x v="4"/>
    <x v="1"/>
    <x v="0"/>
    <x v="58"/>
    <x v="58"/>
    <x v="77"/>
    <x v="31"/>
    <x v="0"/>
    <x v="15"/>
    <x v="8"/>
    <x v="1"/>
    <x v="14"/>
    <x v="105"/>
    <x v="18"/>
    <x v="6"/>
    <x v="4"/>
    <x v="3"/>
    <x v="3"/>
    <x v="13"/>
    <x v="1"/>
    <x v="0"/>
    <x v="9"/>
    <x v="75"/>
    <x v="9"/>
    <x v="3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39"/>
  </r>
  <r>
    <x v="19"/>
    <x v="4"/>
    <x v="1"/>
    <x v="0"/>
    <x v="58"/>
    <x v="58"/>
    <x v="77"/>
    <x v="31"/>
    <x v="0"/>
    <x v="15"/>
    <x v="8"/>
    <x v="8"/>
    <x v="14"/>
    <x v="110"/>
    <x v="18"/>
    <x v="6"/>
    <x v="4"/>
    <x v="2"/>
    <x v="3"/>
    <x v="13"/>
    <x v="0"/>
    <x v="0"/>
    <x v="2"/>
    <x v="75"/>
    <x v="9"/>
    <x v="3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39"/>
  </r>
  <r>
    <x v="16"/>
    <x v="4"/>
    <x v="1"/>
    <x v="0"/>
    <x v="60"/>
    <x v="60"/>
    <x v="77"/>
    <x v="31"/>
    <x v="0"/>
    <x v="15"/>
    <x v="8"/>
    <x v="0"/>
    <x v="14"/>
    <x v="95"/>
    <x v="18"/>
    <x v="1"/>
    <x v="15"/>
    <x v="4"/>
    <x v="3"/>
    <x v="13"/>
    <x v="3"/>
    <x v="0"/>
    <x v="2"/>
    <x v="75"/>
    <x v="9"/>
    <x v="3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20"/>
  </r>
  <r>
    <x v="17"/>
    <x v="4"/>
    <x v="1"/>
    <x v="0"/>
    <x v="60"/>
    <x v="121"/>
    <x v="77"/>
    <x v="31"/>
    <x v="0"/>
    <x v="15"/>
    <x v="8"/>
    <x v="7"/>
    <x v="14"/>
    <x v="90"/>
    <x v="18"/>
    <x v="9"/>
    <x v="15"/>
    <x v="4"/>
    <x v="3"/>
    <x v="13"/>
    <x v="4"/>
    <x v="0"/>
    <x v="2"/>
    <x v="75"/>
    <x v="9"/>
    <x v="3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39"/>
  </r>
  <r>
    <x v="95"/>
    <x v="41"/>
    <x v="14"/>
    <x v="0"/>
    <x v="61"/>
    <x v="61"/>
    <x v="78"/>
    <x v="29"/>
    <x v="5"/>
    <x v="22"/>
    <x v="9"/>
    <x v="4"/>
    <x v="14"/>
    <x v="86"/>
    <x v="18"/>
    <x v="8"/>
    <x v="15"/>
    <x v="3"/>
    <x v="4"/>
    <x v="26"/>
    <x v="1"/>
    <x v="0"/>
    <x v="9"/>
    <x v="77"/>
    <x v="9"/>
    <x v="3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39"/>
  </r>
  <r>
    <x v="96"/>
    <x v="41"/>
    <x v="14"/>
    <x v="0"/>
    <x v="61"/>
    <x v="61"/>
    <x v="78"/>
    <x v="29"/>
    <x v="5"/>
    <x v="22"/>
    <x v="9"/>
    <x v="7"/>
    <x v="10"/>
    <x v="110"/>
    <x v="18"/>
    <x v="9"/>
    <x v="15"/>
    <x v="3"/>
    <x v="4"/>
    <x v="38"/>
    <x v="4"/>
    <x v="2"/>
    <x v="10"/>
    <x v="76"/>
    <x v="5"/>
    <x v="6"/>
    <x v="29"/>
    <x v="19"/>
    <x v="2"/>
    <x v="22"/>
    <x v="23"/>
    <x v="23"/>
    <x v="23"/>
    <x v="22"/>
    <x v="21"/>
    <x v="8"/>
    <x v="7"/>
    <x v="4"/>
    <x v="4"/>
    <x v="4"/>
    <x v="10"/>
    <x v="18"/>
    <x v="17"/>
    <x v="39"/>
  </r>
  <r>
    <x v="203"/>
    <x v="121"/>
    <x v="27"/>
    <x v="0"/>
    <x v="62"/>
    <x v="62"/>
    <x v="79"/>
    <x v="29"/>
    <x v="5"/>
    <x v="22"/>
    <x v="9"/>
    <x v="8"/>
    <x v="14"/>
    <x v="84"/>
    <x v="18"/>
    <x v="2"/>
    <x v="15"/>
    <x v="3"/>
    <x v="4"/>
    <x v="38"/>
    <x v="1"/>
    <x v="0"/>
    <x v="9"/>
    <x v="78"/>
    <x v="9"/>
    <x v="3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39"/>
  </r>
  <r>
    <x v="97"/>
    <x v="42"/>
    <x v="14"/>
    <x v="0"/>
    <x v="63"/>
    <x v="63"/>
    <x v="80"/>
    <x v="29"/>
    <x v="5"/>
    <x v="22"/>
    <x v="9"/>
    <x v="7"/>
    <x v="14"/>
    <x v="86"/>
    <x v="18"/>
    <x v="9"/>
    <x v="15"/>
    <x v="3"/>
    <x v="4"/>
    <x v="38"/>
    <x v="4"/>
    <x v="2"/>
    <x v="10"/>
    <x v="79"/>
    <x v="5"/>
    <x v="6"/>
    <x v="63"/>
    <x v="48"/>
    <x v="2"/>
    <x v="22"/>
    <x v="23"/>
    <x v="23"/>
    <x v="23"/>
    <x v="22"/>
    <x v="21"/>
    <x v="8"/>
    <x v="7"/>
    <x v="4"/>
    <x v="4"/>
    <x v="4"/>
    <x v="10"/>
    <x v="18"/>
    <x v="17"/>
    <x v="39"/>
  </r>
  <r>
    <x v="154"/>
    <x v="42"/>
    <x v="14"/>
    <x v="13"/>
    <x v="64"/>
    <x v="64"/>
    <x v="80"/>
    <x v="29"/>
    <x v="5"/>
    <x v="22"/>
    <x v="9"/>
    <x v="9"/>
    <x v="14"/>
    <x v="54"/>
    <x v="18"/>
    <x v="10"/>
    <x v="15"/>
    <x v="3"/>
    <x v="4"/>
    <x v="25"/>
    <x v="4"/>
    <x v="2"/>
    <x v="10"/>
    <x v="79"/>
    <x v="5"/>
    <x v="6"/>
    <x v="64"/>
    <x v="47"/>
    <x v="2"/>
    <x v="22"/>
    <x v="23"/>
    <x v="23"/>
    <x v="23"/>
    <x v="22"/>
    <x v="21"/>
    <x v="8"/>
    <x v="7"/>
    <x v="4"/>
    <x v="4"/>
    <x v="4"/>
    <x v="10"/>
    <x v="18"/>
    <x v="17"/>
    <x v="39"/>
  </r>
  <r>
    <x v="23"/>
    <x v="5"/>
    <x v="1"/>
    <x v="0"/>
    <x v="66"/>
    <x v="66"/>
    <x v="81"/>
    <x v="31"/>
    <x v="0"/>
    <x v="14"/>
    <x v="8"/>
    <x v="6"/>
    <x v="14"/>
    <x v="91"/>
    <x v="18"/>
    <x v="3"/>
    <x v="15"/>
    <x v="3"/>
    <x v="4"/>
    <x v="38"/>
    <x v="3"/>
    <x v="2"/>
    <x v="3"/>
    <x v="80"/>
    <x v="5"/>
    <x v="6"/>
    <x v="16"/>
    <x v="52"/>
    <x v="2"/>
    <x v="22"/>
    <x v="23"/>
    <x v="23"/>
    <x v="23"/>
    <x v="22"/>
    <x v="21"/>
    <x v="8"/>
    <x v="7"/>
    <x v="4"/>
    <x v="4"/>
    <x v="4"/>
    <x v="10"/>
    <x v="18"/>
    <x v="17"/>
    <x v="39"/>
  </r>
  <r>
    <x v="21"/>
    <x v="5"/>
    <x v="1"/>
    <x v="0"/>
    <x v="67"/>
    <x v="67"/>
    <x v="81"/>
    <x v="31"/>
    <x v="0"/>
    <x v="16"/>
    <x v="8"/>
    <x v="0"/>
    <x v="14"/>
    <x v="97"/>
    <x v="18"/>
    <x v="1"/>
    <x v="15"/>
    <x v="3"/>
    <x v="4"/>
    <x v="38"/>
    <x v="3"/>
    <x v="2"/>
    <x v="3"/>
    <x v="82"/>
    <x v="9"/>
    <x v="18"/>
    <x v="20"/>
    <x v="58"/>
    <x v="2"/>
    <x v="22"/>
    <x v="23"/>
    <x v="23"/>
    <x v="23"/>
    <x v="22"/>
    <x v="21"/>
    <x v="8"/>
    <x v="7"/>
    <x v="4"/>
    <x v="4"/>
    <x v="4"/>
    <x v="10"/>
    <x v="18"/>
    <x v="17"/>
    <x v="39"/>
  </r>
  <r>
    <x v="20"/>
    <x v="5"/>
    <x v="1"/>
    <x v="0"/>
    <x v="65"/>
    <x v="65"/>
    <x v="81"/>
    <x v="31"/>
    <x v="0"/>
    <x v="15"/>
    <x v="8"/>
    <x v="1"/>
    <x v="14"/>
    <x v="106"/>
    <x v="18"/>
    <x v="6"/>
    <x v="9"/>
    <x v="3"/>
    <x v="4"/>
    <x v="38"/>
    <x v="1"/>
    <x v="0"/>
    <x v="9"/>
    <x v="83"/>
    <x v="9"/>
    <x v="3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39"/>
  </r>
  <r>
    <x v="24"/>
    <x v="5"/>
    <x v="1"/>
    <x v="0"/>
    <x v="65"/>
    <x v="65"/>
    <x v="81"/>
    <x v="31"/>
    <x v="0"/>
    <x v="15"/>
    <x v="8"/>
    <x v="8"/>
    <x v="14"/>
    <x v="110"/>
    <x v="18"/>
    <x v="6"/>
    <x v="9"/>
    <x v="3"/>
    <x v="4"/>
    <x v="38"/>
    <x v="0"/>
    <x v="0"/>
    <x v="2"/>
    <x v="83"/>
    <x v="9"/>
    <x v="3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39"/>
  </r>
  <r>
    <x v="22"/>
    <x v="5"/>
    <x v="1"/>
    <x v="0"/>
    <x v="67"/>
    <x v="121"/>
    <x v="81"/>
    <x v="31"/>
    <x v="0"/>
    <x v="16"/>
    <x v="8"/>
    <x v="7"/>
    <x v="6"/>
    <x v="74"/>
    <x v="18"/>
    <x v="9"/>
    <x v="15"/>
    <x v="3"/>
    <x v="4"/>
    <x v="38"/>
    <x v="4"/>
    <x v="2"/>
    <x v="10"/>
    <x v="81"/>
    <x v="5"/>
    <x v="6"/>
    <x v="19"/>
    <x v="61"/>
    <x v="2"/>
    <x v="22"/>
    <x v="23"/>
    <x v="23"/>
    <x v="23"/>
    <x v="22"/>
    <x v="21"/>
    <x v="8"/>
    <x v="7"/>
    <x v="4"/>
    <x v="4"/>
    <x v="4"/>
    <x v="10"/>
    <x v="18"/>
    <x v="17"/>
    <x v="39"/>
  </r>
  <r>
    <x v="28"/>
    <x v="6"/>
    <x v="1"/>
    <x v="1"/>
    <x v="70"/>
    <x v="70"/>
    <x v="82"/>
    <x v="31"/>
    <x v="0"/>
    <x v="14"/>
    <x v="8"/>
    <x v="3"/>
    <x v="7"/>
    <x v="73"/>
    <x v="18"/>
    <x v="10"/>
    <x v="15"/>
    <x v="3"/>
    <x v="4"/>
    <x v="38"/>
    <x v="4"/>
    <x v="2"/>
    <x v="10"/>
    <x v="84"/>
    <x v="5"/>
    <x v="6"/>
    <x v="58"/>
    <x v="2"/>
    <x v="2"/>
    <x v="22"/>
    <x v="23"/>
    <x v="23"/>
    <x v="23"/>
    <x v="22"/>
    <x v="21"/>
    <x v="8"/>
    <x v="7"/>
    <x v="4"/>
    <x v="4"/>
    <x v="4"/>
    <x v="10"/>
    <x v="18"/>
    <x v="17"/>
    <x v="39"/>
  </r>
  <r>
    <x v="30"/>
    <x v="6"/>
    <x v="1"/>
    <x v="0"/>
    <x v="69"/>
    <x v="69"/>
    <x v="82"/>
    <x v="31"/>
    <x v="0"/>
    <x v="14"/>
    <x v="8"/>
    <x v="6"/>
    <x v="14"/>
    <x v="91"/>
    <x v="18"/>
    <x v="3"/>
    <x v="15"/>
    <x v="3"/>
    <x v="4"/>
    <x v="38"/>
    <x v="3"/>
    <x v="2"/>
    <x v="3"/>
    <x v="84"/>
    <x v="5"/>
    <x v="6"/>
    <x v="28"/>
    <x v="65"/>
    <x v="2"/>
    <x v="22"/>
    <x v="23"/>
    <x v="23"/>
    <x v="23"/>
    <x v="22"/>
    <x v="21"/>
    <x v="8"/>
    <x v="7"/>
    <x v="4"/>
    <x v="4"/>
    <x v="4"/>
    <x v="10"/>
    <x v="18"/>
    <x v="17"/>
    <x v="39"/>
  </r>
  <r>
    <x v="26"/>
    <x v="6"/>
    <x v="1"/>
    <x v="0"/>
    <x v="70"/>
    <x v="70"/>
    <x v="82"/>
    <x v="31"/>
    <x v="0"/>
    <x v="19"/>
    <x v="8"/>
    <x v="0"/>
    <x v="14"/>
    <x v="98"/>
    <x v="18"/>
    <x v="1"/>
    <x v="15"/>
    <x v="3"/>
    <x v="4"/>
    <x v="38"/>
    <x v="3"/>
    <x v="2"/>
    <x v="3"/>
    <x v="86"/>
    <x v="9"/>
    <x v="18"/>
    <x v="59"/>
    <x v="1"/>
    <x v="2"/>
    <x v="22"/>
    <x v="23"/>
    <x v="23"/>
    <x v="23"/>
    <x v="22"/>
    <x v="21"/>
    <x v="8"/>
    <x v="7"/>
    <x v="4"/>
    <x v="4"/>
    <x v="4"/>
    <x v="10"/>
    <x v="18"/>
    <x v="17"/>
    <x v="39"/>
  </r>
  <r>
    <x v="25"/>
    <x v="6"/>
    <x v="1"/>
    <x v="0"/>
    <x v="68"/>
    <x v="68"/>
    <x v="82"/>
    <x v="31"/>
    <x v="0"/>
    <x v="15"/>
    <x v="8"/>
    <x v="1"/>
    <x v="14"/>
    <x v="109"/>
    <x v="18"/>
    <x v="6"/>
    <x v="9"/>
    <x v="3"/>
    <x v="4"/>
    <x v="38"/>
    <x v="1"/>
    <x v="0"/>
    <x v="9"/>
    <x v="87"/>
    <x v="9"/>
    <x v="3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39"/>
  </r>
  <r>
    <x v="31"/>
    <x v="6"/>
    <x v="1"/>
    <x v="0"/>
    <x v="68"/>
    <x v="68"/>
    <x v="82"/>
    <x v="31"/>
    <x v="0"/>
    <x v="15"/>
    <x v="8"/>
    <x v="8"/>
    <x v="14"/>
    <x v="110"/>
    <x v="18"/>
    <x v="6"/>
    <x v="9"/>
    <x v="3"/>
    <x v="4"/>
    <x v="38"/>
    <x v="0"/>
    <x v="0"/>
    <x v="2"/>
    <x v="87"/>
    <x v="9"/>
    <x v="3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39"/>
  </r>
  <r>
    <x v="29"/>
    <x v="6"/>
    <x v="1"/>
    <x v="2"/>
    <x v="71"/>
    <x v="71"/>
    <x v="82"/>
    <x v="31"/>
    <x v="0"/>
    <x v="15"/>
    <x v="8"/>
    <x v="8"/>
    <x v="14"/>
    <x v="7"/>
    <x v="2"/>
    <x v="6"/>
    <x v="15"/>
    <x v="3"/>
    <x v="4"/>
    <x v="38"/>
    <x v="3"/>
    <x v="2"/>
    <x v="4"/>
    <x v="139"/>
    <x v="9"/>
    <x v="9"/>
    <x v="71"/>
    <x v="70"/>
    <x v="2"/>
    <x v="22"/>
    <x v="23"/>
    <x v="23"/>
    <x v="23"/>
    <x v="22"/>
    <x v="21"/>
    <x v="8"/>
    <x v="7"/>
    <x v="4"/>
    <x v="4"/>
    <x v="4"/>
    <x v="10"/>
    <x v="18"/>
    <x v="17"/>
    <x v="39"/>
  </r>
  <r>
    <x v="27"/>
    <x v="6"/>
    <x v="1"/>
    <x v="0"/>
    <x v="70"/>
    <x v="70"/>
    <x v="82"/>
    <x v="31"/>
    <x v="0"/>
    <x v="19"/>
    <x v="8"/>
    <x v="7"/>
    <x v="14"/>
    <x v="110"/>
    <x v="18"/>
    <x v="9"/>
    <x v="15"/>
    <x v="3"/>
    <x v="4"/>
    <x v="38"/>
    <x v="4"/>
    <x v="2"/>
    <x v="10"/>
    <x v="85"/>
    <x v="5"/>
    <x v="6"/>
    <x v="58"/>
    <x v="2"/>
    <x v="2"/>
    <x v="22"/>
    <x v="23"/>
    <x v="23"/>
    <x v="23"/>
    <x v="22"/>
    <x v="21"/>
    <x v="8"/>
    <x v="7"/>
    <x v="4"/>
    <x v="4"/>
    <x v="4"/>
    <x v="10"/>
    <x v="18"/>
    <x v="17"/>
    <x v="39"/>
  </r>
  <r>
    <x v="98"/>
    <x v="43"/>
    <x v="14"/>
    <x v="0"/>
    <x v="72"/>
    <x v="72"/>
    <x v="83"/>
    <x v="29"/>
    <x v="5"/>
    <x v="22"/>
    <x v="9"/>
    <x v="4"/>
    <x v="14"/>
    <x v="86"/>
    <x v="18"/>
    <x v="8"/>
    <x v="15"/>
    <x v="4"/>
    <x v="3"/>
    <x v="38"/>
    <x v="1"/>
    <x v="2"/>
    <x v="5"/>
    <x v="88"/>
    <x v="1"/>
    <x v="19"/>
    <x v="37"/>
    <x v="21"/>
    <x v="2"/>
    <x v="22"/>
    <x v="23"/>
    <x v="23"/>
    <x v="23"/>
    <x v="22"/>
    <x v="21"/>
    <x v="8"/>
    <x v="7"/>
    <x v="4"/>
    <x v="4"/>
    <x v="4"/>
    <x v="10"/>
    <x v="18"/>
    <x v="17"/>
    <x v="39"/>
  </r>
  <r>
    <x v="99"/>
    <x v="43"/>
    <x v="14"/>
    <x v="0"/>
    <x v="72"/>
    <x v="72"/>
    <x v="83"/>
    <x v="29"/>
    <x v="5"/>
    <x v="22"/>
    <x v="9"/>
    <x v="7"/>
    <x v="11"/>
    <x v="86"/>
    <x v="18"/>
    <x v="9"/>
    <x v="15"/>
    <x v="1"/>
    <x v="3"/>
    <x v="38"/>
    <x v="4"/>
    <x v="2"/>
    <x v="5"/>
    <x v="88"/>
    <x v="1"/>
    <x v="19"/>
    <x v="37"/>
    <x v="21"/>
    <x v="2"/>
    <x v="22"/>
    <x v="23"/>
    <x v="23"/>
    <x v="23"/>
    <x v="22"/>
    <x v="21"/>
    <x v="8"/>
    <x v="7"/>
    <x v="4"/>
    <x v="4"/>
    <x v="4"/>
    <x v="10"/>
    <x v="18"/>
    <x v="17"/>
    <x v="39"/>
  </r>
  <r>
    <x v="100"/>
    <x v="44"/>
    <x v="14"/>
    <x v="0"/>
    <x v="73"/>
    <x v="73"/>
    <x v="84"/>
    <x v="29"/>
    <x v="5"/>
    <x v="22"/>
    <x v="9"/>
    <x v="8"/>
    <x v="14"/>
    <x v="86"/>
    <x v="18"/>
    <x v="6"/>
    <x v="15"/>
    <x v="3"/>
    <x v="4"/>
    <x v="38"/>
    <x v="3"/>
    <x v="2"/>
    <x v="4"/>
    <x v="144"/>
    <x v="9"/>
    <x v="9"/>
    <x v="71"/>
    <x v="70"/>
    <x v="2"/>
    <x v="22"/>
    <x v="23"/>
    <x v="23"/>
    <x v="23"/>
    <x v="22"/>
    <x v="21"/>
    <x v="8"/>
    <x v="7"/>
    <x v="4"/>
    <x v="4"/>
    <x v="4"/>
    <x v="10"/>
    <x v="18"/>
    <x v="17"/>
    <x v="39"/>
  </r>
  <r>
    <x v="126"/>
    <x v="64"/>
    <x v="14"/>
    <x v="0"/>
    <x v="74"/>
    <x v="74"/>
    <x v="85"/>
    <x v="29"/>
    <x v="5"/>
    <x v="22"/>
    <x v="9"/>
    <x v="4"/>
    <x v="14"/>
    <x v="86"/>
    <x v="18"/>
    <x v="8"/>
    <x v="15"/>
    <x v="3"/>
    <x v="4"/>
    <x v="38"/>
    <x v="1"/>
    <x v="0"/>
    <x v="9"/>
    <x v="90"/>
    <x v="9"/>
    <x v="3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39"/>
  </r>
  <r>
    <x v="127"/>
    <x v="64"/>
    <x v="14"/>
    <x v="0"/>
    <x v="74"/>
    <x v="74"/>
    <x v="85"/>
    <x v="29"/>
    <x v="5"/>
    <x v="22"/>
    <x v="9"/>
    <x v="7"/>
    <x v="14"/>
    <x v="110"/>
    <x v="18"/>
    <x v="9"/>
    <x v="15"/>
    <x v="3"/>
    <x v="4"/>
    <x v="38"/>
    <x v="4"/>
    <x v="2"/>
    <x v="10"/>
    <x v="89"/>
    <x v="5"/>
    <x v="6"/>
    <x v="38"/>
    <x v="20"/>
    <x v="2"/>
    <x v="22"/>
    <x v="23"/>
    <x v="23"/>
    <x v="23"/>
    <x v="22"/>
    <x v="21"/>
    <x v="8"/>
    <x v="7"/>
    <x v="4"/>
    <x v="4"/>
    <x v="4"/>
    <x v="10"/>
    <x v="18"/>
    <x v="17"/>
    <x v="39"/>
  </r>
  <r>
    <x v="37"/>
    <x v="7"/>
    <x v="1"/>
    <x v="0"/>
    <x v="76"/>
    <x v="76"/>
    <x v="86"/>
    <x v="31"/>
    <x v="0"/>
    <x v="14"/>
    <x v="8"/>
    <x v="6"/>
    <x v="14"/>
    <x v="91"/>
    <x v="18"/>
    <x v="3"/>
    <x v="15"/>
    <x v="3"/>
    <x v="4"/>
    <x v="38"/>
    <x v="3"/>
    <x v="2"/>
    <x v="3"/>
    <x v="91"/>
    <x v="5"/>
    <x v="6"/>
    <x v="34"/>
    <x v="54"/>
    <x v="2"/>
    <x v="22"/>
    <x v="23"/>
    <x v="23"/>
    <x v="23"/>
    <x v="22"/>
    <x v="21"/>
    <x v="8"/>
    <x v="7"/>
    <x v="4"/>
    <x v="4"/>
    <x v="4"/>
    <x v="10"/>
    <x v="18"/>
    <x v="17"/>
    <x v="39"/>
  </r>
  <r>
    <x v="36"/>
    <x v="7"/>
    <x v="1"/>
    <x v="4"/>
    <x v="78"/>
    <x v="78"/>
    <x v="86"/>
    <x v="31"/>
    <x v="0"/>
    <x v="15"/>
    <x v="8"/>
    <x v="8"/>
    <x v="14"/>
    <x v="7"/>
    <x v="2"/>
    <x v="6"/>
    <x v="15"/>
    <x v="2"/>
    <x v="2"/>
    <x v="37"/>
    <x v="3"/>
    <x v="2"/>
    <x v="4"/>
    <x v="94"/>
    <x v="1"/>
    <x v="20"/>
    <x v="46"/>
    <x v="26"/>
    <x v="2"/>
    <x v="22"/>
    <x v="23"/>
    <x v="23"/>
    <x v="23"/>
    <x v="22"/>
    <x v="21"/>
    <x v="8"/>
    <x v="7"/>
    <x v="4"/>
    <x v="4"/>
    <x v="4"/>
    <x v="10"/>
    <x v="18"/>
    <x v="17"/>
    <x v="39"/>
  </r>
  <r>
    <x v="33"/>
    <x v="7"/>
    <x v="1"/>
    <x v="0"/>
    <x v="77"/>
    <x v="77"/>
    <x v="86"/>
    <x v="31"/>
    <x v="0"/>
    <x v="19"/>
    <x v="8"/>
    <x v="0"/>
    <x v="14"/>
    <x v="99"/>
    <x v="18"/>
    <x v="1"/>
    <x v="15"/>
    <x v="3"/>
    <x v="4"/>
    <x v="38"/>
    <x v="3"/>
    <x v="2"/>
    <x v="4"/>
    <x v="139"/>
    <x v="9"/>
    <x v="9"/>
    <x v="71"/>
    <x v="70"/>
    <x v="2"/>
    <x v="22"/>
    <x v="23"/>
    <x v="23"/>
    <x v="23"/>
    <x v="22"/>
    <x v="21"/>
    <x v="8"/>
    <x v="7"/>
    <x v="4"/>
    <x v="4"/>
    <x v="4"/>
    <x v="10"/>
    <x v="18"/>
    <x v="17"/>
    <x v="39"/>
  </r>
  <r>
    <x v="32"/>
    <x v="7"/>
    <x v="1"/>
    <x v="0"/>
    <x v="75"/>
    <x v="75"/>
    <x v="86"/>
    <x v="31"/>
    <x v="0"/>
    <x v="15"/>
    <x v="8"/>
    <x v="1"/>
    <x v="14"/>
    <x v="108"/>
    <x v="18"/>
    <x v="6"/>
    <x v="9"/>
    <x v="3"/>
    <x v="4"/>
    <x v="38"/>
    <x v="1"/>
    <x v="0"/>
    <x v="9"/>
    <x v="93"/>
    <x v="9"/>
    <x v="3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39"/>
  </r>
  <r>
    <x v="38"/>
    <x v="7"/>
    <x v="1"/>
    <x v="0"/>
    <x v="75"/>
    <x v="75"/>
    <x v="86"/>
    <x v="31"/>
    <x v="0"/>
    <x v="15"/>
    <x v="8"/>
    <x v="8"/>
    <x v="14"/>
    <x v="110"/>
    <x v="18"/>
    <x v="6"/>
    <x v="9"/>
    <x v="3"/>
    <x v="4"/>
    <x v="38"/>
    <x v="0"/>
    <x v="0"/>
    <x v="2"/>
    <x v="93"/>
    <x v="9"/>
    <x v="3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39"/>
  </r>
  <r>
    <x v="34"/>
    <x v="7"/>
    <x v="1"/>
    <x v="0"/>
    <x v="77"/>
    <x v="77"/>
    <x v="86"/>
    <x v="31"/>
    <x v="0"/>
    <x v="19"/>
    <x v="8"/>
    <x v="7"/>
    <x v="8"/>
    <x v="75"/>
    <x v="18"/>
    <x v="9"/>
    <x v="15"/>
    <x v="3"/>
    <x v="4"/>
    <x v="38"/>
    <x v="4"/>
    <x v="2"/>
    <x v="10"/>
    <x v="92"/>
    <x v="5"/>
    <x v="6"/>
    <x v="15"/>
    <x v="3"/>
    <x v="2"/>
    <x v="22"/>
    <x v="23"/>
    <x v="23"/>
    <x v="23"/>
    <x v="22"/>
    <x v="21"/>
    <x v="8"/>
    <x v="7"/>
    <x v="4"/>
    <x v="4"/>
    <x v="4"/>
    <x v="10"/>
    <x v="18"/>
    <x v="17"/>
    <x v="39"/>
  </r>
  <r>
    <x v="35"/>
    <x v="7"/>
    <x v="1"/>
    <x v="3"/>
    <x v="77"/>
    <x v="77"/>
    <x v="86"/>
    <x v="31"/>
    <x v="0"/>
    <x v="19"/>
    <x v="8"/>
    <x v="3"/>
    <x v="14"/>
    <x v="110"/>
    <x v="18"/>
    <x v="10"/>
    <x v="15"/>
    <x v="3"/>
    <x v="4"/>
    <x v="38"/>
    <x v="4"/>
    <x v="2"/>
    <x v="10"/>
    <x v="92"/>
    <x v="5"/>
    <x v="6"/>
    <x v="15"/>
    <x v="3"/>
    <x v="2"/>
    <x v="22"/>
    <x v="23"/>
    <x v="23"/>
    <x v="23"/>
    <x v="22"/>
    <x v="21"/>
    <x v="8"/>
    <x v="7"/>
    <x v="4"/>
    <x v="4"/>
    <x v="4"/>
    <x v="10"/>
    <x v="18"/>
    <x v="17"/>
    <x v="39"/>
  </r>
  <r>
    <x v="183"/>
    <x v="105"/>
    <x v="23"/>
    <x v="0"/>
    <x v="129"/>
    <x v="121"/>
    <x v="87"/>
    <x v="33"/>
    <x v="5"/>
    <x v="22"/>
    <x v="9"/>
    <x v="2"/>
    <x v="14"/>
    <x v="110"/>
    <x v="18"/>
    <x v="6"/>
    <x v="15"/>
    <x v="4"/>
    <x v="1"/>
    <x v="38"/>
    <x v="1"/>
    <x v="0"/>
    <x v="1"/>
    <x v="95"/>
    <x v="9"/>
    <x v="3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39"/>
  </r>
  <r>
    <x v="43"/>
    <x v="8"/>
    <x v="1"/>
    <x v="0"/>
    <x v="80"/>
    <x v="80"/>
    <x v="88"/>
    <x v="31"/>
    <x v="0"/>
    <x v="14"/>
    <x v="8"/>
    <x v="6"/>
    <x v="14"/>
    <x v="91"/>
    <x v="18"/>
    <x v="3"/>
    <x v="15"/>
    <x v="3"/>
    <x v="4"/>
    <x v="38"/>
    <x v="3"/>
    <x v="2"/>
    <x v="3"/>
    <x v="96"/>
    <x v="5"/>
    <x v="6"/>
    <x v="17"/>
    <x v="63"/>
    <x v="2"/>
    <x v="22"/>
    <x v="23"/>
    <x v="23"/>
    <x v="23"/>
    <x v="22"/>
    <x v="21"/>
    <x v="8"/>
    <x v="7"/>
    <x v="4"/>
    <x v="4"/>
    <x v="4"/>
    <x v="10"/>
    <x v="18"/>
    <x v="17"/>
    <x v="39"/>
  </r>
  <r>
    <x v="40"/>
    <x v="8"/>
    <x v="1"/>
    <x v="0"/>
    <x v="81"/>
    <x v="81"/>
    <x v="88"/>
    <x v="31"/>
    <x v="0"/>
    <x v="19"/>
    <x v="8"/>
    <x v="0"/>
    <x v="14"/>
    <x v="100"/>
    <x v="18"/>
    <x v="1"/>
    <x v="15"/>
    <x v="3"/>
    <x v="4"/>
    <x v="27"/>
    <x v="3"/>
    <x v="2"/>
    <x v="3"/>
    <x v="98"/>
    <x v="9"/>
    <x v="18"/>
    <x v="54"/>
    <x v="11"/>
    <x v="2"/>
    <x v="22"/>
    <x v="23"/>
    <x v="23"/>
    <x v="23"/>
    <x v="22"/>
    <x v="21"/>
    <x v="8"/>
    <x v="7"/>
    <x v="4"/>
    <x v="4"/>
    <x v="4"/>
    <x v="10"/>
    <x v="18"/>
    <x v="17"/>
    <x v="39"/>
  </r>
  <r>
    <x v="39"/>
    <x v="8"/>
    <x v="1"/>
    <x v="0"/>
    <x v="79"/>
    <x v="79"/>
    <x v="88"/>
    <x v="31"/>
    <x v="0"/>
    <x v="15"/>
    <x v="8"/>
    <x v="1"/>
    <x v="14"/>
    <x v="107"/>
    <x v="18"/>
    <x v="6"/>
    <x v="9"/>
    <x v="3"/>
    <x v="4"/>
    <x v="27"/>
    <x v="1"/>
    <x v="0"/>
    <x v="9"/>
    <x v="99"/>
    <x v="9"/>
    <x v="3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39"/>
  </r>
  <r>
    <x v="44"/>
    <x v="8"/>
    <x v="1"/>
    <x v="0"/>
    <x v="79"/>
    <x v="79"/>
    <x v="88"/>
    <x v="31"/>
    <x v="0"/>
    <x v="15"/>
    <x v="8"/>
    <x v="8"/>
    <x v="14"/>
    <x v="110"/>
    <x v="18"/>
    <x v="6"/>
    <x v="9"/>
    <x v="3"/>
    <x v="4"/>
    <x v="27"/>
    <x v="0"/>
    <x v="0"/>
    <x v="2"/>
    <x v="99"/>
    <x v="9"/>
    <x v="3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39"/>
  </r>
  <r>
    <x v="41"/>
    <x v="8"/>
    <x v="1"/>
    <x v="0"/>
    <x v="81"/>
    <x v="81"/>
    <x v="88"/>
    <x v="31"/>
    <x v="0"/>
    <x v="19"/>
    <x v="8"/>
    <x v="7"/>
    <x v="9"/>
    <x v="76"/>
    <x v="18"/>
    <x v="9"/>
    <x v="15"/>
    <x v="3"/>
    <x v="4"/>
    <x v="27"/>
    <x v="4"/>
    <x v="2"/>
    <x v="10"/>
    <x v="97"/>
    <x v="5"/>
    <x v="6"/>
    <x v="55"/>
    <x v="12"/>
    <x v="2"/>
    <x v="22"/>
    <x v="23"/>
    <x v="23"/>
    <x v="23"/>
    <x v="22"/>
    <x v="21"/>
    <x v="8"/>
    <x v="7"/>
    <x v="4"/>
    <x v="4"/>
    <x v="4"/>
    <x v="10"/>
    <x v="18"/>
    <x v="17"/>
    <x v="39"/>
  </r>
  <r>
    <x v="42"/>
    <x v="8"/>
    <x v="1"/>
    <x v="0"/>
    <x v="81"/>
    <x v="81"/>
    <x v="88"/>
    <x v="31"/>
    <x v="0"/>
    <x v="19"/>
    <x v="8"/>
    <x v="3"/>
    <x v="14"/>
    <x v="110"/>
    <x v="18"/>
    <x v="10"/>
    <x v="15"/>
    <x v="3"/>
    <x v="4"/>
    <x v="27"/>
    <x v="4"/>
    <x v="2"/>
    <x v="10"/>
    <x v="97"/>
    <x v="5"/>
    <x v="6"/>
    <x v="55"/>
    <x v="12"/>
    <x v="2"/>
    <x v="22"/>
    <x v="23"/>
    <x v="23"/>
    <x v="23"/>
    <x v="22"/>
    <x v="21"/>
    <x v="8"/>
    <x v="7"/>
    <x v="4"/>
    <x v="4"/>
    <x v="4"/>
    <x v="10"/>
    <x v="18"/>
    <x v="17"/>
    <x v="39"/>
  </r>
  <r>
    <x v="128"/>
    <x v="65"/>
    <x v="14"/>
    <x v="0"/>
    <x v="82"/>
    <x v="82"/>
    <x v="89"/>
    <x v="29"/>
    <x v="5"/>
    <x v="22"/>
    <x v="9"/>
    <x v="7"/>
    <x v="14"/>
    <x v="83"/>
    <x v="18"/>
    <x v="9"/>
    <x v="15"/>
    <x v="3"/>
    <x v="4"/>
    <x v="38"/>
    <x v="4"/>
    <x v="2"/>
    <x v="10"/>
    <x v="100"/>
    <x v="5"/>
    <x v="6"/>
    <x v="57"/>
    <x v="10"/>
    <x v="2"/>
    <x v="22"/>
    <x v="23"/>
    <x v="23"/>
    <x v="23"/>
    <x v="22"/>
    <x v="21"/>
    <x v="8"/>
    <x v="7"/>
    <x v="4"/>
    <x v="4"/>
    <x v="4"/>
    <x v="10"/>
    <x v="18"/>
    <x v="17"/>
    <x v="39"/>
  </r>
  <r>
    <x v="155"/>
    <x v="65"/>
    <x v="14"/>
    <x v="15"/>
    <x v="82"/>
    <x v="82"/>
    <x v="89"/>
    <x v="29"/>
    <x v="5"/>
    <x v="22"/>
    <x v="9"/>
    <x v="9"/>
    <x v="14"/>
    <x v="55"/>
    <x v="18"/>
    <x v="10"/>
    <x v="15"/>
    <x v="3"/>
    <x v="4"/>
    <x v="31"/>
    <x v="4"/>
    <x v="2"/>
    <x v="10"/>
    <x v="100"/>
    <x v="5"/>
    <x v="6"/>
    <x v="56"/>
    <x v="13"/>
    <x v="2"/>
    <x v="22"/>
    <x v="23"/>
    <x v="23"/>
    <x v="23"/>
    <x v="22"/>
    <x v="21"/>
    <x v="8"/>
    <x v="7"/>
    <x v="4"/>
    <x v="4"/>
    <x v="4"/>
    <x v="10"/>
    <x v="18"/>
    <x v="17"/>
    <x v="39"/>
  </r>
  <r>
    <x v="172"/>
    <x v="95"/>
    <x v="8"/>
    <x v="0"/>
    <x v="83"/>
    <x v="83"/>
    <x v="90"/>
    <x v="7"/>
    <x v="0"/>
    <x v="17"/>
    <x v="8"/>
    <x v="8"/>
    <x v="14"/>
    <x v="38"/>
    <x v="18"/>
    <x v="6"/>
    <x v="15"/>
    <x v="3"/>
    <x v="4"/>
    <x v="38"/>
    <x v="3"/>
    <x v="2"/>
    <x v="4"/>
    <x v="139"/>
    <x v="9"/>
    <x v="9"/>
    <x v="71"/>
    <x v="70"/>
    <x v="2"/>
    <x v="22"/>
    <x v="23"/>
    <x v="23"/>
    <x v="23"/>
    <x v="22"/>
    <x v="21"/>
    <x v="8"/>
    <x v="7"/>
    <x v="4"/>
    <x v="4"/>
    <x v="4"/>
    <x v="10"/>
    <x v="18"/>
    <x v="17"/>
    <x v="39"/>
  </r>
  <r>
    <x v="129"/>
    <x v="66"/>
    <x v="14"/>
    <x v="0"/>
    <x v="84"/>
    <x v="84"/>
    <x v="91"/>
    <x v="29"/>
    <x v="5"/>
    <x v="22"/>
    <x v="9"/>
    <x v="8"/>
    <x v="14"/>
    <x v="81"/>
    <x v="18"/>
    <x v="6"/>
    <x v="15"/>
    <x v="3"/>
    <x v="4"/>
    <x v="38"/>
    <x v="3"/>
    <x v="2"/>
    <x v="4"/>
    <x v="145"/>
    <x v="9"/>
    <x v="9"/>
    <x v="71"/>
    <x v="70"/>
    <x v="2"/>
    <x v="22"/>
    <x v="23"/>
    <x v="23"/>
    <x v="23"/>
    <x v="22"/>
    <x v="21"/>
    <x v="8"/>
    <x v="7"/>
    <x v="4"/>
    <x v="4"/>
    <x v="4"/>
    <x v="10"/>
    <x v="18"/>
    <x v="17"/>
    <x v="39"/>
  </r>
  <r>
    <x v="130"/>
    <x v="67"/>
    <x v="14"/>
    <x v="0"/>
    <x v="85"/>
    <x v="85"/>
    <x v="92"/>
    <x v="29"/>
    <x v="5"/>
    <x v="22"/>
    <x v="9"/>
    <x v="4"/>
    <x v="14"/>
    <x v="86"/>
    <x v="18"/>
    <x v="8"/>
    <x v="15"/>
    <x v="2"/>
    <x v="3"/>
    <x v="38"/>
    <x v="1"/>
    <x v="2"/>
    <x v="10"/>
    <x v="101"/>
    <x v="5"/>
    <x v="6"/>
    <x v="48"/>
    <x v="23"/>
    <x v="2"/>
    <x v="22"/>
    <x v="23"/>
    <x v="23"/>
    <x v="23"/>
    <x v="22"/>
    <x v="21"/>
    <x v="8"/>
    <x v="7"/>
    <x v="4"/>
    <x v="4"/>
    <x v="4"/>
    <x v="10"/>
    <x v="18"/>
    <x v="17"/>
    <x v="39"/>
  </r>
  <r>
    <x v="131"/>
    <x v="67"/>
    <x v="14"/>
    <x v="0"/>
    <x v="85"/>
    <x v="85"/>
    <x v="92"/>
    <x v="29"/>
    <x v="5"/>
    <x v="22"/>
    <x v="9"/>
    <x v="7"/>
    <x v="14"/>
    <x v="86"/>
    <x v="18"/>
    <x v="9"/>
    <x v="15"/>
    <x v="3"/>
    <x v="4"/>
    <x v="38"/>
    <x v="4"/>
    <x v="2"/>
    <x v="10"/>
    <x v="101"/>
    <x v="5"/>
    <x v="6"/>
    <x v="48"/>
    <x v="23"/>
    <x v="2"/>
    <x v="22"/>
    <x v="23"/>
    <x v="23"/>
    <x v="23"/>
    <x v="22"/>
    <x v="21"/>
    <x v="8"/>
    <x v="7"/>
    <x v="4"/>
    <x v="4"/>
    <x v="4"/>
    <x v="10"/>
    <x v="18"/>
    <x v="17"/>
    <x v="39"/>
  </r>
  <r>
    <x v="122"/>
    <x v="62"/>
    <x v="14"/>
    <x v="0"/>
    <x v="129"/>
    <x v="121"/>
    <x v="93"/>
    <x v="32"/>
    <x v="5"/>
    <x v="22"/>
    <x v="9"/>
    <x v="4"/>
    <x v="14"/>
    <x v="70"/>
    <x v="18"/>
    <x v="8"/>
    <x v="15"/>
    <x v="4"/>
    <x v="1"/>
    <x v="38"/>
    <x v="1"/>
    <x v="0"/>
    <x v="1"/>
    <x v="102"/>
    <x v="9"/>
    <x v="3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39"/>
  </r>
  <r>
    <x v="123"/>
    <x v="62"/>
    <x v="14"/>
    <x v="0"/>
    <x v="129"/>
    <x v="121"/>
    <x v="93"/>
    <x v="32"/>
    <x v="5"/>
    <x v="22"/>
    <x v="9"/>
    <x v="7"/>
    <x v="14"/>
    <x v="110"/>
    <x v="18"/>
    <x v="9"/>
    <x v="15"/>
    <x v="4"/>
    <x v="1"/>
    <x v="38"/>
    <x v="4"/>
    <x v="0"/>
    <x v="1"/>
    <x v="102"/>
    <x v="9"/>
    <x v="3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39"/>
  </r>
  <r>
    <x v="132"/>
    <x v="68"/>
    <x v="14"/>
    <x v="0"/>
    <x v="86"/>
    <x v="86"/>
    <x v="94"/>
    <x v="29"/>
    <x v="5"/>
    <x v="22"/>
    <x v="9"/>
    <x v="4"/>
    <x v="14"/>
    <x v="82"/>
    <x v="18"/>
    <x v="8"/>
    <x v="15"/>
    <x v="3"/>
    <x v="4"/>
    <x v="38"/>
    <x v="1"/>
    <x v="0"/>
    <x v="9"/>
    <x v="104"/>
    <x v="9"/>
    <x v="3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39"/>
  </r>
  <r>
    <x v="133"/>
    <x v="68"/>
    <x v="14"/>
    <x v="0"/>
    <x v="87"/>
    <x v="87"/>
    <x v="94"/>
    <x v="29"/>
    <x v="5"/>
    <x v="22"/>
    <x v="9"/>
    <x v="7"/>
    <x v="14"/>
    <x v="110"/>
    <x v="18"/>
    <x v="9"/>
    <x v="15"/>
    <x v="3"/>
    <x v="4"/>
    <x v="38"/>
    <x v="4"/>
    <x v="2"/>
    <x v="10"/>
    <x v="103"/>
    <x v="5"/>
    <x v="6"/>
    <x v="49"/>
    <x v="24"/>
    <x v="2"/>
    <x v="22"/>
    <x v="23"/>
    <x v="23"/>
    <x v="23"/>
    <x v="22"/>
    <x v="21"/>
    <x v="8"/>
    <x v="7"/>
    <x v="4"/>
    <x v="4"/>
    <x v="4"/>
    <x v="10"/>
    <x v="18"/>
    <x v="17"/>
    <x v="39"/>
  </r>
  <r>
    <x v="77"/>
    <x v="31"/>
    <x v="11"/>
    <x v="10"/>
    <x v="89"/>
    <x v="89"/>
    <x v="95"/>
    <x v="21"/>
    <x v="6"/>
    <x v="7"/>
    <x v="5"/>
    <x v="8"/>
    <x v="14"/>
    <x v="2"/>
    <x v="1"/>
    <x v="6"/>
    <x v="15"/>
    <x v="1"/>
    <x v="3"/>
    <x v="38"/>
    <x v="5"/>
    <x v="2"/>
    <x v="4"/>
    <x v="139"/>
    <x v="9"/>
    <x v="22"/>
    <x v="71"/>
    <x v="70"/>
    <x v="2"/>
    <x v="22"/>
    <x v="23"/>
    <x v="23"/>
    <x v="23"/>
    <x v="22"/>
    <x v="21"/>
    <x v="8"/>
    <x v="7"/>
    <x v="4"/>
    <x v="4"/>
    <x v="4"/>
    <x v="10"/>
    <x v="18"/>
    <x v="17"/>
    <x v="39"/>
  </r>
  <r>
    <x v="79"/>
    <x v="31"/>
    <x v="11"/>
    <x v="0"/>
    <x v="88"/>
    <x v="88"/>
    <x v="95"/>
    <x v="21"/>
    <x v="6"/>
    <x v="7"/>
    <x v="5"/>
    <x v="8"/>
    <x v="14"/>
    <x v="17"/>
    <x v="7"/>
    <x v="6"/>
    <x v="1"/>
    <x v="3"/>
    <x v="4"/>
    <x v="0"/>
    <x v="3"/>
    <x v="2"/>
    <x v="3"/>
    <x v="105"/>
    <x v="9"/>
    <x v="21"/>
    <x v="10"/>
    <x v="18"/>
    <x v="2"/>
    <x v="22"/>
    <x v="23"/>
    <x v="23"/>
    <x v="23"/>
    <x v="22"/>
    <x v="21"/>
    <x v="8"/>
    <x v="7"/>
    <x v="4"/>
    <x v="4"/>
    <x v="4"/>
    <x v="10"/>
    <x v="18"/>
    <x v="17"/>
    <x v="3"/>
  </r>
  <r>
    <x v="65"/>
    <x v="21"/>
    <x v="7"/>
    <x v="0"/>
    <x v="90"/>
    <x v="90"/>
    <x v="96"/>
    <x v="39"/>
    <x v="7"/>
    <x v="18"/>
    <x v="8"/>
    <x v="8"/>
    <x v="14"/>
    <x v="24"/>
    <x v="11"/>
    <x v="6"/>
    <x v="15"/>
    <x v="3"/>
    <x v="4"/>
    <x v="8"/>
    <x v="5"/>
    <x v="2"/>
    <x v="8"/>
    <x v="106"/>
    <x v="9"/>
    <x v="30"/>
    <x v="72"/>
    <x v="71"/>
    <x v="1"/>
    <x v="14"/>
    <x v="15"/>
    <x v="16"/>
    <x v="21"/>
    <x v="20"/>
    <x v="17"/>
    <x v="1"/>
    <x v="7"/>
    <x v="4"/>
    <x v="1"/>
    <x v="1"/>
    <x v="8"/>
    <x v="8"/>
    <x v="7"/>
    <x v="32"/>
  </r>
  <r>
    <x v="150"/>
    <x v="84"/>
    <x v="17"/>
    <x v="0"/>
    <x v="91"/>
    <x v="91"/>
    <x v="97"/>
    <x v="1"/>
    <x v="0"/>
    <x v="17"/>
    <x v="8"/>
    <x v="8"/>
    <x v="14"/>
    <x v="20"/>
    <x v="10"/>
    <x v="6"/>
    <x v="15"/>
    <x v="3"/>
    <x v="4"/>
    <x v="38"/>
    <x v="3"/>
    <x v="2"/>
    <x v="3"/>
    <x v="107"/>
    <x v="9"/>
    <x v="20"/>
    <x v="1"/>
    <x v="14"/>
    <x v="2"/>
    <x v="22"/>
    <x v="23"/>
    <x v="23"/>
    <x v="23"/>
    <x v="22"/>
    <x v="21"/>
    <x v="8"/>
    <x v="7"/>
    <x v="4"/>
    <x v="4"/>
    <x v="4"/>
    <x v="10"/>
    <x v="18"/>
    <x v="17"/>
    <x v="39"/>
  </r>
  <r>
    <x v="151"/>
    <x v="84"/>
    <x v="17"/>
    <x v="0"/>
    <x v="92"/>
    <x v="92"/>
    <x v="97"/>
    <x v="1"/>
    <x v="0"/>
    <x v="17"/>
    <x v="8"/>
    <x v="6"/>
    <x v="14"/>
    <x v="20"/>
    <x v="10"/>
    <x v="2"/>
    <x v="15"/>
    <x v="3"/>
    <x v="4"/>
    <x v="38"/>
    <x v="2"/>
    <x v="3"/>
    <x v="8"/>
    <x v="139"/>
    <x v="9"/>
    <x v="30"/>
    <x v="72"/>
    <x v="71"/>
    <x v="0"/>
    <x v="22"/>
    <x v="23"/>
    <x v="23"/>
    <x v="23"/>
    <x v="22"/>
    <x v="21"/>
    <x v="8"/>
    <x v="7"/>
    <x v="4"/>
    <x v="4"/>
    <x v="4"/>
    <x v="10"/>
    <x v="18"/>
    <x v="17"/>
    <x v="24"/>
  </r>
  <r>
    <x v="181"/>
    <x v="104"/>
    <x v="22"/>
    <x v="0"/>
    <x v="93"/>
    <x v="93"/>
    <x v="98"/>
    <x v="0"/>
    <x v="1"/>
    <x v="4"/>
    <x v="1"/>
    <x v="8"/>
    <x v="14"/>
    <x v="46"/>
    <x v="18"/>
    <x v="6"/>
    <x v="9"/>
    <x v="3"/>
    <x v="4"/>
    <x v="19"/>
    <x v="3"/>
    <x v="2"/>
    <x v="3"/>
    <x v="108"/>
    <x v="9"/>
    <x v="23"/>
    <x v="9"/>
    <x v="44"/>
    <x v="2"/>
    <x v="22"/>
    <x v="23"/>
    <x v="23"/>
    <x v="23"/>
    <x v="22"/>
    <x v="21"/>
    <x v="8"/>
    <x v="7"/>
    <x v="4"/>
    <x v="4"/>
    <x v="4"/>
    <x v="10"/>
    <x v="18"/>
    <x v="17"/>
    <x v="39"/>
  </r>
  <r>
    <x v="192"/>
    <x v="114"/>
    <x v="25"/>
    <x v="0"/>
    <x v="94"/>
    <x v="94"/>
    <x v="99"/>
    <x v="9"/>
    <x v="0"/>
    <x v="14"/>
    <x v="8"/>
    <x v="8"/>
    <x v="14"/>
    <x v="12"/>
    <x v="3"/>
    <x v="6"/>
    <x v="3"/>
    <x v="0"/>
    <x v="4"/>
    <x v="38"/>
    <x v="5"/>
    <x v="2"/>
    <x v="7"/>
    <x v="138"/>
    <x v="9"/>
    <x v="1"/>
    <x v="72"/>
    <x v="71"/>
    <x v="1"/>
    <x v="13"/>
    <x v="14"/>
    <x v="15"/>
    <x v="9"/>
    <x v="18"/>
    <x v="9"/>
    <x v="8"/>
    <x v="7"/>
    <x v="4"/>
    <x v="4"/>
    <x v="4"/>
    <x v="3"/>
    <x v="1"/>
    <x v="4"/>
    <x v="29"/>
  </r>
  <r>
    <x v="193"/>
    <x v="114"/>
    <x v="25"/>
    <x v="0"/>
    <x v="95"/>
    <x v="95"/>
    <x v="99"/>
    <x v="9"/>
    <x v="0"/>
    <x v="14"/>
    <x v="8"/>
    <x v="8"/>
    <x v="14"/>
    <x v="12"/>
    <x v="3"/>
    <x v="6"/>
    <x v="2"/>
    <x v="0"/>
    <x v="4"/>
    <x v="38"/>
    <x v="5"/>
    <x v="2"/>
    <x v="7"/>
    <x v="138"/>
    <x v="9"/>
    <x v="1"/>
    <x v="72"/>
    <x v="71"/>
    <x v="1"/>
    <x v="12"/>
    <x v="13"/>
    <x v="14"/>
    <x v="8"/>
    <x v="19"/>
    <x v="9"/>
    <x v="8"/>
    <x v="7"/>
    <x v="4"/>
    <x v="4"/>
    <x v="4"/>
    <x v="3"/>
    <x v="1"/>
    <x v="4"/>
    <x v="28"/>
  </r>
  <r>
    <x v="161"/>
    <x v="103"/>
    <x v="21"/>
    <x v="12"/>
    <x v="98"/>
    <x v="98"/>
    <x v="100"/>
    <x v="14"/>
    <x v="4"/>
    <x v="9"/>
    <x v="5"/>
    <x v="8"/>
    <x v="14"/>
    <x v="11"/>
    <x v="6"/>
    <x v="6"/>
    <x v="15"/>
    <x v="3"/>
    <x v="4"/>
    <x v="38"/>
    <x v="3"/>
    <x v="2"/>
    <x v="4"/>
    <x v="139"/>
    <x v="9"/>
    <x v="25"/>
    <x v="71"/>
    <x v="70"/>
    <x v="2"/>
    <x v="22"/>
    <x v="23"/>
    <x v="23"/>
    <x v="23"/>
    <x v="22"/>
    <x v="21"/>
    <x v="8"/>
    <x v="7"/>
    <x v="4"/>
    <x v="4"/>
    <x v="4"/>
    <x v="10"/>
    <x v="18"/>
    <x v="17"/>
    <x v="39"/>
  </r>
  <r>
    <x v="81"/>
    <x v="103"/>
    <x v="21"/>
    <x v="0"/>
    <x v="96"/>
    <x v="96"/>
    <x v="100"/>
    <x v="14"/>
    <x v="4"/>
    <x v="9"/>
    <x v="5"/>
    <x v="8"/>
    <x v="14"/>
    <x v="71"/>
    <x v="17"/>
    <x v="6"/>
    <x v="15"/>
    <x v="3"/>
    <x v="4"/>
    <x v="38"/>
    <x v="3"/>
    <x v="2"/>
    <x v="3"/>
    <x v="112"/>
    <x v="9"/>
    <x v="27"/>
    <x v="5"/>
    <x v="25"/>
    <x v="2"/>
    <x v="22"/>
    <x v="23"/>
    <x v="23"/>
    <x v="23"/>
    <x v="22"/>
    <x v="21"/>
    <x v="8"/>
    <x v="7"/>
    <x v="4"/>
    <x v="4"/>
    <x v="4"/>
    <x v="10"/>
    <x v="18"/>
    <x v="17"/>
    <x v="39"/>
  </r>
  <r>
    <x v="158"/>
    <x v="103"/>
    <x v="21"/>
    <x v="12"/>
    <x v="97"/>
    <x v="97"/>
    <x v="100"/>
    <x v="14"/>
    <x v="4"/>
    <x v="9"/>
    <x v="5"/>
    <x v="8"/>
    <x v="14"/>
    <x v="11"/>
    <x v="6"/>
    <x v="6"/>
    <x v="15"/>
    <x v="3"/>
    <x v="4"/>
    <x v="38"/>
    <x v="3"/>
    <x v="2"/>
    <x v="3"/>
    <x v="110"/>
    <x v="9"/>
    <x v="26"/>
    <x v="60"/>
    <x v="32"/>
    <x v="2"/>
    <x v="22"/>
    <x v="23"/>
    <x v="23"/>
    <x v="23"/>
    <x v="22"/>
    <x v="21"/>
    <x v="8"/>
    <x v="7"/>
    <x v="4"/>
    <x v="4"/>
    <x v="4"/>
    <x v="10"/>
    <x v="18"/>
    <x v="17"/>
    <x v="39"/>
  </r>
  <r>
    <x v="52"/>
    <x v="15"/>
    <x v="5"/>
    <x v="0"/>
    <x v="99"/>
    <x v="99"/>
    <x v="101"/>
    <x v="16"/>
    <x v="10"/>
    <x v="0"/>
    <x v="0"/>
    <x v="8"/>
    <x v="1"/>
    <x v="59"/>
    <x v="18"/>
    <x v="6"/>
    <x v="15"/>
    <x v="3"/>
    <x v="4"/>
    <x v="18"/>
    <x v="3"/>
    <x v="2"/>
    <x v="3"/>
    <x v="111"/>
    <x v="5"/>
    <x v="13"/>
    <x v="26"/>
    <x v="17"/>
    <x v="2"/>
    <x v="22"/>
    <x v="23"/>
    <x v="23"/>
    <x v="23"/>
    <x v="22"/>
    <x v="21"/>
    <x v="8"/>
    <x v="7"/>
    <x v="4"/>
    <x v="4"/>
    <x v="4"/>
    <x v="10"/>
    <x v="18"/>
    <x v="17"/>
    <x v="39"/>
  </r>
  <r>
    <x v="157"/>
    <x v="13"/>
    <x v="4"/>
    <x v="5"/>
    <x v="100"/>
    <x v="100"/>
    <x v="102"/>
    <x v="30"/>
    <x v="3"/>
    <x v="6"/>
    <x v="3"/>
    <x v="5"/>
    <x v="14"/>
    <x v="6"/>
    <x v="15"/>
    <x v="3"/>
    <x v="15"/>
    <x v="3"/>
    <x v="4"/>
    <x v="38"/>
    <x v="3"/>
    <x v="2"/>
    <x v="3"/>
    <x v="109"/>
    <x v="9"/>
    <x v="24"/>
    <x v="0"/>
    <x v="49"/>
    <x v="2"/>
    <x v="22"/>
    <x v="23"/>
    <x v="23"/>
    <x v="23"/>
    <x v="22"/>
    <x v="21"/>
    <x v="8"/>
    <x v="7"/>
    <x v="4"/>
    <x v="4"/>
    <x v="4"/>
    <x v="10"/>
    <x v="18"/>
    <x v="17"/>
    <x v="39"/>
  </r>
  <r>
    <x v="50"/>
    <x v="13"/>
    <x v="4"/>
    <x v="0"/>
    <x v="100"/>
    <x v="100"/>
    <x v="102"/>
    <x v="30"/>
    <x v="3"/>
    <x v="6"/>
    <x v="3"/>
    <x v="8"/>
    <x v="14"/>
    <x v="51"/>
    <x v="15"/>
    <x v="6"/>
    <x v="15"/>
    <x v="3"/>
    <x v="4"/>
    <x v="38"/>
    <x v="5"/>
    <x v="2"/>
    <x v="7"/>
    <x v="113"/>
    <x v="9"/>
    <x v="30"/>
    <x v="72"/>
    <x v="71"/>
    <x v="1"/>
    <x v="10"/>
    <x v="10"/>
    <x v="11"/>
    <x v="0"/>
    <x v="0"/>
    <x v="18"/>
    <x v="8"/>
    <x v="7"/>
    <x v="4"/>
    <x v="4"/>
    <x v="4"/>
    <x v="1"/>
    <x v="6"/>
    <x v="6"/>
    <x v="0"/>
  </r>
  <r>
    <x v="152"/>
    <x v="85"/>
    <x v="16"/>
    <x v="0"/>
    <x v="101"/>
    <x v="101"/>
    <x v="103"/>
    <x v="2"/>
    <x v="0"/>
    <x v="14"/>
    <x v="8"/>
    <x v="8"/>
    <x v="14"/>
    <x v="58"/>
    <x v="14"/>
    <x v="6"/>
    <x v="9"/>
    <x v="0"/>
    <x v="4"/>
    <x v="38"/>
    <x v="5"/>
    <x v="2"/>
    <x v="7"/>
    <x v="115"/>
    <x v="9"/>
    <x v="30"/>
    <x v="72"/>
    <x v="71"/>
    <x v="1"/>
    <x v="9"/>
    <x v="11"/>
    <x v="12"/>
    <x v="1"/>
    <x v="2"/>
    <x v="18"/>
    <x v="8"/>
    <x v="7"/>
    <x v="4"/>
    <x v="4"/>
    <x v="4"/>
    <x v="4"/>
    <x v="7"/>
    <x v="13"/>
    <x v="14"/>
  </r>
  <r>
    <x v="83"/>
    <x v="76"/>
    <x v="16"/>
    <x v="0"/>
    <x v="102"/>
    <x v="102"/>
    <x v="103"/>
    <x v="2"/>
    <x v="0"/>
    <x v="14"/>
    <x v="8"/>
    <x v="5"/>
    <x v="14"/>
    <x v="52"/>
    <x v="12"/>
    <x v="3"/>
    <x v="15"/>
    <x v="3"/>
    <x v="4"/>
    <x v="38"/>
    <x v="3"/>
    <x v="2"/>
    <x v="3"/>
    <x v="114"/>
    <x v="5"/>
    <x v="28"/>
    <x v="2"/>
    <x v="41"/>
    <x v="2"/>
    <x v="22"/>
    <x v="23"/>
    <x v="23"/>
    <x v="23"/>
    <x v="22"/>
    <x v="21"/>
    <x v="8"/>
    <x v="7"/>
    <x v="4"/>
    <x v="4"/>
    <x v="4"/>
    <x v="10"/>
    <x v="18"/>
    <x v="17"/>
    <x v="39"/>
  </r>
  <r>
    <x v="84"/>
    <x v="76"/>
    <x v="16"/>
    <x v="0"/>
    <x v="102"/>
    <x v="121"/>
    <x v="103"/>
    <x v="2"/>
    <x v="0"/>
    <x v="14"/>
    <x v="8"/>
    <x v="6"/>
    <x v="14"/>
    <x v="72"/>
    <x v="18"/>
    <x v="3"/>
    <x v="15"/>
    <x v="3"/>
    <x v="4"/>
    <x v="38"/>
    <x v="3"/>
    <x v="2"/>
    <x v="3"/>
    <x v="114"/>
    <x v="5"/>
    <x v="28"/>
    <x v="3"/>
    <x v="43"/>
    <x v="2"/>
    <x v="22"/>
    <x v="23"/>
    <x v="23"/>
    <x v="23"/>
    <x v="22"/>
    <x v="21"/>
    <x v="8"/>
    <x v="7"/>
    <x v="4"/>
    <x v="4"/>
    <x v="4"/>
    <x v="10"/>
    <x v="18"/>
    <x v="17"/>
    <x v="39"/>
  </r>
  <r>
    <x v="53"/>
    <x v="16"/>
    <x v="5"/>
    <x v="0"/>
    <x v="103"/>
    <x v="103"/>
    <x v="104"/>
    <x v="18"/>
    <x v="10"/>
    <x v="0"/>
    <x v="0"/>
    <x v="8"/>
    <x v="14"/>
    <x v="57"/>
    <x v="18"/>
    <x v="6"/>
    <x v="15"/>
    <x v="3"/>
    <x v="4"/>
    <x v="38"/>
    <x v="5"/>
    <x v="3"/>
    <x v="8"/>
    <x v="139"/>
    <x v="9"/>
    <x v="30"/>
    <x v="72"/>
    <x v="71"/>
    <x v="0"/>
    <x v="8"/>
    <x v="3"/>
    <x v="6"/>
    <x v="16"/>
    <x v="1"/>
    <x v="2"/>
    <x v="8"/>
    <x v="7"/>
    <x v="4"/>
    <x v="4"/>
    <x v="4"/>
    <x v="4"/>
    <x v="15"/>
    <x v="9"/>
    <x v="10"/>
  </r>
  <r>
    <x v="75"/>
    <x v="29"/>
    <x v="9"/>
    <x v="0"/>
    <x v="104"/>
    <x v="104"/>
    <x v="105"/>
    <x v="8"/>
    <x v="0"/>
    <x v="14"/>
    <x v="8"/>
    <x v="8"/>
    <x v="14"/>
    <x v="15"/>
    <x v="18"/>
    <x v="6"/>
    <x v="15"/>
    <x v="3"/>
    <x v="4"/>
    <x v="38"/>
    <x v="3"/>
    <x v="2"/>
    <x v="3"/>
    <x v="116"/>
    <x v="5"/>
    <x v="6"/>
    <x v="69"/>
    <x v="51"/>
    <x v="2"/>
    <x v="22"/>
    <x v="23"/>
    <x v="23"/>
    <x v="23"/>
    <x v="22"/>
    <x v="21"/>
    <x v="8"/>
    <x v="7"/>
    <x v="4"/>
    <x v="4"/>
    <x v="4"/>
    <x v="10"/>
    <x v="18"/>
    <x v="17"/>
    <x v="39"/>
  </r>
  <r>
    <x v="76"/>
    <x v="29"/>
    <x v="9"/>
    <x v="0"/>
    <x v="105"/>
    <x v="105"/>
    <x v="105"/>
    <x v="8"/>
    <x v="0"/>
    <x v="14"/>
    <x v="8"/>
    <x v="8"/>
    <x v="14"/>
    <x v="15"/>
    <x v="18"/>
    <x v="6"/>
    <x v="15"/>
    <x v="3"/>
    <x v="4"/>
    <x v="38"/>
    <x v="3"/>
    <x v="2"/>
    <x v="3"/>
    <x v="116"/>
    <x v="5"/>
    <x v="6"/>
    <x v="70"/>
    <x v="50"/>
    <x v="2"/>
    <x v="22"/>
    <x v="23"/>
    <x v="23"/>
    <x v="23"/>
    <x v="22"/>
    <x v="21"/>
    <x v="8"/>
    <x v="7"/>
    <x v="4"/>
    <x v="4"/>
    <x v="4"/>
    <x v="10"/>
    <x v="18"/>
    <x v="17"/>
    <x v="39"/>
  </r>
  <r>
    <x v="142"/>
    <x v="33"/>
    <x v="13"/>
    <x v="0"/>
    <x v="106"/>
    <x v="106"/>
    <x v="106"/>
    <x v="22"/>
    <x v="8"/>
    <x v="14"/>
    <x v="8"/>
    <x v="8"/>
    <x v="14"/>
    <x v="27"/>
    <x v="5"/>
    <x v="6"/>
    <x v="15"/>
    <x v="3"/>
    <x v="4"/>
    <x v="38"/>
    <x v="3"/>
    <x v="2"/>
    <x v="3"/>
    <x v="118"/>
    <x v="5"/>
    <x v="6"/>
    <x v="47"/>
    <x v="35"/>
    <x v="2"/>
    <x v="22"/>
    <x v="23"/>
    <x v="23"/>
    <x v="23"/>
    <x v="22"/>
    <x v="21"/>
    <x v="8"/>
    <x v="7"/>
    <x v="4"/>
    <x v="4"/>
    <x v="4"/>
    <x v="10"/>
    <x v="18"/>
    <x v="17"/>
    <x v="18"/>
  </r>
  <r>
    <x v="54"/>
    <x v="17"/>
    <x v="5"/>
    <x v="0"/>
    <x v="107"/>
    <x v="107"/>
    <x v="107"/>
    <x v="17"/>
    <x v="10"/>
    <x v="0"/>
    <x v="0"/>
    <x v="7"/>
    <x v="3"/>
    <x v="59"/>
    <x v="18"/>
    <x v="9"/>
    <x v="15"/>
    <x v="0"/>
    <x v="4"/>
    <x v="38"/>
    <x v="4"/>
    <x v="2"/>
    <x v="10"/>
    <x v="117"/>
    <x v="5"/>
    <x v="6"/>
    <x v="67"/>
    <x v="60"/>
    <x v="2"/>
    <x v="22"/>
    <x v="23"/>
    <x v="23"/>
    <x v="23"/>
    <x v="22"/>
    <x v="21"/>
    <x v="8"/>
    <x v="7"/>
    <x v="4"/>
    <x v="4"/>
    <x v="4"/>
    <x v="10"/>
    <x v="18"/>
    <x v="17"/>
    <x v="39"/>
  </r>
  <r>
    <x v="195"/>
    <x v="17"/>
    <x v="5"/>
    <x v="6"/>
    <x v="109"/>
    <x v="109"/>
    <x v="107"/>
    <x v="17"/>
    <x v="10"/>
    <x v="0"/>
    <x v="0"/>
    <x v="9"/>
    <x v="14"/>
    <x v="16"/>
    <x v="18"/>
    <x v="10"/>
    <x v="15"/>
    <x v="3"/>
    <x v="4"/>
    <x v="3"/>
    <x v="4"/>
    <x v="2"/>
    <x v="10"/>
    <x v="117"/>
    <x v="5"/>
    <x v="6"/>
    <x v="66"/>
    <x v="59"/>
    <x v="2"/>
    <x v="22"/>
    <x v="23"/>
    <x v="23"/>
    <x v="23"/>
    <x v="22"/>
    <x v="21"/>
    <x v="8"/>
    <x v="7"/>
    <x v="4"/>
    <x v="4"/>
    <x v="4"/>
    <x v="10"/>
    <x v="18"/>
    <x v="17"/>
    <x v="7"/>
  </r>
  <r>
    <x v="55"/>
    <x v="17"/>
    <x v="5"/>
    <x v="0"/>
    <x v="108"/>
    <x v="108"/>
    <x v="107"/>
    <x v="17"/>
    <x v="10"/>
    <x v="0"/>
    <x v="0"/>
    <x v="6"/>
    <x v="12"/>
    <x v="79"/>
    <x v="18"/>
    <x v="11"/>
    <x v="15"/>
    <x v="3"/>
    <x v="4"/>
    <x v="38"/>
    <x v="5"/>
    <x v="0"/>
    <x v="6"/>
    <x v="139"/>
    <x v="9"/>
    <x v="30"/>
    <x v="72"/>
    <x v="71"/>
    <x v="1"/>
    <x v="16"/>
    <x v="19"/>
    <x v="19"/>
    <x v="5"/>
    <x v="16"/>
    <x v="15"/>
    <x v="4"/>
    <x v="3"/>
    <x v="4"/>
    <x v="3"/>
    <x v="2"/>
    <x v="5"/>
    <x v="14"/>
    <x v="14"/>
    <x v="34"/>
  </r>
  <r>
    <x v="61"/>
    <x v="20"/>
    <x v="5"/>
    <x v="0"/>
    <x v="110"/>
    <x v="110"/>
    <x v="108"/>
    <x v="18"/>
    <x v="10"/>
    <x v="0"/>
    <x v="0"/>
    <x v="10"/>
    <x v="14"/>
    <x v="41"/>
    <x v="18"/>
    <x v="7"/>
    <x v="14"/>
    <x v="3"/>
    <x v="4"/>
    <x v="38"/>
    <x v="1"/>
    <x v="0"/>
    <x v="9"/>
    <x v="119"/>
    <x v="9"/>
    <x v="3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37"/>
  </r>
  <r>
    <x v="63"/>
    <x v="20"/>
    <x v="5"/>
    <x v="0"/>
    <x v="111"/>
    <x v="111"/>
    <x v="108"/>
    <x v="18"/>
    <x v="10"/>
    <x v="0"/>
    <x v="0"/>
    <x v="6"/>
    <x v="14"/>
    <x v="110"/>
    <x v="18"/>
    <x v="11"/>
    <x v="15"/>
    <x v="3"/>
    <x v="4"/>
    <x v="38"/>
    <x v="5"/>
    <x v="2"/>
    <x v="4"/>
    <x v="130"/>
    <x v="5"/>
    <x v="11"/>
    <x v="39"/>
    <x v="34"/>
    <x v="2"/>
    <x v="22"/>
    <x v="23"/>
    <x v="23"/>
    <x v="23"/>
    <x v="22"/>
    <x v="21"/>
    <x v="8"/>
    <x v="7"/>
    <x v="4"/>
    <x v="4"/>
    <x v="4"/>
    <x v="10"/>
    <x v="18"/>
    <x v="17"/>
    <x v="4"/>
  </r>
  <r>
    <x v="62"/>
    <x v="20"/>
    <x v="5"/>
    <x v="0"/>
    <x v="110"/>
    <x v="110"/>
    <x v="108"/>
    <x v="18"/>
    <x v="10"/>
    <x v="0"/>
    <x v="0"/>
    <x v="8"/>
    <x v="14"/>
    <x v="57"/>
    <x v="18"/>
    <x v="6"/>
    <x v="13"/>
    <x v="3"/>
    <x v="4"/>
    <x v="38"/>
    <x v="3"/>
    <x v="2"/>
    <x v="7"/>
    <x v="121"/>
    <x v="9"/>
    <x v="30"/>
    <x v="72"/>
    <x v="71"/>
    <x v="0"/>
    <x v="11"/>
    <x v="12"/>
    <x v="13"/>
    <x v="2"/>
    <x v="0"/>
    <x v="16"/>
    <x v="8"/>
    <x v="7"/>
    <x v="4"/>
    <x v="4"/>
    <x v="4"/>
    <x v="4"/>
    <x v="17"/>
    <x v="10"/>
    <x v="22"/>
  </r>
  <r>
    <x v="156"/>
    <x v="0"/>
    <x v="0"/>
    <x v="8"/>
    <x v="129"/>
    <x v="111"/>
    <x v="108"/>
    <x v="18"/>
    <x v="10"/>
    <x v="12"/>
    <x v="2"/>
    <x v="8"/>
    <x v="14"/>
    <x v="3"/>
    <x v="0"/>
    <x v="2"/>
    <x v="15"/>
    <x v="3"/>
    <x v="4"/>
    <x v="38"/>
    <x v="5"/>
    <x v="0"/>
    <x v="6"/>
    <x v="120"/>
    <x v="9"/>
    <x v="30"/>
    <x v="72"/>
    <x v="71"/>
    <x v="0"/>
    <x v="15"/>
    <x v="16"/>
    <x v="17"/>
    <x v="3"/>
    <x v="21"/>
    <x v="13"/>
    <x v="8"/>
    <x v="7"/>
    <x v="4"/>
    <x v="4"/>
    <x v="4"/>
    <x v="1"/>
    <x v="0"/>
    <x v="1"/>
    <x v="38"/>
  </r>
  <r>
    <x v="171"/>
    <x v="94"/>
    <x v="5"/>
    <x v="0"/>
    <x v="135"/>
    <x v="112"/>
    <x v="109"/>
    <x v="19"/>
    <x v="10"/>
    <x v="0"/>
    <x v="0"/>
    <x v="8"/>
    <x v="0"/>
    <x v="37"/>
    <x v="18"/>
    <x v="4"/>
    <x v="10"/>
    <x v="0"/>
    <x v="4"/>
    <x v="38"/>
    <x v="5"/>
    <x v="1"/>
    <x v="0"/>
    <x v="138"/>
    <x v="9"/>
    <x v="30"/>
    <x v="72"/>
    <x v="71"/>
    <x v="0"/>
    <x v="22"/>
    <x v="23"/>
    <x v="23"/>
    <x v="23"/>
    <x v="22"/>
    <x v="21"/>
    <x v="8"/>
    <x v="7"/>
    <x v="4"/>
    <x v="4"/>
    <x v="4"/>
    <x v="10"/>
    <x v="18"/>
    <x v="17"/>
    <x v="39"/>
  </r>
  <r>
    <x v="86"/>
    <x v="94"/>
    <x v="5"/>
    <x v="16"/>
    <x v="113"/>
    <x v="114"/>
    <x v="109"/>
    <x v="19"/>
    <x v="10"/>
    <x v="5"/>
    <x v="0"/>
    <x v="8"/>
    <x v="14"/>
    <x v="10"/>
    <x v="18"/>
    <x v="6"/>
    <x v="15"/>
    <x v="3"/>
    <x v="4"/>
    <x v="38"/>
    <x v="3"/>
    <x v="2"/>
    <x v="3"/>
    <x v="124"/>
    <x v="5"/>
    <x v="6"/>
    <x v="51"/>
    <x v="28"/>
    <x v="2"/>
    <x v="22"/>
    <x v="23"/>
    <x v="23"/>
    <x v="23"/>
    <x v="22"/>
    <x v="21"/>
    <x v="8"/>
    <x v="7"/>
    <x v="4"/>
    <x v="4"/>
    <x v="4"/>
    <x v="10"/>
    <x v="18"/>
    <x v="17"/>
    <x v="6"/>
  </r>
  <r>
    <x v="85"/>
    <x v="94"/>
    <x v="5"/>
    <x v="16"/>
    <x v="112"/>
    <x v="113"/>
    <x v="109"/>
    <x v="19"/>
    <x v="10"/>
    <x v="5"/>
    <x v="0"/>
    <x v="8"/>
    <x v="14"/>
    <x v="10"/>
    <x v="18"/>
    <x v="6"/>
    <x v="15"/>
    <x v="1"/>
    <x v="3"/>
    <x v="38"/>
    <x v="5"/>
    <x v="3"/>
    <x v="8"/>
    <x v="139"/>
    <x v="9"/>
    <x v="30"/>
    <x v="72"/>
    <x v="71"/>
    <x v="0"/>
    <x v="22"/>
    <x v="23"/>
    <x v="23"/>
    <x v="23"/>
    <x v="22"/>
    <x v="21"/>
    <x v="8"/>
    <x v="7"/>
    <x v="4"/>
    <x v="4"/>
    <x v="4"/>
    <x v="10"/>
    <x v="18"/>
    <x v="17"/>
    <x v="5"/>
  </r>
  <r>
    <x v="56"/>
    <x v="18"/>
    <x v="5"/>
    <x v="0"/>
    <x v="114"/>
    <x v="115"/>
    <x v="110"/>
    <x v="17"/>
    <x v="10"/>
    <x v="0"/>
    <x v="0"/>
    <x v="7"/>
    <x v="14"/>
    <x v="59"/>
    <x v="18"/>
    <x v="9"/>
    <x v="15"/>
    <x v="0"/>
    <x v="4"/>
    <x v="22"/>
    <x v="4"/>
    <x v="2"/>
    <x v="10"/>
    <x v="122"/>
    <x v="5"/>
    <x v="6"/>
    <x v="7"/>
    <x v="30"/>
    <x v="2"/>
    <x v="22"/>
    <x v="23"/>
    <x v="23"/>
    <x v="23"/>
    <x v="22"/>
    <x v="21"/>
    <x v="8"/>
    <x v="7"/>
    <x v="4"/>
    <x v="4"/>
    <x v="4"/>
    <x v="10"/>
    <x v="18"/>
    <x v="17"/>
    <x v="2"/>
  </r>
  <r>
    <x v="64"/>
    <x v="18"/>
    <x v="5"/>
    <x v="0"/>
    <x v="115"/>
    <x v="116"/>
    <x v="110"/>
    <x v="17"/>
    <x v="10"/>
    <x v="0"/>
    <x v="0"/>
    <x v="6"/>
    <x v="14"/>
    <x v="110"/>
    <x v="19"/>
    <x v="11"/>
    <x v="15"/>
    <x v="3"/>
    <x v="4"/>
    <x v="38"/>
    <x v="5"/>
    <x v="0"/>
    <x v="6"/>
    <x v="146"/>
    <x v="9"/>
    <x v="30"/>
    <x v="72"/>
    <x v="71"/>
    <x v="1"/>
    <x v="22"/>
    <x v="23"/>
    <x v="23"/>
    <x v="23"/>
    <x v="22"/>
    <x v="21"/>
    <x v="8"/>
    <x v="7"/>
    <x v="4"/>
    <x v="4"/>
    <x v="4"/>
    <x v="10"/>
    <x v="18"/>
    <x v="17"/>
    <x v="39"/>
  </r>
  <r>
    <x v="196"/>
    <x v="18"/>
    <x v="5"/>
    <x v="7"/>
    <x v="114"/>
    <x v="115"/>
    <x v="110"/>
    <x v="17"/>
    <x v="10"/>
    <x v="0"/>
    <x v="0"/>
    <x v="9"/>
    <x v="14"/>
    <x v="110"/>
    <x v="18"/>
    <x v="10"/>
    <x v="15"/>
    <x v="0"/>
    <x v="4"/>
    <x v="38"/>
    <x v="4"/>
    <x v="2"/>
    <x v="10"/>
    <x v="122"/>
    <x v="5"/>
    <x v="29"/>
    <x v="6"/>
    <x v="31"/>
    <x v="2"/>
    <x v="22"/>
    <x v="23"/>
    <x v="23"/>
    <x v="23"/>
    <x v="22"/>
    <x v="21"/>
    <x v="8"/>
    <x v="7"/>
    <x v="4"/>
    <x v="4"/>
    <x v="4"/>
    <x v="10"/>
    <x v="18"/>
    <x v="17"/>
    <x v="2"/>
  </r>
  <r>
    <x v="48"/>
    <x v="11"/>
    <x v="3"/>
    <x v="0"/>
    <x v="116"/>
    <x v="117"/>
    <x v="111"/>
    <x v="12"/>
    <x v="0"/>
    <x v="21"/>
    <x v="4"/>
    <x v="7"/>
    <x v="14"/>
    <x v="18"/>
    <x v="18"/>
    <x v="9"/>
    <x v="15"/>
    <x v="1"/>
    <x v="0"/>
    <x v="1"/>
    <x v="4"/>
    <x v="2"/>
    <x v="5"/>
    <x v="123"/>
    <x v="5"/>
    <x v="6"/>
    <x v="62"/>
    <x v="4"/>
    <x v="2"/>
    <x v="22"/>
    <x v="23"/>
    <x v="23"/>
    <x v="23"/>
    <x v="22"/>
    <x v="21"/>
    <x v="8"/>
    <x v="7"/>
    <x v="4"/>
    <x v="4"/>
    <x v="4"/>
    <x v="10"/>
    <x v="18"/>
    <x v="17"/>
    <x v="39"/>
  </r>
  <r>
    <x v="51"/>
    <x v="14"/>
    <x v="4"/>
    <x v="0"/>
    <x v="117"/>
    <x v="118"/>
    <x v="112"/>
    <x v="13"/>
    <x v="3"/>
    <x v="6"/>
    <x v="3"/>
    <x v="8"/>
    <x v="14"/>
    <x v="53"/>
    <x v="16"/>
    <x v="6"/>
    <x v="15"/>
    <x v="0"/>
    <x v="4"/>
    <x v="38"/>
    <x v="5"/>
    <x v="2"/>
    <x v="7"/>
    <x v="138"/>
    <x v="9"/>
    <x v="30"/>
    <x v="72"/>
    <x v="71"/>
    <x v="1"/>
    <x v="10"/>
    <x v="10"/>
    <x v="11"/>
    <x v="0"/>
    <x v="0"/>
    <x v="18"/>
    <x v="8"/>
    <x v="7"/>
    <x v="4"/>
    <x v="4"/>
    <x v="4"/>
    <x v="2"/>
    <x v="10"/>
    <x v="15"/>
    <x v="35"/>
  </r>
  <r>
    <x v="194"/>
    <x v="14"/>
    <x v="4"/>
    <x v="0"/>
    <x v="117"/>
    <x v="118"/>
    <x v="112"/>
    <x v="13"/>
    <x v="3"/>
    <x v="6"/>
    <x v="3"/>
    <x v="7"/>
    <x v="14"/>
    <x v="63"/>
    <x v="16"/>
    <x v="9"/>
    <x v="15"/>
    <x v="1"/>
    <x v="0"/>
    <x v="38"/>
    <x v="4"/>
    <x v="2"/>
    <x v="5"/>
    <x v="125"/>
    <x v="5"/>
    <x v="6"/>
    <x v="4"/>
    <x v="6"/>
    <x v="2"/>
    <x v="22"/>
    <x v="23"/>
    <x v="23"/>
    <x v="23"/>
    <x v="22"/>
    <x v="21"/>
    <x v="8"/>
    <x v="7"/>
    <x v="4"/>
    <x v="4"/>
    <x v="4"/>
    <x v="10"/>
    <x v="18"/>
    <x v="17"/>
    <x v="39"/>
  </r>
  <r>
    <x v="170"/>
    <x v="14"/>
    <x v="4"/>
    <x v="17"/>
    <x v="117"/>
    <x v="118"/>
    <x v="112"/>
    <x v="13"/>
    <x v="3"/>
    <x v="6"/>
    <x v="3"/>
    <x v="9"/>
    <x v="14"/>
    <x v="4"/>
    <x v="16"/>
    <x v="10"/>
    <x v="15"/>
    <x v="4"/>
    <x v="0"/>
    <x v="38"/>
    <x v="4"/>
    <x v="2"/>
    <x v="5"/>
    <x v="125"/>
    <x v="5"/>
    <x v="6"/>
    <x v="4"/>
    <x v="6"/>
    <x v="2"/>
    <x v="22"/>
    <x v="23"/>
    <x v="23"/>
    <x v="23"/>
    <x v="22"/>
    <x v="21"/>
    <x v="8"/>
    <x v="7"/>
    <x v="4"/>
    <x v="4"/>
    <x v="4"/>
    <x v="10"/>
    <x v="18"/>
    <x v="17"/>
    <x v="39"/>
  </r>
  <r>
    <x v="59"/>
    <x v="19"/>
    <x v="5"/>
    <x v="0"/>
    <x v="118"/>
    <x v="119"/>
    <x v="113"/>
    <x v="20"/>
    <x v="9"/>
    <x v="0"/>
    <x v="0"/>
    <x v="8"/>
    <x v="14"/>
    <x v="68"/>
    <x v="19"/>
    <x v="5"/>
    <x v="12"/>
    <x v="0"/>
    <x v="4"/>
    <x v="16"/>
    <x v="5"/>
    <x v="1"/>
    <x v="0"/>
    <x v="129"/>
    <x v="9"/>
    <x v="30"/>
    <x v="72"/>
    <x v="71"/>
    <x v="0"/>
    <x v="19"/>
    <x v="18"/>
    <x v="21"/>
    <x v="22"/>
    <x v="14"/>
    <x v="11"/>
    <x v="0"/>
    <x v="5"/>
    <x v="4"/>
    <x v="2"/>
    <x v="3"/>
    <x v="5"/>
    <x v="12"/>
    <x v="11"/>
    <x v="17"/>
  </r>
  <r>
    <x v="58"/>
    <x v="19"/>
    <x v="5"/>
    <x v="0"/>
    <x v="136"/>
    <x v="122"/>
    <x v="113"/>
    <x v="20"/>
    <x v="9"/>
    <x v="0"/>
    <x v="0"/>
    <x v="7"/>
    <x v="14"/>
    <x v="110"/>
    <x v="19"/>
    <x v="9"/>
    <x v="15"/>
    <x v="3"/>
    <x v="4"/>
    <x v="38"/>
    <x v="4"/>
    <x v="2"/>
    <x v="10"/>
    <x v="126"/>
    <x v="5"/>
    <x v="30"/>
    <x v="65"/>
    <x v="16"/>
    <x v="2"/>
    <x v="22"/>
    <x v="23"/>
    <x v="23"/>
    <x v="23"/>
    <x v="22"/>
    <x v="21"/>
    <x v="8"/>
    <x v="7"/>
    <x v="4"/>
    <x v="4"/>
    <x v="4"/>
    <x v="10"/>
    <x v="18"/>
    <x v="17"/>
    <x v="13"/>
  </r>
  <r>
    <x v="57"/>
    <x v="19"/>
    <x v="5"/>
    <x v="0"/>
    <x v="136"/>
    <x v="122"/>
    <x v="113"/>
    <x v="20"/>
    <x v="9"/>
    <x v="0"/>
    <x v="0"/>
    <x v="4"/>
    <x v="14"/>
    <x v="110"/>
    <x v="19"/>
    <x v="8"/>
    <x v="15"/>
    <x v="3"/>
    <x v="4"/>
    <x v="38"/>
    <x v="3"/>
    <x v="2"/>
    <x v="3"/>
    <x v="127"/>
    <x v="9"/>
    <x v="30"/>
    <x v="11"/>
    <x v="0"/>
    <x v="2"/>
    <x v="22"/>
    <x v="23"/>
    <x v="23"/>
    <x v="23"/>
    <x v="22"/>
    <x v="21"/>
    <x v="8"/>
    <x v="7"/>
    <x v="4"/>
    <x v="4"/>
    <x v="4"/>
    <x v="10"/>
    <x v="18"/>
    <x v="17"/>
    <x v="12"/>
  </r>
  <r>
    <x v="60"/>
    <x v="19"/>
    <x v="5"/>
    <x v="0"/>
    <x v="136"/>
    <x v="122"/>
    <x v="113"/>
    <x v="20"/>
    <x v="9"/>
    <x v="0"/>
    <x v="0"/>
    <x v="10"/>
    <x v="14"/>
    <x v="110"/>
    <x v="19"/>
    <x v="7"/>
    <x v="15"/>
    <x v="3"/>
    <x v="4"/>
    <x v="38"/>
    <x v="1"/>
    <x v="0"/>
    <x v="9"/>
    <x v="128"/>
    <x v="9"/>
    <x v="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11"/>
  </r>
  <r>
    <x v="49"/>
    <x v="12"/>
    <x v="2"/>
    <x v="0"/>
    <x v="119"/>
    <x v="122"/>
    <x v="114"/>
    <x v="10"/>
    <x v="2"/>
    <x v="14"/>
    <x v="8"/>
    <x v="8"/>
    <x v="14"/>
    <x v="110"/>
    <x v="19"/>
    <x v="0"/>
    <x v="8"/>
    <x v="0"/>
    <x v="4"/>
    <x v="38"/>
    <x v="5"/>
    <x v="1"/>
    <x v="0"/>
    <x v="131"/>
    <x v="9"/>
    <x v="30"/>
    <x v="72"/>
    <x v="71"/>
    <x v="1"/>
    <x v="22"/>
    <x v="23"/>
    <x v="23"/>
    <x v="23"/>
    <x v="22"/>
    <x v="21"/>
    <x v="8"/>
    <x v="7"/>
    <x v="4"/>
    <x v="4"/>
    <x v="4"/>
    <x v="10"/>
    <x v="18"/>
    <x v="17"/>
    <x v="39"/>
  </r>
  <r>
    <x v="82"/>
    <x v="32"/>
    <x v="12"/>
    <x v="0"/>
    <x v="120"/>
    <x v="122"/>
    <x v="115"/>
    <x v="11"/>
    <x v="0"/>
    <x v="11"/>
    <x v="6"/>
    <x v="8"/>
    <x v="14"/>
    <x v="110"/>
    <x v="19"/>
    <x v="6"/>
    <x v="15"/>
    <x v="0"/>
    <x v="4"/>
    <x v="38"/>
    <x v="5"/>
    <x v="2"/>
    <x v="7"/>
    <x v="136"/>
    <x v="9"/>
    <x v="30"/>
    <x v="72"/>
    <x v="71"/>
    <x v="1"/>
    <x v="22"/>
    <x v="23"/>
    <x v="23"/>
    <x v="23"/>
    <x v="22"/>
    <x v="21"/>
    <x v="8"/>
    <x v="7"/>
    <x v="4"/>
    <x v="4"/>
    <x v="4"/>
    <x v="10"/>
    <x v="18"/>
    <x v="17"/>
    <x v="39"/>
  </r>
  <r>
    <x v="160"/>
    <x v="10"/>
    <x v="2"/>
    <x v="0"/>
    <x v="121"/>
    <x v="122"/>
    <x v="116"/>
    <x v="36"/>
    <x v="0"/>
    <x v="14"/>
    <x v="8"/>
    <x v="2"/>
    <x v="14"/>
    <x v="110"/>
    <x v="19"/>
    <x v="5"/>
    <x v="11"/>
    <x v="3"/>
    <x v="4"/>
    <x v="38"/>
    <x v="1"/>
    <x v="0"/>
    <x v="9"/>
    <x v="135"/>
    <x v="9"/>
    <x v="30"/>
    <x v="72"/>
    <x v="71"/>
    <x v="2"/>
    <x v="22"/>
    <x v="23"/>
    <x v="23"/>
    <x v="23"/>
    <x v="22"/>
    <x v="21"/>
    <x v="8"/>
    <x v="7"/>
    <x v="4"/>
    <x v="4"/>
    <x v="4"/>
    <x v="10"/>
    <x v="18"/>
    <x v="17"/>
    <x v="32"/>
  </r>
  <r>
    <x v="80"/>
    <x v="10"/>
    <x v="2"/>
    <x v="0"/>
    <x v="136"/>
    <x v="122"/>
    <x v="116"/>
    <x v="36"/>
    <x v="0"/>
    <x v="14"/>
    <x v="8"/>
    <x v="6"/>
    <x v="14"/>
    <x v="110"/>
    <x v="19"/>
    <x v="11"/>
    <x v="15"/>
    <x v="3"/>
    <x v="4"/>
    <x v="38"/>
    <x v="2"/>
    <x v="3"/>
    <x v="8"/>
    <x v="139"/>
    <x v="9"/>
    <x v="30"/>
    <x v="72"/>
    <x v="71"/>
    <x v="1"/>
    <x v="22"/>
    <x v="23"/>
    <x v="23"/>
    <x v="23"/>
    <x v="22"/>
    <x v="21"/>
    <x v="8"/>
    <x v="7"/>
    <x v="4"/>
    <x v="4"/>
    <x v="4"/>
    <x v="10"/>
    <x v="18"/>
    <x v="17"/>
    <x v="39"/>
  </r>
  <r>
    <x v="141"/>
    <x v="10"/>
    <x v="2"/>
    <x v="11"/>
    <x v="127"/>
    <x v="122"/>
    <x v="116"/>
    <x v="36"/>
    <x v="0"/>
    <x v="14"/>
    <x v="8"/>
    <x v="8"/>
    <x v="14"/>
    <x v="110"/>
    <x v="19"/>
    <x v="6"/>
    <x v="15"/>
    <x v="0"/>
    <x v="3"/>
    <x v="17"/>
    <x v="5"/>
    <x v="0"/>
    <x v="11"/>
    <x v="133"/>
    <x v="9"/>
    <x v="30"/>
    <x v="72"/>
    <x v="71"/>
    <x v="0"/>
    <x v="22"/>
    <x v="23"/>
    <x v="23"/>
    <x v="23"/>
    <x v="22"/>
    <x v="21"/>
    <x v="8"/>
    <x v="7"/>
    <x v="4"/>
    <x v="4"/>
    <x v="4"/>
    <x v="10"/>
    <x v="18"/>
    <x v="17"/>
    <x v="39"/>
  </r>
  <r>
    <x v="144"/>
    <x v="10"/>
    <x v="2"/>
    <x v="11"/>
    <x v="126"/>
    <x v="122"/>
    <x v="116"/>
    <x v="36"/>
    <x v="0"/>
    <x v="14"/>
    <x v="8"/>
    <x v="8"/>
    <x v="14"/>
    <x v="110"/>
    <x v="19"/>
    <x v="6"/>
    <x v="15"/>
    <x v="0"/>
    <x v="4"/>
    <x v="38"/>
    <x v="5"/>
    <x v="0"/>
    <x v="11"/>
    <x v="132"/>
    <x v="9"/>
    <x v="30"/>
    <x v="72"/>
    <x v="71"/>
    <x v="0"/>
    <x v="22"/>
    <x v="23"/>
    <x v="23"/>
    <x v="23"/>
    <x v="22"/>
    <x v="21"/>
    <x v="8"/>
    <x v="7"/>
    <x v="4"/>
    <x v="4"/>
    <x v="4"/>
    <x v="10"/>
    <x v="18"/>
    <x v="17"/>
    <x v="39"/>
  </r>
  <r>
    <x v="153"/>
    <x v="10"/>
    <x v="2"/>
    <x v="11"/>
    <x v="128"/>
    <x v="122"/>
    <x v="116"/>
    <x v="36"/>
    <x v="0"/>
    <x v="14"/>
    <x v="8"/>
    <x v="8"/>
    <x v="14"/>
    <x v="110"/>
    <x v="19"/>
    <x v="2"/>
    <x v="15"/>
    <x v="3"/>
    <x v="4"/>
    <x v="38"/>
    <x v="2"/>
    <x v="3"/>
    <x v="8"/>
    <x v="132"/>
    <x v="9"/>
    <x v="30"/>
    <x v="72"/>
    <x v="71"/>
    <x v="0"/>
    <x v="22"/>
    <x v="23"/>
    <x v="23"/>
    <x v="23"/>
    <x v="22"/>
    <x v="21"/>
    <x v="8"/>
    <x v="7"/>
    <x v="4"/>
    <x v="4"/>
    <x v="4"/>
    <x v="10"/>
    <x v="18"/>
    <x v="17"/>
    <x v="39"/>
  </r>
  <r>
    <x v="159"/>
    <x v="10"/>
    <x v="2"/>
    <x v="11"/>
    <x v="130"/>
    <x v="122"/>
    <x v="116"/>
    <x v="36"/>
    <x v="0"/>
    <x v="10"/>
    <x v="5"/>
    <x v="5"/>
    <x v="14"/>
    <x v="110"/>
    <x v="19"/>
    <x v="3"/>
    <x v="15"/>
    <x v="1"/>
    <x v="3"/>
    <x v="12"/>
    <x v="4"/>
    <x v="3"/>
    <x v="8"/>
    <x v="134"/>
    <x v="9"/>
    <x v="30"/>
    <x v="72"/>
    <x v="71"/>
    <x v="1"/>
    <x v="22"/>
    <x v="23"/>
    <x v="23"/>
    <x v="23"/>
    <x v="22"/>
    <x v="21"/>
    <x v="8"/>
    <x v="7"/>
    <x v="4"/>
    <x v="4"/>
    <x v="4"/>
    <x v="10"/>
    <x v="18"/>
    <x v="17"/>
    <x v="39"/>
  </r>
  <r>
    <x v="72"/>
    <x v="10"/>
    <x v="2"/>
    <x v="11"/>
    <x v="125"/>
    <x v="122"/>
    <x v="116"/>
    <x v="36"/>
    <x v="0"/>
    <x v="10"/>
    <x v="5"/>
    <x v="8"/>
    <x v="14"/>
    <x v="110"/>
    <x v="19"/>
    <x v="0"/>
    <x v="7"/>
    <x v="0"/>
    <x v="4"/>
    <x v="38"/>
    <x v="5"/>
    <x v="0"/>
    <x v="11"/>
    <x v="132"/>
    <x v="9"/>
    <x v="30"/>
    <x v="72"/>
    <x v="71"/>
    <x v="0"/>
    <x v="22"/>
    <x v="23"/>
    <x v="23"/>
    <x v="23"/>
    <x v="22"/>
    <x v="21"/>
    <x v="8"/>
    <x v="7"/>
    <x v="4"/>
    <x v="4"/>
    <x v="4"/>
    <x v="10"/>
    <x v="18"/>
    <x v="17"/>
    <x v="39"/>
  </r>
  <r>
    <x v="78"/>
    <x v="30"/>
    <x v="10"/>
    <x v="0"/>
    <x v="122"/>
    <x v="122"/>
    <x v="117"/>
    <x v="11"/>
    <x v="0"/>
    <x v="8"/>
    <x v="5"/>
    <x v="7"/>
    <x v="14"/>
    <x v="110"/>
    <x v="19"/>
    <x v="9"/>
    <x v="15"/>
    <x v="1"/>
    <x v="0"/>
    <x v="38"/>
    <x v="4"/>
    <x v="2"/>
    <x v="5"/>
    <x v="137"/>
    <x v="9"/>
    <x v="30"/>
    <x v="68"/>
    <x v="15"/>
    <x v="0"/>
    <x v="22"/>
    <x v="23"/>
    <x v="23"/>
    <x v="23"/>
    <x v="22"/>
    <x v="21"/>
    <x v="8"/>
    <x v="7"/>
    <x v="4"/>
    <x v="4"/>
    <x v="4"/>
    <x v="10"/>
    <x v="18"/>
    <x v="17"/>
    <x v="39"/>
  </r>
  <r>
    <x v="182"/>
    <x v="77"/>
    <x v="28"/>
    <x v="9"/>
    <x v="136"/>
    <x v="122"/>
    <x v="117"/>
    <x v="11"/>
    <x v="0"/>
    <x v="10"/>
    <x v="5"/>
    <x v="9"/>
    <x v="14"/>
    <x v="110"/>
    <x v="19"/>
    <x v="10"/>
    <x v="15"/>
    <x v="4"/>
    <x v="0"/>
    <x v="38"/>
    <x v="4"/>
    <x v="2"/>
    <x v="5"/>
    <x v="137"/>
    <x v="9"/>
    <x v="30"/>
    <x v="68"/>
    <x v="15"/>
    <x v="0"/>
    <x v="22"/>
    <x v="23"/>
    <x v="23"/>
    <x v="23"/>
    <x v="22"/>
    <x v="21"/>
    <x v="8"/>
    <x v="7"/>
    <x v="4"/>
    <x v="4"/>
    <x v="4"/>
    <x v="10"/>
    <x v="18"/>
    <x v="17"/>
    <x v="39"/>
  </r>
  <r>
    <x v="180"/>
    <x v="26"/>
    <x v="26"/>
    <x v="9"/>
    <x v="136"/>
    <x v="122"/>
    <x v="117"/>
    <x v="11"/>
    <x v="0"/>
    <x v="13"/>
    <x v="7"/>
    <x v="9"/>
    <x v="14"/>
    <x v="110"/>
    <x v="19"/>
    <x v="10"/>
    <x v="15"/>
    <x v="4"/>
    <x v="0"/>
    <x v="38"/>
    <x v="4"/>
    <x v="2"/>
    <x v="5"/>
    <x v="137"/>
    <x v="9"/>
    <x v="30"/>
    <x v="68"/>
    <x v="15"/>
    <x v="1"/>
    <x v="22"/>
    <x v="23"/>
    <x v="23"/>
    <x v="23"/>
    <x v="22"/>
    <x v="21"/>
    <x v="8"/>
    <x v="7"/>
    <x v="4"/>
    <x v="4"/>
    <x v="4"/>
    <x v="10"/>
    <x v="18"/>
    <x v="17"/>
    <x v="39"/>
  </r>
  <r>
    <x v="143"/>
    <x v="78"/>
    <x v="18"/>
    <x v="18"/>
    <x v="123"/>
    <x v="122"/>
    <x v="117"/>
    <x v="11"/>
    <x v="0"/>
    <x v="14"/>
    <x v="8"/>
    <x v="8"/>
    <x v="14"/>
    <x v="110"/>
    <x v="19"/>
    <x v="2"/>
    <x v="6"/>
    <x v="0"/>
    <x v="4"/>
    <x v="38"/>
    <x v="5"/>
    <x v="0"/>
    <x v="6"/>
    <x v="138"/>
    <x v="9"/>
    <x v="30"/>
    <x v="72"/>
    <x v="71"/>
    <x v="1"/>
    <x v="22"/>
    <x v="23"/>
    <x v="23"/>
    <x v="23"/>
    <x v="22"/>
    <x v="21"/>
    <x v="8"/>
    <x v="7"/>
    <x v="4"/>
    <x v="4"/>
    <x v="4"/>
    <x v="10"/>
    <x v="18"/>
    <x v="17"/>
    <x v="16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4:H16" firstHeaderRow="1" firstDataRow="2" firstDataCol="1" rowPageCount="2" colPageCount="1"/>
  <pivotFields count="44">
    <pivotField dataField="1" showAll="0" compact="0" outline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axis="axisPage" showAll="0" defaultSubtotal="0" compact="0" outline="0">
      <items count="5">
        <item h="1" x="0"/>
        <item x="1"/>
        <item x="2"/>
        <item x="3"/>
        <item x="4"/>
      </items>
    </pivotField>
    <pivotField showAll="0" compact="0"/>
    <pivotField showAll="0" compact="0"/>
    <pivotField axis="axisCol" showAll="0" defaultSubtotal="0" compact="0" outline="0">
      <items count="6">
        <item x="0"/>
        <item x="1"/>
        <item x="2"/>
        <item x="3"/>
        <item x="4"/>
        <item x="5"/>
      </items>
    </pivotField>
    <pivotField showAll="0" compact="0"/>
    <pivotField axis="axisRow" showAll="0" defaultSubtotal="0" compact="0" outline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Page" showAll="0" defaultSubtotal="0" compact="0" outline="0">
      <items count="1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h="1" x="137"/>
        <item h="1" x="138"/>
        <item x="139"/>
        <item x="140"/>
        <item x="141"/>
        <item x="142"/>
        <item x="143"/>
        <item x="144"/>
        <item x="145"/>
        <item x="146"/>
      </items>
    </pivotField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</pivotFields>
  <rowFields count="1">
    <field x="22"/>
  </rowFields>
  <colFields count="2">
    <field x="-2"/>
    <field x="20"/>
  </colFields>
  <pageFields count="2">
    <pageField fld="23" hier="-1"/>
    <pageField fld="17" hier="-1"/>
  </pageFields>
  <dataFields count="1">
    <dataField fld="0" subtotal="count"/>
  </dataFields>
</pivotTableDefinition>
</file>

<file path=xl/tables/table1.xml><?xml version="1.0" encoding="utf-8"?>
<table xmlns="http://schemas.openxmlformats.org/spreadsheetml/2006/main" id="1" name="Table_1" displayName="Table_1" ref="A1:AR171" headerRowCount="1" totalsRowCount="0" totalsRowShown="0">
  <tableColumns count="44">
    <tableColumn id="1" name="SPACECRAFT"/>
    <tableColumn id="2" name="MISSION"/>
    <tableColumn id="3" name="PROGRAM"/>
    <tableColumn id="4" name="COSPAR_ID"/>
    <tableColumn id="5" name="REF"/>
    <tableColumn id="6" name="LINK"/>
    <tableColumn id="7" name="LAUNCH_DATE"/>
    <tableColumn id="8" name="LAUNCH_VEHICLE"/>
    <tableColumn id="9" name="LAUNCH_SITE"/>
    <tableColumn id="10" name="OPERATOR"/>
    <tableColumn id="11" name="MANUFACTURER"/>
    <tableColumn id="12" name="NATION"/>
    <tableColumn id="13" name="MISSION_TYPE_PRIMARY"/>
    <tableColumn id="14" name="MISSION_TYPE_SECONDARY"/>
    <tableColumn id="15" name="MISSION_TARGET"/>
    <tableColumn id="16" name="MISSION_OBJECTIVE_NOTES"/>
    <tableColumn id="17" name="MISSION_RESULT"/>
    <tableColumn id="18" name="MISSION_OUTCOME"/>
    <tableColumn id="19" name="MISSION_FAILURE_NOTES"/>
    <tableColumn id="20" name="BUS_TYPE"/>
    <tableColumn id="21" name="BUS_MODEL"/>
    <tableColumn id="22" name="BUS_MASS"/>
    <tableColumn id="23" name="OPS_ORBIT_INSERTION_DATE"/>
    <tableColumn id="24" name="OPS_ORBIT_TYPE"/>
    <tableColumn id="25" name="OPS_ORBIT_APOAPSIS_ALTITUDE"/>
    <tableColumn id="26" name="OPS_ORBIT_PERIAPSIS_ALTITUDE"/>
    <tableColumn id="27" name="OPS_ORBIT_INCLINATION"/>
    <tableColumn id="28" name="MISSION_EXTENSION"/>
    <tableColumn id="29" name="OPS_ORBIT_INSERTION_DATE_EXT"/>
    <tableColumn id="30" name="OPS_ORBIT_TYPE_EXT"/>
    <tableColumn id="31" name="OPS_ORBIT_APOAPSIS_ALTITUDE_EXT"/>
    <tableColumn id="32" name="OPS_ORBIT_PERIAPSIS_ALTITUDE_EXT"/>
    <tableColumn id="33" name="OPS_ORBIT_INCLINATION_EXT"/>
    <tableColumn id="34" name="LANDING_DATE"/>
    <tableColumn id="35" name="LANDING_SITE_LATITUDE"/>
    <tableColumn id="36" name="LANDING_SITE_LONGITUDE"/>
    <tableColumn id="37" name="DISPOSAL_STRATEGY"/>
    <tableColumn id="38" name="DISPOSED?"/>
    <tableColumn id="39" name="LAST_KNOWN_STATUS"/>
    <tableColumn id="40" name="END_DATE"/>
    <tableColumn id="41" name="CRASH_SITE_LATITUDE"/>
    <tableColumn id="42" name="CRASH_SITE_LONGITUDE"/>
    <tableColumn id="43" name="FIRST FILL"/>
    <tableColumn id="44" name="SOURCE"/>
  </tableColumns>
</table>
</file>

<file path=xl/tables/table2.xml><?xml version="1.0" encoding="utf-8"?>
<table xmlns="http://schemas.openxmlformats.org/spreadsheetml/2006/main" id="2" name="Table_2" displayName="Table_2" ref="A1:AB155" headerRowCount="1" totalsRowCount="0" totalsRowShown="0">
  <tableColumns count="28">
    <tableColumn id="1" name="Ref (wiki)"/>
    <tableColumn id="2" name="COSPAR ID"/>
    <tableColumn id="3" name="REF"/>
    <tableColumn id="4" name="NAME"/>
    <tableColumn id="5" name="Parent"/>
    <tableColumn id="6" name="Program"/>
    <tableColumn id="7" name="Link(NASA)"/>
    <tableColumn id="8" name="LAUNCH DATE"/>
    <tableColumn id="9" name="Launch vehicle"/>
    <tableColumn id="10" name="Launch site"/>
    <tableColumn id="11" name="OPS orbit insertion date"/>
    <tableColumn id="12" name="Actual end date"/>
    <tableColumn id="13" name="Operator"/>
    <tableColumn id="14" name="Nation"/>
    <tableColumn id="15" name="Mission type"/>
    <tableColumn id="16" name="Spacecraft type"/>
    <tableColumn id="17" name="Spacecraft series"/>
    <tableColumn id="18" name="Mass"/>
    <tableColumn id="19" name="Mission objective"/>
    <tableColumn id="20" name="Result"/>
    <tableColumn id="21" name="Mission outcome"/>
    <tableColumn id="22" name="Orbit Type"/>
    <tableColumn id="23" name="Operational apoapsis"/>
    <tableColumn id="24" name="Operational periapsis"/>
    <tableColumn id="25" name="Operational inclination"/>
    <tableColumn id="26" name="Disposal strategy"/>
    <tableColumn id="27" name="Disposal location"/>
    <tableColumn id="28" name="LUNAR EXPLORATION TIMELINE (NASA)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planet4589.org/space/deepcat/tab2.html" TargetMode="External"/><Relationship Id="rId3" Type="http://schemas.openxmlformats.org/officeDocument/2006/relationships/hyperlink" Target="https://www.isro.gov.in/Spacecraft/chandrayaan-1" TargetMode="External"/><Relationship Id="rId4" Type="http://schemas.openxmlformats.org/officeDocument/2006/relationships/hyperlink" Target="https://nssdc.gsfc.nasa.gov/nmc/spacecraft/display.action?id=2009-031A" TargetMode="External"/><Relationship Id="rId5" Type="http://schemas.openxmlformats.org/officeDocument/2006/relationships/hyperlink" Target="https://earth.esa.int/web/eoportal/satellite-missions/c-missions/chang-e-2" TargetMode="External"/><Relationship Id="rId6" Type="http://schemas.openxmlformats.org/officeDocument/2006/relationships/hyperlink" Target="https://www.newscientist.com/article/2099696-chinas-jade-rabbit-moon-rover-dead-after-31-months-on-surface/" TargetMode="External"/><Relationship Id="rId7" Type="http://schemas.openxmlformats.org/officeDocument/2006/relationships/hyperlink" Target="https://spaceflight101.com/change/change-5-test-mission/" TargetMode="External"/><Relationship Id="rId8" Type="http://schemas.openxmlformats.org/officeDocument/2006/relationships/hyperlink" Target="https://www.isro.gov.in/chandrayaan-2-completes-year-around-moon" TargetMode="External"/><Relationship Id="rId9" Type="http://schemas.openxmlformats.org/officeDocument/2006/relationships/drawing" Target="../drawings/drawing1.xml"/><Relationship Id="rId10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www.isro.gov.in/Spacecraft/chandrayaan-1" TargetMode="External"/><Relationship Id="rId3" Type="http://schemas.openxmlformats.org/officeDocument/2006/relationships/hyperlink" Target="https://www.newscientist.com/article/2099696-chinas-jade-rabbit-moon-rover-dead-after-31-months-on-surface/" TargetMode="External"/><Relationship Id="rId4" Type="http://schemas.openxmlformats.org/officeDocument/2006/relationships/hyperlink" Target="https://spaceflight101.com/change/change-5-test-mission/" TargetMode="External"/><Relationship Id="rId5" Type="http://schemas.openxmlformats.org/officeDocument/2006/relationships/hyperlink" Target="https://www.isro.gov.in/chandrayaan-2-completes-year-around-moon" TargetMode="External"/><Relationship Id="rId6" Type="http://schemas.openxmlformats.org/officeDocument/2006/relationships/hyperlink" Target="https://news.cgtn.com/news/2020-12-20/What-happened-to-Chang-e-5-s-ascender-lander-and-orbiter--WmW0pHpr3i/index.html" TargetMode="External"/><Relationship Id="rId7" Type="http://schemas.openxmlformats.org/officeDocument/2006/relationships/hyperlink" Target="https://news.cgtn.com/news/2020-12-20/What-happened-to-Chang-e-5-s-ascender-lander-and-orbiter--WmW0pHpr3i/index.html" TargetMode="External"/><Relationship Id="rId8" Type="http://schemas.openxmlformats.org/officeDocument/2006/relationships/drawing" Target="../drawings/drawing3.xml"/><Relationship Id="rId9" Type="http://schemas.openxmlformats.org/officeDocument/2006/relationships/vmlDrawing" Target="../drawings/vmlDrawing2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nasa.gov/feature/new-viper-lunar-rover-to-map-water-ice-on-the-moon" TargetMode="External"/><Relationship Id="rId2" Type="http://schemas.openxmlformats.org/officeDocument/2006/relationships/hyperlink" Target="https://www.sstl.co.uk/media-hub/latest-news/2020/sstl-kicks-off-lunar-pathfinder-communications-mis" TargetMode="External"/><Relationship Id="rId3" Type="http://schemas.openxmlformats.org/officeDocument/2006/relationships/hyperlink" Target="https://directory.eoportal.org/web/eoportal/satellite-missions/content/-/article/lumio" TargetMode="External"/><Relationship Id="rId4" Type="http://schemas.openxmlformats.org/officeDocument/2006/relationships/hyperlink" Target="http://www.iki.rssi.ru/eng/moon.htm" TargetMode="External"/><Relationship Id="rId5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hyperlink" Target="https://solarsystem.nasa.gov/missions/pioneer-0/in-depth/" TargetMode="External"/><Relationship Id="rId3" Type="http://schemas.openxmlformats.org/officeDocument/2006/relationships/hyperlink" Target="https://solarsystem.nasa.gov/missions/ye-1-1/in-depth/" TargetMode="External"/><Relationship Id="rId4" Type="http://schemas.openxmlformats.org/officeDocument/2006/relationships/hyperlink" Target="https://solarsystem.nasa.gov/missions/pioneer-1/in-depth/" TargetMode="External"/><Relationship Id="rId5" Type="http://schemas.openxmlformats.org/officeDocument/2006/relationships/hyperlink" Target="https://solarsystem.nasa.gov/missions/ye-1-2/in-depth/" TargetMode="External"/><Relationship Id="rId6" Type="http://schemas.openxmlformats.org/officeDocument/2006/relationships/hyperlink" Target="https://solarsystem.nasa.gov/missions/pioneer-2/in-depth/" TargetMode="External"/><Relationship Id="rId7" Type="http://schemas.openxmlformats.org/officeDocument/2006/relationships/hyperlink" Target="https://solarsystem.nasa.gov/missions/ye-1-3/in-depth/" TargetMode="External"/><Relationship Id="rId8" Type="http://schemas.openxmlformats.org/officeDocument/2006/relationships/hyperlink" Target="https://solarsystem.nasa.gov/missions/pioneer-3/in-depth/" TargetMode="External"/><Relationship Id="rId9" Type="http://schemas.openxmlformats.org/officeDocument/2006/relationships/hyperlink" Target="https://solarsystem.nasa.gov/missions/luna-01/in-depth/" TargetMode="External"/><Relationship Id="rId10" Type="http://schemas.openxmlformats.org/officeDocument/2006/relationships/hyperlink" Target="https://solarsystem.nasa.gov/missions/pioneer-4/in-depth/" TargetMode="External"/><Relationship Id="rId11" Type="http://schemas.openxmlformats.org/officeDocument/2006/relationships/hyperlink" Target="https://solarsystem.nasa.gov/missions/ye-1a-5/in-depth/" TargetMode="External"/><Relationship Id="rId12" Type="http://schemas.openxmlformats.org/officeDocument/2006/relationships/hyperlink" Target="https://solarsystem.nasa.gov/missions/luna-02/in-depth/" TargetMode="External"/><Relationship Id="rId13" Type="http://schemas.openxmlformats.org/officeDocument/2006/relationships/hyperlink" Target="https://solarsystem.nasa.gov/missions/luna-03/in-depth/" TargetMode="External"/><Relationship Id="rId14" Type="http://schemas.openxmlformats.org/officeDocument/2006/relationships/hyperlink" Target="https://solarsystem.nasa.gov/missions/pioneer-p-3/in-depth/" TargetMode="External"/><Relationship Id="rId15" Type="http://schemas.openxmlformats.org/officeDocument/2006/relationships/hyperlink" Target="https://solarsystem.nasa.gov/missions/ye-3-1/in-depth/" TargetMode="External"/><Relationship Id="rId16" Type="http://schemas.openxmlformats.org/officeDocument/2006/relationships/hyperlink" Target="https://solarsystem.nasa.gov/missions/pioneer-p-30/in-depth/" TargetMode="External"/><Relationship Id="rId17" Type="http://schemas.openxmlformats.org/officeDocument/2006/relationships/hyperlink" Target="https://solarsystem.nasa.gov/missions/pioneer-p-31/in-depth/" TargetMode="External"/><Relationship Id="rId18" Type="http://schemas.openxmlformats.org/officeDocument/2006/relationships/hyperlink" Target="https://solarsystem.nasa.gov/missions/ranger-3/in-depth/" TargetMode="External"/><Relationship Id="rId19" Type="http://schemas.openxmlformats.org/officeDocument/2006/relationships/hyperlink" Target="https://solarsystem.nasa.gov/missions/ranger-4/in-depth/" TargetMode="External"/><Relationship Id="rId20" Type="http://schemas.openxmlformats.org/officeDocument/2006/relationships/hyperlink" Target="https://solarsystem.nasa.gov/missions/ranger-5/in-depth/" TargetMode="External"/><Relationship Id="rId21" Type="http://schemas.openxmlformats.org/officeDocument/2006/relationships/hyperlink" Target="https://solarsystem.nasa.gov/missions/ye-6-2/in-depth/" TargetMode="External"/><Relationship Id="rId22" Type="http://schemas.openxmlformats.org/officeDocument/2006/relationships/hyperlink" Target="https://solarsystem.nasa.gov/missions/ye-6-3/in-depth/" TargetMode="External"/><Relationship Id="rId23" Type="http://schemas.openxmlformats.org/officeDocument/2006/relationships/hyperlink" Target="https://solarsystem.nasa.gov/missions/luna-04/in-depth/" TargetMode="External"/><Relationship Id="rId24" Type="http://schemas.openxmlformats.org/officeDocument/2006/relationships/hyperlink" Target="https://solarsystem.nasa.gov/missions/ranger-6/in-depth/" TargetMode="External"/><Relationship Id="rId25" Type="http://schemas.openxmlformats.org/officeDocument/2006/relationships/hyperlink" Target="https://solarsystem.nasa.gov/missions/ye-6-6/in-depth/" TargetMode="External"/><Relationship Id="rId26" Type="http://schemas.openxmlformats.org/officeDocument/2006/relationships/hyperlink" Target="https://solarsystem.nasa.gov/missions/ye-6-5/in-depth/" TargetMode="External"/><Relationship Id="rId27" Type="http://schemas.openxmlformats.org/officeDocument/2006/relationships/hyperlink" Target="https://solarsystem.nasa.gov/missions/ranger-7/in-depth/" TargetMode="External"/><Relationship Id="rId28" Type="http://schemas.openxmlformats.org/officeDocument/2006/relationships/hyperlink" Target="https://solarsystem.nasa.gov/missions/ranger-8/in-depth/" TargetMode="External"/><Relationship Id="rId29" Type="http://schemas.openxmlformats.org/officeDocument/2006/relationships/hyperlink" Target="https://solarsystem.nasa.gov/missions/kosmos-60/in-depth/" TargetMode="External"/><Relationship Id="rId30" Type="http://schemas.openxmlformats.org/officeDocument/2006/relationships/hyperlink" Target="https://solarsystem.nasa.gov/missions/ranger-9/in-depth/" TargetMode="External"/><Relationship Id="rId31" Type="http://schemas.openxmlformats.org/officeDocument/2006/relationships/hyperlink" Target="https://solarsystem.nasa.gov/missions/ye-6-8/in-depth/" TargetMode="External"/><Relationship Id="rId32" Type="http://schemas.openxmlformats.org/officeDocument/2006/relationships/hyperlink" Target="https://solarsystem.nasa.gov/missions/luna-05/in-depth/" TargetMode="External"/><Relationship Id="rId33" Type="http://schemas.openxmlformats.org/officeDocument/2006/relationships/hyperlink" Target="https://solarsystem.nasa.gov/missions/luna-06/in-depth/" TargetMode="External"/><Relationship Id="rId34" Type="http://schemas.openxmlformats.org/officeDocument/2006/relationships/hyperlink" Target="https://solarsystem.nasa.gov/missions/zond-3/in-depth/" TargetMode="External"/><Relationship Id="rId35" Type="http://schemas.openxmlformats.org/officeDocument/2006/relationships/hyperlink" Target="https://solarsystem.nasa.gov/missions/luna-07/in-depth/" TargetMode="External"/><Relationship Id="rId36" Type="http://schemas.openxmlformats.org/officeDocument/2006/relationships/hyperlink" Target="https://solarsystem.nasa.gov/missions/luna-08/in-depth/" TargetMode="External"/><Relationship Id="rId37" Type="http://schemas.openxmlformats.org/officeDocument/2006/relationships/hyperlink" Target="https://solarsystem.nasa.gov/missions/luna-09/in-depth/" TargetMode="External"/><Relationship Id="rId38" Type="http://schemas.openxmlformats.org/officeDocument/2006/relationships/hyperlink" Target="https://solarsystem.nasa.gov/missions/kosmos-111/in-depth/" TargetMode="External"/><Relationship Id="rId39" Type="http://schemas.openxmlformats.org/officeDocument/2006/relationships/hyperlink" Target="https://solarsystem.nasa.gov/missions/luna-10/in-depth/" TargetMode="External"/><Relationship Id="rId40" Type="http://schemas.openxmlformats.org/officeDocument/2006/relationships/hyperlink" Target="https://solarsystem.nasa.gov/missions/surveyor-1/in-depth/" TargetMode="External"/><Relationship Id="rId41" Type="http://schemas.openxmlformats.org/officeDocument/2006/relationships/hyperlink" Target="https://solarsystem.nasa.gov/missions/lunar-orbiter-1/in-depth/" TargetMode="External"/><Relationship Id="rId42" Type="http://schemas.openxmlformats.org/officeDocument/2006/relationships/hyperlink" Target="https://solarsystem.nasa.gov/missions/luna-11/in-depth/" TargetMode="External"/><Relationship Id="rId43" Type="http://schemas.openxmlformats.org/officeDocument/2006/relationships/hyperlink" Target="https://solarsystem.nasa.gov/missions/surveyor-2/in-depth/" TargetMode="External"/><Relationship Id="rId44" Type="http://schemas.openxmlformats.org/officeDocument/2006/relationships/hyperlink" Target="https://solarsystem.nasa.gov/missions/luna-12/in-depth/" TargetMode="External"/><Relationship Id="rId45" Type="http://schemas.openxmlformats.org/officeDocument/2006/relationships/hyperlink" Target="https://solarsystem.nasa.gov/missions/lunar-orbiter-2/in-depth/" TargetMode="External"/><Relationship Id="rId46" Type="http://schemas.openxmlformats.org/officeDocument/2006/relationships/hyperlink" Target="https://solarsystem.nasa.gov/missions/luna-13/in-depth/" TargetMode="External"/><Relationship Id="rId47" Type="http://schemas.openxmlformats.org/officeDocument/2006/relationships/hyperlink" Target="https://solarsystem.nasa.gov/missions/lunar-orbiter-3/in-depth/" TargetMode="External"/><Relationship Id="rId48" Type="http://schemas.openxmlformats.org/officeDocument/2006/relationships/hyperlink" Target="https://solarsystem.nasa.gov/missions/surveyor-3/in-depth/" TargetMode="External"/><Relationship Id="rId49" Type="http://schemas.openxmlformats.org/officeDocument/2006/relationships/hyperlink" Target="https://solarsystem.nasa.gov/missions/lunar-orbiter-4/in-depth/" TargetMode="External"/><Relationship Id="rId50" Type="http://schemas.openxmlformats.org/officeDocument/2006/relationships/hyperlink" Target="https://solarsystem.nasa.gov/missions/surveyor-4/in-depth/" TargetMode="External"/><Relationship Id="rId51" Type="http://schemas.openxmlformats.org/officeDocument/2006/relationships/hyperlink" Target="https://solarsystem.nasa.gov/missions/lunar-orbiter-5/in-depth/" TargetMode="External"/><Relationship Id="rId52" Type="http://schemas.openxmlformats.org/officeDocument/2006/relationships/hyperlink" Target="https://solarsystem.nasa.gov/missions/surveyor-5/in-depth/" TargetMode="External"/><Relationship Id="rId53" Type="http://schemas.openxmlformats.org/officeDocument/2006/relationships/hyperlink" Target="https://solarsystem.nasa.gov/missions/surveyor-6/in-depth/" TargetMode="External"/><Relationship Id="rId54" Type="http://schemas.openxmlformats.org/officeDocument/2006/relationships/hyperlink" Target="https://solarsystem.nasa.gov/missions/surveyor-7/in-depth/" TargetMode="External"/><Relationship Id="rId55" Type="http://schemas.openxmlformats.org/officeDocument/2006/relationships/hyperlink" Target="https://solarsystem.nasa.gov/missions/luna-14/in-depth/" TargetMode="External"/><Relationship Id="rId56" Type="http://schemas.openxmlformats.org/officeDocument/2006/relationships/hyperlink" Target="https://solarsystem.nasa.gov/missions/zond-5/in-depth/" TargetMode="External"/><Relationship Id="rId57" Type="http://schemas.openxmlformats.org/officeDocument/2006/relationships/hyperlink" Target="https://solarsystem.nasa.gov/missions/zond-6/in-depth/" TargetMode="External"/><Relationship Id="rId58" Type="http://schemas.openxmlformats.org/officeDocument/2006/relationships/hyperlink" Target="https://solarsystem.nasa.gov/missions/apollo-8/in-depth/" TargetMode="External"/><Relationship Id="rId59" Type="http://schemas.openxmlformats.org/officeDocument/2006/relationships/hyperlink" Target="https://solarsystem.nasa.gov/missions/ye-8-201/in-depth/" TargetMode="External"/><Relationship Id="rId60" Type="http://schemas.openxmlformats.org/officeDocument/2006/relationships/hyperlink" Target="https://solarsystem.nasa.gov/missions/ye-8-201/in-depth/" TargetMode="External"/><Relationship Id="rId61" Type="http://schemas.openxmlformats.org/officeDocument/2006/relationships/hyperlink" Target="https://solarsystem.nasa.gov/missions/apollo-10/in-depth/" TargetMode="External"/><Relationship Id="rId62" Type="http://schemas.openxmlformats.org/officeDocument/2006/relationships/hyperlink" Target="https://solarsystem.nasa.gov/missions/apollo-10/in-depth/" TargetMode="External"/><Relationship Id="rId63" Type="http://schemas.openxmlformats.org/officeDocument/2006/relationships/hyperlink" Target="https://solarsystem.nasa.gov/missions/ye-8-5-402/in-depth/" TargetMode="External"/><Relationship Id="rId64" Type="http://schemas.openxmlformats.org/officeDocument/2006/relationships/hyperlink" Target="https://solarsystem.nasa.gov/missions/luna-15/in-depth/" TargetMode="External"/><Relationship Id="rId65" Type="http://schemas.openxmlformats.org/officeDocument/2006/relationships/hyperlink" Target="https://solarsystem.nasa.gov/missions/luna-15/in-depth/" TargetMode="External"/><Relationship Id="rId66" Type="http://schemas.openxmlformats.org/officeDocument/2006/relationships/hyperlink" Target="https://solarsystem.nasa.gov/missions/apollo-11/in-depth/" TargetMode="External"/><Relationship Id="rId67" Type="http://schemas.openxmlformats.org/officeDocument/2006/relationships/hyperlink" Target="https://solarsystem.nasa.gov/missions/apollo-11/in-depth/" TargetMode="External"/><Relationship Id="rId68" Type="http://schemas.openxmlformats.org/officeDocument/2006/relationships/hyperlink" Target="https://solarsystem.nasa.gov/missions/apollo-11/in-depth/" TargetMode="External"/><Relationship Id="rId69" Type="http://schemas.openxmlformats.org/officeDocument/2006/relationships/hyperlink" Target="https://solarsystem.nasa.gov/missions/zond-7/in-depth/" TargetMode="External"/><Relationship Id="rId70" Type="http://schemas.openxmlformats.org/officeDocument/2006/relationships/hyperlink" Target="https://solarsystem.nasa.gov/missions/kosmos-300/in-depth/" TargetMode="External"/><Relationship Id="rId71" Type="http://schemas.openxmlformats.org/officeDocument/2006/relationships/hyperlink" Target="https://solarsystem.nasa.gov/missions/kosmos-305/in-depth/" TargetMode="External"/><Relationship Id="rId72" Type="http://schemas.openxmlformats.org/officeDocument/2006/relationships/hyperlink" Target="https://solarsystem.nasa.gov/missions/apollo-12/in-depth/" TargetMode="External"/><Relationship Id="rId73" Type="http://schemas.openxmlformats.org/officeDocument/2006/relationships/hyperlink" Target="https://solarsystem.nasa.gov/missions/apollo-12/in-depth/" TargetMode="External"/><Relationship Id="rId74" Type="http://schemas.openxmlformats.org/officeDocument/2006/relationships/hyperlink" Target="https://solarsystem.nasa.gov/missions/apollo-12/in-depth/" TargetMode="External"/><Relationship Id="rId75" Type="http://schemas.openxmlformats.org/officeDocument/2006/relationships/hyperlink" Target="https://solarsystem.nasa.gov/missions/ye-8-5-405/in-depth/" TargetMode="External"/><Relationship Id="rId76" Type="http://schemas.openxmlformats.org/officeDocument/2006/relationships/hyperlink" Target="https://solarsystem.nasa.gov/missions/ye-8-5-405/in-depth/" TargetMode="External"/><Relationship Id="rId77" Type="http://schemas.openxmlformats.org/officeDocument/2006/relationships/hyperlink" Target="https://solarsystem.nasa.gov/missions/apollo-13/in-depth/" TargetMode="External"/><Relationship Id="rId78" Type="http://schemas.openxmlformats.org/officeDocument/2006/relationships/hyperlink" Target="https://solarsystem.nasa.gov/missions/apollo-13/in-depth/" TargetMode="External"/><Relationship Id="rId79" Type="http://schemas.openxmlformats.org/officeDocument/2006/relationships/hyperlink" Target="https://solarsystem.nasa.gov/missions/apollo-13/in-depth/" TargetMode="External"/><Relationship Id="rId80" Type="http://schemas.openxmlformats.org/officeDocument/2006/relationships/hyperlink" Target="https://solarsystem.nasa.gov/missions/luna-16/in-depth/" TargetMode="External"/><Relationship Id="rId81" Type="http://schemas.openxmlformats.org/officeDocument/2006/relationships/hyperlink" Target="https://solarsystem.nasa.gov/missions/luna-16/in-depth/" TargetMode="External"/><Relationship Id="rId82" Type="http://schemas.openxmlformats.org/officeDocument/2006/relationships/hyperlink" Target="https://solarsystem.nasa.gov/missions/zond-8/in-depth/" TargetMode="External"/><Relationship Id="rId83" Type="http://schemas.openxmlformats.org/officeDocument/2006/relationships/hyperlink" Target="https://solarsystem.nasa.gov/missions/luna-17/in-depth/" TargetMode="External"/><Relationship Id="rId84" Type="http://schemas.openxmlformats.org/officeDocument/2006/relationships/hyperlink" Target="https://solarsystem.nasa.gov/missions/lunokhod-01/in-depth/" TargetMode="External"/><Relationship Id="rId85" Type="http://schemas.openxmlformats.org/officeDocument/2006/relationships/hyperlink" Target="https://solarsystem.nasa.gov/missions/apollo-14/in-depth/" TargetMode="External"/><Relationship Id="rId86" Type="http://schemas.openxmlformats.org/officeDocument/2006/relationships/hyperlink" Target="https://solarsystem.nasa.gov/missions/apollo-14/in-depth/" TargetMode="External"/><Relationship Id="rId87" Type="http://schemas.openxmlformats.org/officeDocument/2006/relationships/hyperlink" Target="https://solarsystem.nasa.gov/missions/apollo-14/in-depth/" TargetMode="External"/><Relationship Id="rId88" Type="http://schemas.openxmlformats.org/officeDocument/2006/relationships/hyperlink" Target="https://solarsystem.nasa.gov/missions/apollo-15/in-depth/" TargetMode="External"/><Relationship Id="rId89" Type="http://schemas.openxmlformats.org/officeDocument/2006/relationships/hyperlink" Target="https://solarsystem.nasa.gov/missions/apollo-15/in-depth/" TargetMode="External"/><Relationship Id="rId90" Type="http://schemas.openxmlformats.org/officeDocument/2006/relationships/hyperlink" Target="https://solarsystem.nasa.gov/missions/apollo-15/in-depth/" TargetMode="External"/><Relationship Id="rId91" Type="http://schemas.openxmlformats.org/officeDocument/2006/relationships/hyperlink" Target="https://solarsystem.nasa.gov/missions/apollo-15-subsatellite/in-depth/" TargetMode="External"/><Relationship Id="rId92" Type="http://schemas.openxmlformats.org/officeDocument/2006/relationships/hyperlink" Target="https://solarsystem.nasa.gov/missions/luna-18/in-depth/" TargetMode="External"/><Relationship Id="rId93" Type="http://schemas.openxmlformats.org/officeDocument/2006/relationships/hyperlink" Target="https://solarsystem.nasa.gov/missions/luna-19/in-depth/" TargetMode="External"/><Relationship Id="rId94" Type="http://schemas.openxmlformats.org/officeDocument/2006/relationships/hyperlink" Target="https://solarsystem.nasa.gov/missions/luna-20/in-depth/" TargetMode="External"/><Relationship Id="rId95" Type="http://schemas.openxmlformats.org/officeDocument/2006/relationships/hyperlink" Target="https://solarsystem.nasa.gov/missions/apollo-16/in-depth/" TargetMode="External"/><Relationship Id="rId96" Type="http://schemas.openxmlformats.org/officeDocument/2006/relationships/hyperlink" Target="https://solarsystem.nasa.gov/missions/apollo-16/in-depth/" TargetMode="External"/><Relationship Id="rId97" Type="http://schemas.openxmlformats.org/officeDocument/2006/relationships/hyperlink" Target="https://solarsystem.nasa.gov/missions/apollo-16/in-depth/" TargetMode="External"/><Relationship Id="rId98" Type="http://schemas.openxmlformats.org/officeDocument/2006/relationships/hyperlink" Target="https://solarsystem.nasa.gov/missions/apollo-16-subsatellite/in-depth/" TargetMode="External"/><Relationship Id="rId99" Type="http://schemas.openxmlformats.org/officeDocument/2006/relationships/hyperlink" Target="https://solarsystem.nasa.gov/missions/apollo-17/in-depth/" TargetMode="External"/><Relationship Id="rId100" Type="http://schemas.openxmlformats.org/officeDocument/2006/relationships/hyperlink" Target="https://solarsystem.nasa.gov/missions/apollo-17/in-depth/" TargetMode="External"/><Relationship Id="rId101" Type="http://schemas.openxmlformats.org/officeDocument/2006/relationships/hyperlink" Target="https://solarsystem.nasa.gov/missions/apollo-17/in-depth/" TargetMode="External"/><Relationship Id="rId102" Type="http://schemas.openxmlformats.org/officeDocument/2006/relationships/hyperlink" Target="https://solarsystem.nasa.gov/missions/luna-21/in-depth/" TargetMode="External"/><Relationship Id="rId103" Type="http://schemas.openxmlformats.org/officeDocument/2006/relationships/hyperlink" Target="https://solarsystem.nasa.gov/missions/lunokhod-02/in-depth/" TargetMode="External"/><Relationship Id="rId104" Type="http://schemas.openxmlformats.org/officeDocument/2006/relationships/hyperlink" Target="https://solarsystem.nasa.gov/missions/mariner-10/in-depth/" TargetMode="External"/><Relationship Id="rId105" Type="http://schemas.openxmlformats.org/officeDocument/2006/relationships/hyperlink" Target="https://solarsystem.nasa.gov/missions/luna-22/in-depth/" TargetMode="External"/><Relationship Id="rId106" Type="http://schemas.openxmlformats.org/officeDocument/2006/relationships/hyperlink" Target="https://solarsystem.nasa.gov/missions/luna-23/in-depth/" TargetMode="External"/><Relationship Id="rId107" Type="http://schemas.openxmlformats.org/officeDocument/2006/relationships/hyperlink" Target="https://solarsystem.nasa.gov/missions/luna-23/in-depth/" TargetMode="External"/><Relationship Id="rId108" Type="http://schemas.openxmlformats.org/officeDocument/2006/relationships/hyperlink" Target="https://solarsystem.nasa.gov/missions/luna-24/in-depth/" TargetMode="External"/><Relationship Id="rId109" Type="http://schemas.openxmlformats.org/officeDocument/2006/relationships/hyperlink" Target="https://solarsystem.nasa.gov/missions/hiten/in-depth/" TargetMode="External"/><Relationship Id="rId110" Type="http://schemas.openxmlformats.org/officeDocument/2006/relationships/hyperlink" Target="https://solarsystem.nasa.gov/missions/clementine/in-depth/" TargetMode="External"/><Relationship Id="rId111" Type="http://schemas.openxmlformats.org/officeDocument/2006/relationships/hyperlink" Target="https://solarsystem.nasa.gov/missions/lunar-prospector/in-depth" TargetMode="External"/><Relationship Id="rId112" Type="http://schemas.openxmlformats.org/officeDocument/2006/relationships/hyperlink" Target="https://solarsystem.nasa.gov/missions/smart-1/in-depth" TargetMode="External"/><Relationship Id="rId113" Type="http://schemas.openxmlformats.org/officeDocument/2006/relationships/hyperlink" Target="https://solarsystem.nasa.gov/missions/artemis/in-depth" TargetMode="External"/><Relationship Id="rId114" Type="http://schemas.openxmlformats.org/officeDocument/2006/relationships/hyperlink" Target="https://solarsystem.nasa.gov/missions/kaguya/in-depth" TargetMode="External"/><Relationship Id="rId115" Type="http://schemas.openxmlformats.org/officeDocument/2006/relationships/hyperlink" Target="https://solarsystem.nasa.gov/missions/change-1/in-depth" TargetMode="External"/><Relationship Id="rId116" Type="http://schemas.openxmlformats.org/officeDocument/2006/relationships/hyperlink" Target="https://solarsystem.nasa.gov/missions/chandrayaan-1/in-depth" TargetMode="External"/><Relationship Id="rId117" Type="http://schemas.openxmlformats.org/officeDocument/2006/relationships/hyperlink" Target="https://solarsystem.nasa.gov/missions/lro/in-depth" TargetMode="External"/><Relationship Id="rId118" Type="http://schemas.openxmlformats.org/officeDocument/2006/relationships/hyperlink" Target="https://solarsystem.nasa.gov/missions/lcross/in-depth" TargetMode="External"/><Relationship Id="rId119" Type="http://schemas.openxmlformats.org/officeDocument/2006/relationships/hyperlink" Target="https://solarsystem.nasa.gov/missions/change-2/in-depth" TargetMode="External"/><Relationship Id="rId120" Type="http://schemas.openxmlformats.org/officeDocument/2006/relationships/hyperlink" Target="https://solarsystem.nasa.gov/missions/grail/in-depth" TargetMode="External"/><Relationship Id="rId121" Type="http://schemas.openxmlformats.org/officeDocument/2006/relationships/hyperlink" Target="https://solarsystem.nasa.gov/missions/ladee/in-depth" TargetMode="External"/><Relationship Id="rId122" Type="http://schemas.openxmlformats.org/officeDocument/2006/relationships/hyperlink" Target="https://solarsystem.nasa.gov/missions/change-3/in-depth" TargetMode="External"/><Relationship Id="rId123" Type="http://schemas.openxmlformats.org/officeDocument/2006/relationships/hyperlink" Target="https://solarsystem.nasa.gov/missions/yutu/in-depth" TargetMode="External"/><Relationship Id="rId124" Type="http://schemas.openxmlformats.org/officeDocument/2006/relationships/hyperlink" Target="https://solarsystem.nasa.gov/missions/change-4/in-depth/" TargetMode="External"/><Relationship Id="rId125" Type="http://schemas.openxmlformats.org/officeDocument/2006/relationships/hyperlink" Target="https://solarsystem.nasa.gov/missions/beresheet/in-depth/" TargetMode="External"/><Relationship Id="rId126" Type="http://schemas.openxmlformats.org/officeDocument/2006/relationships/vmlDrawing" Target="../drawings/vmlDrawing3.vml"/><Relationship Id="rId127" Type="http://schemas.openxmlformats.org/officeDocument/2006/relationships/table" Target="../tables/table1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s://solarsystem.nasa.gov/missions/pioneer-0/in-depth/" TargetMode="External"/><Relationship Id="rId2" Type="http://schemas.openxmlformats.org/officeDocument/2006/relationships/hyperlink" Target="https://solarsystem.nasa.gov/missions/ye-1-1/in-depth/" TargetMode="External"/><Relationship Id="rId3" Type="http://schemas.openxmlformats.org/officeDocument/2006/relationships/hyperlink" Target="https://solarsystem.nasa.gov/missions/pioneer-1/in-depth/" TargetMode="External"/><Relationship Id="rId4" Type="http://schemas.openxmlformats.org/officeDocument/2006/relationships/hyperlink" Target="https://solarsystem.nasa.gov/missions/ye-1-2/in-depth/" TargetMode="External"/><Relationship Id="rId5" Type="http://schemas.openxmlformats.org/officeDocument/2006/relationships/hyperlink" Target="https://solarsystem.nasa.gov/missions/pioneer-2/in-depth/" TargetMode="External"/><Relationship Id="rId6" Type="http://schemas.openxmlformats.org/officeDocument/2006/relationships/hyperlink" Target="https://solarsystem.nasa.gov/missions/ye-1-3/in-depth/" TargetMode="External"/><Relationship Id="rId7" Type="http://schemas.openxmlformats.org/officeDocument/2006/relationships/hyperlink" Target="https://solarsystem.nasa.gov/missions/pioneer-3/in-depth/" TargetMode="External"/><Relationship Id="rId8" Type="http://schemas.openxmlformats.org/officeDocument/2006/relationships/hyperlink" Target="https://solarsystem.nasa.gov/missions/luna-01/in-depth/" TargetMode="External"/><Relationship Id="rId9" Type="http://schemas.openxmlformats.org/officeDocument/2006/relationships/hyperlink" Target="https://solarsystem.nasa.gov/missions/pioneer-4/in-depth/" TargetMode="External"/><Relationship Id="rId10" Type="http://schemas.openxmlformats.org/officeDocument/2006/relationships/hyperlink" Target="https://solarsystem.nasa.gov/missions/ye-1a-5/in-depth/" TargetMode="External"/><Relationship Id="rId11" Type="http://schemas.openxmlformats.org/officeDocument/2006/relationships/hyperlink" Target="https://solarsystem.nasa.gov/missions/luna-02/in-depth/" TargetMode="External"/><Relationship Id="rId12" Type="http://schemas.openxmlformats.org/officeDocument/2006/relationships/hyperlink" Target="https://solarsystem.nasa.gov/missions/luna-03/in-depth/" TargetMode="External"/><Relationship Id="rId13" Type="http://schemas.openxmlformats.org/officeDocument/2006/relationships/hyperlink" Target="https://moon.nasa.gov/resources/26" TargetMode="External"/><Relationship Id="rId14" Type="http://schemas.openxmlformats.org/officeDocument/2006/relationships/hyperlink" Target="https://solarsystem.nasa.gov/missions/pioneer-p-3/in-depth/" TargetMode="External"/><Relationship Id="rId15" Type="http://schemas.openxmlformats.org/officeDocument/2006/relationships/hyperlink" Target="https://solarsystem.nasa.gov/missions/ye-3-1/in-depth/" TargetMode="External"/><Relationship Id="rId16" Type="http://schemas.openxmlformats.org/officeDocument/2006/relationships/hyperlink" Target="https://solarsystem.nasa.gov/missions/pioneer-p-30/in-depth/" TargetMode="External"/><Relationship Id="rId17" Type="http://schemas.openxmlformats.org/officeDocument/2006/relationships/hyperlink" Target="https://solarsystem.nasa.gov/missions/pioneer-p-31/in-depth/" TargetMode="External"/><Relationship Id="rId18" Type="http://schemas.openxmlformats.org/officeDocument/2006/relationships/hyperlink" Target="https://solarsystem.nasa.gov/missions/ranger-3/in-depth/" TargetMode="External"/><Relationship Id="rId19" Type="http://schemas.openxmlformats.org/officeDocument/2006/relationships/hyperlink" Target="https://solarsystem.nasa.gov/missions/ranger-4/in-depth/" TargetMode="External"/><Relationship Id="rId20" Type="http://schemas.openxmlformats.org/officeDocument/2006/relationships/hyperlink" Target="https://solarsystem.nasa.gov/missions/ranger-5/in-depth/" TargetMode="External"/><Relationship Id="rId21" Type="http://schemas.openxmlformats.org/officeDocument/2006/relationships/hyperlink" Target="https://solarsystem.nasa.gov/missions/ye-6-2/in-depth/" TargetMode="External"/><Relationship Id="rId22" Type="http://schemas.openxmlformats.org/officeDocument/2006/relationships/hyperlink" Target="https://solarsystem.nasa.gov/missions/ye-6-3/in-depth/" TargetMode="External"/><Relationship Id="rId23" Type="http://schemas.openxmlformats.org/officeDocument/2006/relationships/hyperlink" Target="https://solarsystem.nasa.gov/missions/luna-04/in-depth/" TargetMode="External"/><Relationship Id="rId24" Type="http://schemas.openxmlformats.org/officeDocument/2006/relationships/hyperlink" Target="https://solarsystem.nasa.gov/missions/ranger-6/in-depth/" TargetMode="External"/><Relationship Id="rId25" Type="http://schemas.openxmlformats.org/officeDocument/2006/relationships/hyperlink" Target="https://solarsystem.nasa.gov/missions/ye-6-6/in-depth/" TargetMode="External"/><Relationship Id="rId26" Type="http://schemas.openxmlformats.org/officeDocument/2006/relationships/hyperlink" Target="https://solarsystem.nasa.gov/missions/ye-6-5/in-depth/" TargetMode="External"/><Relationship Id="rId27" Type="http://schemas.openxmlformats.org/officeDocument/2006/relationships/hyperlink" Target="https://solarsystem.nasa.gov/missions/ranger-7/in-depth/" TargetMode="External"/><Relationship Id="rId28" Type="http://schemas.openxmlformats.org/officeDocument/2006/relationships/hyperlink" Target="https://moon.nasa.gov/resources/28" TargetMode="External"/><Relationship Id="rId29" Type="http://schemas.openxmlformats.org/officeDocument/2006/relationships/hyperlink" Target="https://solarsystem.nasa.gov/missions/ranger-8/in-depth/" TargetMode="External"/><Relationship Id="rId30" Type="http://schemas.openxmlformats.org/officeDocument/2006/relationships/hyperlink" Target="https://solarsystem.nasa.gov/missions/kosmos-60/in-depth/" TargetMode="External"/><Relationship Id="rId31" Type="http://schemas.openxmlformats.org/officeDocument/2006/relationships/hyperlink" Target="https://solarsystem.nasa.gov/missions/ranger-9/in-depth/" TargetMode="External"/><Relationship Id="rId32" Type="http://schemas.openxmlformats.org/officeDocument/2006/relationships/hyperlink" Target="https://solarsystem.nasa.gov/missions/ye-6-8/in-depth/" TargetMode="External"/><Relationship Id="rId33" Type="http://schemas.openxmlformats.org/officeDocument/2006/relationships/hyperlink" Target="https://solarsystem.nasa.gov/missions/luna-05/in-depth/" TargetMode="External"/><Relationship Id="rId34" Type="http://schemas.openxmlformats.org/officeDocument/2006/relationships/hyperlink" Target="https://solarsystem.nasa.gov/missions/luna-06/in-depth/" TargetMode="External"/><Relationship Id="rId35" Type="http://schemas.openxmlformats.org/officeDocument/2006/relationships/hyperlink" Target="https://solarsystem.nasa.gov/missions/zond-3/in-depth/" TargetMode="External"/><Relationship Id="rId36" Type="http://schemas.openxmlformats.org/officeDocument/2006/relationships/hyperlink" Target="https://solarsystem.nasa.gov/missions/luna-07/in-depth/" TargetMode="External"/><Relationship Id="rId37" Type="http://schemas.openxmlformats.org/officeDocument/2006/relationships/hyperlink" Target="https://solarsystem.nasa.gov/missions/luna-08/in-depth/" TargetMode="External"/><Relationship Id="rId38" Type="http://schemas.openxmlformats.org/officeDocument/2006/relationships/hyperlink" Target="https://solarsystem.nasa.gov/missions/luna-09/in-depth/" TargetMode="External"/><Relationship Id="rId39" Type="http://schemas.openxmlformats.org/officeDocument/2006/relationships/hyperlink" Target="https://moon.nasa.gov/resources/29" TargetMode="External"/><Relationship Id="rId40" Type="http://schemas.openxmlformats.org/officeDocument/2006/relationships/hyperlink" Target="https://solarsystem.nasa.gov/missions/kosmos-111/in-depth/" TargetMode="External"/><Relationship Id="rId41" Type="http://schemas.openxmlformats.org/officeDocument/2006/relationships/hyperlink" Target="https://solarsystem.nasa.gov/missions/luna-10/in-depth/" TargetMode="External"/><Relationship Id="rId42" Type="http://schemas.openxmlformats.org/officeDocument/2006/relationships/hyperlink" Target="https://solarsystem.nasa.gov/missions/surveyor-1/in-depth/" TargetMode="External"/><Relationship Id="rId43" Type="http://schemas.openxmlformats.org/officeDocument/2006/relationships/hyperlink" Target="https://moon.nasa.gov/resources/30" TargetMode="External"/><Relationship Id="rId44" Type="http://schemas.openxmlformats.org/officeDocument/2006/relationships/hyperlink" Target="https://solarsystem.nasa.gov/missions/lunar-orbiter-1/in-depth/" TargetMode="External"/><Relationship Id="rId45" Type="http://schemas.openxmlformats.org/officeDocument/2006/relationships/hyperlink" Target="https://solarsystem.nasa.gov/missions/luna-11/in-depth/" TargetMode="External"/><Relationship Id="rId46" Type="http://schemas.openxmlformats.org/officeDocument/2006/relationships/hyperlink" Target="https://solarsystem.nasa.gov/missions/surveyor-2/in-depth/" TargetMode="External"/><Relationship Id="rId47" Type="http://schemas.openxmlformats.org/officeDocument/2006/relationships/hyperlink" Target="https://solarsystem.nasa.gov/missions/luna-12/in-depth/" TargetMode="External"/><Relationship Id="rId48" Type="http://schemas.openxmlformats.org/officeDocument/2006/relationships/hyperlink" Target="https://solarsystem.nasa.gov/missions/lunar-orbiter-2/in-depth/" TargetMode="External"/><Relationship Id="rId49" Type="http://schemas.openxmlformats.org/officeDocument/2006/relationships/hyperlink" Target="https://solarsystem.nasa.gov/missions/luna-13/in-depth/" TargetMode="External"/><Relationship Id="rId50" Type="http://schemas.openxmlformats.org/officeDocument/2006/relationships/hyperlink" Target="https://solarsystem.nasa.gov/missions/lunar-orbiter-3/in-depth/" TargetMode="External"/><Relationship Id="rId51" Type="http://schemas.openxmlformats.org/officeDocument/2006/relationships/hyperlink" Target="https://solarsystem.nasa.gov/missions/surveyor-3/in-depth/" TargetMode="External"/><Relationship Id="rId52" Type="http://schemas.openxmlformats.org/officeDocument/2006/relationships/hyperlink" Target="https://moon.nasa.gov/resources/31" TargetMode="External"/><Relationship Id="rId53" Type="http://schemas.openxmlformats.org/officeDocument/2006/relationships/hyperlink" Target="https://solarsystem.nasa.gov/missions/lunar-orbiter-4/in-depth/" TargetMode="External"/><Relationship Id="rId54" Type="http://schemas.openxmlformats.org/officeDocument/2006/relationships/hyperlink" Target="https://solarsystem.nasa.gov/missions/surveyor-4/in-depth/" TargetMode="External"/><Relationship Id="rId55" Type="http://schemas.openxmlformats.org/officeDocument/2006/relationships/hyperlink" Target="https://solarsystem.nasa.gov/missions/lunar-orbiter-5/in-depth/" TargetMode="External"/><Relationship Id="rId56" Type="http://schemas.openxmlformats.org/officeDocument/2006/relationships/hyperlink" Target="https://solarsystem.nasa.gov/missions/surveyor-5/in-depth/" TargetMode="External"/><Relationship Id="rId57" Type="http://schemas.openxmlformats.org/officeDocument/2006/relationships/hyperlink" Target="https://solarsystem.nasa.gov/missions/surveyor-6/in-depth/" TargetMode="External"/><Relationship Id="rId58" Type="http://schemas.openxmlformats.org/officeDocument/2006/relationships/hyperlink" Target="https://solarsystem.nasa.gov/missions/surveyor-7/in-depth/" TargetMode="External"/><Relationship Id="rId59" Type="http://schemas.openxmlformats.org/officeDocument/2006/relationships/hyperlink" Target="https://solarsystem.nasa.gov/missions/luna-14/in-depth/" TargetMode="External"/><Relationship Id="rId60" Type="http://schemas.openxmlformats.org/officeDocument/2006/relationships/hyperlink" Target="https://solarsystem.nasa.gov/missions/zond-5/in-depth/" TargetMode="External"/><Relationship Id="rId61" Type="http://schemas.openxmlformats.org/officeDocument/2006/relationships/hyperlink" Target="https://solarsystem.nasa.gov/missions/zond-6/in-depth/" TargetMode="External"/><Relationship Id="rId62" Type="http://schemas.openxmlformats.org/officeDocument/2006/relationships/hyperlink" Target="https://solarsystem.nasa.gov/missions/apollo-8/in-depth/" TargetMode="External"/><Relationship Id="rId63" Type="http://schemas.openxmlformats.org/officeDocument/2006/relationships/hyperlink" Target="https://www.nasa.gov/topics/history/features/apollo_8.html" TargetMode="External"/><Relationship Id="rId64" Type="http://schemas.openxmlformats.org/officeDocument/2006/relationships/hyperlink" Target="https://solarsystem.nasa.gov/missions/ye-8-201/in-depth/" TargetMode="External"/><Relationship Id="rId65" Type="http://schemas.openxmlformats.org/officeDocument/2006/relationships/hyperlink" Target="https://solarsystem.nasa.gov/missions/apollo-10/in-depth/" TargetMode="External"/><Relationship Id="rId66" Type="http://schemas.openxmlformats.org/officeDocument/2006/relationships/hyperlink" Target="https://solarsystem.nasa.gov/missions/ye-8-5-402/in-depth/" TargetMode="External"/><Relationship Id="rId67" Type="http://schemas.openxmlformats.org/officeDocument/2006/relationships/hyperlink" Target="https://solarsystem.nasa.gov/missions/luna-15/in-depth/" TargetMode="External"/><Relationship Id="rId68" Type="http://schemas.openxmlformats.org/officeDocument/2006/relationships/hyperlink" Target="https://solarsystem.nasa.gov/missions/apollo-11/in-depth/" TargetMode="External"/><Relationship Id="rId69" Type="http://schemas.openxmlformats.org/officeDocument/2006/relationships/hyperlink" Target="https://www.nasa.gov/mission_pages/apollo/missions/apollo11.html" TargetMode="External"/><Relationship Id="rId70" Type="http://schemas.openxmlformats.org/officeDocument/2006/relationships/hyperlink" Target="https://solarsystem.nasa.gov/missions/zond-7/in-depth/" TargetMode="External"/><Relationship Id="rId71" Type="http://schemas.openxmlformats.org/officeDocument/2006/relationships/hyperlink" Target="https://solarsystem.nasa.gov/missions/kosmos-300/in-depth/" TargetMode="External"/><Relationship Id="rId72" Type="http://schemas.openxmlformats.org/officeDocument/2006/relationships/hyperlink" Target="https://solarsystem.nasa.gov/missions/kosmos-305/in-depth/" TargetMode="External"/><Relationship Id="rId73" Type="http://schemas.openxmlformats.org/officeDocument/2006/relationships/hyperlink" Target="https://solarsystem.nasa.gov/missions/apollo-12/in-depth/" TargetMode="External"/><Relationship Id="rId74" Type="http://schemas.openxmlformats.org/officeDocument/2006/relationships/hyperlink" Target="https://solarsystem.nasa.gov/missions/ye-8-5-405/in-depth/" TargetMode="External"/><Relationship Id="rId75" Type="http://schemas.openxmlformats.org/officeDocument/2006/relationships/hyperlink" Target="https://solarsystem.nasa.gov/missions/apollo-13/in-depth/" TargetMode="External"/><Relationship Id="rId76" Type="http://schemas.openxmlformats.org/officeDocument/2006/relationships/hyperlink" Target="https://solarsystem.nasa.gov/missions/luna-16/in-depth/" TargetMode="External"/><Relationship Id="rId77" Type="http://schemas.openxmlformats.org/officeDocument/2006/relationships/hyperlink" Target="https://solarsystem.nasa.gov/missions/zond-8/in-depth/" TargetMode="External"/><Relationship Id="rId78" Type="http://schemas.openxmlformats.org/officeDocument/2006/relationships/hyperlink" Target="https://solarsystem.nasa.gov/missions/luna-17/in-depth/" TargetMode="External"/><Relationship Id="rId79" Type="http://schemas.openxmlformats.org/officeDocument/2006/relationships/hyperlink" Target="https://solarsystem.nasa.gov/missions/lunokhod-01/in-depth/" TargetMode="External"/><Relationship Id="rId80" Type="http://schemas.openxmlformats.org/officeDocument/2006/relationships/hyperlink" Target="https://moon.nasa.gov/resources/37/?category=images" TargetMode="External"/><Relationship Id="rId81" Type="http://schemas.openxmlformats.org/officeDocument/2006/relationships/hyperlink" Target="https://solarsystem.nasa.gov/missions/apollo-14/in-depth/" TargetMode="External"/><Relationship Id="rId82" Type="http://schemas.openxmlformats.org/officeDocument/2006/relationships/hyperlink" Target="https://solarsystem.nasa.gov/missions/apollo-15/in-depth/" TargetMode="External"/><Relationship Id="rId83" Type="http://schemas.openxmlformats.org/officeDocument/2006/relationships/hyperlink" Target="https://solarsystem.nasa.gov/missions/apollo-15-subsatellite/in-depth/" TargetMode="External"/><Relationship Id="rId84" Type="http://schemas.openxmlformats.org/officeDocument/2006/relationships/hyperlink" Target="https://solarsystem.nasa.gov/missions/luna-18/in-depth/" TargetMode="External"/><Relationship Id="rId85" Type="http://schemas.openxmlformats.org/officeDocument/2006/relationships/hyperlink" Target="https://solarsystem.nasa.gov/missions/luna-19/in-depth/" TargetMode="External"/><Relationship Id="rId86" Type="http://schemas.openxmlformats.org/officeDocument/2006/relationships/hyperlink" Target="https://solarsystem.nasa.gov/missions/luna-20/in-depth/" TargetMode="External"/><Relationship Id="rId87" Type="http://schemas.openxmlformats.org/officeDocument/2006/relationships/hyperlink" Target="https://solarsystem.nasa.gov/missions/apollo-16/in-depth/" TargetMode="External"/><Relationship Id="rId88" Type="http://schemas.openxmlformats.org/officeDocument/2006/relationships/hyperlink" Target="https://solarsystem.nasa.gov/missions/apollo-16-subsatellite/in-depth/" TargetMode="External"/><Relationship Id="rId89" Type="http://schemas.openxmlformats.org/officeDocument/2006/relationships/hyperlink" Target="https://solarsystem.nasa.gov/missions/apollo-17/in-depth/" TargetMode="External"/><Relationship Id="rId90" Type="http://schemas.openxmlformats.org/officeDocument/2006/relationships/hyperlink" Target="https://solarsystem.nasa.gov/missions/luna-21/in-depth/" TargetMode="External"/><Relationship Id="rId91" Type="http://schemas.openxmlformats.org/officeDocument/2006/relationships/hyperlink" Target="https://solarsystem.nasa.gov/missions/lunokhod-02/in-depth/" TargetMode="External"/><Relationship Id="rId92" Type="http://schemas.openxmlformats.org/officeDocument/2006/relationships/hyperlink" Target="https://solarsystem.nasa.gov/missions/mariner-10/in-depth/" TargetMode="External"/><Relationship Id="rId93" Type="http://schemas.openxmlformats.org/officeDocument/2006/relationships/hyperlink" Target="https://solarsystem.nasa.gov/missions/luna-22/in-depth/" TargetMode="External"/><Relationship Id="rId94" Type="http://schemas.openxmlformats.org/officeDocument/2006/relationships/hyperlink" Target="https://solarsystem.nasa.gov/missions/luna-23/in-depth/" TargetMode="External"/><Relationship Id="rId95" Type="http://schemas.openxmlformats.org/officeDocument/2006/relationships/hyperlink" Target="https://solarsystem.nasa.gov/missions/luna-24/in-depth/" TargetMode="External"/><Relationship Id="rId96" Type="http://schemas.openxmlformats.org/officeDocument/2006/relationships/hyperlink" Target="https://solarsystem.nasa.gov/missions/hiten/in-depth/" TargetMode="External"/><Relationship Id="rId97" Type="http://schemas.openxmlformats.org/officeDocument/2006/relationships/hyperlink" Target="https://solarsystem.nasa.gov/missions/clementine/in-depth/" TargetMode="External"/><Relationship Id="rId98" Type="http://schemas.openxmlformats.org/officeDocument/2006/relationships/hyperlink" Target="https://solarsystem.nasa.gov/missions/lunar-prospector/in-depth" TargetMode="External"/><Relationship Id="rId99" Type="http://schemas.openxmlformats.org/officeDocument/2006/relationships/hyperlink" Target="https://solarsystem.nasa.gov/missions/smart-1/in-depth" TargetMode="External"/><Relationship Id="rId100" Type="http://schemas.openxmlformats.org/officeDocument/2006/relationships/hyperlink" Target="https://solarsystem.nasa.gov/missions/kaguya/in-depth" TargetMode="External"/><Relationship Id="rId101" Type="http://schemas.openxmlformats.org/officeDocument/2006/relationships/hyperlink" Target="https://solarsystem.nasa.gov/missions/change-1/in-depth" TargetMode="External"/><Relationship Id="rId102" Type="http://schemas.openxmlformats.org/officeDocument/2006/relationships/hyperlink" Target="https://solarsystem.nasa.gov/missions/chandrayaan-1/in-depth" TargetMode="External"/><Relationship Id="rId103" Type="http://schemas.openxmlformats.org/officeDocument/2006/relationships/hyperlink" Target="https://solarsystem.nasa.gov/missions/lro/in-depth" TargetMode="External"/><Relationship Id="rId104" Type="http://schemas.openxmlformats.org/officeDocument/2006/relationships/hyperlink" Target="https://solarsystem.nasa.gov/missions/lcross/in-depth" TargetMode="External"/><Relationship Id="rId105" Type="http://schemas.openxmlformats.org/officeDocument/2006/relationships/hyperlink" Target="https://solarsystem.nasa.gov/missions/change-2/in-depth" TargetMode="External"/><Relationship Id="rId106" Type="http://schemas.openxmlformats.org/officeDocument/2006/relationships/hyperlink" Target="https://solarsystem.nasa.gov/missions/artemis/in-depth" TargetMode="External"/><Relationship Id="rId107" Type="http://schemas.openxmlformats.org/officeDocument/2006/relationships/hyperlink" Target="https://solarsystem.nasa.gov/missions/grail/in-depth" TargetMode="External"/><Relationship Id="rId108" Type="http://schemas.openxmlformats.org/officeDocument/2006/relationships/hyperlink" Target="https://solarsystem.nasa.gov/missions/ladee/in-depth" TargetMode="External"/><Relationship Id="rId109" Type="http://schemas.openxmlformats.org/officeDocument/2006/relationships/hyperlink" Target="https://solarsystem.nasa.gov/missions/change-3/in-depth" TargetMode="External"/><Relationship Id="rId110" Type="http://schemas.openxmlformats.org/officeDocument/2006/relationships/hyperlink" Target="https://solarsystem.nasa.gov/missions/yutu/in-depth" TargetMode="External"/><Relationship Id="rId111" Type="http://schemas.openxmlformats.org/officeDocument/2006/relationships/hyperlink" Target="https://solarsystem.nasa.gov/missions/change-4/in-depth/" TargetMode="External"/><Relationship Id="rId112" Type="http://schemas.openxmlformats.org/officeDocument/2006/relationships/hyperlink" Target="https://solarsystem.nasa.gov/missions/beresheet/in-depth/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s://solarsystem.nasa.gov/missions/pioneer-0/in-depth/" TargetMode="External"/><Relationship Id="rId2" Type="http://schemas.openxmlformats.org/officeDocument/2006/relationships/hyperlink" Target="https://solarsystem.nasa.gov/missions/ye-1-1/in-depth/" TargetMode="External"/><Relationship Id="rId3" Type="http://schemas.openxmlformats.org/officeDocument/2006/relationships/hyperlink" Target="https://solarsystem.nasa.gov/missions/pioneer-1/in-depth/" TargetMode="External"/><Relationship Id="rId4" Type="http://schemas.openxmlformats.org/officeDocument/2006/relationships/hyperlink" Target="https://solarsystem.nasa.gov/missions/ye-1-2/in-depth/" TargetMode="External"/><Relationship Id="rId5" Type="http://schemas.openxmlformats.org/officeDocument/2006/relationships/hyperlink" Target="https://solarsystem.nasa.gov/missions/pioneer-2/in-depth/" TargetMode="External"/><Relationship Id="rId6" Type="http://schemas.openxmlformats.org/officeDocument/2006/relationships/hyperlink" Target="https://solarsystem.nasa.gov/missions/ye-1-3/in-depth/" TargetMode="External"/><Relationship Id="rId7" Type="http://schemas.openxmlformats.org/officeDocument/2006/relationships/hyperlink" Target="https://solarsystem.nasa.gov/missions/pioneer-3/in-depth/" TargetMode="External"/><Relationship Id="rId8" Type="http://schemas.openxmlformats.org/officeDocument/2006/relationships/hyperlink" Target="https://solarsystem.nasa.gov/missions/luna-01/in-depth/" TargetMode="External"/><Relationship Id="rId9" Type="http://schemas.openxmlformats.org/officeDocument/2006/relationships/hyperlink" Target="https://solarsystem.nasa.gov/missions/pioneer-4/in-depth/" TargetMode="External"/><Relationship Id="rId10" Type="http://schemas.openxmlformats.org/officeDocument/2006/relationships/hyperlink" Target="https://solarsystem.nasa.gov/missions/ye-1a-5/in-depth/" TargetMode="External"/><Relationship Id="rId11" Type="http://schemas.openxmlformats.org/officeDocument/2006/relationships/hyperlink" Target="https://solarsystem.nasa.gov/missions/luna-02/in-depth/" TargetMode="External"/><Relationship Id="rId12" Type="http://schemas.openxmlformats.org/officeDocument/2006/relationships/hyperlink" Target="https://solarsystem.nasa.gov/missions/luna-03/in-depth/" TargetMode="External"/><Relationship Id="rId13" Type="http://schemas.openxmlformats.org/officeDocument/2006/relationships/hyperlink" Target="https://moon.nasa.gov/resources/26" TargetMode="External"/><Relationship Id="rId14" Type="http://schemas.openxmlformats.org/officeDocument/2006/relationships/hyperlink" Target="https://solarsystem.nasa.gov/missions/pioneer-p-3/in-depth/" TargetMode="External"/><Relationship Id="rId15" Type="http://schemas.openxmlformats.org/officeDocument/2006/relationships/hyperlink" Target="https://solarsystem.nasa.gov/missions/ye-3-1/in-depth/" TargetMode="External"/><Relationship Id="rId16" Type="http://schemas.openxmlformats.org/officeDocument/2006/relationships/hyperlink" Target="https://solarsystem.nasa.gov/missions/pioneer-p-30/in-depth/" TargetMode="External"/><Relationship Id="rId17" Type="http://schemas.openxmlformats.org/officeDocument/2006/relationships/hyperlink" Target="https://solarsystem.nasa.gov/missions/pioneer-p-31/in-depth/" TargetMode="External"/><Relationship Id="rId18" Type="http://schemas.openxmlformats.org/officeDocument/2006/relationships/hyperlink" Target="https://solarsystem.nasa.gov/missions/ranger-3/in-depth/" TargetMode="External"/><Relationship Id="rId19" Type="http://schemas.openxmlformats.org/officeDocument/2006/relationships/hyperlink" Target="https://solarsystem.nasa.gov/missions/ranger-4/in-depth/" TargetMode="External"/><Relationship Id="rId20" Type="http://schemas.openxmlformats.org/officeDocument/2006/relationships/hyperlink" Target="https://solarsystem.nasa.gov/missions/ranger-5/in-depth/" TargetMode="External"/><Relationship Id="rId21" Type="http://schemas.openxmlformats.org/officeDocument/2006/relationships/hyperlink" Target="https://solarsystem.nasa.gov/missions/ye-6-2/in-depth/" TargetMode="External"/><Relationship Id="rId22" Type="http://schemas.openxmlformats.org/officeDocument/2006/relationships/hyperlink" Target="https://solarsystem.nasa.gov/missions/ye-6-3/in-depth/" TargetMode="External"/><Relationship Id="rId23" Type="http://schemas.openxmlformats.org/officeDocument/2006/relationships/hyperlink" Target="https://solarsystem.nasa.gov/missions/luna-04/in-depth/" TargetMode="External"/><Relationship Id="rId24" Type="http://schemas.openxmlformats.org/officeDocument/2006/relationships/hyperlink" Target="https://solarsystem.nasa.gov/missions/ranger-6/in-depth/" TargetMode="External"/><Relationship Id="rId25" Type="http://schemas.openxmlformats.org/officeDocument/2006/relationships/hyperlink" Target="https://solarsystem.nasa.gov/missions/ye-6-6/in-depth/" TargetMode="External"/><Relationship Id="rId26" Type="http://schemas.openxmlformats.org/officeDocument/2006/relationships/hyperlink" Target="https://solarsystem.nasa.gov/missions/ye-6-5/in-depth/" TargetMode="External"/><Relationship Id="rId27" Type="http://schemas.openxmlformats.org/officeDocument/2006/relationships/hyperlink" Target="https://solarsystem.nasa.gov/missions/ranger-7/in-depth/" TargetMode="External"/><Relationship Id="rId28" Type="http://schemas.openxmlformats.org/officeDocument/2006/relationships/hyperlink" Target="https://moon.nasa.gov/resources/28" TargetMode="External"/><Relationship Id="rId29" Type="http://schemas.openxmlformats.org/officeDocument/2006/relationships/hyperlink" Target="https://solarsystem.nasa.gov/missions/ranger-8/in-depth/" TargetMode="External"/><Relationship Id="rId30" Type="http://schemas.openxmlformats.org/officeDocument/2006/relationships/hyperlink" Target="https://solarsystem.nasa.gov/missions/kosmos-60/in-depth/" TargetMode="External"/><Relationship Id="rId31" Type="http://schemas.openxmlformats.org/officeDocument/2006/relationships/hyperlink" Target="https://solarsystem.nasa.gov/missions/ranger-9/in-depth/" TargetMode="External"/><Relationship Id="rId32" Type="http://schemas.openxmlformats.org/officeDocument/2006/relationships/hyperlink" Target="https://solarsystem.nasa.gov/missions/ye-6-8/in-depth/" TargetMode="External"/><Relationship Id="rId33" Type="http://schemas.openxmlformats.org/officeDocument/2006/relationships/hyperlink" Target="https://solarsystem.nasa.gov/missions/luna-05/in-depth/" TargetMode="External"/><Relationship Id="rId34" Type="http://schemas.openxmlformats.org/officeDocument/2006/relationships/hyperlink" Target="https://solarsystem.nasa.gov/missions/luna-06/in-depth/" TargetMode="External"/><Relationship Id="rId35" Type="http://schemas.openxmlformats.org/officeDocument/2006/relationships/hyperlink" Target="https://solarsystem.nasa.gov/missions/zond-3/in-depth/" TargetMode="External"/><Relationship Id="rId36" Type="http://schemas.openxmlformats.org/officeDocument/2006/relationships/hyperlink" Target="https://solarsystem.nasa.gov/missions/luna-07/in-depth/" TargetMode="External"/><Relationship Id="rId37" Type="http://schemas.openxmlformats.org/officeDocument/2006/relationships/hyperlink" Target="https://solarsystem.nasa.gov/missions/luna-08/in-depth/" TargetMode="External"/><Relationship Id="rId38" Type="http://schemas.openxmlformats.org/officeDocument/2006/relationships/hyperlink" Target="https://solarsystem.nasa.gov/missions/luna-09/in-depth/" TargetMode="External"/><Relationship Id="rId39" Type="http://schemas.openxmlformats.org/officeDocument/2006/relationships/hyperlink" Target="https://moon.nasa.gov/resources/29" TargetMode="External"/><Relationship Id="rId40" Type="http://schemas.openxmlformats.org/officeDocument/2006/relationships/hyperlink" Target="https://solarsystem.nasa.gov/missions/kosmos-111/in-depth/" TargetMode="External"/><Relationship Id="rId41" Type="http://schemas.openxmlformats.org/officeDocument/2006/relationships/hyperlink" Target="https://solarsystem.nasa.gov/missions/luna-10/in-depth/" TargetMode="External"/><Relationship Id="rId42" Type="http://schemas.openxmlformats.org/officeDocument/2006/relationships/hyperlink" Target="https://solarsystem.nasa.gov/missions/surveyor-1/in-depth/" TargetMode="External"/><Relationship Id="rId43" Type="http://schemas.openxmlformats.org/officeDocument/2006/relationships/hyperlink" Target="https://moon.nasa.gov/resources/30" TargetMode="External"/><Relationship Id="rId44" Type="http://schemas.openxmlformats.org/officeDocument/2006/relationships/hyperlink" Target="https://solarsystem.nasa.gov/missions/lunar-orbiter-1/in-depth/" TargetMode="External"/><Relationship Id="rId45" Type="http://schemas.openxmlformats.org/officeDocument/2006/relationships/hyperlink" Target="https://solarsystem.nasa.gov/missions/luna-11/in-depth/" TargetMode="External"/><Relationship Id="rId46" Type="http://schemas.openxmlformats.org/officeDocument/2006/relationships/hyperlink" Target="https://solarsystem.nasa.gov/missions/surveyor-2/in-depth/" TargetMode="External"/><Relationship Id="rId47" Type="http://schemas.openxmlformats.org/officeDocument/2006/relationships/hyperlink" Target="https://solarsystem.nasa.gov/missions/luna-12/in-depth/" TargetMode="External"/><Relationship Id="rId48" Type="http://schemas.openxmlformats.org/officeDocument/2006/relationships/hyperlink" Target="https://solarsystem.nasa.gov/missions/lunar-orbiter-2/in-depth/" TargetMode="External"/><Relationship Id="rId49" Type="http://schemas.openxmlformats.org/officeDocument/2006/relationships/hyperlink" Target="https://solarsystem.nasa.gov/missions/luna-13/in-depth/" TargetMode="External"/><Relationship Id="rId50" Type="http://schemas.openxmlformats.org/officeDocument/2006/relationships/hyperlink" Target="https://solarsystem.nasa.gov/missions/lunar-orbiter-3/in-depth/" TargetMode="External"/><Relationship Id="rId51" Type="http://schemas.openxmlformats.org/officeDocument/2006/relationships/hyperlink" Target="https://solarsystem.nasa.gov/missions/surveyor-3/in-depth/" TargetMode="External"/><Relationship Id="rId52" Type="http://schemas.openxmlformats.org/officeDocument/2006/relationships/hyperlink" Target="https://moon.nasa.gov/resources/31" TargetMode="External"/><Relationship Id="rId53" Type="http://schemas.openxmlformats.org/officeDocument/2006/relationships/hyperlink" Target="https://solarsystem.nasa.gov/missions/lunar-orbiter-4/in-depth/" TargetMode="External"/><Relationship Id="rId54" Type="http://schemas.openxmlformats.org/officeDocument/2006/relationships/hyperlink" Target="https://solarsystem.nasa.gov/missions/surveyor-4/in-depth/" TargetMode="External"/><Relationship Id="rId55" Type="http://schemas.openxmlformats.org/officeDocument/2006/relationships/hyperlink" Target="https://solarsystem.nasa.gov/missions/lunar-orbiter-5/in-depth/" TargetMode="External"/><Relationship Id="rId56" Type="http://schemas.openxmlformats.org/officeDocument/2006/relationships/hyperlink" Target="https://solarsystem.nasa.gov/missions/surveyor-5/in-depth/" TargetMode="External"/><Relationship Id="rId57" Type="http://schemas.openxmlformats.org/officeDocument/2006/relationships/hyperlink" Target="https://solarsystem.nasa.gov/missions/surveyor-6/in-depth/" TargetMode="External"/><Relationship Id="rId58" Type="http://schemas.openxmlformats.org/officeDocument/2006/relationships/hyperlink" Target="https://solarsystem.nasa.gov/missions/surveyor-7/in-depth/" TargetMode="External"/><Relationship Id="rId59" Type="http://schemas.openxmlformats.org/officeDocument/2006/relationships/hyperlink" Target="https://solarsystem.nasa.gov/missions/luna-14/in-depth/" TargetMode="External"/><Relationship Id="rId60" Type="http://schemas.openxmlformats.org/officeDocument/2006/relationships/hyperlink" Target="https://solarsystem.nasa.gov/missions/zond-5/in-depth/" TargetMode="External"/><Relationship Id="rId61" Type="http://schemas.openxmlformats.org/officeDocument/2006/relationships/hyperlink" Target="https://solarsystem.nasa.gov/missions/zond-6/in-depth/" TargetMode="External"/><Relationship Id="rId62" Type="http://schemas.openxmlformats.org/officeDocument/2006/relationships/hyperlink" Target="https://solarsystem.nasa.gov/missions/apollo-8/in-depth/" TargetMode="External"/><Relationship Id="rId63" Type="http://schemas.openxmlformats.org/officeDocument/2006/relationships/hyperlink" Target="https://www.nasa.gov/topics/history/features/apollo_8.html" TargetMode="External"/><Relationship Id="rId64" Type="http://schemas.openxmlformats.org/officeDocument/2006/relationships/hyperlink" Target="https://solarsystem.nasa.gov/missions/ye-8-201/in-depth/" TargetMode="External"/><Relationship Id="rId65" Type="http://schemas.openxmlformats.org/officeDocument/2006/relationships/hyperlink" Target="https://solarsystem.nasa.gov/missions/apollo-10/in-depth/" TargetMode="External"/><Relationship Id="rId66" Type="http://schemas.openxmlformats.org/officeDocument/2006/relationships/hyperlink" Target="https://solarsystem.nasa.gov/missions/ye-8-5-402/in-depth/" TargetMode="External"/><Relationship Id="rId67" Type="http://schemas.openxmlformats.org/officeDocument/2006/relationships/hyperlink" Target="https://solarsystem.nasa.gov/missions/luna-15/in-depth/" TargetMode="External"/><Relationship Id="rId68" Type="http://schemas.openxmlformats.org/officeDocument/2006/relationships/hyperlink" Target="https://solarsystem.nasa.gov/missions/apollo-11/in-depth/" TargetMode="External"/><Relationship Id="rId69" Type="http://schemas.openxmlformats.org/officeDocument/2006/relationships/hyperlink" Target="https://www.nasa.gov/mission_pages/apollo/missions/apollo11.html" TargetMode="External"/><Relationship Id="rId70" Type="http://schemas.openxmlformats.org/officeDocument/2006/relationships/hyperlink" Target="https://solarsystem.nasa.gov/missions/zond-7/in-depth/" TargetMode="External"/><Relationship Id="rId71" Type="http://schemas.openxmlformats.org/officeDocument/2006/relationships/hyperlink" Target="https://solarsystem.nasa.gov/missions/kosmos-300/in-depth/" TargetMode="External"/><Relationship Id="rId72" Type="http://schemas.openxmlformats.org/officeDocument/2006/relationships/hyperlink" Target="https://solarsystem.nasa.gov/missions/kosmos-305/in-depth/" TargetMode="External"/><Relationship Id="rId73" Type="http://schemas.openxmlformats.org/officeDocument/2006/relationships/hyperlink" Target="https://solarsystem.nasa.gov/missions/apollo-12/in-depth/" TargetMode="External"/><Relationship Id="rId74" Type="http://schemas.openxmlformats.org/officeDocument/2006/relationships/hyperlink" Target="https://solarsystem.nasa.gov/missions/apollo-13/in-depth/" TargetMode="External"/><Relationship Id="rId75" Type="http://schemas.openxmlformats.org/officeDocument/2006/relationships/hyperlink" Target="https://solarsystem.nasa.gov/missions/ye-8-5-405/in-depth/" TargetMode="External"/><Relationship Id="rId76" Type="http://schemas.openxmlformats.org/officeDocument/2006/relationships/hyperlink" Target="https://solarsystem.nasa.gov/missions/luna-16/in-depth/" TargetMode="External"/><Relationship Id="rId77" Type="http://schemas.openxmlformats.org/officeDocument/2006/relationships/hyperlink" Target="https://solarsystem.nasa.gov/missions/zond-8/in-depth/" TargetMode="External"/><Relationship Id="rId78" Type="http://schemas.openxmlformats.org/officeDocument/2006/relationships/hyperlink" Target="https://solarsystem.nasa.gov/missions/luna-17/in-depth/" TargetMode="External"/><Relationship Id="rId79" Type="http://schemas.openxmlformats.org/officeDocument/2006/relationships/hyperlink" Target="https://solarsystem.nasa.gov/missions/lunokhod-01/in-depth/" TargetMode="External"/><Relationship Id="rId80" Type="http://schemas.openxmlformats.org/officeDocument/2006/relationships/hyperlink" Target="https://moon.nasa.gov/resources/37/?category=images" TargetMode="External"/><Relationship Id="rId81" Type="http://schemas.openxmlformats.org/officeDocument/2006/relationships/hyperlink" Target="https://solarsystem.nasa.gov/missions/apollo-14/in-depth/" TargetMode="External"/><Relationship Id="rId82" Type="http://schemas.openxmlformats.org/officeDocument/2006/relationships/hyperlink" Target="https://solarsystem.nasa.gov/missions/apollo-15/in-depth/" TargetMode="External"/><Relationship Id="rId83" Type="http://schemas.openxmlformats.org/officeDocument/2006/relationships/hyperlink" Target="https://solarsystem.nasa.gov/missions/apollo-15-subsatellite/in-depth/" TargetMode="External"/><Relationship Id="rId84" Type="http://schemas.openxmlformats.org/officeDocument/2006/relationships/hyperlink" Target="https://solarsystem.nasa.gov/missions/luna-18/in-depth/" TargetMode="External"/><Relationship Id="rId85" Type="http://schemas.openxmlformats.org/officeDocument/2006/relationships/hyperlink" Target="https://solarsystem.nasa.gov/missions/luna-19/in-depth/" TargetMode="External"/><Relationship Id="rId86" Type="http://schemas.openxmlformats.org/officeDocument/2006/relationships/hyperlink" Target="https://solarsystem.nasa.gov/missions/luna-20/in-depth/" TargetMode="External"/><Relationship Id="rId87" Type="http://schemas.openxmlformats.org/officeDocument/2006/relationships/hyperlink" Target="https://solarsystem.nasa.gov/missions/apollo-16/in-depth/" TargetMode="External"/><Relationship Id="rId88" Type="http://schemas.openxmlformats.org/officeDocument/2006/relationships/hyperlink" Target="https://solarsystem.nasa.gov/missions/apollo-16-subsatellite/in-depth/" TargetMode="External"/><Relationship Id="rId89" Type="http://schemas.openxmlformats.org/officeDocument/2006/relationships/hyperlink" Target="https://solarsystem.nasa.gov/missions/apollo-17/in-depth/" TargetMode="External"/><Relationship Id="rId90" Type="http://schemas.openxmlformats.org/officeDocument/2006/relationships/hyperlink" Target="https://solarsystem.nasa.gov/missions/luna-21/in-depth/" TargetMode="External"/><Relationship Id="rId91" Type="http://schemas.openxmlformats.org/officeDocument/2006/relationships/hyperlink" Target="https://solarsystem.nasa.gov/missions/lunokhod-02/in-depth/" TargetMode="External"/><Relationship Id="rId92" Type="http://schemas.openxmlformats.org/officeDocument/2006/relationships/hyperlink" Target="https://solarsystem.nasa.gov/missions/mariner-10/in-depth/" TargetMode="External"/><Relationship Id="rId93" Type="http://schemas.openxmlformats.org/officeDocument/2006/relationships/hyperlink" Target="https://solarsystem.nasa.gov/missions/luna-22/in-depth/" TargetMode="External"/><Relationship Id="rId94" Type="http://schemas.openxmlformats.org/officeDocument/2006/relationships/hyperlink" Target="https://solarsystem.nasa.gov/missions/luna-23/in-depth/" TargetMode="External"/><Relationship Id="rId95" Type="http://schemas.openxmlformats.org/officeDocument/2006/relationships/hyperlink" Target="https://solarsystem.nasa.gov/missions/luna-24/in-depth/" TargetMode="External"/><Relationship Id="rId96" Type="http://schemas.openxmlformats.org/officeDocument/2006/relationships/hyperlink" Target="https://solarsystem.nasa.gov/missions/hiten/in-depth/" TargetMode="External"/><Relationship Id="rId97" Type="http://schemas.openxmlformats.org/officeDocument/2006/relationships/hyperlink" Target="https://solarsystem.nasa.gov/missions/clementine/in-depth/" TargetMode="External"/><Relationship Id="rId98" Type="http://schemas.openxmlformats.org/officeDocument/2006/relationships/hyperlink" Target="https://solarsystem.nasa.gov/missions/lunar-prospector/in-depth" TargetMode="External"/><Relationship Id="rId99" Type="http://schemas.openxmlformats.org/officeDocument/2006/relationships/hyperlink" Target="https://solarsystem.nasa.gov/missions/smart-1/in-depth" TargetMode="External"/><Relationship Id="rId100" Type="http://schemas.openxmlformats.org/officeDocument/2006/relationships/hyperlink" Target="https://solarsystem.nasa.gov/missions/kaguya/in-depth" TargetMode="External"/><Relationship Id="rId101" Type="http://schemas.openxmlformats.org/officeDocument/2006/relationships/hyperlink" Target="https://solarsystem.nasa.gov/missions/change-1/in-depth" TargetMode="External"/><Relationship Id="rId102" Type="http://schemas.openxmlformats.org/officeDocument/2006/relationships/hyperlink" Target="https://solarsystem.nasa.gov/missions/chandrayaan-1/in-depth" TargetMode="External"/><Relationship Id="rId103" Type="http://schemas.openxmlformats.org/officeDocument/2006/relationships/hyperlink" Target="https://solarsystem.nasa.gov/missions/lro/in-depth" TargetMode="External"/><Relationship Id="rId104" Type="http://schemas.openxmlformats.org/officeDocument/2006/relationships/hyperlink" Target="https://solarsystem.nasa.gov/missions/lcross/in-depth" TargetMode="External"/><Relationship Id="rId105" Type="http://schemas.openxmlformats.org/officeDocument/2006/relationships/hyperlink" Target="https://solarsystem.nasa.gov/missions/change-2/in-depth" TargetMode="External"/><Relationship Id="rId106" Type="http://schemas.openxmlformats.org/officeDocument/2006/relationships/hyperlink" Target="https://solarsystem.nasa.gov/missions/artemis/in-depth" TargetMode="External"/><Relationship Id="rId107" Type="http://schemas.openxmlformats.org/officeDocument/2006/relationships/hyperlink" Target="https://solarsystem.nasa.gov/missions/grail/in-depth" TargetMode="External"/><Relationship Id="rId108" Type="http://schemas.openxmlformats.org/officeDocument/2006/relationships/hyperlink" Target="https://solarsystem.nasa.gov/missions/ladee/in-depth" TargetMode="External"/><Relationship Id="rId109" Type="http://schemas.openxmlformats.org/officeDocument/2006/relationships/hyperlink" Target="https://solarsystem.nasa.gov/missions/change-3/in-depth" TargetMode="External"/><Relationship Id="rId110" Type="http://schemas.openxmlformats.org/officeDocument/2006/relationships/hyperlink" Target="https://solarsystem.nasa.gov/missions/yutu/in-depth" TargetMode="External"/><Relationship Id="rId111" Type="http://schemas.openxmlformats.org/officeDocument/2006/relationships/hyperlink" Target="https://solarsystem.nasa.gov/missions/change-4/in-depth/" TargetMode="External"/><Relationship Id="rId112" Type="http://schemas.openxmlformats.org/officeDocument/2006/relationships/hyperlink" Target="https://solarsystem.nasa.gov/missions/beresheet/in-depth/" TargetMode="Externa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hyperlink" Target="https://solarsystem.nasa.gov/missions/pioneer-0/in-depth/" TargetMode="External"/><Relationship Id="rId2" Type="http://schemas.openxmlformats.org/officeDocument/2006/relationships/hyperlink" Target="https://solarsystem.nasa.gov/missions/ye-1-1/in-depth/" TargetMode="External"/><Relationship Id="rId3" Type="http://schemas.openxmlformats.org/officeDocument/2006/relationships/hyperlink" Target="https://solarsystem.nasa.gov/missions/pioneer-1/in-depth/" TargetMode="External"/><Relationship Id="rId4" Type="http://schemas.openxmlformats.org/officeDocument/2006/relationships/hyperlink" Target="https://solarsystem.nasa.gov/missions/ye-1-2/in-depth/" TargetMode="External"/><Relationship Id="rId5" Type="http://schemas.openxmlformats.org/officeDocument/2006/relationships/hyperlink" Target="https://solarsystem.nasa.gov/missions/pioneer-2/in-depth/" TargetMode="External"/><Relationship Id="rId6" Type="http://schemas.openxmlformats.org/officeDocument/2006/relationships/hyperlink" Target="https://solarsystem.nasa.gov/missions/ye-1-3/in-depth/" TargetMode="External"/><Relationship Id="rId7" Type="http://schemas.openxmlformats.org/officeDocument/2006/relationships/hyperlink" Target="https://solarsystem.nasa.gov/missions/pioneer-3/in-depth/" TargetMode="External"/><Relationship Id="rId8" Type="http://schemas.openxmlformats.org/officeDocument/2006/relationships/hyperlink" Target="https://solarsystem.nasa.gov/missions/luna-01/in-depth/" TargetMode="External"/><Relationship Id="rId9" Type="http://schemas.openxmlformats.org/officeDocument/2006/relationships/hyperlink" Target="https://solarsystem.nasa.gov/missions/pioneer-4/in-depth/" TargetMode="External"/><Relationship Id="rId10" Type="http://schemas.openxmlformats.org/officeDocument/2006/relationships/hyperlink" Target="https://solarsystem.nasa.gov/missions/ye-1a-5/in-depth/" TargetMode="External"/><Relationship Id="rId11" Type="http://schemas.openxmlformats.org/officeDocument/2006/relationships/hyperlink" Target="https://solarsystem.nasa.gov/missions/luna-02/in-depth/" TargetMode="External"/><Relationship Id="rId12" Type="http://schemas.openxmlformats.org/officeDocument/2006/relationships/hyperlink" Target="https://solarsystem.nasa.gov/missions/luna-03/in-depth/" TargetMode="External"/><Relationship Id="rId13" Type="http://schemas.openxmlformats.org/officeDocument/2006/relationships/hyperlink" Target="https://moon.nasa.gov/resources/26" TargetMode="External"/><Relationship Id="rId14" Type="http://schemas.openxmlformats.org/officeDocument/2006/relationships/hyperlink" Target="https://solarsystem.nasa.gov/missions/pioneer-p-3/in-depth/" TargetMode="External"/><Relationship Id="rId15" Type="http://schemas.openxmlformats.org/officeDocument/2006/relationships/hyperlink" Target="https://solarsystem.nasa.gov/missions/ye-3-1/in-depth/" TargetMode="External"/><Relationship Id="rId16" Type="http://schemas.openxmlformats.org/officeDocument/2006/relationships/hyperlink" Target="https://solarsystem.nasa.gov/missions/pioneer-p-30/in-depth/" TargetMode="External"/><Relationship Id="rId17" Type="http://schemas.openxmlformats.org/officeDocument/2006/relationships/hyperlink" Target="https://solarsystem.nasa.gov/missions/pioneer-p-31/in-depth/" TargetMode="External"/><Relationship Id="rId18" Type="http://schemas.openxmlformats.org/officeDocument/2006/relationships/hyperlink" Target="https://solarsystem.nasa.gov/missions/ranger-3/in-depth/" TargetMode="External"/><Relationship Id="rId19" Type="http://schemas.openxmlformats.org/officeDocument/2006/relationships/hyperlink" Target="https://solarsystem.nasa.gov/missions/ranger-4/in-depth/" TargetMode="External"/><Relationship Id="rId20" Type="http://schemas.openxmlformats.org/officeDocument/2006/relationships/hyperlink" Target="https://solarsystem.nasa.gov/missions/ranger-5/in-depth/" TargetMode="External"/><Relationship Id="rId21" Type="http://schemas.openxmlformats.org/officeDocument/2006/relationships/hyperlink" Target="https://solarsystem.nasa.gov/missions/ye-6-2/in-depth/" TargetMode="External"/><Relationship Id="rId22" Type="http://schemas.openxmlformats.org/officeDocument/2006/relationships/hyperlink" Target="https://solarsystem.nasa.gov/missions/ye-6-3/in-depth/" TargetMode="External"/><Relationship Id="rId23" Type="http://schemas.openxmlformats.org/officeDocument/2006/relationships/hyperlink" Target="https://solarsystem.nasa.gov/missions/luna-04/in-depth/" TargetMode="External"/><Relationship Id="rId24" Type="http://schemas.openxmlformats.org/officeDocument/2006/relationships/hyperlink" Target="https://solarsystem.nasa.gov/missions/ranger-6/in-depth/" TargetMode="External"/><Relationship Id="rId25" Type="http://schemas.openxmlformats.org/officeDocument/2006/relationships/hyperlink" Target="https://solarsystem.nasa.gov/missions/ye-6-6/in-depth/" TargetMode="External"/><Relationship Id="rId26" Type="http://schemas.openxmlformats.org/officeDocument/2006/relationships/hyperlink" Target="https://solarsystem.nasa.gov/missions/ye-6-5/in-depth/" TargetMode="External"/><Relationship Id="rId27" Type="http://schemas.openxmlformats.org/officeDocument/2006/relationships/hyperlink" Target="https://solarsystem.nasa.gov/missions/ranger-7/in-depth/" TargetMode="External"/><Relationship Id="rId28" Type="http://schemas.openxmlformats.org/officeDocument/2006/relationships/hyperlink" Target="https://moon.nasa.gov/resources/28" TargetMode="External"/><Relationship Id="rId29" Type="http://schemas.openxmlformats.org/officeDocument/2006/relationships/hyperlink" Target="https://solarsystem.nasa.gov/missions/ranger-8/in-depth/" TargetMode="External"/><Relationship Id="rId30" Type="http://schemas.openxmlformats.org/officeDocument/2006/relationships/hyperlink" Target="https://solarsystem.nasa.gov/missions/kosmos-60/in-depth/" TargetMode="External"/><Relationship Id="rId31" Type="http://schemas.openxmlformats.org/officeDocument/2006/relationships/hyperlink" Target="https://solarsystem.nasa.gov/missions/ranger-9/in-depth/" TargetMode="External"/><Relationship Id="rId32" Type="http://schemas.openxmlformats.org/officeDocument/2006/relationships/hyperlink" Target="https://solarsystem.nasa.gov/missions/ye-6-8/in-depth/" TargetMode="External"/><Relationship Id="rId33" Type="http://schemas.openxmlformats.org/officeDocument/2006/relationships/hyperlink" Target="https://solarsystem.nasa.gov/missions/luna-05/in-depth/" TargetMode="External"/><Relationship Id="rId34" Type="http://schemas.openxmlformats.org/officeDocument/2006/relationships/hyperlink" Target="https://solarsystem.nasa.gov/missions/luna-06/in-depth/" TargetMode="External"/><Relationship Id="rId35" Type="http://schemas.openxmlformats.org/officeDocument/2006/relationships/hyperlink" Target="https://solarsystem.nasa.gov/missions/zond-3/in-depth/" TargetMode="External"/><Relationship Id="rId36" Type="http://schemas.openxmlformats.org/officeDocument/2006/relationships/hyperlink" Target="https://solarsystem.nasa.gov/missions/luna-07/in-depth/" TargetMode="External"/><Relationship Id="rId37" Type="http://schemas.openxmlformats.org/officeDocument/2006/relationships/hyperlink" Target="https://solarsystem.nasa.gov/missions/luna-08/in-depth/" TargetMode="External"/><Relationship Id="rId38" Type="http://schemas.openxmlformats.org/officeDocument/2006/relationships/hyperlink" Target="https://solarsystem.nasa.gov/missions/luna-09/in-depth/" TargetMode="External"/><Relationship Id="rId39" Type="http://schemas.openxmlformats.org/officeDocument/2006/relationships/hyperlink" Target="https://moon.nasa.gov/resources/29" TargetMode="External"/><Relationship Id="rId40" Type="http://schemas.openxmlformats.org/officeDocument/2006/relationships/hyperlink" Target="https://solarsystem.nasa.gov/missions/kosmos-111/in-depth/" TargetMode="External"/><Relationship Id="rId41" Type="http://schemas.openxmlformats.org/officeDocument/2006/relationships/hyperlink" Target="https://solarsystem.nasa.gov/missions/luna-10/in-depth/" TargetMode="External"/><Relationship Id="rId42" Type="http://schemas.openxmlformats.org/officeDocument/2006/relationships/hyperlink" Target="https://solarsystem.nasa.gov/missions/surveyor-1/in-depth/" TargetMode="External"/><Relationship Id="rId43" Type="http://schemas.openxmlformats.org/officeDocument/2006/relationships/hyperlink" Target="https://moon.nasa.gov/resources/30" TargetMode="External"/><Relationship Id="rId44" Type="http://schemas.openxmlformats.org/officeDocument/2006/relationships/hyperlink" Target="https://solarsystem.nasa.gov/missions/lunar-orbiter-1/in-depth/" TargetMode="External"/><Relationship Id="rId45" Type="http://schemas.openxmlformats.org/officeDocument/2006/relationships/hyperlink" Target="https://solarsystem.nasa.gov/missions/luna-11/in-depth/" TargetMode="External"/><Relationship Id="rId46" Type="http://schemas.openxmlformats.org/officeDocument/2006/relationships/hyperlink" Target="https://solarsystem.nasa.gov/missions/surveyor-2/in-depth/" TargetMode="External"/><Relationship Id="rId47" Type="http://schemas.openxmlformats.org/officeDocument/2006/relationships/hyperlink" Target="https://solarsystem.nasa.gov/missions/luna-12/in-depth/" TargetMode="External"/><Relationship Id="rId48" Type="http://schemas.openxmlformats.org/officeDocument/2006/relationships/hyperlink" Target="https://solarsystem.nasa.gov/missions/lunar-orbiter-2/in-depth/" TargetMode="External"/><Relationship Id="rId49" Type="http://schemas.openxmlformats.org/officeDocument/2006/relationships/hyperlink" Target="https://solarsystem.nasa.gov/missions/luna-13/in-depth/" TargetMode="External"/><Relationship Id="rId50" Type="http://schemas.openxmlformats.org/officeDocument/2006/relationships/hyperlink" Target="https://solarsystem.nasa.gov/missions/lunar-orbiter-3/in-depth/" TargetMode="External"/><Relationship Id="rId51" Type="http://schemas.openxmlformats.org/officeDocument/2006/relationships/hyperlink" Target="https://solarsystem.nasa.gov/missions/surveyor-3/in-depth/" TargetMode="External"/><Relationship Id="rId52" Type="http://schemas.openxmlformats.org/officeDocument/2006/relationships/hyperlink" Target="https://moon.nasa.gov/resources/31" TargetMode="External"/><Relationship Id="rId53" Type="http://schemas.openxmlformats.org/officeDocument/2006/relationships/hyperlink" Target="https://solarsystem.nasa.gov/missions/lunar-orbiter-4/in-depth/" TargetMode="External"/><Relationship Id="rId54" Type="http://schemas.openxmlformats.org/officeDocument/2006/relationships/hyperlink" Target="https://solarsystem.nasa.gov/missions/surveyor-4/in-depth/" TargetMode="External"/><Relationship Id="rId55" Type="http://schemas.openxmlformats.org/officeDocument/2006/relationships/hyperlink" Target="https://solarsystem.nasa.gov/missions/lunar-orbiter-5/in-depth/" TargetMode="External"/><Relationship Id="rId56" Type="http://schemas.openxmlformats.org/officeDocument/2006/relationships/hyperlink" Target="https://solarsystem.nasa.gov/missions/surveyor-5/in-depth/" TargetMode="External"/><Relationship Id="rId57" Type="http://schemas.openxmlformats.org/officeDocument/2006/relationships/hyperlink" Target="https://solarsystem.nasa.gov/missions/surveyor-6/in-depth/" TargetMode="External"/><Relationship Id="rId58" Type="http://schemas.openxmlformats.org/officeDocument/2006/relationships/hyperlink" Target="https://solarsystem.nasa.gov/missions/surveyor-7/in-depth/" TargetMode="External"/><Relationship Id="rId59" Type="http://schemas.openxmlformats.org/officeDocument/2006/relationships/hyperlink" Target="https://solarsystem.nasa.gov/missions/luna-14/in-depth/" TargetMode="External"/><Relationship Id="rId60" Type="http://schemas.openxmlformats.org/officeDocument/2006/relationships/hyperlink" Target="https://solarsystem.nasa.gov/missions/zond-5/in-depth/" TargetMode="External"/><Relationship Id="rId61" Type="http://schemas.openxmlformats.org/officeDocument/2006/relationships/hyperlink" Target="https://solarsystem.nasa.gov/missions/zond-6/in-depth/" TargetMode="External"/><Relationship Id="rId62" Type="http://schemas.openxmlformats.org/officeDocument/2006/relationships/hyperlink" Target="https://solarsystem.nasa.gov/missions/apollo-8/in-depth/" TargetMode="External"/><Relationship Id="rId63" Type="http://schemas.openxmlformats.org/officeDocument/2006/relationships/hyperlink" Target="https://www.nasa.gov/topics/history/features/apollo_8.html" TargetMode="External"/><Relationship Id="rId64" Type="http://schemas.openxmlformats.org/officeDocument/2006/relationships/hyperlink" Target="https://solarsystem.nasa.gov/missions/ye-8-201/in-depth/" TargetMode="External"/><Relationship Id="rId65" Type="http://schemas.openxmlformats.org/officeDocument/2006/relationships/hyperlink" Target="https://solarsystem.nasa.gov/missions/apollo-10/in-depth/" TargetMode="External"/><Relationship Id="rId66" Type="http://schemas.openxmlformats.org/officeDocument/2006/relationships/hyperlink" Target="https://solarsystem.nasa.gov/missions/ye-8-5-402/in-depth/" TargetMode="External"/><Relationship Id="rId67" Type="http://schemas.openxmlformats.org/officeDocument/2006/relationships/hyperlink" Target="https://solarsystem.nasa.gov/missions/luna-15/in-depth/" TargetMode="External"/><Relationship Id="rId68" Type="http://schemas.openxmlformats.org/officeDocument/2006/relationships/hyperlink" Target="https://solarsystem.nasa.gov/missions/apollo-11/in-depth/" TargetMode="External"/><Relationship Id="rId69" Type="http://schemas.openxmlformats.org/officeDocument/2006/relationships/hyperlink" Target="https://www.nasa.gov/mission_pages/apollo/missions/apollo11.html" TargetMode="External"/><Relationship Id="rId70" Type="http://schemas.openxmlformats.org/officeDocument/2006/relationships/hyperlink" Target="https://solarsystem.nasa.gov/missions/zond-7/in-depth/" TargetMode="External"/><Relationship Id="rId71" Type="http://schemas.openxmlformats.org/officeDocument/2006/relationships/hyperlink" Target="https://solarsystem.nasa.gov/missions/kosmos-300/in-depth/" TargetMode="External"/><Relationship Id="rId72" Type="http://schemas.openxmlformats.org/officeDocument/2006/relationships/hyperlink" Target="https://solarsystem.nasa.gov/missions/kosmos-305/in-depth/" TargetMode="External"/><Relationship Id="rId73" Type="http://schemas.openxmlformats.org/officeDocument/2006/relationships/hyperlink" Target="https://solarsystem.nasa.gov/missions/apollo-12/in-depth/" TargetMode="External"/><Relationship Id="rId74" Type="http://schemas.openxmlformats.org/officeDocument/2006/relationships/hyperlink" Target="https://solarsystem.nasa.gov/missions/ye-8-5-405/in-depth/" TargetMode="External"/><Relationship Id="rId75" Type="http://schemas.openxmlformats.org/officeDocument/2006/relationships/hyperlink" Target="https://solarsystem.nasa.gov/missions/apollo-13/in-depth/" TargetMode="External"/><Relationship Id="rId76" Type="http://schemas.openxmlformats.org/officeDocument/2006/relationships/hyperlink" Target="https://solarsystem.nasa.gov/missions/luna-16/in-depth/" TargetMode="External"/><Relationship Id="rId77" Type="http://schemas.openxmlformats.org/officeDocument/2006/relationships/hyperlink" Target="https://solarsystem.nasa.gov/missions/zond-8/in-depth/" TargetMode="External"/><Relationship Id="rId78" Type="http://schemas.openxmlformats.org/officeDocument/2006/relationships/hyperlink" Target="https://solarsystem.nasa.gov/missions/luna-17/in-depth/" TargetMode="External"/><Relationship Id="rId79" Type="http://schemas.openxmlformats.org/officeDocument/2006/relationships/hyperlink" Target="https://solarsystem.nasa.gov/missions/lunokhod-01/in-depth/" TargetMode="External"/><Relationship Id="rId80" Type="http://schemas.openxmlformats.org/officeDocument/2006/relationships/hyperlink" Target="https://moon.nasa.gov/resources/37/?category=images" TargetMode="External"/><Relationship Id="rId81" Type="http://schemas.openxmlformats.org/officeDocument/2006/relationships/hyperlink" Target="https://solarsystem.nasa.gov/missions/apollo-14/in-depth/" TargetMode="External"/><Relationship Id="rId82" Type="http://schemas.openxmlformats.org/officeDocument/2006/relationships/hyperlink" Target="https://solarsystem.nasa.gov/missions/apollo-15/in-depth/" TargetMode="External"/><Relationship Id="rId83" Type="http://schemas.openxmlformats.org/officeDocument/2006/relationships/hyperlink" Target="https://solarsystem.nasa.gov/missions/apollo-15-subsatellite/in-depth/" TargetMode="External"/><Relationship Id="rId84" Type="http://schemas.openxmlformats.org/officeDocument/2006/relationships/hyperlink" Target="https://solarsystem.nasa.gov/missions/luna-18/in-depth/" TargetMode="External"/><Relationship Id="rId85" Type="http://schemas.openxmlformats.org/officeDocument/2006/relationships/hyperlink" Target="https://solarsystem.nasa.gov/missions/luna-19/in-depth/" TargetMode="External"/><Relationship Id="rId86" Type="http://schemas.openxmlformats.org/officeDocument/2006/relationships/hyperlink" Target="https://solarsystem.nasa.gov/missions/luna-20/in-depth/" TargetMode="External"/><Relationship Id="rId87" Type="http://schemas.openxmlformats.org/officeDocument/2006/relationships/hyperlink" Target="https://solarsystem.nasa.gov/missions/apollo-16/in-depth/" TargetMode="External"/><Relationship Id="rId88" Type="http://schemas.openxmlformats.org/officeDocument/2006/relationships/hyperlink" Target="https://solarsystem.nasa.gov/missions/apollo-16-subsatellite/in-depth/" TargetMode="External"/><Relationship Id="rId89" Type="http://schemas.openxmlformats.org/officeDocument/2006/relationships/hyperlink" Target="https://solarsystem.nasa.gov/missions/apollo-17/in-depth/" TargetMode="External"/><Relationship Id="rId90" Type="http://schemas.openxmlformats.org/officeDocument/2006/relationships/hyperlink" Target="https://solarsystem.nasa.gov/missions/luna-21/in-depth/" TargetMode="External"/><Relationship Id="rId91" Type="http://schemas.openxmlformats.org/officeDocument/2006/relationships/hyperlink" Target="https://solarsystem.nasa.gov/missions/lunokhod-02/in-depth/" TargetMode="External"/><Relationship Id="rId92" Type="http://schemas.openxmlformats.org/officeDocument/2006/relationships/hyperlink" Target="https://solarsystem.nasa.gov/missions/mariner-10/in-depth/" TargetMode="External"/><Relationship Id="rId93" Type="http://schemas.openxmlformats.org/officeDocument/2006/relationships/hyperlink" Target="https://solarsystem.nasa.gov/missions/luna-22/in-depth/" TargetMode="External"/><Relationship Id="rId94" Type="http://schemas.openxmlformats.org/officeDocument/2006/relationships/hyperlink" Target="https://solarsystem.nasa.gov/missions/luna-23/in-depth/" TargetMode="External"/><Relationship Id="rId95" Type="http://schemas.openxmlformats.org/officeDocument/2006/relationships/hyperlink" Target="https://solarsystem.nasa.gov/missions/luna-24/in-depth/" TargetMode="External"/><Relationship Id="rId96" Type="http://schemas.openxmlformats.org/officeDocument/2006/relationships/hyperlink" Target="https://solarsystem.nasa.gov/missions/hiten/in-depth/" TargetMode="External"/><Relationship Id="rId97" Type="http://schemas.openxmlformats.org/officeDocument/2006/relationships/hyperlink" Target="https://solarsystem.nasa.gov/missions/clementine/in-depth/" TargetMode="External"/><Relationship Id="rId98" Type="http://schemas.openxmlformats.org/officeDocument/2006/relationships/hyperlink" Target="https://solarsystem.nasa.gov/missions/lunar-prospector/in-depth" TargetMode="External"/><Relationship Id="rId99" Type="http://schemas.openxmlformats.org/officeDocument/2006/relationships/hyperlink" Target="https://solarsystem.nasa.gov/missions/smart-1/in-depth" TargetMode="External"/><Relationship Id="rId100" Type="http://schemas.openxmlformats.org/officeDocument/2006/relationships/hyperlink" Target="https://solarsystem.nasa.gov/missions/kaguya/in-depth" TargetMode="External"/><Relationship Id="rId101" Type="http://schemas.openxmlformats.org/officeDocument/2006/relationships/hyperlink" Target="https://solarsystem.nasa.gov/missions/change-1/in-depth" TargetMode="External"/><Relationship Id="rId102" Type="http://schemas.openxmlformats.org/officeDocument/2006/relationships/hyperlink" Target="https://solarsystem.nasa.gov/missions/chandrayaan-1/in-depth" TargetMode="External"/><Relationship Id="rId103" Type="http://schemas.openxmlformats.org/officeDocument/2006/relationships/hyperlink" Target="https://solarsystem.nasa.gov/missions/lro/in-depth" TargetMode="External"/><Relationship Id="rId104" Type="http://schemas.openxmlformats.org/officeDocument/2006/relationships/hyperlink" Target="https://solarsystem.nasa.gov/missions/lcross/in-depth" TargetMode="External"/><Relationship Id="rId105" Type="http://schemas.openxmlformats.org/officeDocument/2006/relationships/hyperlink" Target="https://solarsystem.nasa.gov/missions/change-2/in-depth" TargetMode="External"/><Relationship Id="rId106" Type="http://schemas.openxmlformats.org/officeDocument/2006/relationships/hyperlink" Target="https://solarsystem.nasa.gov/missions/artemis/in-depth" TargetMode="External"/><Relationship Id="rId107" Type="http://schemas.openxmlformats.org/officeDocument/2006/relationships/hyperlink" Target="https://solarsystem.nasa.gov/missions/grail/in-depth" TargetMode="External"/><Relationship Id="rId108" Type="http://schemas.openxmlformats.org/officeDocument/2006/relationships/hyperlink" Target="https://solarsystem.nasa.gov/missions/ladee/in-depth" TargetMode="External"/><Relationship Id="rId109" Type="http://schemas.openxmlformats.org/officeDocument/2006/relationships/hyperlink" Target="https://solarsystem.nasa.gov/missions/change-3/in-depth" TargetMode="External"/><Relationship Id="rId110" Type="http://schemas.openxmlformats.org/officeDocument/2006/relationships/hyperlink" Target="https://solarsystem.nasa.gov/missions/yutu/in-depth" TargetMode="External"/><Relationship Id="rId111" Type="http://schemas.openxmlformats.org/officeDocument/2006/relationships/hyperlink" Target="https://solarsystem.nasa.gov/missions/change-4/in-depth/" TargetMode="External"/><Relationship Id="rId112" Type="http://schemas.openxmlformats.org/officeDocument/2006/relationships/hyperlink" Target="https://solarsystem.nasa.gov/missions/beresheet/in-depth/" TargetMode="External"/><Relationship Id="rId113" Type="http://schemas.openxmlformats.org/officeDocument/2006/relationships/table" Target="../tables/table2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07"/>
  <sheetViews>
    <sheetView showFormulas="false" showGridLines="true" showRowColHeaders="true" showZeros="true" rightToLeft="false" tabSelected="true" showOutlineSymbols="true" defaultGridColor="true" view="normal" topLeftCell="A121" colorId="64" zoomScale="55" zoomScaleNormal="55" zoomScalePageLayoutView="100" workbookViewId="0">
      <pane xSplit="1" ySplit="0" topLeftCell="J121" activePane="topRight" state="frozen"/>
      <selection pane="topLeft" activeCell="A121" activeCellId="0" sqref="A121"/>
      <selection pane="topRight" activeCell="V156" activeCellId="0" sqref="V156"/>
    </sheetView>
  </sheetViews>
  <sheetFormatPr defaultRowHeight="13.8" zeroHeight="false" outlineLevelRow="0" outlineLevelCol="0"/>
  <cols>
    <col collapsed="false" customWidth="true" hidden="false" outlineLevel="0" max="1" min="1" style="1" width="36.2"/>
    <col collapsed="false" customWidth="true" hidden="false" outlineLevel="0" max="2" min="2" style="1" width="28.47"/>
    <col collapsed="false" customWidth="true" hidden="false" outlineLevel="0" max="3" min="3" style="1" width="11.9"/>
    <col collapsed="false" customWidth="true" hidden="false" outlineLevel="0" max="4" min="4" style="1" width="36.77"/>
    <col collapsed="false" customWidth="true" hidden="false" outlineLevel="0" max="6" min="5" style="1" width="12.2"/>
    <col collapsed="false" customWidth="true" hidden="false" outlineLevel="0" max="7" min="7" style="2" width="12.91"/>
    <col collapsed="false" customWidth="true" hidden="false" outlineLevel="0" max="8" min="8" style="1" width="25.5"/>
    <col collapsed="false" customWidth="true" hidden="false" outlineLevel="0" max="9" min="9" style="1" width="12.2"/>
    <col collapsed="false" customWidth="true" hidden="false" outlineLevel="0" max="10" min="10" style="1" width="43.4"/>
    <col collapsed="false" customWidth="true" hidden="false" outlineLevel="0" max="11" min="11" style="1" width="8.5"/>
    <col collapsed="false" customWidth="true" hidden="false" outlineLevel="0" max="12" min="12" style="1" width="21.4"/>
    <col collapsed="false" customWidth="true" hidden="false" outlineLevel="0" max="13" min="13" style="3" width="25.9"/>
    <col collapsed="false" customWidth="true" hidden="false" outlineLevel="0" max="14" min="14" style="4" width="21"/>
    <col collapsed="false" customWidth="true" hidden="false" outlineLevel="0" max="15" min="15" style="1" width="12.2"/>
    <col collapsed="false" customWidth="true" hidden="false" outlineLevel="0" max="16" min="16" style="1" width="17"/>
    <col collapsed="false" customWidth="true" hidden="false" outlineLevel="0" max="17" min="17" style="1" width="21"/>
    <col collapsed="false" customWidth="true" hidden="false" outlineLevel="0" max="18" min="18" style="1" width="12.6"/>
    <col collapsed="false" customWidth="true" hidden="false" outlineLevel="0" max="19" min="19" style="1" width="27.63"/>
    <col collapsed="false" customWidth="true" hidden="false" outlineLevel="0" max="20" min="20" style="1" width="28.31"/>
    <col collapsed="false" customWidth="true" hidden="false" outlineLevel="0" max="21" min="21" style="1" width="23.43"/>
    <col collapsed="false" customWidth="true" hidden="false" outlineLevel="0" max="22" min="22" style="1" width="17.6"/>
    <col collapsed="false" customWidth="true" hidden="false" outlineLevel="0" max="23" min="23" style="1" width="20.5"/>
    <col collapsed="false" customWidth="true" hidden="false" outlineLevel="0" max="24" min="24" style="2" width="22"/>
    <col collapsed="false" customWidth="true" hidden="false" outlineLevel="0" max="25" min="25" style="5" width="19.4"/>
    <col collapsed="false" customWidth="true" hidden="false" outlineLevel="0" max="26" min="26" style="5" width="12.03"/>
    <col collapsed="false" customWidth="true" hidden="false" outlineLevel="0" max="27" min="27" style="1" width="14.9"/>
    <col collapsed="false" customWidth="true" hidden="false" outlineLevel="0" max="28" min="28" style="1" width="16.5"/>
    <col collapsed="false" customWidth="true" hidden="false" outlineLevel="0" max="35" min="29" style="1" width="12.6"/>
    <col collapsed="false" customWidth="true" hidden="false" outlineLevel="0" max="36" min="36" style="1" width="27"/>
    <col collapsed="false" customWidth="true" hidden="false" outlineLevel="0" max="37" min="37" style="1" width="20.4"/>
    <col collapsed="false" customWidth="true" hidden="false" outlineLevel="0" max="38" min="38" style="1" width="17.6"/>
    <col collapsed="false" customWidth="true" hidden="false" outlineLevel="0" max="39" min="39" style="1" width="12.6"/>
    <col collapsed="false" customWidth="true" hidden="false" outlineLevel="0" max="40" min="40" style="1" width="17.2"/>
    <col collapsed="false" customWidth="true" hidden="false" outlineLevel="0" max="43" min="41" style="1" width="12.6"/>
    <col collapsed="false" customWidth="true" hidden="false" outlineLevel="0" max="44" min="44" style="1" width="124"/>
    <col collapsed="false" customWidth="true" hidden="false" outlineLevel="0" max="45" min="45" style="6" width="12.6"/>
    <col collapsed="false" customWidth="true" hidden="false" outlineLevel="0" max="1019" min="46" style="1" width="12.6"/>
    <col collapsed="false" customWidth="true" hidden="false" outlineLevel="0" max="1021" min="1020" style="6" width="12.6"/>
    <col collapsed="false" customWidth="true" hidden="false" outlineLevel="0" max="1023" min="1022" style="0" width="12.6"/>
    <col collapsed="false" customWidth="true" hidden="false" outlineLevel="0" max="1025" min="1024" style="0" width="10.5"/>
  </cols>
  <sheetData>
    <row r="1" s="7" customFormat="true" ht="14.7" hidden="false" customHeight="tru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9" t="s">
        <v>7</v>
      </c>
      <c r="I1" s="9" t="s">
        <v>8</v>
      </c>
      <c r="J1" s="10" t="s">
        <v>9</v>
      </c>
      <c r="K1" s="11" t="s">
        <v>10</v>
      </c>
      <c r="L1" s="7" t="s">
        <v>11</v>
      </c>
      <c r="M1" s="12" t="s">
        <v>12</v>
      </c>
      <c r="N1" s="13" t="s">
        <v>13</v>
      </c>
      <c r="O1" s="7" t="s">
        <v>14</v>
      </c>
      <c r="P1" s="11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8" t="s">
        <v>23</v>
      </c>
      <c r="Y1" s="14" t="s">
        <v>24</v>
      </c>
      <c r="Z1" s="14" t="s">
        <v>25</v>
      </c>
      <c r="AA1" s="15" t="s">
        <v>26</v>
      </c>
      <c r="AB1" s="15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6"/>
      <c r="AMF1" s="6"/>
      <c r="AMG1" s="6"/>
      <c r="AMH1" s="0"/>
      <c r="AMI1" s="0"/>
      <c r="AMJ1" s="0"/>
    </row>
    <row r="2" customFormat="false" ht="14.7" hidden="false" customHeight="true" outlineLevel="0" collapsed="false">
      <c r="A2" s="1" t="s">
        <v>44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47</v>
      </c>
      <c r="G2" s="16" t="n">
        <v>21414</v>
      </c>
      <c r="H2" s="1" t="s">
        <v>48</v>
      </c>
      <c r="I2" s="1" t="s">
        <v>49</v>
      </c>
      <c r="J2" s="1" t="s">
        <v>50</v>
      </c>
      <c r="K2" s="17" t="s">
        <v>51</v>
      </c>
      <c r="L2" s="18" t="s">
        <v>52</v>
      </c>
      <c r="N2" s="1" t="n">
        <v>38.1</v>
      </c>
      <c r="O2" s="1" t="s">
        <v>53</v>
      </c>
      <c r="P2" s="18" t="s">
        <v>54</v>
      </c>
      <c r="Q2" s="18" t="s">
        <v>55</v>
      </c>
      <c r="R2" s="18" t="s">
        <v>56</v>
      </c>
      <c r="S2" s="18" t="s">
        <v>57</v>
      </c>
      <c r="T2" s="18"/>
      <c r="U2" s="18" t="s">
        <v>53</v>
      </c>
      <c r="V2" s="18" t="s">
        <v>58</v>
      </c>
      <c r="W2" s="18" t="s">
        <v>59</v>
      </c>
      <c r="X2" s="16" t="n">
        <v>21414</v>
      </c>
      <c r="Y2" s="14"/>
      <c r="AA2" s="19"/>
      <c r="AB2" s="19"/>
      <c r="AR2" s="18" t="s">
        <v>60</v>
      </c>
    </row>
    <row r="3" customFormat="false" ht="14.7" hidden="false" customHeight="true" outlineLevel="0" collapsed="false">
      <c r="A3" s="1" t="s">
        <v>61</v>
      </c>
      <c r="B3" s="1" t="s">
        <v>61</v>
      </c>
      <c r="C3" s="1" t="s">
        <v>62</v>
      </c>
      <c r="D3" s="1" t="s">
        <v>46</v>
      </c>
      <c r="E3" s="1" t="s">
        <v>63</v>
      </c>
      <c r="F3" s="1" t="s">
        <v>63</v>
      </c>
      <c r="G3" s="16" t="n">
        <v>21451</v>
      </c>
      <c r="H3" s="20" t="s">
        <v>64</v>
      </c>
      <c r="I3" s="1" t="s">
        <v>65</v>
      </c>
      <c r="J3" s="1" t="s">
        <v>53</v>
      </c>
      <c r="K3" s="17" t="s">
        <v>66</v>
      </c>
      <c r="L3" s="18" t="s">
        <v>67</v>
      </c>
      <c r="N3" s="21" t="n">
        <v>360</v>
      </c>
      <c r="O3" s="1" t="s">
        <v>53</v>
      </c>
      <c r="P3" s="18" t="s">
        <v>68</v>
      </c>
      <c r="Q3" s="18"/>
      <c r="R3" s="18" t="s">
        <v>56</v>
      </c>
      <c r="S3" s="18" t="s">
        <v>57</v>
      </c>
      <c r="T3" s="18"/>
      <c r="U3" s="18" t="s">
        <v>69</v>
      </c>
      <c r="V3" s="18" t="s">
        <v>58</v>
      </c>
      <c r="W3" s="18" t="s">
        <v>59</v>
      </c>
      <c r="X3" s="16" t="n">
        <v>21451</v>
      </c>
      <c r="Y3" s="14"/>
      <c r="AA3" s="19"/>
      <c r="AB3" s="19"/>
      <c r="AR3" s="18"/>
    </row>
    <row r="4" customFormat="false" ht="14.7" hidden="false" customHeight="true" outlineLevel="0" collapsed="false">
      <c r="A4" s="1" t="s">
        <v>70</v>
      </c>
      <c r="B4" s="1" t="s">
        <v>70</v>
      </c>
      <c r="C4" s="1" t="s">
        <v>62</v>
      </c>
      <c r="D4" s="1" t="s">
        <v>46</v>
      </c>
      <c r="E4" s="1" t="s">
        <v>63</v>
      </c>
      <c r="F4" s="1" t="s">
        <v>63</v>
      </c>
      <c r="G4" s="16" t="n">
        <v>21469</v>
      </c>
      <c r="H4" s="20" t="s">
        <v>64</v>
      </c>
      <c r="I4" s="1" t="s">
        <v>65</v>
      </c>
      <c r="J4" s="1" t="s">
        <v>53</v>
      </c>
      <c r="K4" s="17" t="s">
        <v>66</v>
      </c>
      <c r="L4" s="18" t="s">
        <v>67</v>
      </c>
      <c r="N4" s="21" t="n">
        <v>360</v>
      </c>
      <c r="O4" s="1" t="s">
        <v>53</v>
      </c>
      <c r="P4" s="18" t="s">
        <v>68</v>
      </c>
      <c r="Q4" s="18"/>
      <c r="R4" s="18" t="s">
        <v>56</v>
      </c>
      <c r="S4" s="18" t="s">
        <v>57</v>
      </c>
      <c r="T4" s="18"/>
      <c r="U4" s="18" t="s">
        <v>69</v>
      </c>
      <c r="V4" s="18" t="s">
        <v>58</v>
      </c>
      <c r="W4" s="18" t="s">
        <v>59</v>
      </c>
      <c r="X4" s="16" t="n">
        <v>21469</v>
      </c>
      <c r="Y4" s="14"/>
      <c r="AA4" s="19"/>
      <c r="AB4" s="19"/>
      <c r="AR4" s="18"/>
    </row>
    <row r="5" customFormat="false" ht="14.7" hidden="false" customHeight="true" outlineLevel="0" collapsed="false">
      <c r="A5" s="1" t="s">
        <v>71</v>
      </c>
      <c r="B5" s="1" t="s">
        <v>71</v>
      </c>
      <c r="C5" s="1" t="s">
        <v>45</v>
      </c>
      <c r="D5" s="1" t="s">
        <v>46</v>
      </c>
      <c r="E5" s="1" t="s">
        <v>72</v>
      </c>
      <c r="F5" s="1" t="s">
        <v>72</v>
      </c>
      <c r="G5" s="16" t="n">
        <v>21469</v>
      </c>
      <c r="H5" s="1" t="s">
        <v>48</v>
      </c>
      <c r="I5" s="1" t="s">
        <v>49</v>
      </c>
      <c r="J5" s="1" t="s">
        <v>73</v>
      </c>
      <c r="K5" s="17" t="s">
        <v>51</v>
      </c>
      <c r="L5" s="18" t="s">
        <v>52</v>
      </c>
      <c r="N5" s="1" t="n">
        <v>34.2</v>
      </c>
      <c r="O5" s="1" t="s">
        <v>53</v>
      </c>
      <c r="P5" s="18" t="s">
        <v>54</v>
      </c>
      <c r="Q5" s="18"/>
      <c r="R5" s="18" t="s">
        <v>56</v>
      </c>
      <c r="S5" s="18" t="s">
        <v>57</v>
      </c>
      <c r="T5" s="18" t="s">
        <v>74</v>
      </c>
      <c r="U5" s="18" t="s">
        <v>53</v>
      </c>
      <c r="V5" s="18" t="s">
        <v>58</v>
      </c>
      <c r="W5" s="18" t="s">
        <v>59</v>
      </c>
      <c r="X5" s="16" t="n">
        <v>21471</v>
      </c>
      <c r="Y5" s="14"/>
      <c r="AA5" s="19"/>
      <c r="AB5" s="19"/>
      <c r="AR5" s="18"/>
    </row>
    <row r="6" customFormat="false" ht="14.7" hidden="false" customHeight="true" outlineLevel="0" collapsed="false">
      <c r="A6" s="1" t="s">
        <v>75</v>
      </c>
      <c r="B6" s="1" t="s">
        <v>75</v>
      </c>
      <c r="C6" s="1" t="s">
        <v>45</v>
      </c>
      <c r="D6" s="1" t="s">
        <v>46</v>
      </c>
      <c r="E6" s="1" t="s">
        <v>76</v>
      </c>
      <c r="F6" s="1" t="s">
        <v>63</v>
      </c>
      <c r="G6" s="16" t="n">
        <v>21497</v>
      </c>
      <c r="H6" s="1" t="s">
        <v>48</v>
      </c>
      <c r="I6" s="1" t="s">
        <v>49</v>
      </c>
      <c r="J6" s="1" t="s">
        <v>77</v>
      </c>
      <c r="K6" s="17" t="s">
        <v>51</v>
      </c>
      <c r="L6" s="18" t="s">
        <v>52</v>
      </c>
      <c r="N6" s="1" t="n">
        <v>39.2</v>
      </c>
      <c r="O6" s="1" t="s">
        <v>53</v>
      </c>
      <c r="P6" s="18" t="s">
        <v>54</v>
      </c>
      <c r="Q6" s="18"/>
      <c r="R6" s="18" t="s">
        <v>56</v>
      </c>
      <c r="S6" s="18" t="s">
        <v>57</v>
      </c>
      <c r="T6" s="18" t="s">
        <v>78</v>
      </c>
      <c r="U6" s="18" t="s">
        <v>53</v>
      </c>
      <c r="V6" s="18" t="s">
        <v>58</v>
      </c>
      <c r="W6" s="18" t="s">
        <v>79</v>
      </c>
      <c r="X6" s="16" t="n">
        <v>21497</v>
      </c>
      <c r="Y6" s="14"/>
      <c r="AA6" s="19"/>
      <c r="AB6" s="19"/>
      <c r="AR6" s="18"/>
    </row>
    <row r="7" customFormat="false" ht="14.7" hidden="false" customHeight="true" outlineLevel="0" collapsed="false">
      <c r="A7" s="1" t="s">
        <v>80</v>
      </c>
      <c r="B7" s="1" t="s">
        <v>80</v>
      </c>
      <c r="C7" s="1" t="s">
        <v>62</v>
      </c>
      <c r="D7" s="1" t="s">
        <v>46</v>
      </c>
      <c r="E7" s="1" t="s">
        <v>63</v>
      </c>
      <c r="F7" s="1" t="s">
        <v>63</v>
      </c>
      <c r="G7" s="16" t="n">
        <v>21523</v>
      </c>
      <c r="H7" s="20" t="s">
        <v>64</v>
      </c>
      <c r="I7" s="1" t="s">
        <v>65</v>
      </c>
      <c r="J7" s="1" t="s">
        <v>53</v>
      </c>
      <c r="K7" s="17" t="s">
        <v>66</v>
      </c>
      <c r="L7" s="18" t="s">
        <v>67</v>
      </c>
      <c r="N7" s="21" t="n">
        <v>156</v>
      </c>
      <c r="O7" s="1" t="s">
        <v>53</v>
      </c>
      <c r="P7" s="18" t="s">
        <v>68</v>
      </c>
      <c r="Q7" s="18"/>
      <c r="R7" s="18" t="s">
        <v>56</v>
      </c>
      <c r="S7" s="18" t="s">
        <v>57</v>
      </c>
      <c r="T7" s="18"/>
      <c r="U7" s="18" t="s">
        <v>69</v>
      </c>
      <c r="V7" s="18" t="s">
        <v>58</v>
      </c>
      <c r="W7" s="18" t="s">
        <v>59</v>
      </c>
      <c r="X7" s="16" t="n">
        <v>21523</v>
      </c>
      <c r="Y7" s="14"/>
      <c r="AA7" s="19"/>
      <c r="AB7" s="19"/>
      <c r="AR7" s="18"/>
    </row>
    <row r="8" customFormat="false" ht="14.7" hidden="false" customHeight="true" outlineLevel="0" collapsed="false">
      <c r="A8" s="1" t="s">
        <v>81</v>
      </c>
      <c r="B8" s="1" t="s">
        <v>81</v>
      </c>
      <c r="C8" s="1" t="s">
        <v>45</v>
      </c>
      <c r="D8" s="1" t="s">
        <v>46</v>
      </c>
      <c r="E8" s="1" t="s">
        <v>82</v>
      </c>
      <c r="F8" s="1" t="s">
        <v>82</v>
      </c>
      <c r="G8" s="16" t="n">
        <v>21525</v>
      </c>
      <c r="H8" s="1" t="s">
        <v>83</v>
      </c>
      <c r="I8" s="1" t="s">
        <v>49</v>
      </c>
      <c r="J8" s="1" t="s">
        <v>84</v>
      </c>
      <c r="K8" s="17" t="s">
        <v>51</v>
      </c>
      <c r="L8" s="18" t="s">
        <v>52</v>
      </c>
      <c r="N8" s="1" t="n">
        <v>5.87</v>
      </c>
      <c r="O8" s="1" t="s">
        <v>53</v>
      </c>
      <c r="P8" s="18" t="s">
        <v>85</v>
      </c>
      <c r="Q8" s="18"/>
      <c r="R8" s="18" t="s">
        <v>56</v>
      </c>
      <c r="S8" s="18" t="s">
        <v>57</v>
      </c>
      <c r="T8" s="18" t="s">
        <v>74</v>
      </c>
      <c r="U8" s="18" t="s">
        <v>86</v>
      </c>
      <c r="V8" s="18" t="s">
        <v>58</v>
      </c>
      <c r="W8" s="18" t="s">
        <v>79</v>
      </c>
      <c r="X8" s="2" t="n">
        <v>21526</v>
      </c>
      <c r="Y8" s="14"/>
      <c r="AA8" s="19"/>
      <c r="AB8" s="19"/>
      <c r="AR8" s="18"/>
    </row>
    <row r="9" customFormat="false" ht="14.25" hidden="false" customHeight="true" outlineLevel="0" collapsed="false">
      <c r="A9" s="1" t="s">
        <v>87</v>
      </c>
      <c r="B9" s="1" t="s">
        <v>87</v>
      </c>
      <c r="C9" s="1" t="s">
        <v>62</v>
      </c>
      <c r="D9" s="1" t="s">
        <v>46</v>
      </c>
      <c r="E9" s="1" t="s">
        <v>88</v>
      </c>
      <c r="F9" s="1" t="s">
        <v>88</v>
      </c>
      <c r="G9" s="16" t="n">
        <v>21552</v>
      </c>
      <c r="H9" s="1" t="s">
        <v>89</v>
      </c>
      <c r="I9" s="1" t="s">
        <v>65</v>
      </c>
      <c r="J9" s="1" t="s">
        <v>53</v>
      </c>
      <c r="K9" s="17" t="s">
        <v>66</v>
      </c>
      <c r="L9" s="18" t="s">
        <v>67</v>
      </c>
      <c r="N9" s="4" t="n">
        <v>361</v>
      </c>
      <c r="O9" s="1" t="s">
        <v>53</v>
      </c>
      <c r="P9" s="18" t="s">
        <v>68</v>
      </c>
      <c r="Q9" s="18"/>
      <c r="R9" s="18" t="s">
        <v>90</v>
      </c>
      <c r="S9" s="18" t="s">
        <v>91</v>
      </c>
      <c r="T9" s="18" t="s">
        <v>92</v>
      </c>
      <c r="U9" s="18" t="s">
        <v>69</v>
      </c>
      <c r="V9" s="18" t="s">
        <v>93</v>
      </c>
      <c r="W9" s="18" t="s">
        <v>94</v>
      </c>
      <c r="X9" s="2" t="s">
        <v>53</v>
      </c>
      <c r="Y9" s="14" t="s">
        <v>95</v>
      </c>
      <c r="AA9" s="19"/>
      <c r="AB9" s="19"/>
      <c r="AC9" s="1" t="s">
        <v>96</v>
      </c>
      <c r="AD9" s="1" t="n">
        <v>0.98</v>
      </c>
      <c r="AE9" s="1" t="n">
        <v>1.32</v>
      </c>
      <c r="AF9" s="1" t="n">
        <f aca="false">0.5*(AD9+AE9)</f>
        <v>1.15</v>
      </c>
      <c r="AG9" s="1" t="n">
        <f aca="false">((AF9*149600000)^3*2.97*10^(-10))^(0.5)/(3600*24)</f>
        <v>450.099606237279</v>
      </c>
      <c r="AH9" s="1" t="n">
        <v>0.14767</v>
      </c>
      <c r="AI9" s="1" t="n">
        <v>0.01</v>
      </c>
      <c r="AO9" s="1" t="s">
        <v>97</v>
      </c>
      <c r="AP9" s="1" t="n">
        <v>2</v>
      </c>
      <c r="AQ9" s="1" t="n">
        <v>0.56</v>
      </c>
      <c r="AR9" s="18" t="s">
        <v>60</v>
      </c>
    </row>
    <row r="10" customFormat="false" ht="14.25" hidden="false" customHeight="true" outlineLevel="0" collapsed="false">
      <c r="A10" s="1" t="s">
        <v>98</v>
      </c>
      <c r="B10" s="1" t="s">
        <v>98</v>
      </c>
      <c r="C10" s="1" t="s">
        <v>45</v>
      </c>
      <c r="D10" s="1" t="s">
        <v>46</v>
      </c>
      <c r="E10" s="1" t="s">
        <v>99</v>
      </c>
      <c r="F10" s="1" t="s">
        <v>99</v>
      </c>
      <c r="G10" s="16" t="n">
        <v>21612</v>
      </c>
      <c r="H10" s="1" t="s">
        <v>83</v>
      </c>
      <c r="I10" s="1" t="s">
        <v>49</v>
      </c>
      <c r="J10" s="1" t="s">
        <v>84</v>
      </c>
      <c r="K10" s="17" t="s">
        <v>51</v>
      </c>
      <c r="L10" s="18" t="s">
        <v>52</v>
      </c>
      <c r="N10" s="4" t="n">
        <v>6.1</v>
      </c>
      <c r="O10" s="1" t="s">
        <v>53</v>
      </c>
      <c r="P10" s="18" t="s">
        <v>85</v>
      </c>
      <c r="Q10" s="18"/>
      <c r="R10" s="18" t="s">
        <v>90</v>
      </c>
      <c r="S10" s="18" t="s">
        <v>100</v>
      </c>
      <c r="T10" s="18" t="s">
        <v>101</v>
      </c>
      <c r="U10" s="18" t="s">
        <v>86</v>
      </c>
      <c r="V10" s="18" t="s">
        <v>93</v>
      </c>
      <c r="W10" s="18" t="s">
        <v>94</v>
      </c>
      <c r="X10" s="16" t="n">
        <v>21627</v>
      </c>
      <c r="Y10" s="14"/>
      <c r="AA10" s="19"/>
      <c r="AB10" s="19"/>
      <c r="AC10" s="1" t="s">
        <v>96</v>
      </c>
      <c r="AD10" s="1" t="n">
        <v>0.98</v>
      </c>
      <c r="AE10" s="1" t="n">
        <v>1.13</v>
      </c>
      <c r="AF10" s="1" t="n">
        <f aca="false">0.5*(AD10+AE10)</f>
        <v>1.055</v>
      </c>
      <c r="AG10" s="1" t="n">
        <f aca="false">((AF10*149600000)^3*2.97*10^(-10))^(0.5)/(3600*24)</f>
        <v>395.494603473426</v>
      </c>
      <c r="AH10" s="1" t="n">
        <v>0.07109</v>
      </c>
      <c r="AI10" s="1" t="n">
        <v>29.9</v>
      </c>
      <c r="AO10" s="1" t="s">
        <v>102</v>
      </c>
      <c r="AP10" s="1" t="n">
        <v>0.6</v>
      </c>
      <c r="AQ10" s="1" t="n">
        <v>0.115</v>
      </c>
      <c r="AR10" s="18"/>
    </row>
    <row r="11" customFormat="false" ht="14.7" hidden="false" customHeight="true" outlineLevel="0" collapsed="false">
      <c r="A11" s="1" t="s">
        <v>103</v>
      </c>
      <c r="B11" s="1" t="s">
        <v>103</v>
      </c>
      <c r="C11" s="1" t="s">
        <v>62</v>
      </c>
      <c r="D11" s="1" t="s">
        <v>46</v>
      </c>
      <c r="E11" s="1" t="s">
        <v>63</v>
      </c>
      <c r="F11" s="1" t="s">
        <v>63</v>
      </c>
      <c r="G11" s="16" t="n">
        <v>21719</v>
      </c>
      <c r="H11" s="20" t="s">
        <v>64</v>
      </c>
      <c r="I11" s="1" t="s">
        <v>65</v>
      </c>
      <c r="J11" s="1" t="s">
        <v>53</v>
      </c>
      <c r="K11" s="17" t="s">
        <v>66</v>
      </c>
      <c r="L11" s="18" t="s">
        <v>67</v>
      </c>
      <c r="N11" s="21" t="n">
        <v>390</v>
      </c>
      <c r="O11" s="1" t="s">
        <v>53</v>
      </c>
      <c r="P11" s="18" t="s">
        <v>68</v>
      </c>
      <c r="Q11" s="18"/>
      <c r="R11" s="18" t="s">
        <v>56</v>
      </c>
      <c r="S11" s="18" t="s">
        <v>57</v>
      </c>
      <c r="T11" s="18"/>
      <c r="U11" s="18" t="s">
        <v>69</v>
      </c>
      <c r="V11" s="18" t="s">
        <v>58</v>
      </c>
      <c r="W11" s="18" t="s">
        <v>59</v>
      </c>
      <c r="X11" s="16" t="n">
        <v>21719</v>
      </c>
      <c r="Y11" s="14"/>
      <c r="AA11" s="19"/>
      <c r="AB11" s="19"/>
      <c r="AR11" s="18"/>
    </row>
    <row r="12" customFormat="false" ht="14.25" hidden="false" customHeight="true" outlineLevel="0" collapsed="false">
      <c r="A12" s="1" t="s">
        <v>104</v>
      </c>
      <c r="B12" s="1" t="s">
        <v>104</v>
      </c>
      <c r="C12" s="1" t="s">
        <v>62</v>
      </c>
      <c r="D12" s="1" t="s">
        <v>46</v>
      </c>
      <c r="E12" s="1" t="s">
        <v>105</v>
      </c>
      <c r="F12" s="1" t="s">
        <v>105</v>
      </c>
      <c r="G12" s="16" t="n">
        <v>21805</v>
      </c>
      <c r="H12" s="1" t="s">
        <v>106</v>
      </c>
      <c r="I12" s="1" t="s">
        <v>65</v>
      </c>
      <c r="J12" s="1" t="s">
        <v>53</v>
      </c>
      <c r="K12" s="17" t="s">
        <v>66</v>
      </c>
      <c r="L12" s="18" t="s">
        <v>67</v>
      </c>
      <c r="N12" s="1" t="n">
        <v>390.2</v>
      </c>
      <c r="O12" s="1" t="s">
        <v>53</v>
      </c>
      <c r="P12" s="18" t="s">
        <v>68</v>
      </c>
      <c r="Q12" s="18"/>
      <c r="R12" s="18" t="s">
        <v>107</v>
      </c>
      <c r="T12" s="18" t="s">
        <v>108</v>
      </c>
      <c r="U12" s="18" t="s">
        <v>69</v>
      </c>
      <c r="V12" s="18" t="s">
        <v>109</v>
      </c>
      <c r="W12" s="18" t="s">
        <v>110</v>
      </c>
      <c r="X12" s="2" t="n">
        <v>21807</v>
      </c>
      <c r="Y12" s="14" t="s">
        <v>111</v>
      </c>
      <c r="Z12" s="5" t="s">
        <v>112</v>
      </c>
      <c r="AA12" s="19" t="n">
        <v>30</v>
      </c>
      <c r="AB12" s="19" t="n">
        <v>0</v>
      </c>
      <c r="AR12" s="18"/>
    </row>
    <row r="13" customFormat="false" ht="14.25" hidden="false" customHeight="true" outlineLevel="0" collapsed="false">
      <c r="A13" s="1" t="s">
        <v>113</v>
      </c>
      <c r="B13" s="1" t="s">
        <v>104</v>
      </c>
      <c r="C13" s="1" t="s">
        <v>62</v>
      </c>
      <c r="D13" s="1" t="s">
        <v>46</v>
      </c>
      <c r="E13" s="1" t="s">
        <v>105</v>
      </c>
      <c r="F13" s="1" t="s">
        <v>105</v>
      </c>
      <c r="G13" s="16" t="n">
        <v>21805</v>
      </c>
      <c r="H13" s="1" t="s">
        <v>106</v>
      </c>
      <c r="I13" s="1" t="s">
        <v>65</v>
      </c>
      <c r="J13" s="1" t="s">
        <v>53</v>
      </c>
      <c r="K13" s="17" t="s">
        <v>66</v>
      </c>
      <c r="L13" s="18" t="s">
        <v>114</v>
      </c>
      <c r="N13" s="1" t="n">
        <v>390.2</v>
      </c>
      <c r="O13" s="1" t="s">
        <v>53</v>
      </c>
      <c r="P13" s="18" t="s">
        <v>68</v>
      </c>
      <c r="Q13" s="18"/>
      <c r="R13" s="18" t="s">
        <v>107</v>
      </c>
      <c r="T13" s="18"/>
      <c r="U13" s="18" t="s">
        <v>69</v>
      </c>
      <c r="V13" s="18" t="s">
        <v>109</v>
      </c>
      <c r="W13" s="18" t="s">
        <v>110</v>
      </c>
      <c r="X13" s="2" t="n">
        <v>21807</v>
      </c>
      <c r="Y13" s="14"/>
      <c r="Z13" s="5" t="s">
        <v>115</v>
      </c>
      <c r="AA13" s="19" t="s">
        <v>53</v>
      </c>
      <c r="AB13" s="19" t="s">
        <v>53</v>
      </c>
      <c r="AR13" s="18"/>
    </row>
    <row r="14" customFormat="false" ht="14.25" hidden="false" customHeight="true" outlineLevel="0" collapsed="false">
      <c r="A14" s="1" t="s">
        <v>116</v>
      </c>
      <c r="B14" s="1" t="s">
        <v>116</v>
      </c>
      <c r="C14" s="1" t="s">
        <v>62</v>
      </c>
      <c r="D14" s="1" t="s">
        <v>46</v>
      </c>
      <c r="E14" s="1" t="s">
        <v>117</v>
      </c>
      <c r="F14" s="1" t="s">
        <v>117</v>
      </c>
      <c r="G14" s="16" t="n">
        <v>21827</v>
      </c>
      <c r="H14" s="1" t="s">
        <v>89</v>
      </c>
      <c r="I14" s="1" t="s">
        <v>65</v>
      </c>
      <c r="J14" s="1" t="s">
        <v>53</v>
      </c>
      <c r="K14" s="17" t="s">
        <v>66</v>
      </c>
      <c r="L14" s="18" t="s">
        <v>52</v>
      </c>
      <c r="N14" s="1" t="n">
        <v>278.5</v>
      </c>
      <c r="O14" s="1" t="s">
        <v>53</v>
      </c>
      <c r="P14" s="18" t="s">
        <v>85</v>
      </c>
      <c r="Q14" s="18"/>
      <c r="R14" s="18" t="s">
        <v>107</v>
      </c>
      <c r="T14" s="18" t="s">
        <v>118</v>
      </c>
      <c r="U14" s="18" t="s">
        <v>119</v>
      </c>
      <c r="V14" s="18" t="s">
        <v>58</v>
      </c>
      <c r="W14" s="18" t="s">
        <v>79</v>
      </c>
      <c r="X14" s="2" t="n">
        <v>22004</v>
      </c>
      <c r="Y14" s="14"/>
      <c r="Z14" s="5" t="s">
        <v>120</v>
      </c>
      <c r="AA14" s="19"/>
      <c r="AB14" s="19"/>
      <c r="AR14" s="18"/>
    </row>
    <row r="15" customFormat="false" ht="14.7" hidden="false" customHeight="true" outlineLevel="0" collapsed="false">
      <c r="A15" s="1" t="s">
        <v>121</v>
      </c>
      <c r="B15" s="1" t="s">
        <v>121</v>
      </c>
      <c r="C15" s="1" t="s">
        <v>45</v>
      </c>
      <c r="D15" s="1" t="s">
        <v>46</v>
      </c>
      <c r="E15" s="1" t="s">
        <v>122</v>
      </c>
      <c r="F15" s="1" t="s">
        <v>63</v>
      </c>
      <c r="G15" s="16" t="n">
        <v>21880</v>
      </c>
      <c r="H15" s="1" t="s">
        <v>123</v>
      </c>
      <c r="I15" s="1" t="s">
        <v>49</v>
      </c>
      <c r="J15" s="1" t="s">
        <v>124</v>
      </c>
      <c r="K15" s="17" t="s">
        <v>51</v>
      </c>
      <c r="L15" s="18" t="s">
        <v>52</v>
      </c>
      <c r="N15" s="1" t="n">
        <v>168.7</v>
      </c>
      <c r="O15" s="1" t="s">
        <v>53</v>
      </c>
      <c r="P15" s="18" t="s">
        <v>54</v>
      </c>
      <c r="Q15" s="18"/>
      <c r="R15" s="18" t="s">
        <v>56</v>
      </c>
      <c r="S15" s="18" t="s">
        <v>57</v>
      </c>
      <c r="T15" s="18"/>
      <c r="U15" s="18" t="s">
        <v>53</v>
      </c>
      <c r="V15" s="18" t="s">
        <v>58</v>
      </c>
      <c r="W15" s="18" t="s">
        <v>59</v>
      </c>
      <c r="X15" s="2" t="n">
        <v>21880</v>
      </c>
      <c r="Y15" s="14"/>
      <c r="AA15" s="19"/>
      <c r="AB15" s="19"/>
      <c r="AR15" s="18"/>
    </row>
    <row r="16" customFormat="false" ht="14.7" hidden="false" customHeight="true" outlineLevel="0" collapsed="false">
      <c r="A16" s="1" t="s">
        <v>125</v>
      </c>
      <c r="B16" s="1" t="s">
        <v>125</v>
      </c>
      <c r="C16" s="1" t="s">
        <v>62</v>
      </c>
      <c r="D16" s="1" t="s">
        <v>46</v>
      </c>
      <c r="E16" s="1" t="s">
        <v>63</v>
      </c>
      <c r="F16" s="1" t="s">
        <v>63</v>
      </c>
      <c r="G16" s="16" t="n">
        <v>22021</v>
      </c>
      <c r="H16" s="20" t="s">
        <v>64</v>
      </c>
      <c r="I16" s="1" t="s">
        <v>65</v>
      </c>
      <c r="J16" s="1" t="s">
        <v>53</v>
      </c>
      <c r="K16" s="17" t="s">
        <v>66</v>
      </c>
      <c r="L16" s="18" t="s">
        <v>52</v>
      </c>
      <c r="N16" s="21" t="n">
        <v>280</v>
      </c>
      <c r="O16" s="1" t="s">
        <v>53</v>
      </c>
      <c r="P16" s="18" t="s">
        <v>85</v>
      </c>
      <c r="Q16" s="18"/>
      <c r="R16" s="18" t="s">
        <v>56</v>
      </c>
      <c r="S16" s="18" t="s">
        <v>57</v>
      </c>
      <c r="T16" s="18"/>
      <c r="U16" s="18" t="s">
        <v>69</v>
      </c>
      <c r="V16" s="18" t="s">
        <v>58</v>
      </c>
      <c r="W16" s="18" t="s">
        <v>59</v>
      </c>
      <c r="X16" s="16" t="n">
        <v>22021</v>
      </c>
      <c r="Y16" s="14"/>
      <c r="AA16" s="19"/>
      <c r="AB16" s="19"/>
      <c r="AR16" s="18"/>
    </row>
    <row r="17" customFormat="false" ht="14.7" hidden="false" customHeight="true" outlineLevel="0" collapsed="false">
      <c r="A17" s="1" t="s">
        <v>126</v>
      </c>
      <c r="B17" s="1" t="s">
        <v>126</v>
      </c>
      <c r="C17" s="1" t="s">
        <v>62</v>
      </c>
      <c r="D17" s="1" t="s">
        <v>46</v>
      </c>
      <c r="E17" s="1" t="s">
        <v>63</v>
      </c>
      <c r="F17" s="1" t="s">
        <v>63</v>
      </c>
      <c r="G17" s="16" t="n">
        <v>22022</v>
      </c>
      <c r="H17" s="20" t="s">
        <v>64</v>
      </c>
      <c r="I17" s="1" t="s">
        <v>65</v>
      </c>
      <c r="J17" s="1" t="s">
        <v>53</v>
      </c>
      <c r="K17" s="17" t="s">
        <v>66</v>
      </c>
      <c r="L17" s="18" t="s">
        <v>52</v>
      </c>
      <c r="N17" s="21" t="n">
        <v>280</v>
      </c>
      <c r="O17" s="1" t="s">
        <v>53</v>
      </c>
      <c r="P17" s="18" t="s">
        <v>85</v>
      </c>
      <c r="Q17" s="18"/>
      <c r="R17" s="18" t="s">
        <v>56</v>
      </c>
      <c r="S17" s="18" t="s">
        <v>57</v>
      </c>
      <c r="T17" s="18"/>
      <c r="U17" s="18" t="s">
        <v>69</v>
      </c>
      <c r="V17" s="18" t="s">
        <v>58</v>
      </c>
      <c r="W17" s="18" t="s">
        <v>59</v>
      </c>
      <c r="X17" s="16" t="n">
        <v>22022</v>
      </c>
      <c r="Y17" s="14"/>
      <c r="AA17" s="19"/>
      <c r="AB17" s="19"/>
      <c r="AR17" s="18"/>
    </row>
    <row r="18" customFormat="false" ht="14.7" hidden="false" customHeight="true" outlineLevel="0" collapsed="false">
      <c r="A18" s="1" t="s">
        <v>127</v>
      </c>
      <c r="B18" s="1" t="s">
        <v>127</v>
      </c>
      <c r="C18" s="1" t="s">
        <v>45</v>
      </c>
      <c r="D18" s="1" t="s">
        <v>46</v>
      </c>
      <c r="E18" s="1" t="s">
        <v>128</v>
      </c>
      <c r="F18" s="1" t="s">
        <v>63</v>
      </c>
      <c r="G18" s="16" t="n">
        <v>22184</v>
      </c>
      <c r="H18" s="1" t="s">
        <v>123</v>
      </c>
      <c r="I18" s="1" t="s">
        <v>49</v>
      </c>
      <c r="J18" s="1" t="s">
        <v>124</v>
      </c>
      <c r="K18" s="17" t="s">
        <v>51</v>
      </c>
      <c r="L18" s="18" t="s">
        <v>52</v>
      </c>
      <c r="N18" s="1" t="n">
        <v>175.5</v>
      </c>
      <c r="O18" s="1" t="s">
        <v>53</v>
      </c>
      <c r="P18" s="18" t="s">
        <v>54</v>
      </c>
      <c r="Q18" s="18"/>
      <c r="R18" s="18" t="s">
        <v>56</v>
      </c>
      <c r="S18" s="18" t="s">
        <v>57</v>
      </c>
      <c r="T18" s="18"/>
      <c r="U18" s="18" t="s">
        <v>53</v>
      </c>
      <c r="V18" s="18" t="s">
        <v>58</v>
      </c>
      <c r="W18" s="18" t="s">
        <v>79</v>
      </c>
      <c r="X18" s="2" t="n">
        <v>22184</v>
      </c>
      <c r="Y18" s="14"/>
      <c r="AA18" s="19"/>
      <c r="AB18" s="19"/>
      <c r="AR18" s="18"/>
    </row>
    <row r="19" customFormat="false" ht="14.7" hidden="false" customHeight="true" outlineLevel="0" collapsed="false">
      <c r="A19" s="1" t="s">
        <v>129</v>
      </c>
      <c r="B19" s="1" t="s">
        <v>129</v>
      </c>
      <c r="C19" s="1" t="s">
        <v>45</v>
      </c>
      <c r="D19" s="1" t="s">
        <v>46</v>
      </c>
      <c r="E19" s="1" t="s">
        <v>130</v>
      </c>
      <c r="F19" s="1" t="s">
        <v>63</v>
      </c>
      <c r="G19" s="16" t="n">
        <v>22265</v>
      </c>
      <c r="H19" s="1" t="s">
        <v>123</v>
      </c>
      <c r="I19" s="1" t="s">
        <v>49</v>
      </c>
      <c r="J19" s="1" t="s">
        <v>124</v>
      </c>
      <c r="K19" s="17" t="s">
        <v>51</v>
      </c>
      <c r="L19" s="18" t="s">
        <v>52</v>
      </c>
      <c r="N19" s="1" t="n">
        <v>175</v>
      </c>
      <c r="O19" s="1" t="s">
        <v>53</v>
      </c>
      <c r="P19" s="18" t="s">
        <v>54</v>
      </c>
      <c r="Q19" s="18"/>
      <c r="R19" s="18" t="s">
        <v>56</v>
      </c>
      <c r="S19" s="18" t="s">
        <v>57</v>
      </c>
      <c r="T19" s="18"/>
      <c r="U19" s="18" t="s">
        <v>53</v>
      </c>
      <c r="V19" s="18" t="s">
        <v>58</v>
      </c>
      <c r="W19" s="18" t="s">
        <v>79</v>
      </c>
      <c r="X19" s="2" t="n">
        <v>22265</v>
      </c>
      <c r="Y19" s="14"/>
      <c r="AA19" s="19"/>
      <c r="AB19" s="19"/>
      <c r="AR19" s="18"/>
    </row>
    <row r="20" customFormat="false" ht="14.7" hidden="false" customHeight="true" outlineLevel="0" collapsed="false">
      <c r="A20" s="1" t="s">
        <v>131</v>
      </c>
      <c r="B20" s="1" t="s">
        <v>131</v>
      </c>
      <c r="C20" s="1" t="s">
        <v>132</v>
      </c>
      <c r="D20" s="1" t="s">
        <v>46</v>
      </c>
      <c r="E20" s="1" t="s">
        <v>133</v>
      </c>
      <c r="F20" s="1" t="s">
        <v>133</v>
      </c>
      <c r="G20" s="16" t="n">
        <v>22672</v>
      </c>
      <c r="H20" s="1" t="s">
        <v>134</v>
      </c>
      <c r="I20" s="1" t="s">
        <v>49</v>
      </c>
      <c r="J20" s="1" t="s">
        <v>124</v>
      </c>
      <c r="K20" s="22" t="s">
        <v>51</v>
      </c>
      <c r="L20" s="18" t="s">
        <v>67</v>
      </c>
      <c r="N20" s="4" t="n">
        <v>329.8</v>
      </c>
      <c r="O20" s="1" t="n">
        <v>135</v>
      </c>
      <c r="P20" s="18" t="s">
        <v>68</v>
      </c>
      <c r="Q20" s="18"/>
      <c r="R20" s="18" t="s">
        <v>135</v>
      </c>
      <c r="S20" s="18" t="s">
        <v>100</v>
      </c>
      <c r="T20" s="18" t="s">
        <v>136</v>
      </c>
      <c r="U20" s="18" t="s">
        <v>69</v>
      </c>
      <c r="V20" s="18" t="s">
        <v>93</v>
      </c>
      <c r="W20" s="18" t="s">
        <v>94</v>
      </c>
      <c r="X20" s="2" t="s">
        <v>53</v>
      </c>
      <c r="Y20" s="14" t="s">
        <v>95</v>
      </c>
      <c r="AA20" s="19"/>
      <c r="AB20" s="19"/>
      <c r="AC20" s="1" t="s">
        <v>96</v>
      </c>
      <c r="AD20" s="1" t="n">
        <v>0.985</v>
      </c>
      <c r="AE20" s="1" t="n">
        <v>1.164</v>
      </c>
      <c r="AF20" s="1" t="n">
        <f aca="false">0.5*(AD20+AE20)</f>
        <v>1.0745</v>
      </c>
      <c r="AG20" s="1" t="n">
        <f aca="false">((AF20*149600000)^3*2.97*10^(-10))^(0.5)/(3600*24)</f>
        <v>406.510251475806</v>
      </c>
      <c r="AH20" s="1" t="n">
        <v>0.083</v>
      </c>
      <c r="AI20" s="1" t="n">
        <v>0.4</v>
      </c>
      <c r="AO20" s="1" t="s">
        <v>137</v>
      </c>
      <c r="AP20" s="1" t="n">
        <v>5.2</v>
      </c>
      <c r="AQ20" s="1" t="n">
        <v>1.5</v>
      </c>
      <c r="AR20" s="18" t="s">
        <v>138</v>
      </c>
    </row>
    <row r="21" customFormat="false" ht="14.7" hidden="false" customHeight="true" outlineLevel="0" collapsed="false">
      <c r="A21" s="1" t="s">
        <v>139</v>
      </c>
      <c r="B21" s="1" t="s">
        <v>139</v>
      </c>
      <c r="C21" s="1" t="s">
        <v>132</v>
      </c>
      <c r="D21" s="1" t="s">
        <v>46</v>
      </c>
      <c r="E21" s="1" t="s">
        <v>140</v>
      </c>
      <c r="F21" s="1" t="s">
        <v>140</v>
      </c>
      <c r="G21" s="16" t="n">
        <v>22759</v>
      </c>
      <c r="H21" s="1" t="s">
        <v>134</v>
      </c>
      <c r="I21" s="1" t="s">
        <v>49</v>
      </c>
      <c r="J21" s="1" t="s">
        <v>124</v>
      </c>
      <c r="K21" s="22" t="s">
        <v>51</v>
      </c>
      <c r="L21" s="18" t="s">
        <v>67</v>
      </c>
      <c r="N21" s="1" t="n">
        <v>331.1</v>
      </c>
      <c r="O21" s="1" t="n">
        <v>135</v>
      </c>
      <c r="P21" s="18" t="s">
        <v>68</v>
      </c>
      <c r="Q21" s="18"/>
      <c r="R21" s="18" t="s">
        <v>135</v>
      </c>
      <c r="S21" s="18" t="s">
        <v>100</v>
      </c>
      <c r="T21" s="18"/>
      <c r="U21" s="18" t="s">
        <v>69</v>
      </c>
      <c r="V21" s="18" t="s">
        <v>109</v>
      </c>
      <c r="W21" s="18" t="s">
        <v>141</v>
      </c>
      <c r="X21" s="2" t="n">
        <v>22762</v>
      </c>
      <c r="Y21" s="14" t="s">
        <v>142</v>
      </c>
      <c r="Z21" s="5" t="s">
        <v>143</v>
      </c>
      <c r="AA21" s="19" t="n">
        <v>-15.5</v>
      </c>
      <c r="AB21" s="19" t="n">
        <v>229.3</v>
      </c>
      <c r="AR21" s="18"/>
    </row>
    <row r="22" customFormat="false" ht="14.7" hidden="false" customHeight="true" outlineLevel="0" collapsed="false">
      <c r="A22" s="1" t="s">
        <v>144</v>
      </c>
      <c r="B22" s="1" t="s">
        <v>144</v>
      </c>
      <c r="C22" s="1" t="s">
        <v>132</v>
      </c>
      <c r="D22" s="1" t="s">
        <v>46</v>
      </c>
      <c r="E22" s="1" t="s">
        <v>145</v>
      </c>
      <c r="F22" s="1" t="s">
        <v>145</v>
      </c>
      <c r="G22" s="16" t="n">
        <v>22937</v>
      </c>
      <c r="H22" s="1" t="s">
        <v>134</v>
      </c>
      <c r="I22" s="1" t="s">
        <v>49</v>
      </c>
      <c r="J22" s="1" t="s">
        <v>124</v>
      </c>
      <c r="K22" s="22" t="s">
        <v>51</v>
      </c>
      <c r="L22" s="18" t="s">
        <v>67</v>
      </c>
      <c r="N22" s="4" t="n">
        <v>342.5</v>
      </c>
      <c r="O22" s="1" t="n">
        <v>135</v>
      </c>
      <c r="P22" s="18" t="s">
        <v>68</v>
      </c>
      <c r="Q22" s="18"/>
      <c r="R22" s="18" t="s">
        <v>135</v>
      </c>
      <c r="S22" s="18" t="s">
        <v>100</v>
      </c>
      <c r="T22" s="18" t="s">
        <v>136</v>
      </c>
      <c r="U22" s="18" t="s">
        <v>69</v>
      </c>
      <c r="V22" s="18" t="s">
        <v>93</v>
      </c>
      <c r="W22" s="18" t="s">
        <v>94</v>
      </c>
      <c r="X22" s="2" t="s">
        <v>53</v>
      </c>
      <c r="Y22" s="14" t="s">
        <v>95</v>
      </c>
      <c r="AA22" s="19"/>
      <c r="AB22" s="19"/>
      <c r="AC22" s="1" t="s">
        <v>96</v>
      </c>
      <c r="AD22" s="1" t="n">
        <v>0.951</v>
      </c>
      <c r="AE22" s="1" t="n">
        <v>1.064</v>
      </c>
      <c r="AF22" s="1" t="n">
        <f aca="false">0.5*(AD22+AE22)</f>
        <v>1.0075</v>
      </c>
      <c r="AG22" s="1" t="n">
        <f aca="false">((AF22*149600000)^3*2.97*10^(-10))^(0.5)/(3600*24)</f>
        <v>369.087599970466</v>
      </c>
      <c r="AH22" s="1" t="n">
        <v>0.056</v>
      </c>
      <c r="AI22" s="1" t="n">
        <v>0.41</v>
      </c>
      <c r="AO22" s="1" t="s">
        <v>137</v>
      </c>
      <c r="AP22" s="1" t="n">
        <v>5.2</v>
      </c>
      <c r="AQ22" s="1" t="n">
        <v>1.5</v>
      </c>
      <c r="AR22" s="18" t="s">
        <v>146</v>
      </c>
    </row>
    <row r="23" customFormat="false" ht="14.7" hidden="false" customHeight="true" outlineLevel="0" collapsed="false">
      <c r="A23" s="1" t="s">
        <v>147</v>
      </c>
      <c r="B23" s="1" t="s">
        <v>147</v>
      </c>
      <c r="C23" s="1" t="s">
        <v>62</v>
      </c>
      <c r="D23" s="1" t="s">
        <v>46</v>
      </c>
      <c r="E23" s="1" t="s">
        <v>148</v>
      </c>
      <c r="F23" s="1" t="s">
        <v>148</v>
      </c>
      <c r="G23" s="16" t="n">
        <v>23015</v>
      </c>
      <c r="H23" s="20" t="s">
        <v>149</v>
      </c>
      <c r="I23" s="1" t="s">
        <v>65</v>
      </c>
      <c r="J23" s="1" t="s">
        <v>53</v>
      </c>
      <c r="K23" s="22" t="s">
        <v>66</v>
      </c>
      <c r="L23" s="18" t="s">
        <v>150</v>
      </c>
      <c r="N23" s="21" t="n">
        <v>1420</v>
      </c>
      <c r="O23" s="1" t="s">
        <v>53</v>
      </c>
      <c r="P23" s="18" t="s">
        <v>151</v>
      </c>
      <c r="Q23" s="18"/>
      <c r="R23" s="18" t="s">
        <v>56</v>
      </c>
      <c r="S23" s="18" t="s">
        <v>57</v>
      </c>
      <c r="T23" s="18" t="s">
        <v>152</v>
      </c>
      <c r="U23" s="18" t="s">
        <v>153</v>
      </c>
      <c r="V23" s="18" t="s">
        <v>58</v>
      </c>
      <c r="W23" s="18" t="s">
        <v>79</v>
      </c>
      <c r="X23" s="16" t="n">
        <v>23016</v>
      </c>
      <c r="Y23" s="14"/>
      <c r="AA23" s="19"/>
      <c r="AB23" s="19"/>
      <c r="AR23" s="18"/>
    </row>
    <row r="24" customFormat="false" ht="14.7" hidden="false" customHeight="true" outlineLevel="0" collapsed="false">
      <c r="A24" s="1" t="s">
        <v>154</v>
      </c>
      <c r="B24" s="1" t="s">
        <v>154</v>
      </c>
      <c r="C24" s="1" t="s">
        <v>62</v>
      </c>
      <c r="D24" s="1" t="s">
        <v>46</v>
      </c>
      <c r="E24" s="1" t="s">
        <v>63</v>
      </c>
      <c r="F24" s="1" t="s">
        <v>63</v>
      </c>
      <c r="G24" s="16" t="n">
        <v>23045</v>
      </c>
      <c r="H24" s="20" t="s">
        <v>149</v>
      </c>
      <c r="I24" s="1" t="s">
        <v>65</v>
      </c>
      <c r="J24" s="1" t="s">
        <v>53</v>
      </c>
      <c r="K24" s="22" t="s">
        <v>66</v>
      </c>
      <c r="L24" s="18" t="s">
        <v>150</v>
      </c>
      <c r="N24" s="21" t="n">
        <v>1420</v>
      </c>
      <c r="O24" s="1" t="s">
        <v>53</v>
      </c>
      <c r="P24" s="18" t="s">
        <v>151</v>
      </c>
      <c r="Q24" s="18"/>
      <c r="R24" s="18" t="s">
        <v>56</v>
      </c>
      <c r="S24" s="18" t="s">
        <v>57</v>
      </c>
      <c r="T24" s="18"/>
      <c r="U24" s="18" t="s">
        <v>153</v>
      </c>
      <c r="V24" s="18" t="s">
        <v>58</v>
      </c>
      <c r="W24" s="18" t="s">
        <v>59</v>
      </c>
      <c r="X24" s="16" t="n">
        <v>23045</v>
      </c>
      <c r="Y24" s="14"/>
      <c r="AA24" s="19"/>
      <c r="AB24" s="19"/>
      <c r="AR24" s="18"/>
    </row>
    <row r="25" customFormat="false" ht="14.7" hidden="false" customHeight="true" outlineLevel="0" collapsed="false">
      <c r="A25" s="1" t="s">
        <v>155</v>
      </c>
      <c r="B25" s="1" t="s">
        <v>155</v>
      </c>
      <c r="C25" s="1" t="s">
        <v>62</v>
      </c>
      <c r="D25" s="1" t="s">
        <v>46</v>
      </c>
      <c r="E25" s="1" t="s">
        <v>156</v>
      </c>
      <c r="F25" s="1" t="s">
        <v>156</v>
      </c>
      <c r="G25" s="16" t="n">
        <v>23103</v>
      </c>
      <c r="H25" s="1" t="s">
        <v>157</v>
      </c>
      <c r="I25" s="1" t="s">
        <v>65</v>
      </c>
      <c r="J25" s="1" t="s">
        <v>53</v>
      </c>
      <c r="K25" s="22" t="s">
        <v>66</v>
      </c>
      <c r="L25" s="18" t="s">
        <v>150</v>
      </c>
      <c r="N25" s="4" t="n">
        <v>1422</v>
      </c>
      <c r="O25" s="1" t="s">
        <v>53</v>
      </c>
      <c r="P25" s="18" t="s">
        <v>151</v>
      </c>
      <c r="Q25" s="18"/>
      <c r="R25" s="18" t="s">
        <v>135</v>
      </c>
      <c r="S25" s="18" t="s">
        <v>100</v>
      </c>
      <c r="T25" s="1" t="s">
        <v>136</v>
      </c>
      <c r="U25" s="18" t="s">
        <v>153</v>
      </c>
      <c r="V25" s="18" t="s">
        <v>58</v>
      </c>
      <c r="W25" s="18" t="s">
        <v>158</v>
      </c>
      <c r="X25" s="16" t="n">
        <v>23108</v>
      </c>
      <c r="Y25" s="14" t="s">
        <v>159</v>
      </c>
      <c r="AA25" s="19"/>
      <c r="AB25" s="19"/>
      <c r="AC25" s="1" t="s">
        <v>96</v>
      </c>
      <c r="AD25" s="1" t="s">
        <v>160</v>
      </c>
      <c r="AE25" s="1" t="s">
        <v>161</v>
      </c>
      <c r="AF25" s="1" t="n">
        <f aca="false">0.5*(96300+706300)+70</f>
        <v>401370</v>
      </c>
      <c r="AG25" s="1" t="n">
        <f aca="false">(AF25^3*9.91*10^(-5))^(0.5)/(24*3600)</f>
        <v>29.2981668171276</v>
      </c>
      <c r="AH25" s="1" t="n">
        <v>0.76</v>
      </c>
      <c r="AI25" s="1" t="s">
        <v>162</v>
      </c>
      <c r="AO25" s="1" t="s">
        <v>163</v>
      </c>
      <c r="AP25" s="1" t="n">
        <v>7.15</v>
      </c>
      <c r="AQ25" s="1" t="n">
        <v>2.6</v>
      </c>
      <c r="AR25" s="18" t="s">
        <v>164</v>
      </c>
    </row>
    <row r="26" customFormat="false" ht="14.25" hidden="false" customHeight="true" outlineLevel="0" collapsed="false">
      <c r="A26" s="1" t="s">
        <v>165</v>
      </c>
      <c r="B26" s="1" t="s">
        <v>165</v>
      </c>
      <c r="C26" s="1" t="s">
        <v>132</v>
      </c>
      <c r="D26" s="1" t="s">
        <v>46</v>
      </c>
      <c r="E26" s="1" t="s">
        <v>166</v>
      </c>
      <c r="F26" s="1" t="s">
        <v>166</v>
      </c>
      <c r="G26" s="16" t="n">
        <v>23406</v>
      </c>
      <c r="H26" s="1" t="s">
        <v>134</v>
      </c>
      <c r="I26" s="1" t="s">
        <v>49</v>
      </c>
      <c r="J26" s="1" t="s">
        <v>124</v>
      </c>
      <c r="K26" s="22" t="s">
        <v>51</v>
      </c>
      <c r="L26" s="18" t="s">
        <v>67</v>
      </c>
      <c r="N26" s="1" t="n">
        <v>381</v>
      </c>
      <c r="O26" s="1" t="n">
        <v>200</v>
      </c>
      <c r="P26" s="18" t="s">
        <v>68</v>
      </c>
      <c r="Q26" s="18"/>
      <c r="R26" s="18" t="s">
        <v>90</v>
      </c>
      <c r="S26" s="18" t="s">
        <v>100</v>
      </c>
      <c r="T26" s="18"/>
      <c r="U26" s="18" t="s">
        <v>69</v>
      </c>
      <c r="V26" s="18" t="s">
        <v>109</v>
      </c>
      <c r="W26" s="18" t="s">
        <v>110</v>
      </c>
      <c r="X26" s="2" t="n">
        <v>23409</v>
      </c>
      <c r="Y26" s="14" t="s">
        <v>167</v>
      </c>
      <c r="Z26" s="5" t="s">
        <v>168</v>
      </c>
      <c r="AA26" s="19" t="n">
        <v>9.3864</v>
      </c>
      <c r="AB26" s="19" t="n">
        <v>21.4806</v>
      </c>
      <c r="AR26" s="18"/>
    </row>
    <row r="27" customFormat="false" ht="14.7" hidden="false" customHeight="true" outlineLevel="0" collapsed="false">
      <c r="A27" s="1" t="s">
        <v>169</v>
      </c>
      <c r="B27" s="1" t="s">
        <v>169</v>
      </c>
      <c r="C27" s="1" t="s">
        <v>62</v>
      </c>
      <c r="D27" s="1" t="s">
        <v>46</v>
      </c>
      <c r="E27" s="1" t="s">
        <v>63</v>
      </c>
      <c r="F27" s="1" t="s">
        <v>63</v>
      </c>
      <c r="G27" s="16" t="n">
        <v>23457</v>
      </c>
      <c r="H27" s="20" t="s">
        <v>149</v>
      </c>
      <c r="I27" s="20" t="s">
        <v>65</v>
      </c>
      <c r="J27" s="1" t="s">
        <v>53</v>
      </c>
      <c r="K27" s="22" t="s">
        <v>66</v>
      </c>
      <c r="L27" s="18" t="s">
        <v>150</v>
      </c>
      <c r="N27" s="21" t="n">
        <v>1420</v>
      </c>
      <c r="O27" s="1" t="s">
        <v>53</v>
      </c>
      <c r="P27" s="18" t="s">
        <v>151</v>
      </c>
      <c r="Q27" s="18"/>
      <c r="R27" s="18" t="s">
        <v>56</v>
      </c>
      <c r="S27" s="18" t="s">
        <v>57</v>
      </c>
      <c r="T27" s="18"/>
      <c r="U27" s="18" t="s">
        <v>153</v>
      </c>
      <c r="V27" s="18" t="s">
        <v>58</v>
      </c>
      <c r="W27" s="18" t="s">
        <v>59</v>
      </c>
      <c r="X27" s="16" t="n">
        <v>23457</v>
      </c>
      <c r="Y27" s="14"/>
      <c r="AA27" s="19"/>
      <c r="AB27" s="19"/>
      <c r="AR27" s="18"/>
    </row>
    <row r="28" customFormat="false" ht="14.7" hidden="false" customHeight="true" outlineLevel="0" collapsed="false">
      <c r="A28" s="1" t="s">
        <v>170</v>
      </c>
      <c r="B28" s="1" t="s">
        <v>170</v>
      </c>
      <c r="C28" s="1" t="s">
        <v>62</v>
      </c>
      <c r="D28" s="1" t="s">
        <v>46</v>
      </c>
      <c r="E28" s="1" t="s">
        <v>63</v>
      </c>
      <c r="F28" s="1" t="s">
        <v>63</v>
      </c>
      <c r="G28" s="16" t="n">
        <v>23487</v>
      </c>
      <c r="H28" s="20" t="s">
        <v>149</v>
      </c>
      <c r="I28" s="20" t="s">
        <v>65</v>
      </c>
      <c r="J28" s="1" t="s">
        <v>53</v>
      </c>
      <c r="K28" s="22" t="s">
        <v>66</v>
      </c>
      <c r="L28" s="18" t="s">
        <v>150</v>
      </c>
      <c r="N28" s="21" t="n">
        <v>1420</v>
      </c>
      <c r="O28" s="1" t="s">
        <v>53</v>
      </c>
      <c r="P28" s="18" t="s">
        <v>151</v>
      </c>
      <c r="Q28" s="18"/>
      <c r="R28" s="18" t="s">
        <v>56</v>
      </c>
      <c r="S28" s="18" t="s">
        <v>57</v>
      </c>
      <c r="T28" s="18"/>
      <c r="U28" s="18" t="s">
        <v>153</v>
      </c>
      <c r="V28" s="18" t="s">
        <v>58</v>
      </c>
      <c r="W28" s="18" t="s">
        <v>59</v>
      </c>
      <c r="X28" s="16" t="n">
        <v>23487</v>
      </c>
      <c r="Y28" s="14"/>
      <c r="AA28" s="19"/>
      <c r="AB28" s="19"/>
      <c r="AR28" s="18"/>
    </row>
    <row r="29" customFormat="false" ht="14.25" hidden="false" customHeight="true" outlineLevel="0" collapsed="false">
      <c r="A29" s="1" t="s">
        <v>171</v>
      </c>
      <c r="B29" s="1" t="s">
        <v>171</v>
      </c>
      <c r="C29" s="1" t="s">
        <v>132</v>
      </c>
      <c r="D29" s="1" t="s">
        <v>46</v>
      </c>
      <c r="E29" s="1" t="s">
        <v>172</v>
      </c>
      <c r="F29" s="1" t="s">
        <v>172</v>
      </c>
      <c r="G29" s="16" t="n">
        <v>23586</v>
      </c>
      <c r="H29" s="1" t="s">
        <v>134</v>
      </c>
      <c r="I29" s="1" t="s">
        <v>49</v>
      </c>
      <c r="J29" s="1" t="s">
        <v>124</v>
      </c>
      <c r="K29" s="22" t="s">
        <v>51</v>
      </c>
      <c r="L29" s="18" t="s">
        <v>67</v>
      </c>
      <c r="N29" s="1" t="n">
        <v>365.7</v>
      </c>
      <c r="O29" s="1" t="n">
        <v>200</v>
      </c>
      <c r="P29" s="18" t="s">
        <v>68</v>
      </c>
      <c r="Q29" s="18"/>
      <c r="R29" s="1" t="s">
        <v>107</v>
      </c>
      <c r="T29" s="18" t="s">
        <v>173</v>
      </c>
      <c r="U29" s="18" t="s">
        <v>69</v>
      </c>
      <c r="V29" s="18" t="s">
        <v>109</v>
      </c>
      <c r="W29" s="18" t="s">
        <v>110</v>
      </c>
      <c r="X29" s="2" t="n">
        <v>23589</v>
      </c>
      <c r="Y29" s="14" t="s">
        <v>167</v>
      </c>
      <c r="Z29" s="5" t="s">
        <v>168</v>
      </c>
      <c r="AA29" s="19" t="n">
        <v>-10.634</v>
      </c>
      <c r="AB29" s="19" t="n">
        <v>339.323</v>
      </c>
      <c r="AR29" s="18"/>
    </row>
    <row r="30" customFormat="false" ht="14.25" hidden="false" customHeight="true" outlineLevel="0" collapsed="false">
      <c r="A30" s="1" t="s">
        <v>174</v>
      </c>
      <c r="B30" s="1" t="s">
        <v>174</v>
      </c>
      <c r="C30" s="1" t="s">
        <v>132</v>
      </c>
      <c r="D30" s="1" t="s">
        <v>46</v>
      </c>
      <c r="E30" s="1" t="s">
        <v>175</v>
      </c>
      <c r="F30" s="1" t="s">
        <v>175</v>
      </c>
      <c r="G30" s="16" t="n">
        <v>23790</v>
      </c>
      <c r="H30" s="1" t="s">
        <v>134</v>
      </c>
      <c r="I30" s="1" t="s">
        <v>49</v>
      </c>
      <c r="J30" s="1" t="s">
        <v>124</v>
      </c>
      <c r="K30" s="22" t="s">
        <v>51</v>
      </c>
      <c r="L30" s="18" t="s">
        <v>67</v>
      </c>
      <c r="N30" s="1" t="n">
        <v>367</v>
      </c>
      <c r="O30" s="1" t="n">
        <v>200</v>
      </c>
      <c r="P30" s="18" t="s">
        <v>68</v>
      </c>
      <c r="Q30" s="18"/>
      <c r="R30" s="18" t="s">
        <v>107</v>
      </c>
      <c r="U30" s="18" t="s">
        <v>69</v>
      </c>
      <c r="V30" s="18" t="s">
        <v>109</v>
      </c>
      <c r="W30" s="18" t="s">
        <v>110</v>
      </c>
      <c r="X30" s="2" t="n">
        <v>23793</v>
      </c>
      <c r="Y30" s="14" t="s">
        <v>167</v>
      </c>
      <c r="Z30" s="5" t="s">
        <v>168</v>
      </c>
      <c r="AA30" s="19" t="n">
        <v>2.6376</v>
      </c>
      <c r="AB30" s="19" t="n">
        <v>24.7881</v>
      </c>
      <c r="AR30" s="18"/>
    </row>
    <row r="31" customFormat="false" ht="14.7" hidden="false" customHeight="true" outlineLevel="0" collapsed="false">
      <c r="A31" s="1" t="s">
        <v>176</v>
      </c>
      <c r="B31" s="1" t="s">
        <v>176</v>
      </c>
      <c r="C31" s="1" t="s">
        <v>177</v>
      </c>
      <c r="D31" s="1" t="s">
        <v>46</v>
      </c>
      <c r="E31" s="1" t="s">
        <v>178</v>
      </c>
      <c r="F31" s="1" t="s">
        <v>178</v>
      </c>
      <c r="G31" s="16" t="n">
        <v>23813</v>
      </c>
      <c r="H31" s="1" t="s">
        <v>179</v>
      </c>
      <c r="I31" s="1" t="s">
        <v>65</v>
      </c>
      <c r="J31" s="1" t="s">
        <v>53</v>
      </c>
      <c r="K31" s="22" t="s">
        <v>66</v>
      </c>
      <c r="L31" s="18" t="s">
        <v>150</v>
      </c>
      <c r="N31" s="1" t="n">
        <v>6530</v>
      </c>
      <c r="O31" s="1" t="s">
        <v>53</v>
      </c>
      <c r="P31" s="18" t="s">
        <v>151</v>
      </c>
      <c r="Q31" s="18"/>
      <c r="R31" s="18" t="s">
        <v>56</v>
      </c>
      <c r="S31" s="18" t="s">
        <v>57</v>
      </c>
      <c r="T31" s="18"/>
      <c r="U31" s="18" t="s">
        <v>153</v>
      </c>
      <c r="V31" s="18" t="s">
        <v>58</v>
      </c>
      <c r="W31" s="18" t="s">
        <v>79</v>
      </c>
      <c r="X31" s="2" t="n">
        <v>23818</v>
      </c>
      <c r="Y31" s="14"/>
      <c r="AA31" s="19"/>
      <c r="AB31" s="19"/>
      <c r="AR31" s="18"/>
    </row>
    <row r="32" customFormat="false" ht="14.25" hidden="false" customHeight="true" outlineLevel="0" collapsed="false">
      <c r="A32" s="1" t="s">
        <v>180</v>
      </c>
      <c r="B32" s="1" t="s">
        <v>180</v>
      </c>
      <c r="C32" s="1" t="s">
        <v>132</v>
      </c>
      <c r="D32" s="1" t="s">
        <v>46</v>
      </c>
      <c r="E32" s="1" t="s">
        <v>181</v>
      </c>
      <c r="F32" s="1" t="s">
        <v>181</v>
      </c>
      <c r="G32" s="16" t="n">
        <v>23822</v>
      </c>
      <c r="H32" s="1" t="s">
        <v>134</v>
      </c>
      <c r="I32" s="1" t="s">
        <v>49</v>
      </c>
      <c r="J32" s="1" t="s">
        <v>124</v>
      </c>
      <c r="K32" s="22" t="s">
        <v>51</v>
      </c>
      <c r="L32" s="18" t="s">
        <v>67</v>
      </c>
      <c r="N32" s="1" t="n">
        <v>367</v>
      </c>
      <c r="O32" s="1" t="n">
        <v>200</v>
      </c>
      <c r="P32" s="18" t="s">
        <v>68</v>
      </c>
      <c r="Q32" s="18"/>
      <c r="R32" s="18" t="s">
        <v>107</v>
      </c>
      <c r="S32" s="18"/>
      <c r="T32" s="18"/>
      <c r="U32" s="18" t="s">
        <v>69</v>
      </c>
      <c r="V32" s="18" t="s">
        <v>109</v>
      </c>
      <c r="W32" s="18" t="s">
        <v>110</v>
      </c>
      <c r="X32" s="2" t="n">
        <v>23825</v>
      </c>
      <c r="Y32" s="14" t="s">
        <v>167</v>
      </c>
      <c r="Z32" s="5" t="s">
        <v>168</v>
      </c>
      <c r="AA32" s="19" t="n">
        <v>-12.8281</v>
      </c>
      <c r="AB32" s="19" t="n">
        <v>357.6116</v>
      </c>
      <c r="AR32" s="18"/>
    </row>
    <row r="33" customFormat="false" ht="14.7" hidden="false" customHeight="true" outlineLevel="0" collapsed="false">
      <c r="A33" s="1" t="s">
        <v>182</v>
      </c>
      <c r="B33" s="1" t="s">
        <v>182</v>
      </c>
      <c r="C33" s="1" t="s">
        <v>62</v>
      </c>
      <c r="D33" s="1" t="s">
        <v>46</v>
      </c>
      <c r="E33" s="1" t="s">
        <v>183</v>
      </c>
      <c r="F33" s="1" t="s">
        <v>183</v>
      </c>
      <c r="G33" s="16" t="n">
        <v>23842</v>
      </c>
      <c r="H33" s="20" t="s">
        <v>149</v>
      </c>
      <c r="I33" s="20" t="s">
        <v>65</v>
      </c>
      <c r="J33" s="1" t="s">
        <v>53</v>
      </c>
      <c r="K33" s="22" t="s">
        <v>66</v>
      </c>
      <c r="L33" s="18" t="s">
        <v>150</v>
      </c>
      <c r="N33" s="21" t="n">
        <v>1504</v>
      </c>
      <c r="O33" s="1" t="s">
        <v>53</v>
      </c>
      <c r="P33" s="18" t="s">
        <v>151</v>
      </c>
      <c r="Q33" s="18"/>
      <c r="R33" s="18" t="s">
        <v>56</v>
      </c>
      <c r="S33" s="18" t="s">
        <v>57</v>
      </c>
      <c r="T33" s="18"/>
      <c r="U33" s="18" t="s">
        <v>153</v>
      </c>
      <c r="V33" s="18" t="s">
        <v>58</v>
      </c>
      <c r="W33" s="18" t="s">
        <v>59</v>
      </c>
      <c r="X33" s="16" t="n">
        <v>23842</v>
      </c>
      <c r="Y33" s="14"/>
      <c r="AA33" s="19"/>
      <c r="AB33" s="19"/>
      <c r="AR33" s="18"/>
    </row>
    <row r="34" customFormat="false" ht="14.7" hidden="false" customHeight="true" outlineLevel="0" collapsed="false">
      <c r="A34" s="1" t="s">
        <v>184</v>
      </c>
      <c r="B34" s="1" t="s">
        <v>184</v>
      </c>
      <c r="C34" s="1" t="s">
        <v>62</v>
      </c>
      <c r="D34" s="1" t="s">
        <v>46</v>
      </c>
      <c r="E34" s="1" t="s">
        <v>185</v>
      </c>
      <c r="F34" s="1" t="s">
        <v>185</v>
      </c>
      <c r="G34" s="16" t="n">
        <v>23871</v>
      </c>
      <c r="H34" s="1" t="s">
        <v>157</v>
      </c>
      <c r="I34" s="1" t="s">
        <v>65</v>
      </c>
      <c r="J34" s="1" t="s">
        <v>53</v>
      </c>
      <c r="K34" s="22" t="s">
        <v>66</v>
      </c>
      <c r="L34" s="18" t="s">
        <v>150</v>
      </c>
      <c r="N34" s="1" t="n">
        <v>1476</v>
      </c>
      <c r="O34" s="1" t="s">
        <v>53</v>
      </c>
      <c r="P34" s="18" t="s">
        <v>151</v>
      </c>
      <c r="Q34" s="18"/>
      <c r="R34" s="18" t="s">
        <v>135</v>
      </c>
      <c r="S34" s="18" t="s">
        <v>100</v>
      </c>
      <c r="T34" s="18"/>
      <c r="U34" s="18" t="s">
        <v>153</v>
      </c>
      <c r="V34" s="18" t="s">
        <v>109</v>
      </c>
      <c r="W34" s="18" t="s">
        <v>141</v>
      </c>
      <c r="X34" s="2" t="n">
        <v>23874</v>
      </c>
      <c r="Y34" s="14" t="s">
        <v>186</v>
      </c>
      <c r="Z34" s="5" t="s">
        <v>187</v>
      </c>
      <c r="AA34" s="19" t="n">
        <v>-1.35</v>
      </c>
      <c r="AB34" s="19" t="n">
        <v>334.52</v>
      </c>
      <c r="AR34" s="18"/>
    </row>
    <row r="35" customFormat="false" ht="14.7" hidden="false" customHeight="true" outlineLevel="0" collapsed="false">
      <c r="A35" s="1" t="s">
        <v>188</v>
      </c>
      <c r="B35" s="1" t="s">
        <v>188</v>
      </c>
      <c r="C35" s="1" t="s">
        <v>62</v>
      </c>
      <c r="D35" s="1" t="s">
        <v>46</v>
      </c>
      <c r="E35" s="1" t="s">
        <v>189</v>
      </c>
      <c r="F35" s="1" t="s">
        <v>189</v>
      </c>
      <c r="G35" s="16" t="n">
        <v>23901</v>
      </c>
      <c r="H35" s="1" t="s">
        <v>157</v>
      </c>
      <c r="I35" s="1" t="s">
        <v>65</v>
      </c>
      <c r="J35" s="1" t="s">
        <v>53</v>
      </c>
      <c r="K35" s="22" t="s">
        <v>66</v>
      </c>
      <c r="L35" s="18" t="s">
        <v>150</v>
      </c>
      <c r="N35" s="4" t="n">
        <v>1442</v>
      </c>
      <c r="O35" s="1" t="s">
        <v>53</v>
      </c>
      <c r="P35" s="18" t="s">
        <v>151</v>
      </c>
      <c r="Q35" s="18"/>
      <c r="R35" s="18" t="s">
        <v>135</v>
      </c>
      <c r="S35" s="18" t="s">
        <v>100</v>
      </c>
      <c r="T35" s="1" t="s">
        <v>136</v>
      </c>
      <c r="U35" s="18" t="s">
        <v>153</v>
      </c>
      <c r="V35" s="18" t="s">
        <v>93</v>
      </c>
      <c r="W35" s="18" t="s">
        <v>94</v>
      </c>
      <c r="X35" s="2" t="s">
        <v>53</v>
      </c>
      <c r="Y35" s="14"/>
      <c r="AA35" s="19"/>
      <c r="AB35" s="19"/>
      <c r="AC35" s="1" t="s">
        <v>96</v>
      </c>
      <c r="AD35" s="1" t="s">
        <v>190</v>
      </c>
      <c r="AE35" s="1" t="s">
        <v>191</v>
      </c>
      <c r="AF35" s="1" t="n">
        <v>1</v>
      </c>
      <c r="AG35" s="1" t="n">
        <f aca="false">((AF35*149600000)^3*2.97*10^(-10))^(0.5)/(3600*24)</f>
        <v>364.973953915943</v>
      </c>
      <c r="AH35" s="1" t="n">
        <v>0.1</v>
      </c>
      <c r="AI35" s="1" t="s">
        <v>192</v>
      </c>
      <c r="AO35" s="1" t="s">
        <v>163</v>
      </c>
      <c r="AP35" s="1" t="n">
        <v>2.6</v>
      </c>
      <c r="AQ35" s="1" t="n">
        <v>1</v>
      </c>
      <c r="AR35" s="23" t="s">
        <v>193</v>
      </c>
    </row>
    <row r="36" customFormat="false" ht="14.25" hidden="false" customHeight="true" outlineLevel="0" collapsed="false">
      <c r="A36" s="1" t="s">
        <v>194</v>
      </c>
      <c r="B36" s="1" t="s">
        <v>194</v>
      </c>
      <c r="C36" s="1" t="s">
        <v>195</v>
      </c>
      <c r="D36" s="1" t="s">
        <v>46</v>
      </c>
      <c r="E36" s="1" t="s">
        <v>196</v>
      </c>
      <c r="F36" s="1" t="s">
        <v>196</v>
      </c>
      <c r="G36" s="16" t="n">
        <v>23941</v>
      </c>
      <c r="H36" s="1" t="s">
        <v>157</v>
      </c>
      <c r="I36" s="1" t="s">
        <v>65</v>
      </c>
      <c r="J36" s="1" t="s">
        <v>53</v>
      </c>
      <c r="K36" s="22" t="s">
        <v>66</v>
      </c>
      <c r="L36" s="18" t="s">
        <v>52</v>
      </c>
      <c r="N36" s="4" t="n">
        <v>960</v>
      </c>
      <c r="O36" s="1" t="s">
        <v>53</v>
      </c>
      <c r="P36" s="18" t="s">
        <v>85</v>
      </c>
      <c r="Q36" s="18"/>
      <c r="R36" s="18" t="s">
        <v>107</v>
      </c>
      <c r="U36" s="18" t="s">
        <v>53</v>
      </c>
      <c r="V36" s="18" t="s">
        <v>93</v>
      </c>
      <c r="W36" s="18" t="s">
        <v>94</v>
      </c>
      <c r="X36" s="2" t="s">
        <v>53</v>
      </c>
      <c r="Y36" s="14"/>
      <c r="AA36" s="19"/>
      <c r="AB36" s="19"/>
      <c r="AC36" s="1" t="s">
        <v>96</v>
      </c>
      <c r="AD36" s="1" t="n">
        <v>0.9</v>
      </c>
      <c r="AE36" s="1" t="n">
        <v>1.56</v>
      </c>
      <c r="AF36" s="1" t="n">
        <f aca="false">0.5*(AD36+AE36)</f>
        <v>1.23</v>
      </c>
      <c r="AG36" s="1" t="n">
        <f aca="false">((AF36*149600000)^3*2.97*10^(-10))^(0.5)/(3600*24)</f>
        <v>497.874106054583</v>
      </c>
      <c r="AH36" s="1" t="n">
        <v>0.2683</v>
      </c>
      <c r="AI36" s="1" t="n">
        <v>0.5</v>
      </c>
      <c r="AO36" s="1" t="s">
        <v>197</v>
      </c>
      <c r="AP36" s="1" t="n">
        <v>2.5</v>
      </c>
      <c r="AQ36" s="1" t="n">
        <v>1</v>
      </c>
      <c r="AR36" s="18"/>
    </row>
    <row r="37" customFormat="false" ht="14.7" hidden="false" customHeight="true" outlineLevel="0" collapsed="false">
      <c r="A37" s="1" t="s">
        <v>198</v>
      </c>
      <c r="B37" s="1" t="s">
        <v>198</v>
      </c>
      <c r="C37" s="1" t="s">
        <v>62</v>
      </c>
      <c r="D37" s="1" t="s">
        <v>46</v>
      </c>
      <c r="E37" s="1" t="s">
        <v>183</v>
      </c>
      <c r="F37" s="1" t="s">
        <v>183</v>
      </c>
      <c r="G37" s="16" t="n">
        <v>24019</v>
      </c>
      <c r="H37" s="1" t="s">
        <v>157</v>
      </c>
      <c r="I37" s="1" t="s">
        <v>65</v>
      </c>
      <c r="J37" s="1" t="s">
        <v>53</v>
      </c>
      <c r="K37" s="22" t="s">
        <v>66</v>
      </c>
      <c r="L37" s="18" t="s">
        <v>150</v>
      </c>
      <c r="N37" s="1" t="n">
        <v>1504</v>
      </c>
      <c r="O37" s="1" t="s">
        <v>53</v>
      </c>
      <c r="P37" s="18" t="s">
        <v>151</v>
      </c>
      <c r="Q37" s="18"/>
      <c r="R37" s="18" t="s">
        <v>135</v>
      </c>
      <c r="S37" s="18" t="s">
        <v>100</v>
      </c>
      <c r="T37" s="18" t="s">
        <v>199</v>
      </c>
      <c r="U37" s="18" t="s">
        <v>153</v>
      </c>
      <c r="V37" s="18" t="s">
        <v>109</v>
      </c>
      <c r="W37" s="18" t="s">
        <v>141</v>
      </c>
      <c r="X37" s="2" t="n">
        <v>24022</v>
      </c>
      <c r="Y37" s="14" t="s">
        <v>200</v>
      </c>
      <c r="Z37" s="5" t="s">
        <v>143</v>
      </c>
      <c r="AA37" s="19" t="n">
        <v>9</v>
      </c>
      <c r="AB37" s="19" t="n">
        <v>311</v>
      </c>
      <c r="AR37" s="18"/>
    </row>
    <row r="38" customFormat="false" ht="14.7" hidden="false" customHeight="true" outlineLevel="0" collapsed="false">
      <c r="A38" s="1" t="s">
        <v>201</v>
      </c>
      <c r="B38" s="1" t="s">
        <v>201</v>
      </c>
      <c r="C38" s="1" t="s">
        <v>62</v>
      </c>
      <c r="D38" s="1" t="s">
        <v>46</v>
      </c>
      <c r="E38" s="1" t="s">
        <v>202</v>
      </c>
      <c r="F38" s="1" t="s">
        <v>202</v>
      </c>
      <c r="G38" s="16" t="n">
        <v>24079</v>
      </c>
      <c r="H38" s="1" t="s">
        <v>157</v>
      </c>
      <c r="I38" s="1" t="s">
        <v>65</v>
      </c>
      <c r="J38" s="1" t="s">
        <v>53</v>
      </c>
      <c r="K38" s="22" t="s">
        <v>66</v>
      </c>
      <c r="L38" s="18" t="s">
        <v>150</v>
      </c>
      <c r="N38" s="1" t="n">
        <v>1552</v>
      </c>
      <c r="O38" s="1" t="s">
        <v>53</v>
      </c>
      <c r="P38" s="18" t="s">
        <v>151</v>
      </c>
      <c r="Q38" s="18"/>
      <c r="R38" s="18" t="s">
        <v>135</v>
      </c>
      <c r="S38" s="18" t="s">
        <v>100</v>
      </c>
      <c r="T38" s="18"/>
      <c r="U38" s="18" t="s">
        <v>153</v>
      </c>
      <c r="V38" s="18" t="s">
        <v>109</v>
      </c>
      <c r="W38" s="18" t="s">
        <v>141</v>
      </c>
      <c r="X38" s="2" t="n">
        <v>24082</v>
      </c>
      <c r="Y38" s="14"/>
      <c r="Z38" s="5" t="s">
        <v>143</v>
      </c>
      <c r="AA38" s="19" t="n">
        <v>9.1</v>
      </c>
      <c r="AB38" s="19" t="n">
        <v>296.7</v>
      </c>
      <c r="AR38" s="18"/>
    </row>
    <row r="39" customFormat="false" ht="14.25" hidden="false" customHeight="true" outlineLevel="0" collapsed="false">
      <c r="A39" s="1" t="s">
        <v>203</v>
      </c>
      <c r="B39" s="1" t="s">
        <v>203</v>
      </c>
      <c r="C39" s="1" t="s">
        <v>62</v>
      </c>
      <c r="D39" s="1" t="s">
        <v>46</v>
      </c>
      <c r="E39" s="1" t="s">
        <v>204</v>
      </c>
      <c r="F39" s="1" t="s">
        <v>204</v>
      </c>
      <c r="G39" s="16" t="n">
        <v>24138</v>
      </c>
      <c r="H39" s="1" t="s">
        <v>157</v>
      </c>
      <c r="I39" s="1" t="s">
        <v>65</v>
      </c>
      <c r="J39" s="1" t="s">
        <v>53</v>
      </c>
      <c r="K39" s="22" t="s">
        <v>66</v>
      </c>
      <c r="L39" s="18" t="s">
        <v>150</v>
      </c>
      <c r="N39" s="1" t="n">
        <v>99</v>
      </c>
      <c r="O39" s="1" t="s">
        <v>53</v>
      </c>
      <c r="P39" s="18" t="s">
        <v>151</v>
      </c>
      <c r="Q39" s="18"/>
      <c r="R39" s="1" t="s">
        <v>107</v>
      </c>
      <c r="T39" s="18" t="s">
        <v>205</v>
      </c>
      <c r="U39" s="18" t="s">
        <v>153</v>
      </c>
      <c r="V39" s="18" t="s">
        <v>109</v>
      </c>
      <c r="W39" s="18" t="s">
        <v>206</v>
      </c>
      <c r="X39" s="2" t="n">
        <v>24141</v>
      </c>
      <c r="Y39" s="14"/>
      <c r="Z39" s="5" t="s">
        <v>207</v>
      </c>
      <c r="AA39" s="19" t="n">
        <v>7.13</v>
      </c>
      <c r="AB39" s="19" t="n">
        <v>295.63</v>
      </c>
      <c r="AR39" s="18" t="s">
        <v>208</v>
      </c>
    </row>
    <row r="40" customFormat="false" ht="14.7" hidden="false" customHeight="true" outlineLevel="0" collapsed="false">
      <c r="A40" s="1" t="s">
        <v>209</v>
      </c>
      <c r="B40" s="1" t="s">
        <v>209</v>
      </c>
      <c r="C40" s="1" t="s">
        <v>177</v>
      </c>
      <c r="D40" s="1" t="s">
        <v>46</v>
      </c>
      <c r="E40" s="1" t="s">
        <v>210</v>
      </c>
      <c r="F40" s="1" t="s">
        <v>210</v>
      </c>
      <c r="G40" s="16" t="n">
        <v>24167</v>
      </c>
      <c r="H40" s="1" t="s">
        <v>211</v>
      </c>
      <c r="I40" s="1" t="s">
        <v>65</v>
      </c>
      <c r="J40" s="1" t="s">
        <v>53</v>
      </c>
      <c r="K40" s="22" t="s">
        <v>66</v>
      </c>
      <c r="L40" s="18" t="s">
        <v>52</v>
      </c>
      <c r="N40" s="1" t="n">
        <v>6540</v>
      </c>
      <c r="O40" s="1" t="s">
        <v>53</v>
      </c>
      <c r="P40" s="18" t="s">
        <v>54</v>
      </c>
      <c r="Q40" s="18"/>
      <c r="R40" s="18" t="s">
        <v>56</v>
      </c>
      <c r="S40" s="18" t="s">
        <v>57</v>
      </c>
      <c r="T40" s="18"/>
      <c r="U40" s="18" t="s">
        <v>69</v>
      </c>
      <c r="V40" s="18" t="s">
        <v>58</v>
      </c>
      <c r="W40" s="18" t="s">
        <v>79</v>
      </c>
      <c r="X40" s="2" t="n">
        <v>24169</v>
      </c>
      <c r="Y40" s="14"/>
      <c r="AA40" s="19"/>
      <c r="AB40" s="19"/>
      <c r="AR40" s="18" t="s">
        <v>212</v>
      </c>
    </row>
    <row r="41" customFormat="false" ht="14.25" hidden="false" customHeight="true" outlineLevel="0" collapsed="false">
      <c r="A41" s="1" t="s">
        <v>213</v>
      </c>
      <c r="B41" s="1" t="s">
        <v>213</v>
      </c>
      <c r="C41" s="1" t="s">
        <v>62</v>
      </c>
      <c r="D41" s="1" t="s">
        <v>46</v>
      </c>
      <c r="E41" s="1" t="s">
        <v>214</v>
      </c>
      <c r="F41" s="1" t="s">
        <v>214</v>
      </c>
      <c r="G41" s="16" t="n">
        <v>24197</v>
      </c>
      <c r="H41" s="1" t="s">
        <v>157</v>
      </c>
      <c r="I41" s="1" t="s">
        <v>65</v>
      </c>
      <c r="J41" s="1" t="s">
        <v>53</v>
      </c>
      <c r="K41" s="22" t="s">
        <v>66</v>
      </c>
      <c r="L41" s="18" t="s">
        <v>52</v>
      </c>
      <c r="N41" s="1" t="n">
        <v>245</v>
      </c>
      <c r="O41" s="1" t="s">
        <v>53</v>
      </c>
      <c r="P41" s="18" t="s">
        <v>54</v>
      </c>
      <c r="Q41" s="18"/>
      <c r="R41" s="18" t="s">
        <v>107</v>
      </c>
      <c r="T41" s="18" t="s">
        <v>215</v>
      </c>
      <c r="U41" s="18" t="s">
        <v>69</v>
      </c>
      <c r="V41" s="18" t="s">
        <v>109</v>
      </c>
      <c r="W41" s="18" t="s">
        <v>216</v>
      </c>
      <c r="X41" s="2" t="s">
        <v>217</v>
      </c>
      <c r="Y41" s="14"/>
      <c r="Z41" s="5" t="s">
        <v>218</v>
      </c>
      <c r="AA41" s="19" t="s">
        <v>53</v>
      </c>
      <c r="AB41" s="19" t="s">
        <v>53</v>
      </c>
      <c r="AR41" s="18"/>
    </row>
    <row r="42" customFormat="false" ht="14.7" hidden="false" customHeight="true" outlineLevel="0" collapsed="false">
      <c r="A42" s="1" t="s">
        <v>219</v>
      </c>
      <c r="B42" s="1" t="s">
        <v>219</v>
      </c>
      <c r="C42" s="1" t="s">
        <v>62</v>
      </c>
      <c r="D42" s="1" t="s">
        <v>46</v>
      </c>
      <c r="E42" s="1" t="s">
        <v>63</v>
      </c>
      <c r="F42" s="1" t="s">
        <v>63</v>
      </c>
      <c r="G42" s="16" t="n">
        <v>24227</v>
      </c>
      <c r="H42" s="20" t="s">
        <v>149</v>
      </c>
      <c r="I42" s="20" t="s">
        <v>65</v>
      </c>
      <c r="J42" s="1" t="s">
        <v>53</v>
      </c>
      <c r="K42" s="22" t="s">
        <v>66</v>
      </c>
      <c r="L42" s="18" t="s">
        <v>150</v>
      </c>
      <c r="N42" s="21"/>
      <c r="O42" s="1" t="s">
        <v>53</v>
      </c>
      <c r="P42" s="18" t="s">
        <v>151</v>
      </c>
      <c r="Q42" s="18"/>
      <c r="R42" s="18" t="s">
        <v>56</v>
      </c>
      <c r="S42" s="18" t="s">
        <v>57</v>
      </c>
      <c r="T42" s="18"/>
      <c r="U42" s="18" t="s">
        <v>153</v>
      </c>
      <c r="V42" s="18" t="s">
        <v>58</v>
      </c>
      <c r="W42" s="18" t="s">
        <v>59</v>
      </c>
      <c r="X42" s="16" t="n">
        <v>24227</v>
      </c>
      <c r="Y42" s="14"/>
      <c r="AA42" s="19"/>
      <c r="AB42" s="19"/>
      <c r="AR42" s="18"/>
    </row>
    <row r="43" customFormat="false" ht="14.25" hidden="false" customHeight="true" outlineLevel="0" collapsed="false">
      <c r="A43" s="1" t="s">
        <v>220</v>
      </c>
      <c r="B43" s="1" t="s">
        <v>220</v>
      </c>
      <c r="C43" s="1" t="s">
        <v>221</v>
      </c>
      <c r="D43" s="1" t="s">
        <v>46</v>
      </c>
      <c r="E43" s="1" t="s">
        <v>222</v>
      </c>
      <c r="F43" s="1" t="s">
        <v>222</v>
      </c>
      <c r="G43" s="16" t="n">
        <v>24257</v>
      </c>
      <c r="H43" s="1" t="s">
        <v>223</v>
      </c>
      <c r="I43" s="1" t="s">
        <v>49</v>
      </c>
      <c r="J43" s="1" t="s">
        <v>124</v>
      </c>
      <c r="K43" s="22" t="s">
        <v>51</v>
      </c>
      <c r="L43" s="18" t="s">
        <v>150</v>
      </c>
      <c r="N43" s="1" t="n">
        <v>294.3</v>
      </c>
      <c r="O43" s="1" t="s">
        <v>53</v>
      </c>
      <c r="P43" s="18" t="s">
        <v>151</v>
      </c>
      <c r="Q43" s="18"/>
      <c r="R43" s="1" t="s">
        <v>107</v>
      </c>
      <c r="T43" s="18" t="s">
        <v>224</v>
      </c>
      <c r="U43" s="18" t="s">
        <v>153</v>
      </c>
      <c r="V43" s="18" t="s">
        <v>109</v>
      </c>
      <c r="W43" s="18" t="s">
        <v>206</v>
      </c>
      <c r="X43" s="2" t="n">
        <v>24260</v>
      </c>
      <c r="Y43" s="14" t="s">
        <v>167</v>
      </c>
      <c r="Z43" s="5" t="s">
        <v>168</v>
      </c>
      <c r="AA43" s="19" t="n">
        <v>-2.4745</v>
      </c>
      <c r="AB43" s="19" t="n">
        <v>316.6602</v>
      </c>
      <c r="AR43" s="18"/>
    </row>
    <row r="44" customFormat="false" ht="14.25" hidden="false" customHeight="true" outlineLevel="0" collapsed="false">
      <c r="A44" s="1" t="s">
        <v>225</v>
      </c>
      <c r="B44" s="1" t="s">
        <v>226</v>
      </c>
      <c r="C44" s="1" t="s">
        <v>227</v>
      </c>
      <c r="D44" s="1" t="s">
        <v>46</v>
      </c>
      <c r="E44" s="1" t="s">
        <v>228</v>
      </c>
      <c r="F44" s="1" t="s">
        <v>228</v>
      </c>
      <c r="G44" s="2" t="n">
        <v>24289</v>
      </c>
      <c r="H44" s="1" t="s">
        <v>229</v>
      </c>
      <c r="I44" s="1" t="s">
        <v>49</v>
      </c>
      <c r="J44" s="1" t="s">
        <v>230</v>
      </c>
      <c r="K44" s="1" t="s">
        <v>51</v>
      </c>
      <c r="L44" s="1" t="s">
        <v>52</v>
      </c>
      <c r="N44" s="4" t="n">
        <f aca="false">93.4</f>
        <v>93.4</v>
      </c>
      <c r="O44" s="1" t="n">
        <v>42.8</v>
      </c>
      <c r="P44" s="1" t="s">
        <v>54</v>
      </c>
      <c r="R44" s="1" t="s">
        <v>135</v>
      </c>
      <c r="S44" s="1" t="s">
        <v>57</v>
      </c>
      <c r="T44" s="22" t="s">
        <v>231</v>
      </c>
      <c r="U44" s="1" t="s">
        <v>53</v>
      </c>
      <c r="V44" s="1" t="s">
        <v>58</v>
      </c>
      <c r="W44" s="18" t="s">
        <v>158</v>
      </c>
      <c r="X44" s="2" t="s">
        <v>53</v>
      </c>
      <c r="AC44" s="1" t="s">
        <v>96</v>
      </c>
      <c r="AD44" s="1" t="n">
        <f aca="false">6370+265679</f>
        <v>272049</v>
      </c>
      <c r="AE44" s="1" t="n">
        <f aca="false">6370+480762</f>
        <v>487132</v>
      </c>
      <c r="AF44" s="1" t="n">
        <f aca="false">0.5*(AD44+AE44)</f>
        <v>379590.5</v>
      </c>
      <c r="AG44" s="1" t="n">
        <f aca="false">(AF44^3*9.91*10^(-5))^(0.5)/(24*3600)</f>
        <v>26.946110536811</v>
      </c>
      <c r="AH44" s="1" t="n">
        <v>0.283</v>
      </c>
      <c r="AI44" s="1" t="n">
        <v>24.14</v>
      </c>
      <c r="AJ44" s="1" t="n">
        <v>173.54</v>
      </c>
      <c r="AK44" s="1" t="n">
        <v>119.2</v>
      </c>
      <c r="AM44" s="1" t="n">
        <v>21.79</v>
      </c>
      <c r="AN44" s="24" t="n">
        <v>26065.5</v>
      </c>
      <c r="AO44" s="1" t="s">
        <v>197</v>
      </c>
      <c r="AP44" s="1" t="n">
        <v>1.12</v>
      </c>
      <c r="AQ44" s="1" t="n">
        <v>0.71</v>
      </c>
      <c r="AR44" s="1" t="s">
        <v>232</v>
      </c>
    </row>
    <row r="45" customFormat="false" ht="14.25" hidden="false" customHeight="true" outlineLevel="0" collapsed="false">
      <c r="A45" s="1" t="s">
        <v>233</v>
      </c>
      <c r="B45" s="1" t="s">
        <v>233</v>
      </c>
      <c r="C45" s="1" t="s">
        <v>234</v>
      </c>
      <c r="D45" s="1" t="s">
        <v>46</v>
      </c>
      <c r="E45" s="1" t="s">
        <v>235</v>
      </c>
      <c r="F45" s="1" t="s">
        <v>235</v>
      </c>
      <c r="G45" s="16" t="n">
        <v>24329</v>
      </c>
      <c r="H45" s="1" t="s">
        <v>236</v>
      </c>
      <c r="I45" s="1" t="s">
        <v>49</v>
      </c>
      <c r="J45" s="1" t="s">
        <v>124</v>
      </c>
      <c r="K45" s="22" t="s">
        <v>51</v>
      </c>
      <c r="L45" s="18" t="s">
        <v>52</v>
      </c>
      <c r="N45" s="1" t="n">
        <v>385.6</v>
      </c>
      <c r="O45" s="1" t="n">
        <v>375</v>
      </c>
      <c r="P45" s="18" t="s">
        <v>54</v>
      </c>
      <c r="Q45" s="18"/>
      <c r="R45" s="18" t="s">
        <v>107</v>
      </c>
      <c r="U45" s="18" t="s">
        <v>69</v>
      </c>
      <c r="V45" s="18" t="s">
        <v>109</v>
      </c>
      <c r="W45" s="18" t="s">
        <v>110</v>
      </c>
      <c r="X45" s="2" t="n">
        <v>24409</v>
      </c>
      <c r="Y45" s="14" t="s">
        <v>237</v>
      </c>
      <c r="Z45" s="5" t="s">
        <v>238</v>
      </c>
      <c r="AA45" s="19" t="n">
        <v>6.35</v>
      </c>
      <c r="AB45" s="19" t="n">
        <v>160.71</v>
      </c>
      <c r="AR45" s="18"/>
    </row>
    <row r="46" customFormat="false" ht="14.7" hidden="false" customHeight="true" outlineLevel="0" collapsed="false">
      <c r="A46" s="1" t="s">
        <v>239</v>
      </c>
      <c r="B46" s="1" t="s">
        <v>239</v>
      </c>
      <c r="C46" s="1" t="s">
        <v>62</v>
      </c>
      <c r="D46" s="1" t="s">
        <v>46</v>
      </c>
      <c r="E46" s="1" t="s">
        <v>240</v>
      </c>
      <c r="F46" s="1" t="s">
        <v>240</v>
      </c>
      <c r="G46" s="16" t="n">
        <v>24343</v>
      </c>
      <c r="H46" s="1" t="s">
        <v>157</v>
      </c>
      <c r="I46" s="1" t="s">
        <v>65</v>
      </c>
      <c r="J46" s="1" t="s">
        <v>53</v>
      </c>
      <c r="K46" s="22" t="s">
        <v>66</v>
      </c>
      <c r="L46" s="18" t="s">
        <v>52</v>
      </c>
      <c r="N46" s="1" t="n">
        <v>3616</v>
      </c>
      <c r="O46" s="1" t="s">
        <v>53</v>
      </c>
      <c r="P46" s="18" t="s">
        <v>54</v>
      </c>
      <c r="Q46" s="18"/>
      <c r="R46" s="18" t="s">
        <v>107</v>
      </c>
      <c r="U46" s="18" t="s">
        <v>69</v>
      </c>
      <c r="V46" s="18" t="s">
        <v>109</v>
      </c>
      <c r="W46" s="18" t="s">
        <v>216</v>
      </c>
      <c r="X46" s="2" t="s">
        <v>217</v>
      </c>
      <c r="Y46" s="14"/>
      <c r="Z46" s="5" t="s">
        <v>218</v>
      </c>
      <c r="AA46" s="19" t="s">
        <v>53</v>
      </c>
      <c r="AB46" s="19" t="s">
        <v>53</v>
      </c>
      <c r="AR46" s="18"/>
    </row>
    <row r="47" customFormat="false" ht="14.25" hidden="false" customHeight="true" outlineLevel="0" collapsed="false">
      <c r="A47" s="1" t="s">
        <v>241</v>
      </c>
      <c r="B47" s="1" t="s">
        <v>241</v>
      </c>
      <c r="C47" s="1" t="s">
        <v>221</v>
      </c>
      <c r="D47" s="1" t="s">
        <v>46</v>
      </c>
      <c r="E47" s="1" t="s">
        <v>242</v>
      </c>
      <c r="F47" s="1" t="s">
        <v>242</v>
      </c>
      <c r="G47" s="16" t="n">
        <v>24370</v>
      </c>
      <c r="H47" s="1" t="s">
        <v>223</v>
      </c>
      <c r="I47" s="1" t="s">
        <v>49</v>
      </c>
      <c r="J47" s="1" t="s">
        <v>124</v>
      </c>
      <c r="K47" s="22" t="s">
        <v>51</v>
      </c>
      <c r="L47" s="18" t="s">
        <v>150</v>
      </c>
      <c r="N47" s="1" t="n">
        <v>292</v>
      </c>
      <c r="O47" s="1" t="s">
        <v>53</v>
      </c>
      <c r="P47" s="18" t="s">
        <v>151</v>
      </c>
      <c r="Q47" s="18"/>
      <c r="R47" s="18" t="s">
        <v>135</v>
      </c>
      <c r="S47" s="18" t="s">
        <v>100</v>
      </c>
      <c r="T47" s="18"/>
      <c r="U47" s="18" t="s">
        <v>153</v>
      </c>
      <c r="V47" s="18" t="s">
        <v>109</v>
      </c>
      <c r="W47" s="18" t="s">
        <v>141</v>
      </c>
      <c r="X47" s="2" t="n">
        <v>24373</v>
      </c>
      <c r="Y47" s="14" t="s">
        <v>200</v>
      </c>
      <c r="Z47" s="5" t="s">
        <v>143</v>
      </c>
      <c r="AA47" s="19" t="n">
        <v>5.5</v>
      </c>
      <c r="AB47" s="19" t="n">
        <v>348</v>
      </c>
      <c r="AR47" s="18"/>
    </row>
    <row r="48" customFormat="false" ht="14.25" hidden="false" customHeight="true" outlineLevel="0" collapsed="false">
      <c r="A48" s="1" t="s">
        <v>243</v>
      </c>
      <c r="B48" s="1" t="s">
        <v>243</v>
      </c>
      <c r="C48" s="1" t="s">
        <v>62</v>
      </c>
      <c r="D48" s="1" t="s">
        <v>46</v>
      </c>
      <c r="E48" s="1" t="s">
        <v>244</v>
      </c>
      <c r="F48" s="1" t="s">
        <v>244</v>
      </c>
      <c r="G48" s="16" t="n">
        <v>24402</v>
      </c>
      <c r="H48" s="1" t="s">
        <v>157</v>
      </c>
      <c r="I48" s="1" t="s">
        <v>65</v>
      </c>
      <c r="J48" s="1" t="s">
        <v>53</v>
      </c>
      <c r="K48" s="22" t="s">
        <v>66</v>
      </c>
      <c r="L48" s="18" t="s">
        <v>52</v>
      </c>
      <c r="N48" s="1" t="n">
        <v>1620</v>
      </c>
      <c r="O48" s="1" t="s">
        <v>53</v>
      </c>
      <c r="P48" s="18" t="s">
        <v>54</v>
      </c>
      <c r="Q48" s="18"/>
      <c r="R48" s="18" t="s">
        <v>107</v>
      </c>
      <c r="U48" s="18" t="s">
        <v>69</v>
      </c>
      <c r="V48" s="18" t="s">
        <v>109</v>
      </c>
      <c r="W48" s="18" t="s">
        <v>216</v>
      </c>
      <c r="X48" s="2" t="s">
        <v>245</v>
      </c>
      <c r="Y48" s="14"/>
      <c r="Z48" s="5" t="s">
        <v>218</v>
      </c>
      <c r="AA48" s="19" t="s">
        <v>53</v>
      </c>
      <c r="AB48" s="19" t="s">
        <v>53</v>
      </c>
      <c r="AR48" s="18"/>
    </row>
    <row r="49" customFormat="false" ht="14.25" hidden="false" customHeight="true" outlineLevel="0" collapsed="false">
      <c r="A49" s="1" t="s">
        <v>246</v>
      </c>
      <c r="B49" s="1" t="s">
        <v>246</v>
      </c>
      <c r="C49" s="1" t="s">
        <v>234</v>
      </c>
      <c r="D49" s="1" t="s">
        <v>46</v>
      </c>
      <c r="E49" s="1" t="s">
        <v>247</v>
      </c>
      <c r="F49" s="1" t="s">
        <v>247</v>
      </c>
      <c r="G49" s="16" t="n">
        <v>24417</v>
      </c>
      <c r="H49" s="1" t="s">
        <v>236</v>
      </c>
      <c r="I49" s="1" t="s">
        <v>49</v>
      </c>
      <c r="J49" s="1" t="s">
        <v>124</v>
      </c>
      <c r="K49" s="22" t="s">
        <v>51</v>
      </c>
      <c r="L49" s="18" t="s">
        <v>52</v>
      </c>
      <c r="N49" s="1" t="n">
        <v>385.6</v>
      </c>
      <c r="O49" s="1" t="n">
        <v>375</v>
      </c>
      <c r="P49" s="18" t="s">
        <v>54</v>
      </c>
      <c r="Q49" s="18"/>
      <c r="R49" s="18" t="s">
        <v>107</v>
      </c>
      <c r="U49" s="18" t="s">
        <v>69</v>
      </c>
      <c r="V49" s="18" t="s">
        <v>109</v>
      </c>
      <c r="W49" s="18" t="s">
        <v>110</v>
      </c>
      <c r="X49" s="2" t="n">
        <v>24756</v>
      </c>
      <c r="Y49" s="14" t="s">
        <v>237</v>
      </c>
      <c r="Z49" s="5" t="s">
        <v>248</v>
      </c>
      <c r="AA49" s="19" t="n">
        <v>3</v>
      </c>
      <c r="AB49" s="19" t="n">
        <v>119.1</v>
      </c>
      <c r="AR49" s="18"/>
    </row>
    <row r="50" customFormat="false" ht="14.25" hidden="false" customHeight="true" outlineLevel="0" collapsed="false">
      <c r="A50" s="1" t="s">
        <v>249</v>
      </c>
      <c r="B50" s="1" t="s">
        <v>249</v>
      </c>
      <c r="C50" s="1" t="s">
        <v>62</v>
      </c>
      <c r="D50" s="1" t="s">
        <v>46</v>
      </c>
      <c r="E50" s="1" t="s">
        <v>250</v>
      </c>
      <c r="F50" s="1" t="s">
        <v>250</v>
      </c>
      <c r="G50" s="16" t="n">
        <v>24462</v>
      </c>
      <c r="H50" s="1" t="s">
        <v>157</v>
      </c>
      <c r="I50" s="1" t="s">
        <v>65</v>
      </c>
      <c r="J50" s="1" t="s">
        <v>53</v>
      </c>
      <c r="K50" s="22" t="s">
        <v>66</v>
      </c>
      <c r="L50" s="18" t="s">
        <v>150</v>
      </c>
      <c r="N50" s="1" t="n">
        <v>1620</v>
      </c>
      <c r="O50" s="1" t="s">
        <v>53</v>
      </c>
      <c r="P50" s="18" t="s">
        <v>151</v>
      </c>
      <c r="Q50" s="18"/>
      <c r="R50" s="18" t="s">
        <v>107</v>
      </c>
      <c r="U50" s="18" t="s">
        <v>153</v>
      </c>
      <c r="V50" s="18" t="s">
        <v>109</v>
      </c>
      <c r="W50" s="18" t="s">
        <v>206</v>
      </c>
      <c r="X50" s="2" t="n">
        <v>24465</v>
      </c>
      <c r="Y50" s="14" t="s">
        <v>251</v>
      </c>
      <c r="Z50" s="5" t="s">
        <v>143</v>
      </c>
      <c r="AA50" s="19" t="n">
        <v>18.87</v>
      </c>
      <c r="AB50" s="19" t="n">
        <v>297.95</v>
      </c>
      <c r="AR50" s="18" t="s">
        <v>252</v>
      </c>
    </row>
    <row r="51" customFormat="false" ht="14.25" hidden="false" customHeight="true" outlineLevel="0" collapsed="false">
      <c r="A51" s="1" t="s">
        <v>253</v>
      </c>
      <c r="B51" s="1" t="s">
        <v>253</v>
      </c>
      <c r="C51" s="1" t="s">
        <v>234</v>
      </c>
      <c r="D51" s="1" t="s">
        <v>46</v>
      </c>
      <c r="E51" s="1" t="s">
        <v>254</v>
      </c>
      <c r="F51" s="1" t="s">
        <v>254</v>
      </c>
      <c r="G51" s="16" t="n">
        <v>24508</v>
      </c>
      <c r="H51" s="1" t="s">
        <v>236</v>
      </c>
      <c r="I51" s="1" t="s">
        <v>49</v>
      </c>
      <c r="J51" s="1" t="s">
        <v>124</v>
      </c>
      <c r="K51" s="22" t="s">
        <v>51</v>
      </c>
      <c r="L51" s="18" t="s">
        <v>52</v>
      </c>
      <c r="N51" s="1" t="n">
        <v>385.6</v>
      </c>
      <c r="O51" s="1" t="n">
        <v>375</v>
      </c>
      <c r="P51" s="18" t="s">
        <v>54</v>
      </c>
      <c r="Q51" s="18"/>
      <c r="R51" s="18" t="s">
        <v>90</v>
      </c>
      <c r="S51" s="18" t="s">
        <v>100</v>
      </c>
      <c r="T51" s="18" t="s">
        <v>255</v>
      </c>
      <c r="U51" s="18" t="s">
        <v>69</v>
      </c>
      <c r="V51" s="18" t="s">
        <v>109</v>
      </c>
      <c r="W51" s="18" t="s">
        <v>110</v>
      </c>
      <c r="X51" s="2" t="n">
        <v>24754</v>
      </c>
      <c r="Y51" s="14" t="s">
        <v>237</v>
      </c>
      <c r="Z51" s="5" t="s">
        <v>248</v>
      </c>
      <c r="AA51" s="19" t="n">
        <v>14.3</v>
      </c>
      <c r="AB51" s="19" t="n">
        <v>267.3</v>
      </c>
      <c r="AR51" s="18"/>
    </row>
    <row r="52" customFormat="false" ht="14.25" hidden="false" customHeight="true" outlineLevel="0" collapsed="false">
      <c r="A52" s="1" t="s">
        <v>256</v>
      </c>
      <c r="B52" s="1" t="s">
        <v>256</v>
      </c>
      <c r="C52" s="1" t="s">
        <v>221</v>
      </c>
      <c r="D52" s="1" t="s">
        <v>46</v>
      </c>
      <c r="E52" s="1" t="s">
        <v>257</v>
      </c>
      <c r="F52" s="1" t="s">
        <v>257</v>
      </c>
      <c r="G52" s="16" t="n">
        <v>24579</v>
      </c>
      <c r="H52" s="1" t="s">
        <v>223</v>
      </c>
      <c r="I52" s="1" t="s">
        <v>49</v>
      </c>
      <c r="J52" s="1" t="s">
        <v>124</v>
      </c>
      <c r="K52" s="22" t="s">
        <v>51</v>
      </c>
      <c r="L52" s="18" t="s">
        <v>150</v>
      </c>
      <c r="N52" s="1" t="n">
        <v>296</v>
      </c>
      <c r="O52" s="1" t="s">
        <v>53</v>
      </c>
      <c r="P52" s="18" t="s">
        <v>151</v>
      </c>
      <c r="Q52" s="18"/>
      <c r="R52" s="1" t="s">
        <v>107</v>
      </c>
      <c r="T52" s="18" t="s">
        <v>258</v>
      </c>
      <c r="U52" s="18" t="s">
        <v>153</v>
      </c>
      <c r="V52" s="18" t="s">
        <v>109</v>
      </c>
      <c r="W52" s="18" t="s">
        <v>206</v>
      </c>
      <c r="X52" s="2" t="n">
        <v>24582</v>
      </c>
      <c r="Y52" s="14" t="s">
        <v>167</v>
      </c>
      <c r="Z52" s="5" t="s">
        <v>168</v>
      </c>
      <c r="AA52" s="19" t="n">
        <v>-3.0162</v>
      </c>
      <c r="AB52" s="19" t="n">
        <v>346.582</v>
      </c>
      <c r="AR52" s="18"/>
    </row>
    <row r="53" customFormat="false" ht="14.7" hidden="false" customHeight="true" outlineLevel="0" collapsed="false">
      <c r="A53" s="1" t="s">
        <v>259</v>
      </c>
      <c r="B53" s="1" t="s">
        <v>259</v>
      </c>
      <c r="C53" s="1" t="s">
        <v>234</v>
      </c>
      <c r="D53" s="1" t="s">
        <v>46</v>
      </c>
      <c r="E53" s="1" t="s">
        <v>260</v>
      </c>
      <c r="F53" s="1" t="s">
        <v>260</v>
      </c>
      <c r="G53" s="16" t="n">
        <v>24596</v>
      </c>
      <c r="H53" s="1" t="s">
        <v>236</v>
      </c>
      <c r="I53" s="1" t="s">
        <v>49</v>
      </c>
      <c r="J53" s="1" t="s">
        <v>124</v>
      </c>
      <c r="K53" s="22" t="s">
        <v>51</v>
      </c>
      <c r="L53" s="18" t="s">
        <v>52</v>
      </c>
      <c r="N53" s="1" t="n">
        <v>385.6</v>
      </c>
      <c r="O53" s="1" t="n">
        <v>375</v>
      </c>
      <c r="P53" s="18" t="s">
        <v>54</v>
      </c>
      <c r="Q53" s="18"/>
      <c r="R53" s="18" t="s">
        <v>90</v>
      </c>
      <c r="S53" s="18" t="s">
        <v>100</v>
      </c>
      <c r="T53" s="18" t="s">
        <v>255</v>
      </c>
      <c r="U53" s="18" t="s">
        <v>69</v>
      </c>
      <c r="V53" s="18" t="s">
        <v>109</v>
      </c>
      <c r="W53" s="18" t="s">
        <v>216</v>
      </c>
      <c r="X53" s="2" t="s">
        <v>245</v>
      </c>
      <c r="Y53" s="14"/>
      <c r="Z53" s="5" t="s">
        <v>261</v>
      </c>
      <c r="AA53" s="19" t="s">
        <v>53</v>
      </c>
      <c r="AB53" s="19" t="s">
        <v>53</v>
      </c>
      <c r="AR53" s="18"/>
    </row>
    <row r="54" customFormat="false" ht="14.25" hidden="false" customHeight="true" outlineLevel="0" collapsed="false">
      <c r="A54" s="1" t="s">
        <v>262</v>
      </c>
      <c r="B54" s="1" t="s">
        <v>262</v>
      </c>
      <c r="C54" s="1" t="s">
        <v>221</v>
      </c>
      <c r="D54" s="1" t="s">
        <v>46</v>
      </c>
      <c r="E54" s="1" t="s">
        <v>263</v>
      </c>
      <c r="F54" s="1" t="s">
        <v>263</v>
      </c>
      <c r="G54" s="16" t="n">
        <v>24667</v>
      </c>
      <c r="H54" s="1" t="s">
        <v>223</v>
      </c>
      <c r="I54" s="1" t="s">
        <v>49</v>
      </c>
      <c r="J54" s="1" t="s">
        <v>124</v>
      </c>
      <c r="K54" s="22" t="s">
        <v>51</v>
      </c>
      <c r="L54" s="18" t="s">
        <v>150</v>
      </c>
      <c r="N54" s="1" t="n">
        <v>283</v>
      </c>
      <c r="O54" s="1" t="s">
        <v>53</v>
      </c>
      <c r="P54" s="18" t="s">
        <v>151</v>
      </c>
      <c r="Q54" s="18"/>
      <c r="R54" s="18" t="s">
        <v>135</v>
      </c>
      <c r="S54" s="18" t="s">
        <v>264</v>
      </c>
      <c r="T54" s="18"/>
      <c r="U54" s="18" t="s">
        <v>153</v>
      </c>
      <c r="V54" s="18" t="s">
        <v>109</v>
      </c>
      <c r="W54" s="18" t="s">
        <v>141</v>
      </c>
      <c r="X54" s="2" t="n">
        <v>24670</v>
      </c>
      <c r="Y54" s="14" t="s">
        <v>200</v>
      </c>
      <c r="Z54" s="5" t="s">
        <v>265</v>
      </c>
      <c r="AA54" s="19" t="n">
        <v>0.5</v>
      </c>
      <c r="AB54" s="19" t="n">
        <v>358.5</v>
      </c>
      <c r="AR54" s="18"/>
    </row>
    <row r="55" customFormat="false" ht="14.25" hidden="false" customHeight="true" outlineLevel="0" collapsed="false">
      <c r="A55" s="1" t="s">
        <v>266</v>
      </c>
      <c r="B55" s="1" t="s">
        <v>266</v>
      </c>
      <c r="C55" s="1" t="s">
        <v>227</v>
      </c>
      <c r="D55" s="1" t="s">
        <v>46</v>
      </c>
      <c r="E55" s="1" t="s">
        <v>267</v>
      </c>
      <c r="F55" s="1" t="s">
        <v>267</v>
      </c>
      <c r="G55" s="16" t="n">
        <v>24672</v>
      </c>
      <c r="H55" s="1" t="s">
        <v>268</v>
      </c>
      <c r="I55" s="1" t="s">
        <v>49</v>
      </c>
      <c r="J55" s="1" t="s">
        <v>124</v>
      </c>
      <c r="K55" s="22" t="s">
        <v>51</v>
      </c>
      <c r="L55" s="18" t="s">
        <v>52</v>
      </c>
      <c r="N55" s="1" t="n">
        <v>230</v>
      </c>
      <c r="O55" s="1" t="s">
        <v>53</v>
      </c>
      <c r="P55" s="18" t="s">
        <v>54</v>
      </c>
      <c r="Q55" s="18"/>
      <c r="R55" s="18" t="s">
        <v>107</v>
      </c>
      <c r="U55" s="18" t="s">
        <v>69</v>
      </c>
      <c r="V55" s="18" t="s">
        <v>109</v>
      </c>
      <c r="W55" s="18" t="s">
        <v>216</v>
      </c>
      <c r="X55" s="16" t="s">
        <v>53</v>
      </c>
      <c r="Y55" s="14" t="s">
        <v>159</v>
      </c>
      <c r="Z55" s="5" t="s">
        <v>218</v>
      </c>
      <c r="AA55" s="19" t="s">
        <v>53</v>
      </c>
      <c r="AB55" s="19" t="s">
        <v>53</v>
      </c>
      <c r="AR55" s="18"/>
    </row>
    <row r="56" customFormat="false" ht="14.25" hidden="false" customHeight="true" outlineLevel="0" collapsed="false">
      <c r="A56" s="1" t="s">
        <v>269</v>
      </c>
      <c r="B56" s="1" t="s">
        <v>269</v>
      </c>
      <c r="C56" s="1" t="s">
        <v>234</v>
      </c>
      <c r="D56" s="1" t="s">
        <v>46</v>
      </c>
      <c r="E56" s="1" t="s">
        <v>270</v>
      </c>
      <c r="F56" s="1" t="s">
        <v>270</v>
      </c>
      <c r="G56" s="16" t="n">
        <v>24685</v>
      </c>
      <c r="H56" s="1" t="s">
        <v>236</v>
      </c>
      <c r="I56" s="1" t="s">
        <v>49</v>
      </c>
      <c r="J56" s="1" t="s">
        <v>124</v>
      </c>
      <c r="K56" s="22" t="s">
        <v>51</v>
      </c>
      <c r="L56" s="18" t="s">
        <v>52</v>
      </c>
      <c r="N56" s="1" t="n">
        <v>385.6</v>
      </c>
      <c r="O56" s="1" t="n">
        <v>375</v>
      </c>
      <c r="P56" s="18" t="s">
        <v>54</v>
      </c>
      <c r="Q56" s="18"/>
      <c r="R56" s="18" t="s">
        <v>107</v>
      </c>
      <c r="U56" s="18" t="s">
        <v>69</v>
      </c>
      <c r="V56" s="18" t="s">
        <v>109</v>
      </c>
      <c r="W56" s="18" t="s">
        <v>110</v>
      </c>
      <c r="X56" s="2" t="n">
        <v>24868</v>
      </c>
      <c r="Y56" s="14" t="s">
        <v>200</v>
      </c>
      <c r="Z56" s="5" t="s">
        <v>271</v>
      </c>
      <c r="AA56" s="19" t="n">
        <v>-2.79</v>
      </c>
      <c r="AB56" s="19" t="n">
        <v>276.96</v>
      </c>
      <c r="AR56" s="18"/>
    </row>
    <row r="57" customFormat="false" ht="14.25" hidden="false" customHeight="true" outlineLevel="0" collapsed="false">
      <c r="A57" s="1" t="s">
        <v>272</v>
      </c>
      <c r="B57" s="1" t="s">
        <v>272</v>
      </c>
      <c r="C57" s="1" t="s">
        <v>221</v>
      </c>
      <c r="D57" s="1" t="s">
        <v>46</v>
      </c>
      <c r="E57" s="1" t="s">
        <v>273</v>
      </c>
      <c r="F57" s="1" t="s">
        <v>273</v>
      </c>
      <c r="G57" s="16" t="n">
        <v>24723</v>
      </c>
      <c r="H57" s="1" t="s">
        <v>223</v>
      </c>
      <c r="I57" s="1" t="s">
        <v>49</v>
      </c>
      <c r="J57" s="1" t="s">
        <v>124</v>
      </c>
      <c r="K57" s="22" t="s">
        <v>51</v>
      </c>
      <c r="L57" s="18" t="s">
        <v>150</v>
      </c>
      <c r="N57" s="1" t="n">
        <v>303</v>
      </c>
      <c r="O57" s="1" t="s">
        <v>53</v>
      </c>
      <c r="P57" s="18" t="s">
        <v>151</v>
      </c>
      <c r="Q57" s="18"/>
      <c r="R57" s="18" t="s">
        <v>107</v>
      </c>
      <c r="U57" s="18" t="s">
        <v>153</v>
      </c>
      <c r="V57" s="18" t="s">
        <v>109</v>
      </c>
      <c r="W57" s="18" t="s">
        <v>206</v>
      </c>
      <c r="X57" s="2" t="n">
        <v>24726</v>
      </c>
      <c r="Y57" s="14" t="s">
        <v>167</v>
      </c>
      <c r="Z57" s="5" t="s">
        <v>168</v>
      </c>
      <c r="AA57" s="19" t="n">
        <v>1.4551</v>
      </c>
      <c r="AB57" s="19" t="n">
        <v>23.1943</v>
      </c>
      <c r="AR57" s="18"/>
    </row>
    <row r="58" customFormat="false" ht="14.25" hidden="false" customHeight="true" outlineLevel="0" collapsed="false">
      <c r="A58" s="1" t="s">
        <v>274</v>
      </c>
      <c r="B58" s="1" t="s">
        <v>274</v>
      </c>
      <c r="C58" s="1" t="s">
        <v>221</v>
      </c>
      <c r="D58" s="1" t="s">
        <v>46</v>
      </c>
      <c r="E58" s="1" t="s">
        <v>275</v>
      </c>
      <c r="F58" s="1" t="s">
        <v>275</v>
      </c>
      <c r="G58" s="16" t="n">
        <v>24783</v>
      </c>
      <c r="H58" s="1" t="s">
        <v>223</v>
      </c>
      <c r="I58" s="1" t="s">
        <v>49</v>
      </c>
      <c r="J58" s="1" t="s">
        <v>124</v>
      </c>
      <c r="K58" s="22" t="s">
        <v>51</v>
      </c>
      <c r="L58" s="18" t="s">
        <v>150</v>
      </c>
      <c r="N58" s="1" t="n">
        <v>299.6</v>
      </c>
      <c r="O58" s="1" t="s">
        <v>53</v>
      </c>
      <c r="P58" s="18" t="s">
        <v>151</v>
      </c>
      <c r="Q58" s="18"/>
      <c r="R58" s="18" t="s">
        <v>107</v>
      </c>
      <c r="U58" s="18" t="s">
        <v>153</v>
      </c>
      <c r="V58" s="18" t="s">
        <v>109</v>
      </c>
      <c r="W58" s="18" t="s">
        <v>206</v>
      </c>
      <c r="X58" s="2" t="n">
        <v>24786</v>
      </c>
      <c r="Y58" s="14" t="s">
        <v>167</v>
      </c>
      <c r="Z58" s="5" t="s">
        <v>168</v>
      </c>
      <c r="AA58" s="19" t="n">
        <v>0.4742</v>
      </c>
      <c r="AB58" s="19" t="n">
        <v>358.5725</v>
      </c>
      <c r="AR58" s="18"/>
    </row>
    <row r="59" customFormat="false" ht="14.7" hidden="false" customHeight="true" outlineLevel="0" collapsed="false">
      <c r="A59" s="1" t="s">
        <v>276</v>
      </c>
      <c r="B59" s="1" t="s">
        <v>276</v>
      </c>
      <c r="C59" s="1" t="s">
        <v>221</v>
      </c>
      <c r="D59" s="1" t="s">
        <v>46</v>
      </c>
      <c r="E59" s="1" t="s">
        <v>277</v>
      </c>
      <c r="F59" s="1" t="s">
        <v>277</v>
      </c>
      <c r="G59" s="16" t="n">
        <v>24844</v>
      </c>
      <c r="H59" s="1" t="s">
        <v>223</v>
      </c>
      <c r="I59" s="1" t="s">
        <v>49</v>
      </c>
      <c r="J59" s="1" t="s">
        <v>124</v>
      </c>
      <c r="K59" s="22" t="s">
        <v>51</v>
      </c>
      <c r="L59" s="18" t="s">
        <v>150</v>
      </c>
      <c r="N59" s="1" t="n">
        <v>305.7</v>
      </c>
      <c r="O59" s="1" t="s">
        <v>53</v>
      </c>
      <c r="P59" s="18" t="s">
        <v>151</v>
      </c>
      <c r="Q59" s="18"/>
      <c r="R59" s="18" t="s">
        <v>107</v>
      </c>
      <c r="U59" s="18" t="s">
        <v>153</v>
      </c>
      <c r="V59" s="18" t="s">
        <v>109</v>
      </c>
      <c r="W59" s="18" t="s">
        <v>206</v>
      </c>
      <c r="X59" s="2" t="n">
        <v>24847</v>
      </c>
      <c r="Y59" s="14" t="s">
        <v>167</v>
      </c>
      <c r="Z59" s="5" t="s">
        <v>168</v>
      </c>
      <c r="AA59" s="19" t="n">
        <v>-40.9812</v>
      </c>
      <c r="AB59" s="19" t="n">
        <v>348.4873</v>
      </c>
      <c r="AR59" s="18"/>
    </row>
    <row r="60" customFormat="false" ht="14.25" hidden="false" customHeight="true" outlineLevel="0" collapsed="false">
      <c r="A60" s="1" t="s">
        <v>278</v>
      </c>
      <c r="B60" s="1" t="s">
        <v>278</v>
      </c>
      <c r="C60" s="1" t="s">
        <v>62</v>
      </c>
      <c r="D60" s="1" t="s">
        <v>46</v>
      </c>
      <c r="E60" s="1" t="s">
        <v>63</v>
      </c>
      <c r="F60" s="1" t="s">
        <v>63</v>
      </c>
      <c r="G60" s="16" t="n">
        <v>24875</v>
      </c>
      <c r="H60" s="20" t="s">
        <v>149</v>
      </c>
      <c r="I60" s="20" t="s">
        <v>65</v>
      </c>
      <c r="J60" s="1" t="s">
        <v>53</v>
      </c>
      <c r="K60" s="22" t="s">
        <v>66</v>
      </c>
      <c r="L60" s="18" t="s">
        <v>52</v>
      </c>
      <c r="N60" s="1"/>
      <c r="O60" s="1" t="s">
        <v>53</v>
      </c>
      <c r="P60" s="18" t="s">
        <v>54</v>
      </c>
      <c r="Q60" s="18"/>
      <c r="R60" s="18" t="s">
        <v>56</v>
      </c>
      <c r="S60" s="18" t="s">
        <v>57</v>
      </c>
      <c r="T60" s="18"/>
      <c r="U60" s="18" t="s">
        <v>53</v>
      </c>
      <c r="V60" s="18" t="s">
        <v>58</v>
      </c>
      <c r="W60" s="18" t="s">
        <v>59</v>
      </c>
      <c r="X60" s="16" t="n">
        <v>24875</v>
      </c>
      <c r="Y60" s="14"/>
      <c r="AA60" s="19"/>
      <c r="AB60" s="19"/>
      <c r="AR60" s="18"/>
    </row>
    <row r="61" customFormat="false" ht="14.7" hidden="false" customHeight="true" outlineLevel="0" collapsed="false">
      <c r="A61" s="1" t="s">
        <v>279</v>
      </c>
      <c r="B61" s="1" t="s">
        <v>279</v>
      </c>
      <c r="C61" s="1" t="s">
        <v>62</v>
      </c>
      <c r="D61" s="1" t="s">
        <v>46</v>
      </c>
      <c r="E61" s="1" t="s">
        <v>280</v>
      </c>
      <c r="F61" s="1" t="s">
        <v>280</v>
      </c>
      <c r="G61" s="16" t="n">
        <v>24935</v>
      </c>
      <c r="H61" s="1" t="s">
        <v>157</v>
      </c>
      <c r="I61" s="1" t="s">
        <v>65</v>
      </c>
      <c r="J61" s="1" t="s">
        <v>53</v>
      </c>
      <c r="K61" s="22" t="s">
        <v>66</v>
      </c>
      <c r="L61" s="18" t="s">
        <v>52</v>
      </c>
      <c r="N61" s="1" t="n">
        <v>1700</v>
      </c>
      <c r="O61" s="1" t="s">
        <v>53</v>
      </c>
      <c r="P61" s="18" t="s">
        <v>54</v>
      </c>
      <c r="Q61" s="18"/>
      <c r="R61" s="18" t="s">
        <v>107</v>
      </c>
      <c r="U61" s="18" t="s">
        <v>69</v>
      </c>
      <c r="V61" s="18" t="s">
        <v>109</v>
      </c>
      <c r="W61" s="18" t="s">
        <v>216</v>
      </c>
      <c r="X61" s="16" t="s">
        <v>53</v>
      </c>
      <c r="Y61" s="14"/>
      <c r="Z61" s="5" t="s">
        <v>218</v>
      </c>
      <c r="AA61" s="19" t="s">
        <v>53</v>
      </c>
      <c r="AB61" s="19" t="s">
        <v>53</v>
      </c>
      <c r="AR61" s="18"/>
    </row>
    <row r="62" customFormat="false" ht="14.25" hidden="false" customHeight="true" outlineLevel="0" collapsed="false">
      <c r="A62" s="1" t="s">
        <v>281</v>
      </c>
      <c r="B62" s="1" t="s">
        <v>281</v>
      </c>
      <c r="C62" s="1" t="s">
        <v>195</v>
      </c>
      <c r="D62" s="1" t="s">
        <v>46</v>
      </c>
      <c r="E62" s="1" t="s">
        <v>63</v>
      </c>
      <c r="F62" s="1" t="s">
        <v>63</v>
      </c>
      <c r="G62" s="16" t="n">
        <v>24950</v>
      </c>
      <c r="H62" s="20" t="s">
        <v>282</v>
      </c>
      <c r="I62" s="20" t="s">
        <v>65</v>
      </c>
      <c r="J62" s="1" t="s">
        <v>53</v>
      </c>
      <c r="K62" s="22" t="s">
        <v>66</v>
      </c>
      <c r="L62" s="18" t="s">
        <v>283</v>
      </c>
      <c r="N62" s="1"/>
      <c r="O62" s="1" t="s">
        <v>53</v>
      </c>
      <c r="P62" s="18" t="s">
        <v>85</v>
      </c>
      <c r="Q62" s="18"/>
      <c r="R62" s="18" t="s">
        <v>56</v>
      </c>
      <c r="S62" s="18" t="s">
        <v>57</v>
      </c>
      <c r="T62" s="18"/>
      <c r="U62" s="18" t="s">
        <v>284</v>
      </c>
      <c r="V62" s="18" t="s">
        <v>58</v>
      </c>
      <c r="W62" s="18" t="s">
        <v>59</v>
      </c>
      <c r="X62" s="16" t="n">
        <v>24950</v>
      </c>
      <c r="Y62" s="14"/>
      <c r="AA62" s="19"/>
      <c r="AB62" s="19"/>
      <c r="AR62" s="18"/>
    </row>
    <row r="63" customFormat="false" ht="14.25" hidden="false" customHeight="true" outlineLevel="0" collapsed="false">
      <c r="A63" s="1" t="s">
        <v>285</v>
      </c>
      <c r="B63" s="1" t="s">
        <v>285</v>
      </c>
      <c r="C63" s="1" t="s">
        <v>195</v>
      </c>
      <c r="D63" s="1" t="s">
        <v>46</v>
      </c>
      <c r="E63" s="1" t="s">
        <v>286</v>
      </c>
      <c r="F63" s="1" t="s">
        <v>286</v>
      </c>
      <c r="G63" s="16" t="n">
        <v>25095</v>
      </c>
      <c r="H63" s="1" t="s">
        <v>287</v>
      </c>
      <c r="I63" s="1" t="s">
        <v>65</v>
      </c>
      <c r="J63" s="1" t="s">
        <v>53</v>
      </c>
      <c r="K63" s="22" t="s">
        <v>66</v>
      </c>
      <c r="L63" s="18" t="s">
        <v>52</v>
      </c>
      <c r="N63" s="1" t="n">
        <v>5375</v>
      </c>
      <c r="O63" s="1" t="s">
        <v>53</v>
      </c>
      <c r="P63" s="18" t="s">
        <v>85</v>
      </c>
      <c r="Q63" s="18"/>
      <c r="R63" s="18" t="s">
        <v>107</v>
      </c>
      <c r="T63" s="18" t="s">
        <v>288</v>
      </c>
      <c r="U63" s="18" t="s">
        <v>284</v>
      </c>
      <c r="V63" s="18" t="s">
        <v>58</v>
      </c>
      <c r="W63" s="18" t="s">
        <v>289</v>
      </c>
      <c r="X63" s="2" t="n">
        <v>25102</v>
      </c>
      <c r="Y63" s="14"/>
      <c r="AA63" s="19"/>
      <c r="AB63" s="19"/>
      <c r="AR63" s="18"/>
    </row>
    <row r="64" customFormat="false" ht="14.25" hidden="false" customHeight="true" outlineLevel="0" collapsed="false">
      <c r="A64" s="1" t="s">
        <v>290</v>
      </c>
      <c r="B64" s="1" t="s">
        <v>290</v>
      </c>
      <c r="C64" s="1" t="s">
        <v>195</v>
      </c>
      <c r="D64" s="1" t="s">
        <v>46</v>
      </c>
      <c r="E64" s="1" t="s">
        <v>291</v>
      </c>
      <c r="F64" s="1" t="s">
        <v>291</v>
      </c>
      <c r="G64" s="16" t="n">
        <v>25152</v>
      </c>
      <c r="H64" s="1" t="s">
        <v>287</v>
      </c>
      <c r="I64" s="1" t="s">
        <v>65</v>
      </c>
      <c r="J64" s="1" t="s">
        <v>53</v>
      </c>
      <c r="K64" s="22" t="s">
        <v>66</v>
      </c>
      <c r="L64" s="18" t="s">
        <v>52</v>
      </c>
      <c r="N64" s="1" t="n">
        <v>5375</v>
      </c>
      <c r="O64" s="1" t="s">
        <v>53</v>
      </c>
      <c r="P64" s="18" t="s">
        <v>85</v>
      </c>
      <c r="Q64" s="18"/>
      <c r="R64" s="18" t="s">
        <v>107</v>
      </c>
      <c r="T64" s="18" t="s">
        <v>292</v>
      </c>
      <c r="U64" s="18" t="s">
        <v>284</v>
      </c>
      <c r="V64" s="18" t="s">
        <v>58</v>
      </c>
      <c r="W64" s="18" t="s">
        <v>289</v>
      </c>
      <c r="X64" s="2" t="n">
        <v>25159</v>
      </c>
      <c r="Y64" s="14"/>
      <c r="AA64" s="19"/>
      <c r="AB64" s="19"/>
      <c r="AR64" s="18"/>
    </row>
    <row r="65" customFormat="false" ht="14.25" hidden="false" customHeight="true" outlineLevel="0" collapsed="false">
      <c r="A65" s="1" t="s">
        <v>293</v>
      </c>
      <c r="B65" s="1" t="s">
        <v>294</v>
      </c>
      <c r="C65" s="1" t="s">
        <v>295</v>
      </c>
      <c r="D65" s="1" t="s">
        <v>46</v>
      </c>
      <c r="E65" s="1" t="s">
        <v>296</v>
      </c>
      <c r="F65" s="1" t="s">
        <v>296</v>
      </c>
      <c r="G65" s="16" t="n">
        <v>25193</v>
      </c>
      <c r="H65" s="20" t="s">
        <v>297</v>
      </c>
      <c r="I65" s="1" t="s">
        <v>49</v>
      </c>
      <c r="J65" s="1" t="s">
        <v>298</v>
      </c>
      <c r="K65" s="22" t="s">
        <v>51</v>
      </c>
      <c r="L65" s="18" t="s">
        <v>299</v>
      </c>
      <c r="N65" s="1" t="n">
        <v>28817</v>
      </c>
      <c r="O65" s="1" t="s">
        <v>53</v>
      </c>
      <c r="P65" s="18" t="s">
        <v>54</v>
      </c>
      <c r="Q65" s="18" t="s">
        <v>55</v>
      </c>
      <c r="R65" s="1" t="s">
        <v>107</v>
      </c>
      <c r="U65" s="18" t="s">
        <v>284</v>
      </c>
      <c r="V65" s="18" t="s">
        <v>58</v>
      </c>
      <c r="W65" s="18" t="s">
        <v>289</v>
      </c>
      <c r="X65" s="16" t="n">
        <v>25199</v>
      </c>
      <c r="Y65" s="14"/>
      <c r="AA65" s="19"/>
      <c r="AB65" s="19"/>
      <c r="AR65" s="18"/>
    </row>
    <row r="66" customFormat="false" ht="14.25" hidden="false" customHeight="true" outlineLevel="0" collapsed="false">
      <c r="A66" s="1" t="s">
        <v>300</v>
      </c>
      <c r="B66" s="1" t="s">
        <v>294</v>
      </c>
      <c r="C66" s="1" t="s">
        <v>295</v>
      </c>
      <c r="D66" s="1" t="s">
        <v>46</v>
      </c>
      <c r="E66" s="1" t="s">
        <v>296</v>
      </c>
      <c r="F66" s="1" t="s">
        <v>296</v>
      </c>
      <c r="G66" s="16" t="n">
        <v>25193</v>
      </c>
      <c r="H66" s="20" t="s">
        <v>297</v>
      </c>
      <c r="I66" s="1" t="s">
        <v>49</v>
      </c>
      <c r="J66" s="1" t="s">
        <v>298</v>
      </c>
      <c r="K66" s="22" t="s">
        <v>51</v>
      </c>
      <c r="L66" s="18" t="s">
        <v>52</v>
      </c>
      <c r="N66" s="1"/>
      <c r="O66" s="1" t="s">
        <v>53</v>
      </c>
      <c r="P66" s="18" t="s">
        <v>54</v>
      </c>
      <c r="Q66" s="18" t="s">
        <v>55</v>
      </c>
      <c r="R66" s="1" t="s">
        <v>107</v>
      </c>
      <c r="U66" s="18" t="s">
        <v>119</v>
      </c>
      <c r="V66" s="18" t="s">
        <v>58</v>
      </c>
      <c r="W66" s="18" t="s">
        <v>79</v>
      </c>
      <c r="X66" s="16" t="n">
        <v>25199</v>
      </c>
      <c r="Y66" s="14"/>
      <c r="AA66" s="19"/>
      <c r="AB66" s="19"/>
      <c r="AR66" s="18"/>
    </row>
    <row r="67" customFormat="false" ht="14.7" hidden="false" customHeight="true" outlineLevel="0" collapsed="false">
      <c r="A67" s="1" t="s">
        <v>301</v>
      </c>
      <c r="B67" s="1" t="s">
        <v>294</v>
      </c>
      <c r="C67" s="1" t="s">
        <v>295</v>
      </c>
      <c r="D67" s="1" t="s">
        <v>46</v>
      </c>
      <c r="E67" s="1" t="s">
        <v>302</v>
      </c>
      <c r="F67" s="1" t="s">
        <v>302</v>
      </c>
      <c r="G67" s="16" t="n">
        <v>25193</v>
      </c>
      <c r="H67" s="20" t="s">
        <v>297</v>
      </c>
      <c r="I67" s="1" t="s">
        <v>49</v>
      </c>
      <c r="J67" s="1" t="s">
        <v>298</v>
      </c>
      <c r="K67" s="22" t="s">
        <v>51</v>
      </c>
      <c r="L67" s="18" t="s">
        <v>114</v>
      </c>
      <c r="M67" s="3" t="n">
        <v>123000</v>
      </c>
      <c r="N67" s="4" t="n">
        <v>13500</v>
      </c>
      <c r="O67" s="1" t="s">
        <v>53</v>
      </c>
      <c r="P67" s="18" t="s">
        <v>85</v>
      </c>
      <c r="Q67" s="18"/>
      <c r="R67" s="1" t="s">
        <v>107</v>
      </c>
      <c r="U67" s="18" t="s">
        <v>86</v>
      </c>
      <c r="V67" s="18" t="s">
        <v>93</v>
      </c>
      <c r="W67" s="18" t="s">
        <v>94</v>
      </c>
      <c r="X67" s="16" t="n">
        <v>25196</v>
      </c>
      <c r="Y67" s="14"/>
      <c r="AA67" s="19"/>
      <c r="AB67" s="19"/>
      <c r="AC67" s="1" t="s">
        <v>303</v>
      </c>
      <c r="AD67" s="1" t="n">
        <v>0.902</v>
      </c>
      <c r="AE67" s="1" t="n">
        <v>0.987</v>
      </c>
      <c r="AF67" s="1" t="n">
        <v>0.944</v>
      </c>
      <c r="AG67" s="1" t="n">
        <f aca="false">((AF67*149600000)^3*2.97*10^(-10))^(0.5)/(3600*24)</f>
        <v>334.749443671292</v>
      </c>
      <c r="AH67" s="1" t="n">
        <v>0.046</v>
      </c>
      <c r="AI67" s="1" t="n">
        <v>0.97</v>
      </c>
      <c r="AJ67" s="1" t="n">
        <v>272</v>
      </c>
      <c r="AK67" s="1" t="n">
        <v>278.8</v>
      </c>
      <c r="AL67" s="24" t="n">
        <v>25056.2802083333</v>
      </c>
      <c r="AO67" s="1" t="s">
        <v>163</v>
      </c>
      <c r="AP67" s="1" t="n">
        <v>18.7</v>
      </c>
      <c r="AQ67" s="1" t="n">
        <v>6.6</v>
      </c>
      <c r="AR67" s="18" t="s">
        <v>304</v>
      </c>
    </row>
    <row r="68" customFormat="false" ht="14.7" hidden="false" customHeight="true" outlineLevel="0" collapsed="false">
      <c r="A68" s="1" t="s">
        <v>305</v>
      </c>
      <c r="B68" s="1" t="s">
        <v>305</v>
      </c>
      <c r="C68" s="1" t="s">
        <v>195</v>
      </c>
      <c r="D68" s="1" t="s">
        <v>46</v>
      </c>
      <c r="E68" s="1" t="s">
        <v>63</v>
      </c>
      <c r="F68" s="1" t="s">
        <v>63</v>
      </c>
      <c r="G68" s="16" t="n">
        <v>25223</v>
      </c>
      <c r="H68" s="20" t="s">
        <v>282</v>
      </c>
      <c r="I68" s="20" t="s">
        <v>65</v>
      </c>
      <c r="J68" s="1" t="s">
        <v>53</v>
      </c>
      <c r="K68" s="22" t="s">
        <v>66</v>
      </c>
      <c r="L68" s="18" t="s">
        <v>283</v>
      </c>
      <c r="N68" s="1"/>
      <c r="O68" s="1" t="s">
        <v>53</v>
      </c>
      <c r="P68" s="18" t="s">
        <v>85</v>
      </c>
      <c r="Q68" s="18"/>
      <c r="R68" s="18" t="s">
        <v>56</v>
      </c>
      <c r="S68" s="18" t="s">
        <v>57</v>
      </c>
      <c r="T68" s="18"/>
      <c r="U68" s="18" t="s">
        <v>284</v>
      </c>
      <c r="V68" s="18" t="s">
        <v>58</v>
      </c>
      <c r="W68" s="18" t="s">
        <v>59</v>
      </c>
      <c r="X68" s="16" t="n">
        <v>25223</v>
      </c>
      <c r="Y68" s="14"/>
      <c r="AA68" s="19"/>
      <c r="AB68" s="19"/>
      <c r="AR68" s="18"/>
    </row>
    <row r="69" customFormat="false" ht="14.7" hidden="false" customHeight="true" outlineLevel="0" collapsed="false">
      <c r="A69" s="1" t="s">
        <v>306</v>
      </c>
      <c r="B69" s="1" t="s">
        <v>306</v>
      </c>
      <c r="C69" s="1" t="s">
        <v>62</v>
      </c>
      <c r="D69" s="1" t="s">
        <v>46</v>
      </c>
      <c r="E69" s="1" t="s">
        <v>63</v>
      </c>
      <c r="F69" s="1" t="s">
        <v>63</v>
      </c>
      <c r="G69" s="16" t="n">
        <v>25253</v>
      </c>
      <c r="H69" s="20" t="s">
        <v>282</v>
      </c>
      <c r="I69" s="20" t="s">
        <v>65</v>
      </c>
      <c r="J69" s="1" t="s">
        <v>53</v>
      </c>
      <c r="K69" s="22" t="s">
        <v>66</v>
      </c>
      <c r="L69" s="18" t="s">
        <v>150</v>
      </c>
      <c r="N69" s="1"/>
      <c r="O69" s="1" t="s">
        <v>53</v>
      </c>
      <c r="P69" s="18" t="s">
        <v>151</v>
      </c>
      <c r="Q69" s="18"/>
      <c r="R69" s="18" t="s">
        <v>56</v>
      </c>
      <c r="S69" s="18" t="s">
        <v>57</v>
      </c>
      <c r="T69" s="18"/>
      <c r="U69" s="18" t="s">
        <v>153</v>
      </c>
      <c r="V69" s="18" t="s">
        <v>58</v>
      </c>
      <c r="W69" s="18" t="s">
        <v>59</v>
      </c>
      <c r="X69" s="16" t="n">
        <v>25253</v>
      </c>
      <c r="Y69" s="14"/>
      <c r="AA69" s="19"/>
      <c r="AB69" s="19"/>
      <c r="AR69" s="18"/>
    </row>
    <row r="70" customFormat="false" ht="14.7" hidden="false" customHeight="true" outlineLevel="0" collapsed="false">
      <c r="A70" s="1" t="s">
        <v>307</v>
      </c>
      <c r="B70" s="1" t="s">
        <v>306</v>
      </c>
      <c r="C70" s="1" t="s">
        <v>62</v>
      </c>
      <c r="D70" s="1" t="s">
        <v>306</v>
      </c>
      <c r="E70" s="1" t="s">
        <v>63</v>
      </c>
      <c r="F70" s="1" t="s">
        <v>63</v>
      </c>
      <c r="G70" s="16" t="n">
        <v>25253</v>
      </c>
      <c r="H70" s="20" t="s">
        <v>282</v>
      </c>
      <c r="I70" s="20" t="s">
        <v>65</v>
      </c>
      <c r="J70" s="1" t="s">
        <v>53</v>
      </c>
      <c r="K70" s="22" t="s">
        <v>66</v>
      </c>
      <c r="L70" s="18" t="s">
        <v>308</v>
      </c>
      <c r="N70" s="1"/>
      <c r="O70" s="1" t="s">
        <v>53</v>
      </c>
      <c r="P70" s="18" t="s">
        <v>309</v>
      </c>
      <c r="Q70" s="18"/>
      <c r="R70" s="18" t="s">
        <v>56</v>
      </c>
      <c r="S70" s="18" t="s">
        <v>57</v>
      </c>
      <c r="T70" s="18" t="s">
        <v>310</v>
      </c>
      <c r="U70" s="18" t="s">
        <v>153</v>
      </c>
      <c r="V70" s="18" t="s">
        <v>58</v>
      </c>
      <c r="W70" s="18" t="s">
        <v>59</v>
      </c>
      <c r="X70" s="16" t="n">
        <v>25253</v>
      </c>
      <c r="Y70" s="14"/>
      <c r="AA70" s="19"/>
      <c r="AB70" s="19"/>
      <c r="AR70" s="18"/>
    </row>
    <row r="71" customFormat="false" ht="14.7" hidden="false" customHeight="true" outlineLevel="0" collapsed="false">
      <c r="A71" s="1" t="s">
        <v>311</v>
      </c>
      <c r="B71" s="1" t="s">
        <v>311</v>
      </c>
      <c r="C71" s="1" t="s">
        <v>195</v>
      </c>
      <c r="D71" s="1" t="s">
        <v>46</v>
      </c>
      <c r="E71" s="1" t="s">
        <v>63</v>
      </c>
      <c r="F71" s="1" t="s">
        <v>63</v>
      </c>
      <c r="G71" s="16" t="n">
        <v>25255</v>
      </c>
      <c r="H71" s="20" t="s">
        <v>312</v>
      </c>
      <c r="I71" s="20" t="s">
        <v>65</v>
      </c>
      <c r="J71" s="1" t="s">
        <v>53</v>
      </c>
      <c r="K71" s="22" t="s">
        <v>66</v>
      </c>
      <c r="L71" s="18" t="s">
        <v>283</v>
      </c>
      <c r="N71" s="1"/>
      <c r="O71" s="1" t="s">
        <v>53</v>
      </c>
      <c r="P71" s="18" t="s">
        <v>54</v>
      </c>
      <c r="Q71" s="18"/>
      <c r="R71" s="18" t="s">
        <v>56</v>
      </c>
      <c r="S71" s="18" t="s">
        <v>57</v>
      </c>
      <c r="T71" s="18"/>
      <c r="U71" s="18" t="s">
        <v>53</v>
      </c>
      <c r="V71" s="18" t="s">
        <v>58</v>
      </c>
      <c r="W71" s="18" t="s">
        <v>59</v>
      </c>
      <c r="X71" s="16" t="n">
        <v>25255</v>
      </c>
      <c r="Y71" s="14"/>
      <c r="AA71" s="19"/>
      <c r="AB71" s="19"/>
      <c r="AR71" s="18"/>
    </row>
    <row r="72" customFormat="false" ht="14.7" hidden="false" customHeight="true" outlineLevel="0" collapsed="false">
      <c r="A72" s="1" t="s">
        <v>313</v>
      </c>
      <c r="B72" s="1" t="s">
        <v>314</v>
      </c>
      <c r="C72" s="1" t="s">
        <v>62</v>
      </c>
      <c r="D72" s="1" t="s">
        <v>46</v>
      </c>
      <c r="E72" s="1" t="s">
        <v>63</v>
      </c>
      <c r="F72" s="1" t="s">
        <v>63</v>
      </c>
      <c r="G72" s="16" t="n">
        <v>25308</v>
      </c>
      <c r="H72" s="20" t="s">
        <v>282</v>
      </c>
      <c r="I72" s="20" t="s">
        <v>65</v>
      </c>
      <c r="J72" s="1" t="s">
        <v>53</v>
      </c>
      <c r="K72" s="22" t="s">
        <v>66</v>
      </c>
      <c r="L72" s="1" t="s">
        <v>315</v>
      </c>
      <c r="N72" s="21" t="n">
        <v>1880</v>
      </c>
      <c r="O72" s="1" t="s">
        <v>53</v>
      </c>
      <c r="P72" s="18" t="s">
        <v>316</v>
      </c>
      <c r="Q72" s="18"/>
      <c r="R72" s="18" t="s">
        <v>56</v>
      </c>
      <c r="S72" s="18" t="s">
        <v>57</v>
      </c>
      <c r="T72" s="18"/>
      <c r="U72" s="18" t="s">
        <v>284</v>
      </c>
      <c r="V72" s="18" t="s">
        <v>58</v>
      </c>
      <c r="W72" s="18" t="s">
        <v>59</v>
      </c>
      <c r="X72" s="16" t="n">
        <v>25308</v>
      </c>
      <c r="Y72" s="14"/>
      <c r="AA72" s="19"/>
      <c r="AB72" s="19"/>
      <c r="AR72" s="18"/>
    </row>
    <row r="73" customFormat="false" ht="14.25" hidden="false" customHeight="true" outlineLevel="0" collapsed="false">
      <c r="A73" s="1" t="s">
        <v>317</v>
      </c>
      <c r="B73" s="1" t="s">
        <v>314</v>
      </c>
      <c r="C73" s="1" t="s">
        <v>62</v>
      </c>
      <c r="D73" s="1" t="s">
        <v>46</v>
      </c>
      <c r="E73" s="1" t="s">
        <v>63</v>
      </c>
      <c r="F73" s="1" t="s">
        <v>63</v>
      </c>
      <c r="G73" s="16" t="n">
        <v>25308</v>
      </c>
      <c r="H73" s="20" t="s">
        <v>282</v>
      </c>
      <c r="I73" s="20" t="s">
        <v>65</v>
      </c>
      <c r="J73" s="1" t="s">
        <v>53</v>
      </c>
      <c r="K73" s="22" t="s">
        <v>66</v>
      </c>
      <c r="L73" s="18" t="s">
        <v>150</v>
      </c>
      <c r="N73" s="21"/>
      <c r="O73" s="1" t="s">
        <v>53</v>
      </c>
      <c r="P73" s="18" t="s">
        <v>151</v>
      </c>
      <c r="Q73" s="18"/>
      <c r="R73" s="18" t="s">
        <v>56</v>
      </c>
      <c r="S73" s="18" t="s">
        <v>57</v>
      </c>
      <c r="T73" s="18"/>
      <c r="U73" s="18" t="s">
        <v>153</v>
      </c>
      <c r="V73" s="18" t="s">
        <v>58</v>
      </c>
      <c r="W73" s="18" t="s">
        <v>59</v>
      </c>
      <c r="X73" s="16" t="n">
        <v>25308</v>
      </c>
      <c r="Y73" s="14"/>
      <c r="AA73" s="19"/>
      <c r="AB73" s="19"/>
      <c r="AR73" s="18"/>
    </row>
    <row r="74" customFormat="false" ht="14.25" hidden="false" customHeight="true" outlineLevel="0" collapsed="false">
      <c r="A74" s="1" t="s">
        <v>318</v>
      </c>
      <c r="B74" s="1" t="s">
        <v>319</v>
      </c>
      <c r="C74" s="1" t="s">
        <v>295</v>
      </c>
      <c r="D74" s="1" t="s">
        <v>46</v>
      </c>
      <c r="E74" s="1" t="s">
        <v>320</v>
      </c>
      <c r="F74" s="1" t="s">
        <v>320</v>
      </c>
      <c r="G74" s="16" t="n">
        <v>25341</v>
      </c>
      <c r="H74" s="20" t="s">
        <v>297</v>
      </c>
      <c r="I74" s="1" t="s">
        <v>49</v>
      </c>
      <c r="J74" s="1" t="s">
        <v>298</v>
      </c>
      <c r="K74" s="22" t="s">
        <v>51</v>
      </c>
      <c r="L74" s="18" t="s">
        <v>299</v>
      </c>
      <c r="N74" s="21" t="n">
        <v>28834</v>
      </c>
      <c r="O74" s="1" t="s">
        <v>53</v>
      </c>
      <c r="P74" s="18" t="s">
        <v>54</v>
      </c>
      <c r="Q74" s="18" t="s">
        <v>55</v>
      </c>
      <c r="R74" s="18" t="s">
        <v>107</v>
      </c>
      <c r="U74" s="18" t="s">
        <v>284</v>
      </c>
      <c r="V74" s="18" t="s">
        <v>58</v>
      </c>
      <c r="W74" s="18" t="s">
        <v>289</v>
      </c>
      <c r="X74" s="16" t="n">
        <v>25349</v>
      </c>
      <c r="Y74" s="14"/>
      <c r="AA74" s="19"/>
      <c r="AB74" s="19"/>
      <c r="AR74" s="18"/>
    </row>
    <row r="75" customFormat="false" ht="14.25" hidden="false" customHeight="true" outlineLevel="0" collapsed="false">
      <c r="A75" s="1" t="s">
        <v>321</v>
      </c>
      <c r="B75" s="1" t="s">
        <v>319</v>
      </c>
      <c r="C75" s="1" t="s">
        <v>295</v>
      </c>
      <c r="D75" s="1" t="s">
        <v>46</v>
      </c>
      <c r="E75" s="1" t="s">
        <v>320</v>
      </c>
      <c r="F75" s="1" t="s">
        <v>320</v>
      </c>
      <c r="G75" s="16" t="n">
        <v>25341</v>
      </c>
      <c r="H75" s="20" t="s">
        <v>297</v>
      </c>
      <c r="I75" s="1" t="s">
        <v>49</v>
      </c>
      <c r="J75" s="1" t="s">
        <v>298</v>
      </c>
      <c r="K75" s="22" t="s">
        <v>51</v>
      </c>
      <c r="L75" s="18" t="s">
        <v>52</v>
      </c>
      <c r="N75" s="21"/>
      <c r="O75" s="1" t="s">
        <v>53</v>
      </c>
      <c r="P75" s="18" t="s">
        <v>54</v>
      </c>
      <c r="Q75" s="18" t="s">
        <v>55</v>
      </c>
      <c r="R75" s="18" t="s">
        <v>107</v>
      </c>
      <c r="U75" s="18" t="s">
        <v>119</v>
      </c>
      <c r="V75" s="18" t="s">
        <v>58</v>
      </c>
      <c r="W75" s="18" t="s">
        <v>79</v>
      </c>
      <c r="X75" s="16" t="n">
        <v>25349</v>
      </c>
      <c r="Y75" s="14"/>
      <c r="AA75" s="19"/>
      <c r="AB75" s="19"/>
      <c r="AR75" s="18"/>
    </row>
    <row r="76" customFormat="false" ht="14.25" hidden="false" customHeight="true" outlineLevel="0" collapsed="false">
      <c r="A76" s="1" t="s">
        <v>322</v>
      </c>
      <c r="B76" s="1" t="s">
        <v>319</v>
      </c>
      <c r="C76" s="1" t="s">
        <v>295</v>
      </c>
      <c r="D76" s="1" t="s">
        <v>46</v>
      </c>
      <c r="E76" s="1" t="s">
        <v>320</v>
      </c>
      <c r="F76" s="1" t="s">
        <v>63</v>
      </c>
      <c r="G76" s="16" t="n">
        <v>25341</v>
      </c>
      <c r="H76" s="20" t="s">
        <v>297</v>
      </c>
      <c r="I76" s="1" t="s">
        <v>49</v>
      </c>
      <c r="J76" s="1" t="s">
        <v>298</v>
      </c>
      <c r="K76" s="22" t="s">
        <v>51</v>
      </c>
      <c r="L76" s="18" t="s">
        <v>323</v>
      </c>
      <c r="N76" s="25" t="n">
        <v>13941</v>
      </c>
      <c r="O76" s="1" t="s">
        <v>53</v>
      </c>
      <c r="P76" s="18" t="s">
        <v>54</v>
      </c>
      <c r="Q76" s="18" t="s">
        <v>55</v>
      </c>
      <c r="R76" s="18" t="s">
        <v>107</v>
      </c>
      <c r="U76" s="18" t="s">
        <v>86</v>
      </c>
      <c r="V76" s="18" t="s">
        <v>93</v>
      </c>
      <c r="W76" s="18" t="s">
        <v>94</v>
      </c>
      <c r="X76" s="16" t="n">
        <v>25346</v>
      </c>
      <c r="Y76" s="14"/>
      <c r="AA76" s="19"/>
      <c r="AB76" s="19"/>
      <c r="AC76" s="1" t="s">
        <v>303</v>
      </c>
      <c r="AD76" s="1" t="n">
        <v>0.853</v>
      </c>
      <c r="AE76" s="1" t="n">
        <v>1.047</v>
      </c>
      <c r="AF76" s="1" t="n">
        <v>0.95</v>
      </c>
      <c r="AG76" s="1" t="n">
        <f aca="false">((AF76*149600000)^3*2.97*10^(-10))^(0.5)/(3600*24)</f>
        <v>337.945976652896</v>
      </c>
      <c r="AH76" s="1" t="n">
        <v>0.102</v>
      </c>
      <c r="AI76" s="1" t="n">
        <v>0.176</v>
      </c>
      <c r="AJ76" s="1" t="n">
        <v>63.88</v>
      </c>
      <c r="AK76" s="1" t="n">
        <v>43.78</v>
      </c>
      <c r="AL76" s="24" t="n">
        <v>25228.1702430556</v>
      </c>
      <c r="AO76" s="1" t="s">
        <v>102</v>
      </c>
      <c r="AP76" s="1" t="n">
        <v>11.15</v>
      </c>
      <c r="AQ76" s="1" t="n">
        <v>1.95</v>
      </c>
      <c r="AR76" s="18" t="s">
        <v>324</v>
      </c>
    </row>
    <row r="77" customFormat="false" ht="14.25" hidden="false" customHeight="true" outlineLevel="0" collapsed="false">
      <c r="A77" s="1" t="s">
        <v>325</v>
      </c>
      <c r="B77" s="1" t="s">
        <v>319</v>
      </c>
      <c r="C77" s="1" t="s">
        <v>295</v>
      </c>
      <c r="D77" s="1" t="s">
        <v>46</v>
      </c>
      <c r="E77" s="1" t="s">
        <v>320</v>
      </c>
      <c r="F77" s="1" t="s">
        <v>63</v>
      </c>
      <c r="G77" s="16" t="n">
        <v>25341</v>
      </c>
      <c r="H77" s="20" t="s">
        <v>297</v>
      </c>
      <c r="I77" s="1" t="s">
        <v>49</v>
      </c>
      <c r="J77" s="1" t="s">
        <v>298</v>
      </c>
      <c r="K77" s="22" t="s">
        <v>51</v>
      </c>
      <c r="L77" s="18" t="s">
        <v>150</v>
      </c>
      <c r="N77" s="21" t="n">
        <v>5569</v>
      </c>
      <c r="O77" s="1" t="s">
        <v>53</v>
      </c>
      <c r="P77" s="18" t="s">
        <v>54</v>
      </c>
      <c r="Q77" s="18" t="s">
        <v>55</v>
      </c>
      <c r="R77" s="18" t="s">
        <v>107</v>
      </c>
      <c r="U77" s="18" t="s">
        <v>69</v>
      </c>
      <c r="V77" s="18" t="s">
        <v>109</v>
      </c>
      <c r="W77" s="18" t="s">
        <v>216</v>
      </c>
      <c r="X77" s="2" t="s">
        <v>326</v>
      </c>
      <c r="Y77" s="14"/>
      <c r="Z77" s="5" t="s">
        <v>218</v>
      </c>
      <c r="AA77" s="19" t="s">
        <v>53</v>
      </c>
      <c r="AB77" s="19" t="s">
        <v>53</v>
      </c>
      <c r="AR77" s="18"/>
    </row>
    <row r="78" customFormat="false" ht="14.7" hidden="false" customHeight="true" outlineLevel="0" collapsed="false">
      <c r="A78" s="1" t="s">
        <v>327</v>
      </c>
      <c r="B78" s="1" t="s">
        <v>319</v>
      </c>
      <c r="C78" s="1" t="s">
        <v>295</v>
      </c>
      <c r="D78" s="1" t="s">
        <v>46</v>
      </c>
      <c r="E78" s="1" t="s">
        <v>328</v>
      </c>
      <c r="F78" s="1" t="s">
        <v>328</v>
      </c>
      <c r="G78" s="16" t="n">
        <v>25341</v>
      </c>
      <c r="H78" s="20" t="s">
        <v>297</v>
      </c>
      <c r="I78" s="1" t="s">
        <v>49</v>
      </c>
      <c r="J78" s="1" t="s">
        <v>230</v>
      </c>
      <c r="K78" s="22" t="s">
        <v>51</v>
      </c>
      <c r="L78" s="18" t="s">
        <v>114</v>
      </c>
      <c r="M78" s="3" t="n">
        <v>123000</v>
      </c>
      <c r="N78" s="25" t="n">
        <v>13500</v>
      </c>
      <c r="O78" s="1" t="s">
        <v>53</v>
      </c>
      <c r="P78" s="18" t="s">
        <v>85</v>
      </c>
      <c r="Q78" s="18" t="s">
        <v>329</v>
      </c>
      <c r="R78" s="18" t="s">
        <v>107</v>
      </c>
      <c r="U78" s="18" t="s">
        <v>86</v>
      </c>
      <c r="V78" s="18" t="s">
        <v>93</v>
      </c>
      <c r="W78" s="18" t="s">
        <v>94</v>
      </c>
      <c r="X78" s="16" t="n">
        <v>25344</v>
      </c>
      <c r="Y78" s="14"/>
      <c r="AA78" s="19"/>
      <c r="AB78" s="19"/>
      <c r="AC78" s="1" t="s">
        <v>303</v>
      </c>
      <c r="AD78" s="1" t="n">
        <v>0.88</v>
      </c>
      <c r="AE78" s="1" t="n">
        <v>1.02</v>
      </c>
      <c r="AF78" s="1" t="n">
        <v>0.946</v>
      </c>
      <c r="AG78" s="1" t="n">
        <f aca="false">((AF78*149600000)^3*2.97*10^(-10))^(0.5)/(3600*24)</f>
        <v>335.813829322281</v>
      </c>
      <c r="AH78" s="1" t="n">
        <v>0.0745</v>
      </c>
      <c r="AI78" s="1" t="n">
        <v>0.355</v>
      </c>
      <c r="AJ78" s="1" t="n">
        <v>61.8</v>
      </c>
      <c r="AK78" s="1" t="n">
        <v>20.9</v>
      </c>
      <c r="AL78" s="24" t="n">
        <v>25200.3785763889</v>
      </c>
      <c r="AO78" s="1" t="s">
        <v>163</v>
      </c>
      <c r="AP78" s="1" t="n">
        <v>18.7</v>
      </c>
      <c r="AQ78" s="1" t="n">
        <v>6.6</v>
      </c>
      <c r="AR78" s="18" t="s">
        <v>330</v>
      </c>
    </row>
    <row r="79" customFormat="false" ht="14.7" hidden="false" customHeight="true" outlineLevel="0" collapsed="false">
      <c r="A79" s="1" t="s">
        <v>331</v>
      </c>
      <c r="B79" s="1" t="s">
        <v>332</v>
      </c>
      <c r="C79" s="1" t="s">
        <v>62</v>
      </c>
      <c r="D79" s="1" t="s">
        <v>46</v>
      </c>
      <c r="E79" s="1" t="s">
        <v>63</v>
      </c>
      <c r="F79" s="1" t="s">
        <v>63</v>
      </c>
      <c r="G79" s="16" t="n">
        <v>25368</v>
      </c>
      <c r="H79" s="20" t="s">
        <v>282</v>
      </c>
      <c r="I79" s="20" t="s">
        <v>65</v>
      </c>
      <c r="J79" s="1" t="s">
        <v>53</v>
      </c>
      <c r="K79" s="22" t="s">
        <v>66</v>
      </c>
      <c r="L79" s="1" t="s">
        <v>315</v>
      </c>
      <c r="N79" s="21" t="n">
        <v>1880</v>
      </c>
      <c r="O79" s="1" t="s">
        <v>53</v>
      </c>
      <c r="P79" s="18" t="s">
        <v>316</v>
      </c>
      <c r="Q79" s="18"/>
      <c r="R79" s="18" t="s">
        <v>56</v>
      </c>
      <c r="S79" s="18" t="s">
        <v>57</v>
      </c>
      <c r="T79" s="18"/>
      <c r="U79" s="18" t="s">
        <v>284</v>
      </c>
      <c r="V79" s="18" t="s">
        <v>58</v>
      </c>
      <c r="W79" s="18" t="s">
        <v>59</v>
      </c>
      <c r="X79" s="16" t="n">
        <v>25368</v>
      </c>
      <c r="Y79" s="14"/>
      <c r="AA79" s="19"/>
      <c r="AB79" s="19"/>
      <c r="AR79" s="18"/>
    </row>
    <row r="80" customFormat="false" ht="14.7" hidden="false" customHeight="true" outlineLevel="0" collapsed="false">
      <c r="A80" s="1" t="s">
        <v>333</v>
      </c>
      <c r="B80" s="1" t="s">
        <v>332</v>
      </c>
      <c r="C80" s="1" t="s">
        <v>62</v>
      </c>
      <c r="D80" s="1" t="s">
        <v>46</v>
      </c>
      <c r="E80" s="1" t="s">
        <v>63</v>
      </c>
      <c r="F80" s="1" t="s">
        <v>63</v>
      </c>
      <c r="G80" s="16" t="n">
        <v>25368</v>
      </c>
      <c r="H80" s="20" t="s">
        <v>282</v>
      </c>
      <c r="I80" s="20" t="s">
        <v>65</v>
      </c>
      <c r="J80" s="1" t="s">
        <v>53</v>
      </c>
      <c r="K80" s="22" t="s">
        <v>66</v>
      </c>
      <c r="L80" s="18" t="s">
        <v>150</v>
      </c>
      <c r="N80" s="21" t="n">
        <v>1880</v>
      </c>
      <c r="O80" s="1" t="s">
        <v>53</v>
      </c>
      <c r="P80" s="18" t="s">
        <v>151</v>
      </c>
      <c r="Q80" s="18"/>
      <c r="R80" s="18" t="s">
        <v>56</v>
      </c>
      <c r="S80" s="18" t="s">
        <v>57</v>
      </c>
      <c r="T80" s="18"/>
      <c r="U80" s="18" t="s">
        <v>153</v>
      </c>
      <c r="V80" s="18" t="s">
        <v>58</v>
      </c>
      <c r="W80" s="18" t="s">
        <v>59</v>
      </c>
      <c r="X80" s="16" t="n">
        <v>25368</v>
      </c>
      <c r="Y80" s="14"/>
      <c r="AA80" s="19"/>
      <c r="AB80" s="19"/>
      <c r="AR80" s="18"/>
    </row>
    <row r="81" customFormat="false" ht="14.7" hidden="false" customHeight="true" outlineLevel="0" collapsed="false">
      <c r="A81" s="1" t="s">
        <v>334</v>
      </c>
      <c r="B81" s="1" t="s">
        <v>334</v>
      </c>
      <c r="C81" s="1" t="s">
        <v>195</v>
      </c>
      <c r="D81" s="1" t="s">
        <v>46</v>
      </c>
      <c r="E81" s="1" t="s">
        <v>63</v>
      </c>
      <c r="F81" s="1" t="s">
        <v>63</v>
      </c>
      <c r="G81" s="16" t="n">
        <v>25387</v>
      </c>
      <c r="H81" s="20" t="s">
        <v>312</v>
      </c>
      <c r="I81" s="20" t="s">
        <v>65</v>
      </c>
      <c r="J81" s="1" t="s">
        <v>53</v>
      </c>
      <c r="K81" s="22" t="s">
        <v>66</v>
      </c>
      <c r="L81" s="18" t="s">
        <v>283</v>
      </c>
      <c r="N81" s="1"/>
      <c r="O81" s="1" t="s">
        <v>53</v>
      </c>
      <c r="P81" s="18" t="s">
        <v>54</v>
      </c>
      <c r="Q81" s="18"/>
      <c r="R81" s="18" t="s">
        <v>56</v>
      </c>
      <c r="S81" s="18" t="s">
        <v>57</v>
      </c>
      <c r="T81" s="18"/>
      <c r="U81" s="18" t="s">
        <v>53</v>
      </c>
      <c r="V81" s="18" t="s">
        <v>58</v>
      </c>
      <c r="W81" s="18" t="s">
        <v>59</v>
      </c>
      <c r="X81" s="16" t="n">
        <v>25387</v>
      </c>
      <c r="Y81" s="14"/>
      <c r="AA81" s="19"/>
      <c r="AB81" s="19"/>
      <c r="AR81" s="18"/>
    </row>
    <row r="82" customFormat="false" ht="14.7" hidden="false" customHeight="true" outlineLevel="0" collapsed="false">
      <c r="A82" s="1" t="s">
        <v>335</v>
      </c>
      <c r="B82" s="1" t="s">
        <v>336</v>
      </c>
      <c r="C82" s="1" t="s">
        <v>62</v>
      </c>
      <c r="D82" s="1" t="s">
        <v>46</v>
      </c>
      <c r="E82" s="1" t="s">
        <v>337</v>
      </c>
      <c r="F82" s="1" t="s">
        <v>337</v>
      </c>
      <c r="G82" s="16" t="n">
        <v>25397</v>
      </c>
      <c r="H82" s="20" t="s">
        <v>287</v>
      </c>
      <c r="I82" s="20" t="s">
        <v>65</v>
      </c>
      <c r="J82" s="1" t="s">
        <v>53</v>
      </c>
      <c r="K82" s="22" t="s">
        <v>66</v>
      </c>
      <c r="L82" s="1" t="s">
        <v>315</v>
      </c>
      <c r="N82" s="21" t="n">
        <v>2718</v>
      </c>
      <c r="O82" s="1" t="s">
        <v>53</v>
      </c>
      <c r="P82" s="18" t="s">
        <v>316</v>
      </c>
      <c r="Q82" s="18" t="s">
        <v>55</v>
      </c>
      <c r="R82" s="18" t="s">
        <v>56</v>
      </c>
      <c r="S82" s="18" t="s">
        <v>264</v>
      </c>
      <c r="T82" s="18" t="s">
        <v>338</v>
      </c>
      <c r="U82" s="18" t="s">
        <v>284</v>
      </c>
      <c r="V82" s="18" t="s">
        <v>109</v>
      </c>
      <c r="W82" s="18" t="s">
        <v>141</v>
      </c>
      <c r="X82" s="16" t="n">
        <v>25405</v>
      </c>
      <c r="Y82" s="14"/>
      <c r="Z82" s="5" t="s">
        <v>339</v>
      </c>
      <c r="AA82" s="19" t="n">
        <v>17</v>
      </c>
      <c r="AB82" s="19" t="n">
        <v>60</v>
      </c>
      <c r="AR82" s="18" t="s">
        <v>340</v>
      </c>
    </row>
    <row r="83" customFormat="false" ht="14.25" hidden="false" customHeight="true" outlineLevel="0" collapsed="false">
      <c r="A83" s="1" t="s">
        <v>341</v>
      </c>
      <c r="B83" s="1" t="s">
        <v>336</v>
      </c>
      <c r="C83" s="1" t="s">
        <v>62</v>
      </c>
      <c r="D83" s="1" t="s">
        <v>46</v>
      </c>
      <c r="E83" s="1" t="s">
        <v>337</v>
      </c>
      <c r="F83" s="1" t="s">
        <v>337</v>
      </c>
      <c r="G83" s="16" t="n">
        <v>25397</v>
      </c>
      <c r="H83" s="20" t="s">
        <v>287</v>
      </c>
      <c r="I83" s="20" t="s">
        <v>65</v>
      </c>
      <c r="J83" s="1" t="s">
        <v>53</v>
      </c>
      <c r="K83" s="22" t="s">
        <v>66</v>
      </c>
      <c r="L83" s="1" t="s">
        <v>150</v>
      </c>
      <c r="M83" s="3" t="n">
        <v>5600</v>
      </c>
      <c r="N83" s="21"/>
      <c r="O83" s="1" t="s">
        <v>53</v>
      </c>
      <c r="P83" s="18" t="s">
        <v>151</v>
      </c>
      <c r="Q83" s="18" t="s">
        <v>55</v>
      </c>
      <c r="R83" s="18" t="s">
        <v>135</v>
      </c>
      <c r="S83" s="18" t="s">
        <v>264</v>
      </c>
      <c r="T83" s="18" t="s">
        <v>338</v>
      </c>
      <c r="U83" s="18" t="s">
        <v>153</v>
      </c>
      <c r="V83" s="18" t="s">
        <v>109</v>
      </c>
      <c r="W83" s="18" t="s">
        <v>141</v>
      </c>
      <c r="X83" s="16" t="n">
        <v>25405</v>
      </c>
      <c r="Y83" s="14"/>
      <c r="Z83" s="5" t="s">
        <v>339</v>
      </c>
      <c r="AA83" s="19" t="n">
        <v>17</v>
      </c>
      <c r="AB83" s="19" t="n">
        <v>60</v>
      </c>
      <c r="AR83" s="18" t="s">
        <v>340</v>
      </c>
    </row>
    <row r="84" customFormat="false" ht="14.25" hidden="false" customHeight="true" outlineLevel="0" collapsed="false">
      <c r="A84" s="1" t="s">
        <v>342</v>
      </c>
      <c r="B84" s="1" t="s">
        <v>343</v>
      </c>
      <c r="C84" s="1" t="s">
        <v>295</v>
      </c>
      <c r="D84" s="1" t="s">
        <v>46</v>
      </c>
      <c r="E84" s="1" t="s">
        <v>344</v>
      </c>
      <c r="F84" s="1" t="s">
        <v>344</v>
      </c>
      <c r="G84" s="16" t="n">
        <v>25400</v>
      </c>
      <c r="H84" s="20" t="s">
        <v>297</v>
      </c>
      <c r="I84" s="1" t="s">
        <v>49</v>
      </c>
      <c r="J84" s="1" t="s">
        <v>298</v>
      </c>
      <c r="K84" s="22" t="s">
        <v>51</v>
      </c>
      <c r="L84" s="18" t="s">
        <v>299</v>
      </c>
      <c r="N84" s="21" t="n">
        <v>28801</v>
      </c>
      <c r="O84" s="1" t="s">
        <v>53</v>
      </c>
      <c r="P84" s="18" t="s">
        <v>54</v>
      </c>
      <c r="Q84" s="18" t="s">
        <v>55</v>
      </c>
      <c r="R84" s="1" t="s">
        <v>107</v>
      </c>
      <c r="T84" s="18" t="s">
        <v>345</v>
      </c>
      <c r="U84" s="18" t="s">
        <v>284</v>
      </c>
      <c r="V84" s="18" t="s">
        <v>58</v>
      </c>
      <c r="W84" s="18" t="s">
        <v>289</v>
      </c>
      <c r="X84" s="16" t="n">
        <v>25408</v>
      </c>
      <c r="Y84" s="14"/>
      <c r="AA84" s="19"/>
      <c r="AB84" s="19"/>
      <c r="AR84" s="18"/>
    </row>
    <row r="85" customFormat="false" ht="14.25" hidden="false" customHeight="true" outlineLevel="0" collapsed="false">
      <c r="A85" s="1" t="s">
        <v>346</v>
      </c>
      <c r="B85" s="1" t="s">
        <v>343</v>
      </c>
      <c r="C85" s="1" t="s">
        <v>295</v>
      </c>
      <c r="D85" s="1" t="s">
        <v>46</v>
      </c>
      <c r="E85" s="1" t="s">
        <v>344</v>
      </c>
      <c r="F85" s="1" t="s">
        <v>344</v>
      </c>
      <c r="G85" s="16" t="n">
        <v>25400</v>
      </c>
      <c r="H85" s="20" t="s">
        <v>297</v>
      </c>
      <c r="I85" s="1" t="s">
        <v>49</v>
      </c>
      <c r="J85" s="1" t="s">
        <v>298</v>
      </c>
      <c r="K85" s="22" t="s">
        <v>51</v>
      </c>
      <c r="L85" s="18" t="s">
        <v>52</v>
      </c>
      <c r="N85" s="21"/>
      <c r="O85" s="1" t="s">
        <v>53</v>
      </c>
      <c r="P85" s="18" t="s">
        <v>54</v>
      </c>
      <c r="Q85" s="18" t="s">
        <v>55</v>
      </c>
      <c r="R85" s="1" t="s">
        <v>107</v>
      </c>
      <c r="T85" s="18" t="s">
        <v>345</v>
      </c>
      <c r="U85" s="18" t="s">
        <v>119</v>
      </c>
      <c r="V85" s="18" t="s">
        <v>58</v>
      </c>
      <c r="W85" s="18" t="s">
        <v>79</v>
      </c>
      <c r="X85" s="16" t="n">
        <v>25408</v>
      </c>
      <c r="Y85" s="14"/>
      <c r="AA85" s="19"/>
      <c r="AB85" s="19"/>
      <c r="AR85" s="18"/>
    </row>
    <row r="86" customFormat="false" ht="14.7" hidden="false" customHeight="true" outlineLevel="0" collapsed="false">
      <c r="A86" s="1" t="s">
        <v>347</v>
      </c>
      <c r="B86" s="1" t="s">
        <v>343</v>
      </c>
      <c r="C86" s="1" t="s">
        <v>295</v>
      </c>
      <c r="D86" s="1" t="s">
        <v>46</v>
      </c>
      <c r="E86" s="1" t="s">
        <v>348</v>
      </c>
      <c r="F86" s="1" t="s">
        <v>348</v>
      </c>
      <c r="G86" s="16" t="n">
        <v>25400</v>
      </c>
      <c r="H86" s="20" t="s">
        <v>297</v>
      </c>
      <c r="I86" s="1" t="s">
        <v>49</v>
      </c>
      <c r="J86" s="1" t="s">
        <v>298</v>
      </c>
      <c r="K86" s="22" t="s">
        <v>51</v>
      </c>
      <c r="L86" s="18" t="s">
        <v>323</v>
      </c>
      <c r="N86" s="21" t="n">
        <v>15103</v>
      </c>
      <c r="O86" s="1" t="s">
        <v>53</v>
      </c>
      <c r="P86" s="18" t="s">
        <v>349</v>
      </c>
      <c r="Q86" s="18"/>
      <c r="R86" s="1" t="s">
        <v>107</v>
      </c>
      <c r="T86" s="18" t="s">
        <v>345</v>
      </c>
      <c r="U86" s="18" t="s">
        <v>69</v>
      </c>
      <c r="V86" s="18" t="s">
        <v>109</v>
      </c>
      <c r="W86" s="18" t="s">
        <v>216</v>
      </c>
      <c r="X86" s="2" t="s">
        <v>350</v>
      </c>
      <c r="Y86" s="14"/>
      <c r="Z86" s="5" t="s">
        <v>218</v>
      </c>
      <c r="AA86" s="19" t="s">
        <v>53</v>
      </c>
      <c r="AB86" s="19" t="s">
        <v>53</v>
      </c>
      <c r="AR86" s="18"/>
    </row>
    <row r="87" customFormat="false" ht="14.7" hidden="false" customHeight="true" outlineLevel="0" collapsed="false">
      <c r="A87" s="1" t="s">
        <v>351</v>
      </c>
      <c r="B87" s="1" t="s">
        <v>343</v>
      </c>
      <c r="C87" s="1" t="s">
        <v>295</v>
      </c>
      <c r="D87" s="1" t="s">
        <v>46</v>
      </c>
      <c r="E87" s="1" t="s">
        <v>352</v>
      </c>
      <c r="F87" s="1" t="s">
        <v>352</v>
      </c>
      <c r="G87" s="16" t="n">
        <v>25400</v>
      </c>
      <c r="H87" s="20" t="s">
        <v>297</v>
      </c>
      <c r="I87" s="1" t="s">
        <v>49</v>
      </c>
      <c r="J87" s="1" t="s">
        <v>230</v>
      </c>
      <c r="K87" s="22" t="s">
        <v>51</v>
      </c>
      <c r="L87" s="18" t="s">
        <v>114</v>
      </c>
      <c r="M87" s="3" t="n">
        <v>123000</v>
      </c>
      <c r="N87" s="25" t="n">
        <v>13500</v>
      </c>
      <c r="O87" s="1" t="s">
        <v>53</v>
      </c>
      <c r="P87" s="18" t="s">
        <v>85</v>
      </c>
      <c r="Q87" s="18" t="s">
        <v>329</v>
      </c>
      <c r="R87" s="1" t="s">
        <v>107</v>
      </c>
      <c r="T87" s="18"/>
      <c r="U87" s="18" t="s">
        <v>86</v>
      </c>
      <c r="V87" s="18" t="s">
        <v>93</v>
      </c>
      <c r="W87" s="18" t="s">
        <v>94</v>
      </c>
      <c r="X87" s="16" t="n">
        <v>25403</v>
      </c>
      <c r="Y87" s="14"/>
      <c r="AA87" s="19"/>
      <c r="AB87" s="19"/>
      <c r="AC87" s="1" t="s">
        <v>303</v>
      </c>
      <c r="AD87" s="1" t="n">
        <v>0.882</v>
      </c>
      <c r="AE87" s="1" t="n">
        <v>1.016</v>
      </c>
      <c r="AF87" s="1" t="n">
        <v>0.949</v>
      </c>
      <c r="AG87" s="1" t="n">
        <f aca="false">((AF87*149600000)^3*2.97*10^(-10))^(0.5)/(3600*24)</f>
        <v>337.412518187802</v>
      </c>
      <c r="AH87" s="1" t="n">
        <v>0.0701</v>
      </c>
      <c r="AI87" s="1" t="n">
        <v>0.275</v>
      </c>
      <c r="AJ87" s="1" t="n">
        <v>115.4</v>
      </c>
      <c r="AK87" s="1" t="n">
        <v>10.6</v>
      </c>
      <c r="AL87" s="24" t="n">
        <v>25244.4586458333</v>
      </c>
      <c r="AO87" s="1" t="s">
        <v>163</v>
      </c>
      <c r="AP87" s="1" t="n">
        <v>18.7</v>
      </c>
      <c r="AQ87" s="1" t="n">
        <v>6.6</v>
      </c>
      <c r="AR87" s="18" t="s">
        <v>304</v>
      </c>
    </row>
    <row r="88" customFormat="false" ht="14.7" hidden="false" customHeight="true" outlineLevel="0" collapsed="false">
      <c r="A88" s="1" t="s">
        <v>353</v>
      </c>
      <c r="B88" s="1" t="s">
        <v>343</v>
      </c>
      <c r="C88" s="1" t="s">
        <v>295</v>
      </c>
      <c r="D88" s="1" t="s">
        <v>46</v>
      </c>
      <c r="E88" s="1" t="s">
        <v>348</v>
      </c>
      <c r="F88" s="1" t="s">
        <v>63</v>
      </c>
      <c r="G88" s="16" t="n">
        <v>25400</v>
      </c>
      <c r="H88" s="20" t="s">
        <v>297</v>
      </c>
      <c r="I88" s="1" t="s">
        <v>49</v>
      </c>
      <c r="J88" s="1" t="s">
        <v>298</v>
      </c>
      <c r="K88" s="22" t="s">
        <v>51</v>
      </c>
      <c r="L88" s="18" t="s">
        <v>150</v>
      </c>
      <c r="M88" s="3" t="n">
        <v>4280</v>
      </c>
      <c r="N88" s="21"/>
      <c r="O88" s="1" t="s">
        <v>53</v>
      </c>
      <c r="P88" s="18" t="s">
        <v>151</v>
      </c>
      <c r="Q88" s="18"/>
      <c r="R88" s="1" t="s">
        <v>107</v>
      </c>
      <c r="T88" s="18" t="s">
        <v>345</v>
      </c>
      <c r="U88" s="18" t="s">
        <v>153</v>
      </c>
      <c r="V88" s="18" t="s">
        <v>109</v>
      </c>
      <c r="W88" s="18" t="s">
        <v>206</v>
      </c>
      <c r="X88" s="16" t="n">
        <v>25404</v>
      </c>
      <c r="Y88" s="14" t="s">
        <v>167</v>
      </c>
      <c r="Z88" s="5" t="s">
        <v>168</v>
      </c>
      <c r="AA88" s="19" t="n">
        <v>0.67416</v>
      </c>
      <c r="AB88" s="19" t="n">
        <v>23.47314</v>
      </c>
      <c r="AR88" s="18"/>
    </row>
    <row r="89" customFormat="false" ht="14.7" hidden="false" customHeight="true" outlineLevel="0" collapsed="false">
      <c r="A89" s="1" t="s">
        <v>354</v>
      </c>
      <c r="B89" s="1" t="s">
        <v>354</v>
      </c>
      <c r="C89" s="1" t="s">
        <v>195</v>
      </c>
      <c r="D89" s="1" t="s">
        <v>46</v>
      </c>
      <c r="E89" s="1" t="s">
        <v>355</v>
      </c>
      <c r="F89" s="1" t="s">
        <v>355</v>
      </c>
      <c r="G89" s="16" t="n">
        <v>25422</v>
      </c>
      <c r="H89" s="1" t="s">
        <v>287</v>
      </c>
      <c r="I89" s="1" t="s">
        <v>65</v>
      </c>
      <c r="J89" s="1" t="s">
        <v>53</v>
      </c>
      <c r="K89" s="22" t="s">
        <v>66</v>
      </c>
      <c r="L89" s="1" t="s">
        <v>52</v>
      </c>
      <c r="N89" s="1" t="n">
        <v>5979</v>
      </c>
      <c r="O89" s="1" t="s">
        <v>53</v>
      </c>
      <c r="P89" s="18" t="s">
        <v>85</v>
      </c>
      <c r="Q89" s="18"/>
      <c r="R89" s="18" t="s">
        <v>107</v>
      </c>
      <c r="U89" s="18" t="s">
        <v>284</v>
      </c>
      <c r="V89" s="18" t="s">
        <v>58</v>
      </c>
      <c r="W89" s="18" t="s">
        <v>289</v>
      </c>
      <c r="X89" s="2" t="n">
        <v>25429</v>
      </c>
      <c r="Y89" s="14"/>
      <c r="AA89" s="19"/>
      <c r="AB89" s="19"/>
      <c r="AR89" s="18"/>
    </row>
    <row r="90" customFormat="false" ht="14.7" hidden="false" customHeight="true" outlineLevel="0" collapsed="false">
      <c r="A90" s="1" t="s">
        <v>356</v>
      </c>
      <c r="B90" s="1" t="s">
        <v>357</v>
      </c>
      <c r="C90" s="1" t="s">
        <v>177</v>
      </c>
      <c r="D90" s="1" t="s">
        <v>46</v>
      </c>
      <c r="E90" s="1" t="s">
        <v>358</v>
      </c>
      <c r="F90" s="1" t="s">
        <v>358</v>
      </c>
      <c r="G90" s="16" t="n">
        <v>25469</v>
      </c>
      <c r="H90" s="1" t="s">
        <v>359</v>
      </c>
      <c r="I90" s="1" t="s">
        <v>65</v>
      </c>
      <c r="J90" s="1" t="s">
        <v>53</v>
      </c>
      <c r="K90" s="22" t="s">
        <v>66</v>
      </c>
      <c r="L90" s="1" t="s">
        <v>315</v>
      </c>
      <c r="N90" s="1" t="n">
        <v>5600</v>
      </c>
      <c r="O90" s="1" t="s">
        <v>53</v>
      </c>
      <c r="P90" s="18" t="s">
        <v>316</v>
      </c>
      <c r="Q90" s="18"/>
      <c r="R90" s="18" t="s">
        <v>56</v>
      </c>
      <c r="S90" s="18" t="s">
        <v>57</v>
      </c>
      <c r="T90" s="18"/>
      <c r="U90" s="18" t="s">
        <v>284</v>
      </c>
      <c r="V90" s="18" t="s">
        <v>58</v>
      </c>
      <c r="W90" s="18" t="s">
        <v>79</v>
      </c>
      <c r="X90" s="2" t="n">
        <v>25473</v>
      </c>
      <c r="Y90" s="14"/>
      <c r="AA90" s="19"/>
      <c r="AB90" s="19"/>
      <c r="AR90" s="18"/>
    </row>
    <row r="91" customFormat="false" ht="14.7" hidden="false" customHeight="true" outlineLevel="0" collapsed="false">
      <c r="A91" s="1" t="s">
        <v>360</v>
      </c>
      <c r="B91" s="1" t="s">
        <v>357</v>
      </c>
      <c r="C91" s="1" t="s">
        <v>177</v>
      </c>
      <c r="D91" s="1" t="s">
        <v>46</v>
      </c>
      <c r="E91" s="1" t="s">
        <v>358</v>
      </c>
      <c r="F91" s="1" t="s">
        <v>358</v>
      </c>
      <c r="G91" s="16" t="n">
        <v>25469</v>
      </c>
      <c r="H91" s="1" t="s">
        <v>359</v>
      </c>
      <c r="I91" s="1" t="s">
        <v>65</v>
      </c>
      <c r="J91" s="1" t="s">
        <v>53</v>
      </c>
      <c r="K91" s="22" t="s">
        <v>66</v>
      </c>
      <c r="L91" s="1" t="s">
        <v>150</v>
      </c>
      <c r="M91" s="3" t="n">
        <v>5600</v>
      </c>
      <c r="N91" s="1"/>
      <c r="O91" s="1" t="s">
        <v>53</v>
      </c>
      <c r="P91" s="18" t="s">
        <v>151</v>
      </c>
      <c r="Q91" s="18"/>
      <c r="R91" s="18" t="s">
        <v>56</v>
      </c>
      <c r="S91" s="18" t="s">
        <v>57</v>
      </c>
      <c r="T91" s="18"/>
      <c r="U91" s="18" t="s">
        <v>153</v>
      </c>
      <c r="V91" s="18" t="s">
        <v>58</v>
      </c>
      <c r="W91" s="18" t="s">
        <v>79</v>
      </c>
      <c r="X91" s="2" t="n">
        <v>25473</v>
      </c>
      <c r="Y91" s="14"/>
      <c r="AA91" s="19"/>
      <c r="AB91" s="19"/>
      <c r="AR91" s="18"/>
    </row>
    <row r="92" customFormat="false" ht="14.7" hidden="false" customHeight="true" outlineLevel="0" collapsed="false">
      <c r="A92" s="1" t="s">
        <v>361</v>
      </c>
      <c r="B92" s="1" t="s">
        <v>362</v>
      </c>
      <c r="C92" s="1" t="s">
        <v>177</v>
      </c>
      <c r="D92" s="1" t="s">
        <v>46</v>
      </c>
      <c r="E92" s="1" t="s">
        <v>363</v>
      </c>
      <c r="F92" s="1" t="s">
        <v>363</v>
      </c>
      <c r="G92" s="16" t="n">
        <v>25498</v>
      </c>
      <c r="H92" s="1" t="s">
        <v>359</v>
      </c>
      <c r="I92" s="1" t="s">
        <v>65</v>
      </c>
      <c r="J92" s="1" t="s">
        <v>53</v>
      </c>
      <c r="K92" s="22" t="s">
        <v>66</v>
      </c>
      <c r="L92" s="1" t="s">
        <v>315</v>
      </c>
      <c r="N92" s="1" t="n">
        <v>5600</v>
      </c>
      <c r="O92" s="1" t="s">
        <v>53</v>
      </c>
      <c r="P92" s="18" t="s">
        <v>316</v>
      </c>
      <c r="Q92" s="18"/>
      <c r="R92" s="18" t="s">
        <v>56</v>
      </c>
      <c r="S92" s="18" t="s">
        <v>57</v>
      </c>
      <c r="T92" s="18"/>
      <c r="U92" s="18" t="s">
        <v>284</v>
      </c>
      <c r="V92" s="18" t="s">
        <v>58</v>
      </c>
      <c r="W92" s="18" t="s">
        <v>79</v>
      </c>
      <c r="X92" s="2" t="n">
        <v>25500</v>
      </c>
      <c r="Y92" s="14"/>
      <c r="AA92" s="19"/>
      <c r="AB92" s="19"/>
      <c r="AR92" s="18"/>
    </row>
    <row r="93" customFormat="false" ht="14.25" hidden="false" customHeight="true" outlineLevel="0" collapsed="false">
      <c r="A93" s="1" t="s">
        <v>364</v>
      </c>
      <c r="B93" s="1" t="s">
        <v>362</v>
      </c>
      <c r="C93" s="1" t="s">
        <v>177</v>
      </c>
      <c r="D93" s="1" t="s">
        <v>46</v>
      </c>
      <c r="E93" s="1" t="s">
        <v>363</v>
      </c>
      <c r="F93" s="1" t="s">
        <v>363</v>
      </c>
      <c r="G93" s="16" t="n">
        <v>25498</v>
      </c>
      <c r="H93" s="1" t="s">
        <v>359</v>
      </c>
      <c r="I93" s="1" t="s">
        <v>65</v>
      </c>
      <c r="J93" s="1" t="s">
        <v>53</v>
      </c>
      <c r="K93" s="22" t="s">
        <v>66</v>
      </c>
      <c r="L93" s="1" t="s">
        <v>150</v>
      </c>
      <c r="M93" s="3" t="n">
        <v>3500</v>
      </c>
      <c r="N93" s="1"/>
      <c r="O93" s="1" t="s">
        <v>53</v>
      </c>
      <c r="P93" s="18" t="s">
        <v>151</v>
      </c>
      <c r="Q93" s="18"/>
      <c r="R93" s="18" t="s">
        <v>56</v>
      </c>
      <c r="S93" s="18" t="s">
        <v>57</v>
      </c>
      <c r="T93" s="18"/>
      <c r="U93" s="18" t="s">
        <v>153</v>
      </c>
      <c r="V93" s="18" t="s">
        <v>58</v>
      </c>
      <c r="W93" s="18" t="s">
        <v>79</v>
      </c>
      <c r="X93" s="2" t="n">
        <v>25500</v>
      </c>
      <c r="Y93" s="14"/>
      <c r="AA93" s="19"/>
      <c r="AB93" s="19"/>
      <c r="AR93" s="18"/>
    </row>
    <row r="94" customFormat="false" ht="14.25" hidden="false" customHeight="true" outlineLevel="0" collapsed="false">
      <c r="A94" s="1" t="s">
        <v>365</v>
      </c>
      <c r="B94" s="1" t="s">
        <v>366</v>
      </c>
      <c r="C94" s="1" t="s">
        <v>295</v>
      </c>
      <c r="D94" s="1" t="s">
        <v>46</v>
      </c>
      <c r="E94" s="1" t="s">
        <v>367</v>
      </c>
      <c r="F94" s="1" t="s">
        <v>367</v>
      </c>
      <c r="G94" s="16" t="n">
        <v>25521</v>
      </c>
      <c r="H94" s="20" t="s">
        <v>297</v>
      </c>
      <c r="I94" s="1" t="s">
        <v>49</v>
      </c>
      <c r="J94" s="1" t="s">
        <v>368</v>
      </c>
      <c r="K94" s="22" t="s">
        <v>51</v>
      </c>
      <c r="L94" s="18" t="s">
        <v>323</v>
      </c>
      <c r="N94" s="21" t="n">
        <v>15235</v>
      </c>
      <c r="O94" s="1" t="s">
        <v>53</v>
      </c>
      <c r="P94" s="18" t="s">
        <v>349</v>
      </c>
      <c r="Q94" s="18"/>
      <c r="R94" s="1" t="s">
        <v>107</v>
      </c>
      <c r="T94" s="18" t="s">
        <v>369</v>
      </c>
      <c r="U94" s="18" t="s">
        <v>69</v>
      </c>
      <c r="V94" s="18" t="s">
        <v>109</v>
      </c>
      <c r="W94" s="18" t="s">
        <v>110</v>
      </c>
      <c r="X94" s="2" t="n">
        <v>25527</v>
      </c>
      <c r="Y94" s="14"/>
      <c r="Z94" s="5" t="s">
        <v>370</v>
      </c>
      <c r="AA94" s="19" t="n">
        <v>-3.94</v>
      </c>
      <c r="AB94" s="19" t="n">
        <v>338.8</v>
      </c>
      <c r="AR94" s="18"/>
    </row>
    <row r="95" customFormat="false" ht="14.25" hidden="false" customHeight="true" outlineLevel="0" collapsed="false">
      <c r="A95" s="1" t="s">
        <v>371</v>
      </c>
      <c r="B95" s="1" t="s">
        <v>366</v>
      </c>
      <c r="C95" s="1" t="s">
        <v>295</v>
      </c>
      <c r="D95" s="1" t="s">
        <v>46</v>
      </c>
      <c r="E95" s="1" t="s">
        <v>372</v>
      </c>
      <c r="F95" s="1" t="s">
        <v>372</v>
      </c>
      <c r="G95" s="16" t="n">
        <v>25521</v>
      </c>
      <c r="H95" s="20" t="s">
        <v>297</v>
      </c>
      <c r="I95" s="1" t="s">
        <v>49</v>
      </c>
      <c r="J95" s="1" t="s">
        <v>298</v>
      </c>
      <c r="K95" s="22" t="s">
        <v>51</v>
      </c>
      <c r="L95" s="18" t="s">
        <v>299</v>
      </c>
      <c r="N95" s="21" t="n">
        <v>28790</v>
      </c>
      <c r="O95" s="1" t="s">
        <v>53</v>
      </c>
      <c r="P95" s="18" t="s">
        <v>54</v>
      </c>
      <c r="Q95" s="18" t="s">
        <v>55</v>
      </c>
      <c r="R95" s="1" t="s">
        <v>107</v>
      </c>
      <c r="T95" s="18" t="s">
        <v>369</v>
      </c>
      <c r="U95" s="18" t="s">
        <v>284</v>
      </c>
      <c r="V95" s="18" t="s">
        <v>58</v>
      </c>
      <c r="W95" s="18" t="s">
        <v>289</v>
      </c>
      <c r="X95" s="2" t="n">
        <v>25531</v>
      </c>
      <c r="Y95" s="14"/>
      <c r="AA95" s="19"/>
      <c r="AB95" s="19"/>
      <c r="AR95" s="18"/>
    </row>
    <row r="96" customFormat="false" ht="14.25" hidden="false" customHeight="true" outlineLevel="0" collapsed="false">
      <c r="A96" s="1" t="s">
        <v>373</v>
      </c>
      <c r="B96" s="1" t="s">
        <v>366</v>
      </c>
      <c r="C96" s="1" t="s">
        <v>295</v>
      </c>
      <c r="D96" s="1" t="s">
        <v>46</v>
      </c>
      <c r="E96" s="1" t="s">
        <v>372</v>
      </c>
      <c r="F96" s="1" t="s">
        <v>372</v>
      </c>
      <c r="G96" s="16" t="n">
        <v>25521</v>
      </c>
      <c r="H96" s="20" t="s">
        <v>297</v>
      </c>
      <c r="I96" s="1" t="s">
        <v>49</v>
      </c>
      <c r="J96" s="1" t="s">
        <v>298</v>
      </c>
      <c r="K96" s="22" t="s">
        <v>51</v>
      </c>
      <c r="L96" s="18" t="s">
        <v>52</v>
      </c>
      <c r="N96" s="21"/>
      <c r="O96" s="1" t="s">
        <v>53</v>
      </c>
      <c r="P96" s="18" t="s">
        <v>54</v>
      </c>
      <c r="Q96" s="18" t="s">
        <v>55</v>
      </c>
      <c r="R96" s="1" t="s">
        <v>107</v>
      </c>
      <c r="T96" s="18" t="s">
        <v>369</v>
      </c>
      <c r="U96" s="18" t="s">
        <v>119</v>
      </c>
      <c r="V96" s="18" t="s">
        <v>58</v>
      </c>
      <c r="W96" s="18" t="s">
        <v>79</v>
      </c>
      <c r="X96" s="2" t="n">
        <v>25531</v>
      </c>
      <c r="Y96" s="14"/>
      <c r="AA96" s="19"/>
      <c r="AB96" s="19"/>
      <c r="AR96" s="18"/>
    </row>
    <row r="97" customFormat="false" ht="14.25" hidden="false" customHeight="true" outlineLevel="0" collapsed="false">
      <c r="A97" s="1" t="s">
        <v>374</v>
      </c>
      <c r="B97" s="1" t="s">
        <v>366</v>
      </c>
      <c r="C97" s="1" t="s">
        <v>295</v>
      </c>
      <c r="D97" s="1" t="s">
        <v>46</v>
      </c>
      <c r="E97" s="1" t="s">
        <v>375</v>
      </c>
      <c r="F97" s="1" t="s">
        <v>375</v>
      </c>
      <c r="G97" s="16" t="n">
        <v>25521</v>
      </c>
      <c r="H97" s="20" t="s">
        <v>297</v>
      </c>
      <c r="I97" s="1" t="s">
        <v>49</v>
      </c>
      <c r="J97" s="1" t="s">
        <v>230</v>
      </c>
      <c r="K97" s="22" t="s">
        <v>51</v>
      </c>
      <c r="L97" s="18" t="s">
        <v>114</v>
      </c>
      <c r="M97" s="3" t="n">
        <v>123000</v>
      </c>
      <c r="N97" s="25" t="n">
        <v>13500</v>
      </c>
      <c r="O97" s="1" t="s">
        <v>53</v>
      </c>
      <c r="P97" s="18" t="s">
        <v>85</v>
      </c>
      <c r="Q97" s="18" t="s">
        <v>329</v>
      </c>
      <c r="R97" s="1" t="s">
        <v>107</v>
      </c>
      <c r="T97" s="18"/>
      <c r="U97" s="18" t="s">
        <v>86</v>
      </c>
      <c r="V97" s="18" t="s">
        <v>58</v>
      </c>
      <c r="W97" s="18" t="s">
        <v>158</v>
      </c>
      <c r="X97" s="2" t="n">
        <v>25521</v>
      </c>
      <c r="Y97" s="14"/>
      <c r="AA97" s="19"/>
      <c r="AB97" s="19"/>
      <c r="AC97" s="1" t="s">
        <v>303</v>
      </c>
      <c r="AD97" s="1" t="n">
        <v>163170</v>
      </c>
      <c r="AE97" s="1" t="n">
        <v>861870</v>
      </c>
      <c r="AF97" s="1" t="n">
        <f aca="false">0.5*(AD97+AE97)</f>
        <v>512520</v>
      </c>
      <c r="AG97" s="1" t="n">
        <f aca="false">(AF97^3*9.91*10^(-5))^(0.5)/(24*3600)</f>
        <v>42.2755543364452</v>
      </c>
      <c r="AH97" s="1" t="n">
        <v>0.673</v>
      </c>
      <c r="AI97" s="1" t="n">
        <v>31.6</v>
      </c>
      <c r="AO97" s="1" t="s">
        <v>163</v>
      </c>
      <c r="AP97" s="1" t="n">
        <v>18.7</v>
      </c>
      <c r="AQ97" s="1" t="n">
        <v>6.6</v>
      </c>
      <c r="AR97" s="18" t="s">
        <v>376</v>
      </c>
    </row>
    <row r="98" customFormat="false" ht="14.7" hidden="false" customHeight="true" outlineLevel="0" collapsed="false">
      <c r="A98" s="1" t="s">
        <v>377</v>
      </c>
      <c r="B98" s="1" t="s">
        <v>366</v>
      </c>
      <c r="C98" s="1" t="s">
        <v>295</v>
      </c>
      <c r="D98" s="1" t="s">
        <v>46</v>
      </c>
      <c r="E98" s="1" t="s">
        <v>367</v>
      </c>
      <c r="F98" s="1" t="s">
        <v>63</v>
      </c>
      <c r="G98" s="16" t="n">
        <v>25521</v>
      </c>
      <c r="H98" s="20" t="s">
        <v>297</v>
      </c>
      <c r="I98" s="1" t="s">
        <v>49</v>
      </c>
      <c r="J98" s="1" t="s">
        <v>368</v>
      </c>
      <c r="K98" s="22" t="s">
        <v>51</v>
      </c>
      <c r="L98" s="18" t="s">
        <v>150</v>
      </c>
      <c r="M98" s="3" t="n">
        <v>4774</v>
      </c>
      <c r="N98" s="21" t="n">
        <v>2156</v>
      </c>
      <c r="O98" s="1" t="s">
        <v>53</v>
      </c>
      <c r="P98" s="18" t="s">
        <v>151</v>
      </c>
      <c r="Q98" s="18"/>
      <c r="R98" s="1" t="s">
        <v>107</v>
      </c>
      <c r="T98" s="18" t="s">
        <v>369</v>
      </c>
      <c r="U98" s="18" t="s">
        <v>153</v>
      </c>
      <c r="V98" s="18" t="s">
        <v>109</v>
      </c>
      <c r="W98" s="18" t="s">
        <v>206</v>
      </c>
      <c r="X98" s="16" t="n">
        <v>25526</v>
      </c>
      <c r="Y98" s="14" t="s">
        <v>167</v>
      </c>
      <c r="Z98" s="5" t="s">
        <v>168</v>
      </c>
      <c r="AA98" s="19" t="n">
        <v>-3.0128</v>
      </c>
      <c r="AB98" s="19" t="n">
        <v>336.5781</v>
      </c>
      <c r="AR98" s="18" t="s">
        <v>378</v>
      </c>
    </row>
    <row r="99" customFormat="false" ht="14.7" hidden="false" customHeight="true" outlineLevel="0" collapsed="false">
      <c r="A99" s="1" t="s">
        <v>379</v>
      </c>
      <c r="B99" s="1" t="s">
        <v>380</v>
      </c>
      <c r="C99" s="1" t="s">
        <v>62</v>
      </c>
      <c r="D99" s="1" t="s">
        <v>46</v>
      </c>
      <c r="E99" s="1" t="s">
        <v>63</v>
      </c>
      <c r="F99" s="1" t="s">
        <v>63</v>
      </c>
      <c r="G99" s="16" t="n">
        <v>25605</v>
      </c>
      <c r="H99" s="20" t="s">
        <v>282</v>
      </c>
      <c r="I99" s="20" t="s">
        <v>65</v>
      </c>
      <c r="J99" s="1" t="s">
        <v>53</v>
      </c>
      <c r="K99" s="22" t="s">
        <v>66</v>
      </c>
      <c r="L99" s="1" t="s">
        <v>315</v>
      </c>
      <c r="N99" s="1"/>
      <c r="O99" s="1" t="s">
        <v>53</v>
      </c>
      <c r="P99" s="18" t="s">
        <v>316</v>
      </c>
      <c r="Q99" s="18"/>
      <c r="R99" s="18" t="s">
        <v>56</v>
      </c>
      <c r="S99" s="18" t="s">
        <v>57</v>
      </c>
      <c r="T99" s="18"/>
      <c r="U99" s="18" t="s">
        <v>284</v>
      </c>
      <c r="V99" s="18" t="s">
        <v>58</v>
      </c>
      <c r="W99" s="18" t="s">
        <v>59</v>
      </c>
      <c r="X99" s="16" t="n">
        <v>25605</v>
      </c>
      <c r="Y99" s="14"/>
      <c r="AA99" s="19"/>
      <c r="AB99" s="19"/>
      <c r="AR99" s="18"/>
    </row>
    <row r="100" customFormat="false" ht="14.7" hidden="false" customHeight="true" outlineLevel="0" collapsed="false">
      <c r="A100" s="1" t="s">
        <v>381</v>
      </c>
      <c r="B100" s="1" t="s">
        <v>380</v>
      </c>
      <c r="C100" s="1" t="s">
        <v>62</v>
      </c>
      <c r="D100" s="1" t="s">
        <v>46</v>
      </c>
      <c r="E100" s="1" t="s">
        <v>63</v>
      </c>
      <c r="F100" s="1" t="s">
        <v>63</v>
      </c>
      <c r="G100" s="16" t="n">
        <v>25605</v>
      </c>
      <c r="H100" s="20" t="s">
        <v>282</v>
      </c>
      <c r="I100" s="20" t="s">
        <v>65</v>
      </c>
      <c r="J100" s="1" t="s">
        <v>53</v>
      </c>
      <c r="K100" s="22" t="s">
        <v>66</v>
      </c>
      <c r="L100" s="18" t="s">
        <v>150</v>
      </c>
      <c r="N100" s="1"/>
      <c r="O100" s="1" t="s">
        <v>53</v>
      </c>
      <c r="P100" s="18" t="s">
        <v>151</v>
      </c>
      <c r="Q100" s="18"/>
      <c r="R100" s="18" t="s">
        <v>56</v>
      </c>
      <c r="S100" s="18" t="s">
        <v>57</v>
      </c>
      <c r="T100" s="18"/>
      <c r="U100" s="18" t="s">
        <v>153</v>
      </c>
      <c r="V100" s="18" t="s">
        <v>58</v>
      </c>
      <c r="W100" s="18" t="s">
        <v>59</v>
      </c>
      <c r="X100" s="16" t="n">
        <v>25605</v>
      </c>
      <c r="Y100" s="14"/>
      <c r="AA100" s="19"/>
      <c r="AB100" s="19"/>
      <c r="AR100" s="18"/>
    </row>
    <row r="101" customFormat="false" ht="14.7" hidden="false" customHeight="true" outlineLevel="0" collapsed="false">
      <c r="A101" s="1" t="s">
        <v>382</v>
      </c>
      <c r="B101" s="1" t="s">
        <v>382</v>
      </c>
      <c r="C101" s="1" t="s">
        <v>62</v>
      </c>
      <c r="D101" s="1" t="s">
        <v>46</v>
      </c>
      <c r="E101" s="1" t="s">
        <v>63</v>
      </c>
      <c r="F101" s="1" t="s">
        <v>63</v>
      </c>
      <c r="G101" s="16" t="n">
        <v>25618</v>
      </c>
      <c r="H101" s="20" t="s">
        <v>282</v>
      </c>
      <c r="I101" s="20" t="s">
        <v>65</v>
      </c>
      <c r="J101" s="1" t="s">
        <v>53</v>
      </c>
      <c r="K101" s="22" t="s">
        <v>66</v>
      </c>
      <c r="L101" s="1" t="s">
        <v>52</v>
      </c>
      <c r="N101" s="1"/>
      <c r="O101" s="1" t="s">
        <v>53</v>
      </c>
      <c r="P101" s="18" t="s">
        <v>54</v>
      </c>
      <c r="Q101" s="18"/>
      <c r="R101" s="18" t="s">
        <v>56</v>
      </c>
      <c r="S101" s="18" t="s">
        <v>57</v>
      </c>
      <c r="T101" s="18"/>
      <c r="U101" s="18" t="s">
        <v>53</v>
      </c>
      <c r="V101" s="18" t="s">
        <v>58</v>
      </c>
      <c r="W101" s="18" t="s">
        <v>59</v>
      </c>
      <c r="X101" s="16" t="n">
        <v>25618</v>
      </c>
      <c r="Y101" s="14"/>
      <c r="AA101" s="19"/>
      <c r="AB101" s="19"/>
      <c r="AR101" s="18"/>
    </row>
    <row r="102" customFormat="false" ht="14.7" hidden="false" customHeight="true" outlineLevel="0" collapsed="false">
      <c r="A102" s="1" t="s">
        <v>383</v>
      </c>
      <c r="B102" s="1" t="s">
        <v>384</v>
      </c>
      <c r="C102" s="1" t="s">
        <v>295</v>
      </c>
      <c r="D102" s="1" t="s">
        <v>46</v>
      </c>
      <c r="E102" s="1" t="s">
        <v>385</v>
      </c>
      <c r="F102" s="1" t="s">
        <v>385</v>
      </c>
      <c r="G102" s="16" t="n">
        <v>25669</v>
      </c>
      <c r="H102" s="20" t="s">
        <v>297</v>
      </c>
      <c r="I102" s="1" t="s">
        <v>49</v>
      </c>
      <c r="J102" s="1" t="s">
        <v>230</v>
      </c>
      <c r="K102" s="22" t="s">
        <v>51</v>
      </c>
      <c r="L102" s="18" t="s">
        <v>114</v>
      </c>
      <c r="N102" s="21" t="n">
        <v>13300</v>
      </c>
      <c r="O102" s="1" t="s">
        <v>53</v>
      </c>
      <c r="P102" s="18" t="s">
        <v>68</v>
      </c>
      <c r="Q102" s="18" t="s">
        <v>386</v>
      </c>
      <c r="R102" s="18" t="s">
        <v>107</v>
      </c>
      <c r="U102" s="18" t="s">
        <v>69</v>
      </c>
      <c r="V102" s="18" t="s">
        <v>109</v>
      </c>
      <c r="W102" s="18" t="s">
        <v>110</v>
      </c>
      <c r="X102" s="2" t="n">
        <v>25673</v>
      </c>
      <c r="Y102" s="14" t="s">
        <v>167</v>
      </c>
      <c r="Z102" s="5" t="s">
        <v>168</v>
      </c>
      <c r="AA102" s="19" t="n">
        <v>-2.555</v>
      </c>
      <c r="AB102" s="19" t="n">
        <v>322.1125</v>
      </c>
      <c r="AR102" s="18"/>
    </row>
    <row r="103" customFormat="false" ht="14.7" hidden="false" customHeight="true" outlineLevel="0" collapsed="false">
      <c r="A103" s="1" t="s">
        <v>387</v>
      </c>
      <c r="B103" s="1" t="s">
        <v>384</v>
      </c>
      <c r="C103" s="1" t="s">
        <v>295</v>
      </c>
      <c r="D103" s="1" t="s">
        <v>46</v>
      </c>
      <c r="E103" s="1" t="s">
        <v>388</v>
      </c>
      <c r="F103" s="1" t="s">
        <v>388</v>
      </c>
      <c r="G103" s="16" t="n">
        <v>25669</v>
      </c>
      <c r="H103" s="20" t="s">
        <v>297</v>
      </c>
      <c r="I103" s="1" t="s">
        <v>49</v>
      </c>
      <c r="J103" s="1" t="s">
        <v>298</v>
      </c>
      <c r="K103" s="22" t="s">
        <v>51</v>
      </c>
      <c r="L103" s="18" t="s">
        <v>299</v>
      </c>
      <c r="N103" s="21" t="n">
        <v>28945</v>
      </c>
      <c r="O103" s="1" t="s">
        <v>53</v>
      </c>
      <c r="P103" s="18" t="s">
        <v>54</v>
      </c>
      <c r="Q103" s="18" t="s">
        <v>389</v>
      </c>
      <c r="R103" s="18" t="s">
        <v>107</v>
      </c>
      <c r="S103" s="1" t="s">
        <v>100</v>
      </c>
      <c r="T103" s="1" t="s">
        <v>390</v>
      </c>
      <c r="U103" s="18" t="s">
        <v>284</v>
      </c>
      <c r="V103" s="18" t="s">
        <v>58</v>
      </c>
      <c r="W103" s="18" t="s">
        <v>289</v>
      </c>
      <c r="X103" s="16" t="n">
        <v>25675</v>
      </c>
      <c r="Y103" s="14"/>
      <c r="AA103" s="19"/>
      <c r="AB103" s="19"/>
      <c r="AR103" s="18"/>
    </row>
    <row r="104" customFormat="false" ht="14.7" hidden="false" customHeight="true" outlineLevel="0" collapsed="false">
      <c r="A104" s="1" t="s">
        <v>391</v>
      </c>
      <c r="B104" s="1" t="s">
        <v>384</v>
      </c>
      <c r="C104" s="1" t="s">
        <v>295</v>
      </c>
      <c r="D104" s="1" t="s">
        <v>46</v>
      </c>
      <c r="E104" s="1" t="s">
        <v>388</v>
      </c>
      <c r="F104" s="1" t="s">
        <v>388</v>
      </c>
      <c r="G104" s="16" t="n">
        <v>25669</v>
      </c>
      <c r="H104" s="20" t="s">
        <v>297</v>
      </c>
      <c r="I104" s="1" t="s">
        <v>49</v>
      </c>
      <c r="J104" s="1" t="s">
        <v>298</v>
      </c>
      <c r="K104" s="22" t="s">
        <v>51</v>
      </c>
      <c r="L104" s="18" t="s">
        <v>52</v>
      </c>
      <c r="N104" s="21"/>
      <c r="O104" s="1" t="s">
        <v>53</v>
      </c>
      <c r="P104" s="18" t="s">
        <v>54</v>
      </c>
      <c r="Q104" s="18" t="s">
        <v>389</v>
      </c>
      <c r="R104" s="18" t="s">
        <v>90</v>
      </c>
      <c r="S104" s="1" t="s">
        <v>100</v>
      </c>
      <c r="T104" s="1" t="s">
        <v>390</v>
      </c>
      <c r="U104" s="18" t="s">
        <v>119</v>
      </c>
      <c r="V104" s="18" t="s">
        <v>58</v>
      </c>
      <c r="W104" s="18" t="s">
        <v>79</v>
      </c>
      <c r="X104" s="16" t="n">
        <v>25675</v>
      </c>
      <c r="Y104" s="14"/>
      <c r="AA104" s="19"/>
      <c r="AB104" s="19"/>
      <c r="AR104" s="18"/>
    </row>
    <row r="105" customFormat="false" ht="14.7" hidden="false" customHeight="true" outlineLevel="0" collapsed="false">
      <c r="A105" s="1" t="s">
        <v>392</v>
      </c>
      <c r="B105" s="1" t="s">
        <v>384</v>
      </c>
      <c r="C105" s="1" t="s">
        <v>295</v>
      </c>
      <c r="D105" s="1" t="s">
        <v>46</v>
      </c>
      <c r="E105" s="1" t="s">
        <v>393</v>
      </c>
      <c r="F105" s="1" t="s">
        <v>393</v>
      </c>
      <c r="G105" s="16" t="n">
        <v>25669</v>
      </c>
      <c r="H105" s="20" t="s">
        <v>297</v>
      </c>
      <c r="I105" s="1" t="s">
        <v>49</v>
      </c>
      <c r="J105" s="1" t="s">
        <v>298</v>
      </c>
      <c r="K105" s="22" t="s">
        <v>51</v>
      </c>
      <c r="L105" s="18" t="s">
        <v>323</v>
      </c>
      <c r="N105" s="21" t="n">
        <v>15196</v>
      </c>
      <c r="O105" s="1" t="s">
        <v>53</v>
      </c>
      <c r="P105" s="18" t="s">
        <v>349</v>
      </c>
      <c r="Q105" s="18"/>
      <c r="R105" s="18" t="s">
        <v>56</v>
      </c>
      <c r="S105" s="1" t="s">
        <v>100</v>
      </c>
      <c r="T105" s="1" t="s">
        <v>390</v>
      </c>
      <c r="U105" s="18" t="s">
        <v>69</v>
      </c>
      <c r="V105" s="18" t="s">
        <v>58</v>
      </c>
      <c r="W105" s="18" t="s">
        <v>79</v>
      </c>
      <c r="X105" s="16" t="n">
        <v>25675</v>
      </c>
      <c r="Y105" s="14"/>
      <c r="AA105" s="19"/>
      <c r="AB105" s="19"/>
      <c r="AR105" s="18" t="s">
        <v>394</v>
      </c>
    </row>
    <row r="106" customFormat="false" ht="14.25" hidden="false" customHeight="true" outlineLevel="0" collapsed="false">
      <c r="A106" s="1" t="s">
        <v>395</v>
      </c>
      <c r="B106" s="1" t="s">
        <v>384</v>
      </c>
      <c r="C106" s="1" t="s">
        <v>295</v>
      </c>
      <c r="D106" s="1" t="s">
        <v>46</v>
      </c>
      <c r="E106" s="1" t="s">
        <v>393</v>
      </c>
      <c r="F106" s="1" t="s">
        <v>63</v>
      </c>
      <c r="G106" s="16" t="n">
        <v>25669</v>
      </c>
      <c r="H106" s="20" t="s">
        <v>297</v>
      </c>
      <c r="I106" s="1" t="s">
        <v>49</v>
      </c>
      <c r="J106" s="1" t="s">
        <v>298</v>
      </c>
      <c r="K106" s="22" t="s">
        <v>51</v>
      </c>
      <c r="L106" s="18" t="s">
        <v>150</v>
      </c>
      <c r="N106" s="21" t="n">
        <v>7890</v>
      </c>
      <c r="O106" s="1" t="s">
        <v>53</v>
      </c>
      <c r="P106" s="18" t="s">
        <v>151</v>
      </c>
      <c r="Q106" s="18"/>
      <c r="R106" s="18" t="s">
        <v>56</v>
      </c>
      <c r="S106" s="1" t="s">
        <v>100</v>
      </c>
      <c r="T106" s="1" t="s">
        <v>390</v>
      </c>
      <c r="U106" s="18" t="s">
        <v>153</v>
      </c>
      <c r="V106" s="18" t="s">
        <v>58</v>
      </c>
      <c r="W106" s="18" t="s">
        <v>79</v>
      </c>
      <c r="X106" s="16" t="n">
        <v>25675</v>
      </c>
      <c r="Y106" s="14"/>
      <c r="AA106" s="19"/>
      <c r="AB106" s="19"/>
      <c r="AR106" s="18"/>
    </row>
    <row r="107" customFormat="false" ht="14.25" hidden="false" customHeight="true" outlineLevel="0" collapsed="false">
      <c r="A107" s="1" t="s">
        <v>396</v>
      </c>
      <c r="B107" s="1" t="s">
        <v>397</v>
      </c>
      <c r="C107" s="1" t="s">
        <v>62</v>
      </c>
      <c r="D107" s="1" t="s">
        <v>46</v>
      </c>
      <c r="E107" s="1" t="s">
        <v>398</v>
      </c>
      <c r="F107" s="1" t="s">
        <v>398</v>
      </c>
      <c r="G107" s="16" t="n">
        <v>25823</v>
      </c>
      <c r="H107" s="1" t="s">
        <v>287</v>
      </c>
      <c r="I107" s="1" t="s">
        <v>65</v>
      </c>
      <c r="J107" s="1" t="s">
        <v>53</v>
      </c>
      <c r="K107" s="22" t="s">
        <v>66</v>
      </c>
      <c r="L107" s="1" t="s">
        <v>315</v>
      </c>
      <c r="N107" s="1" t="n">
        <v>5600</v>
      </c>
      <c r="O107" s="1" t="s">
        <v>53</v>
      </c>
      <c r="P107" s="18" t="s">
        <v>316</v>
      </c>
      <c r="Q107" s="18"/>
      <c r="R107" s="18" t="s">
        <v>107</v>
      </c>
      <c r="T107" s="18" t="s">
        <v>399</v>
      </c>
      <c r="U107" s="18" t="s">
        <v>284</v>
      </c>
      <c r="V107" s="18" t="s">
        <v>58</v>
      </c>
      <c r="W107" s="18" t="s">
        <v>289</v>
      </c>
      <c r="X107" s="2" t="n">
        <v>25835</v>
      </c>
      <c r="Y107" s="14"/>
      <c r="AA107" s="19"/>
      <c r="AB107" s="19"/>
      <c r="AR107" s="18"/>
    </row>
    <row r="108" customFormat="false" ht="14.25" hidden="false" customHeight="true" outlineLevel="0" collapsed="false">
      <c r="A108" s="1" t="s">
        <v>400</v>
      </c>
      <c r="B108" s="1" t="s">
        <v>397</v>
      </c>
      <c r="C108" s="1" t="s">
        <v>62</v>
      </c>
      <c r="D108" s="1" t="s">
        <v>46</v>
      </c>
      <c r="E108" s="1" t="s">
        <v>398</v>
      </c>
      <c r="F108" s="1" t="s">
        <v>398</v>
      </c>
      <c r="G108" s="16" t="n">
        <v>25823</v>
      </c>
      <c r="H108" s="1" t="s">
        <v>287</v>
      </c>
      <c r="I108" s="1" t="s">
        <v>65</v>
      </c>
      <c r="J108" s="1" t="s">
        <v>53</v>
      </c>
      <c r="K108" s="22" t="s">
        <v>66</v>
      </c>
      <c r="L108" s="1" t="s">
        <v>150</v>
      </c>
      <c r="M108" s="3" t="n">
        <v>5600</v>
      </c>
      <c r="N108" s="1"/>
      <c r="O108" s="1" t="s">
        <v>53</v>
      </c>
      <c r="P108" s="18" t="s">
        <v>151</v>
      </c>
      <c r="Q108" s="18"/>
      <c r="R108" s="18" t="s">
        <v>107</v>
      </c>
      <c r="T108" s="18"/>
      <c r="U108" s="18" t="s">
        <v>153</v>
      </c>
      <c r="V108" s="18" t="s">
        <v>109</v>
      </c>
      <c r="W108" s="18" t="s">
        <v>206</v>
      </c>
      <c r="X108" s="2" t="n">
        <v>25831</v>
      </c>
      <c r="Y108" s="14" t="s">
        <v>167</v>
      </c>
      <c r="Z108" s="5" t="s">
        <v>168</v>
      </c>
      <c r="AA108" s="19" t="n">
        <v>-0.5137</v>
      </c>
      <c r="AB108" s="19" t="n">
        <v>56.3638</v>
      </c>
      <c r="AR108" s="18"/>
    </row>
    <row r="109" customFormat="false" ht="14.25" hidden="false" customHeight="true" outlineLevel="0" collapsed="false">
      <c r="A109" s="1" t="s">
        <v>401</v>
      </c>
      <c r="B109" s="1" t="s">
        <v>401</v>
      </c>
      <c r="C109" s="1" t="s">
        <v>195</v>
      </c>
      <c r="D109" s="1" t="s">
        <v>46</v>
      </c>
      <c r="E109" s="1" t="s">
        <v>402</v>
      </c>
      <c r="F109" s="1" t="s">
        <v>402</v>
      </c>
      <c r="G109" s="16" t="n">
        <v>25861</v>
      </c>
      <c r="H109" s="1" t="s">
        <v>287</v>
      </c>
      <c r="I109" s="1" t="s">
        <v>65</v>
      </c>
      <c r="J109" s="1" t="s">
        <v>53</v>
      </c>
      <c r="K109" s="22" t="s">
        <v>66</v>
      </c>
      <c r="L109" s="1" t="s">
        <v>52</v>
      </c>
      <c r="N109" s="1" t="n">
        <v>5375</v>
      </c>
      <c r="O109" s="1" t="s">
        <v>53</v>
      </c>
      <c r="P109" s="18" t="s">
        <v>85</v>
      </c>
      <c r="Q109" s="18"/>
      <c r="R109" s="18" t="s">
        <v>107</v>
      </c>
      <c r="T109" s="18"/>
      <c r="U109" s="18" t="s">
        <v>284</v>
      </c>
      <c r="V109" s="18" t="s">
        <v>58</v>
      </c>
      <c r="W109" s="18" t="s">
        <v>289</v>
      </c>
      <c r="X109" s="2" t="n">
        <v>25868</v>
      </c>
      <c r="Y109" s="14"/>
      <c r="AA109" s="19"/>
      <c r="AB109" s="19"/>
      <c r="AR109" s="18"/>
    </row>
    <row r="110" customFormat="false" ht="14.25" hidden="false" customHeight="true" outlineLevel="0" collapsed="false">
      <c r="A110" s="1" t="s">
        <v>403</v>
      </c>
      <c r="B110" s="1" t="s">
        <v>403</v>
      </c>
      <c r="C110" s="1" t="s">
        <v>62</v>
      </c>
      <c r="D110" s="1" t="s">
        <v>46</v>
      </c>
      <c r="E110" s="1" t="s">
        <v>404</v>
      </c>
      <c r="F110" s="1" t="s">
        <v>404</v>
      </c>
      <c r="G110" s="16" t="n">
        <v>25882</v>
      </c>
      <c r="H110" s="1" t="s">
        <v>287</v>
      </c>
      <c r="I110" s="1" t="s">
        <v>65</v>
      </c>
      <c r="J110" s="1" t="s">
        <v>53</v>
      </c>
      <c r="K110" s="22" t="s">
        <v>66</v>
      </c>
      <c r="L110" s="1" t="s">
        <v>150</v>
      </c>
      <c r="N110" s="1" t="n">
        <v>5600</v>
      </c>
      <c r="O110" s="1" t="s">
        <v>53</v>
      </c>
      <c r="P110" s="18" t="s">
        <v>151</v>
      </c>
      <c r="Q110" s="18"/>
      <c r="R110" s="18" t="s">
        <v>107</v>
      </c>
      <c r="T110" s="18"/>
      <c r="U110" s="18" t="s">
        <v>153</v>
      </c>
      <c r="V110" s="18" t="s">
        <v>109</v>
      </c>
      <c r="W110" s="18" t="s">
        <v>206</v>
      </c>
      <c r="X110" s="2" t="n">
        <v>25889</v>
      </c>
      <c r="Y110" s="14" t="s">
        <v>167</v>
      </c>
      <c r="Z110" s="5" t="s">
        <v>168</v>
      </c>
      <c r="AA110" s="19" t="n">
        <v>38.23764</v>
      </c>
      <c r="AB110" s="19" t="n">
        <v>324.99837</v>
      </c>
      <c r="AR110" s="18"/>
    </row>
    <row r="111" customFormat="false" ht="14.25" hidden="false" customHeight="true" outlineLevel="0" collapsed="false">
      <c r="A111" s="1" t="s">
        <v>405</v>
      </c>
      <c r="B111" s="1" t="s">
        <v>403</v>
      </c>
      <c r="C111" s="1" t="s">
        <v>62</v>
      </c>
      <c r="D111" s="1" t="s">
        <v>403</v>
      </c>
      <c r="E111" s="1" t="s">
        <v>406</v>
      </c>
      <c r="F111" s="1" t="s">
        <v>406</v>
      </c>
      <c r="G111" s="16" t="n">
        <v>25882</v>
      </c>
      <c r="H111" s="1" t="s">
        <v>287</v>
      </c>
      <c r="I111" s="1" t="s">
        <v>65</v>
      </c>
      <c r="J111" s="1" t="s">
        <v>53</v>
      </c>
      <c r="K111" s="22" t="s">
        <v>66</v>
      </c>
      <c r="L111" s="1" t="s">
        <v>308</v>
      </c>
      <c r="N111" s="1" t="n">
        <v>756</v>
      </c>
      <c r="O111" s="1" t="s">
        <v>53</v>
      </c>
      <c r="P111" s="18" t="s">
        <v>309</v>
      </c>
      <c r="Q111" s="18"/>
      <c r="R111" s="1" t="s">
        <v>107</v>
      </c>
      <c r="T111" s="18" t="s">
        <v>407</v>
      </c>
      <c r="U111" s="18" t="s">
        <v>153</v>
      </c>
      <c r="V111" s="18" t="s">
        <v>109</v>
      </c>
      <c r="W111" s="18" t="s">
        <v>206</v>
      </c>
      <c r="X111" s="2" t="n">
        <v>25889</v>
      </c>
      <c r="Y111" s="14" t="s">
        <v>167</v>
      </c>
      <c r="Z111" s="5" t="s">
        <v>168</v>
      </c>
      <c r="AA111" s="19" t="n">
        <v>38.315</v>
      </c>
      <c r="AB111" s="19" t="n">
        <v>324.9919</v>
      </c>
      <c r="AR111" s="18"/>
    </row>
    <row r="112" customFormat="false" ht="14.25" hidden="false" customHeight="true" outlineLevel="0" collapsed="false">
      <c r="A112" s="1" t="s">
        <v>408</v>
      </c>
      <c r="B112" s="1" t="s">
        <v>409</v>
      </c>
      <c r="C112" s="1" t="s">
        <v>295</v>
      </c>
      <c r="D112" s="1" t="s">
        <v>46</v>
      </c>
      <c r="E112" s="1" t="s">
        <v>410</v>
      </c>
      <c r="F112" s="1" t="s">
        <v>410</v>
      </c>
      <c r="G112" s="16" t="n">
        <v>25964</v>
      </c>
      <c r="H112" s="20" t="s">
        <v>297</v>
      </c>
      <c r="I112" s="1" t="s">
        <v>49</v>
      </c>
      <c r="J112" s="1" t="s">
        <v>230</v>
      </c>
      <c r="K112" s="22" t="s">
        <v>51</v>
      </c>
      <c r="L112" s="18" t="s">
        <v>114</v>
      </c>
      <c r="N112" s="21" t="n">
        <v>13300</v>
      </c>
      <c r="O112" s="1" t="s">
        <v>53</v>
      </c>
      <c r="P112" s="18" t="s">
        <v>68</v>
      </c>
      <c r="Q112" s="18"/>
      <c r="R112" s="18" t="s">
        <v>107</v>
      </c>
      <c r="T112" s="18"/>
      <c r="U112" s="18" t="s">
        <v>69</v>
      </c>
      <c r="V112" s="18" t="s">
        <v>109</v>
      </c>
      <c r="W112" s="18" t="s">
        <v>110</v>
      </c>
      <c r="X112" s="2" t="n">
        <v>25968</v>
      </c>
      <c r="Y112" s="14" t="s">
        <v>167</v>
      </c>
      <c r="Z112" s="5" t="s">
        <v>168</v>
      </c>
      <c r="AA112" s="19" t="n">
        <v>-8.18</v>
      </c>
      <c r="AB112" s="19" t="n">
        <v>333.9695</v>
      </c>
      <c r="AR112" s="18"/>
    </row>
    <row r="113" customFormat="false" ht="14.25" hidden="false" customHeight="true" outlineLevel="0" collapsed="false">
      <c r="A113" s="1" t="s">
        <v>411</v>
      </c>
      <c r="B113" s="1" t="s">
        <v>409</v>
      </c>
      <c r="C113" s="1" t="s">
        <v>295</v>
      </c>
      <c r="D113" s="1" t="s">
        <v>46</v>
      </c>
      <c r="E113" s="1" t="s">
        <v>412</v>
      </c>
      <c r="F113" s="1" t="s">
        <v>412</v>
      </c>
      <c r="G113" s="16" t="n">
        <v>25964</v>
      </c>
      <c r="H113" s="20" t="s">
        <v>297</v>
      </c>
      <c r="I113" s="1" t="s">
        <v>49</v>
      </c>
      <c r="J113" s="1" t="s">
        <v>368</v>
      </c>
      <c r="K113" s="22" t="s">
        <v>51</v>
      </c>
      <c r="L113" s="18" t="s">
        <v>323</v>
      </c>
      <c r="N113" s="1" t="n">
        <v>15264</v>
      </c>
      <c r="O113" s="1" t="s">
        <v>53</v>
      </c>
      <c r="P113" s="18" t="s">
        <v>349</v>
      </c>
      <c r="Q113" s="18"/>
      <c r="R113" s="18" t="s">
        <v>107</v>
      </c>
      <c r="U113" s="18" t="s">
        <v>69</v>
      </c>
      <c r="V113" s="18" t="s">
        <v>109</v>
      </c>
      <c r="W113" s="18" t="s">
        <v>110</v>
      </c>
      <c r="X113" s="2" t="n">
        <v>25971</v>
      </c>
      <c r="Y113" s="14"/>
      <c r="Z113" s="5" t="s">
        <v>370</v>
      </c>
      <c r="AA113" s="19" t="n">
        <v>-3.42</v>
      </c>
      <c r="AB113" s="19" t="n">
        <v>340.33</v>
      </c>
      <c r="AR113" s="18"/>
    </row>
    <row r="114" customFormat="false" ht="14.25" hidden="false" customHeight="true" outlineLevel="0" collapsed="false">
      <c r="A114" s="1" t="s">
        <v>413</v>
      </c>
      <c r="B114" s="1" t="s">
        <v>409</v>
      </c>
      <c r="C114" s="1" t="s">
        <v>295</v>
      </c>
      <c r="D114" s="1" t="s">
        <v>46</v>
      </c>
      <c r="E114" s="1" t="s">
        <v>414</v>
      </c>
      <c r="F114" s="1" t="s">
        <v>414</v>
      </c>
      <c r="G114" s="16" t="n">
        <v>25964</v>
      </c>
      <c r="H114" s="20" t="s">
        <v>297</v>
      </c>
      <c r="I114" s="1" t="s">
        <v>49</v>
      </c>
      <c r="J114" s="1" t="s">
        <v>298</v>
      </c>
      <c r="K114" s="22" t="s">
        <v>51</v>
      </c>
      <c r="L114" s="18" t="s">
        <v>299</v>
      </c>
      <c r="N114" s="1" t="n">
        <v>29229</v>
      </c>
      <c r="O114" s="1" t="s">
        <v>53</v>
      </c>
      <c r="P114" s="18" t="s">
        <v>54</v>
      </c>
      <c r="Q114" s="18" t="s">
        <v>55</v>
      </c>
      <c r="R114" s="18" t="s">
        <v>107</v>
      </c>
      <c r="U114" s="18" t="s">
        <v>284</v>
      </c>
      <c r="V114" s="18" t="s">
        <v>58</v>
      </c>
      <c r="W114" s="18" t="s">
        <v>289</v>
      </c>
      <c r="X114" s="2" t="n">
        <v>25973</v>
      </c>
      <c r="Y114" s="14"/>
      <c r="AA114" s="19"/>
      <c r="AB114" s="19"/>
      <c r="AR114" s="18"/>
    </row>
    <row r="115" customFormat="false" ht="14.25" hidden="false" customHeight="true" outlineLevel="0" collapsed="false">
      <c r="A115" s="1" t="s">
        <v>415</v>
      </c>
      <c r="B115" s="1" t="s">
        <v>409</v>
      </c>
      <c r="C115" s="1" t="s">
        <v>295</v>
      </c>
      <c r="D115" s="1" t="s">
        <v>46</v>
      </c>
      <c r="E115" s="1" t="s">
        <v>414</v>
      </c>
      <c r="F115" s="1" t="s">
        <v>414</v>
      </c>
      <c r="G115" s="16" t="n">
        <v>25964</v>
      </c>
      <c r="H115" s="20" t="s">
        <v>297</v>
      </c>
      <c r="I115" s="1" t="s">
        <v>49</v>
      </c>
      <c r="J115" s="1" t="s">
        <v>298</v>
      </c>
      <c r="K115" s="22" t="s">
        <v>51</v>
      </c>
      <c r="L115" s="18" t="s">
        <v>52</v>
      </c>
      <c r="N115" s="1"/>
      <c r="O115" s="1" t="s">
        <v>53</v>
      </c>
      <c r="P115" s="18" t="s">
        <v>54</v>
      </c>
      <c r="Q115" s="18" t="s">
        <v>55</v>
      </c>
      <c r="R115" s="18" t="s">
        <v>107</v>
      </c>
      <c r="U115" s="18" t="s">
        <v>119</v>
      </c>
      <c r="V115" s="18" t="s">
        <v>58</v>
      </c>
      <c r="W115" s="18" t="s">
        <v>79</v>
      </c>
      <c r="X115" s="2" t="n">
        <v>25973</v>
      </c>
      <c r="Y115" s="14"/>
      <c r="AA115" s="19"/>
      <c r="AB115" s="19"/>
      <c r="AR115" s="18"/>
    </row>
    <row r="116" customFormat="false" ht="14.25" hidden="false" customHeight="true" outlineLevel="0" collapsed="false">
      <c r="A116" s="1" t="s">
        <v>416</v>
      </c>
      <c r="B116" s="1" t="s">
        <v>409</v>
      </c>
      <c r="C116" s="1" t="s">
        <v>295</v>
      </c>
      <c r="D116" s="1" t="s">
        <v>46</v>
      </c>
      <c r="E116" s="1" t="s">
        <v>412</v>
      </c>
      <c r="F116" s="1" t="s">
        <v>63</v>
      </c>
      <c r="G116" s="16" t="n">
        <v>25964</v>
      </c>
      <c r="H116" s="20" t="s">
        <v>297</v>
      </c>
      <c r="I116" s="1" t="s">
        <v>49</v>
      </c>
      <c r="J116" s="1" t="s">
        <v>368</v>
      </c>
      <c r="K116" s="22" t="s">
        <v>51</v>
      </c>
      <c r="L116" s="18" t="s">
        <v>150</v>
      </c>
      <c r="M116" s="3" t="n">
        <v>4857</v>
      </c>
      <c r="N116" s="1" t="n">
        <v>2128</v>
      </c>
      <c r="O116" s="1" t="s">
        <v>53</v>
      </c>
      <c r="P116" s="18" t="s">
        <v>151</v>
      </c>
      <c r="Q116" s="18"/>
      <c r="R116" s="18" t="s">
        <v>107</v>
      </c>
      <c r="U116" s="18" t="s">
        <v>153</v>
      </c>
      <c r="V116" s="18" t="s">
        <v>109</v>
      </c>
      <c r="W116" s="18" t="s">
        <v>206</v>
      </c>
      <c r="X116" s="2" t="n">
        <v>25969</v>
      </c>
      <c r="Y116" s="14" t="s">
        <v>167</v>
      </c>
      <c r="Z116" s="5" t="s">
        <v>168</v>
      </c>
      <c r="AA116" s="19" t="n">
        <v>-3.64589</v>
      </c>
      <c r="AB116" s="19" t="n">
        <v>342.52806</v>
      </c>
      <c r="AR116" s="18"/>
    </row>
    <row r="117" customFormat="false" ht="14.25" hidden="false" customHeight="true" outlineLevel="0" collapsed="false">
      <c r="A117" s="1" t="s">
        <v>417</v>
      </c>
      <c r="B117" s="1" t="s">
        <v>418</v>
      </c>
      <c r="C117" s="1" t="s">
        <v>295</v>
      </c>
      <c r="D117" s="1" t="s">
        <v>419</v>
      </c>
      <c r="E117" s="1" t="s">
        <v>420</v>
      </c>
      <c r="F117" s="1" t="s">
        <v>420</v>
      </c>
      <c r="G117" s="16" t="n">
        <v>26140</v>
      </c>
      <c r="H117" s="20" t="s">
        <v>297</v>
      </c>
      <c r="I117" s="1" t="s">
        <v>49</v>
      </c>
      <c r="J117" s="1" t="s">
        <v>230</v>
      </c>
      <c r="K117" s="22" t="s">
        <v>51</v>
      </c>
      <c r="L117" s="18" t="s">
        <v>421</v>
      </c>
      <c r="M117" s="3" t="n">
        <v>5030</v>
      </c>
      <c r="N117" s="21" t="n">
        <v>2127</v>
      </c>
      <c r="O117" s="1" t="s">
        <v>53</v>
      </c>
      <c r="P117" s="18" t="s">
        <v>309</v>
      </c>
      <c r="Q117" s="18"/>
      <c r="R117" s="18" t="s">
        <v>107</v>
      </c>
      <c r="U117" s="18" t="s">
        <v>153</v>
      </c>
      <c r="V117" s="18" t="s">
        <v>109</v>
      </c>
      <c r="W117" s="18" t="s">
        <v>206</v>
      </c>
      <c r="X117" s="2" t="n">
        <v>26143</v>
      </c>
      <c r="Y117" s="14" t="s">
        <v>167</v>
      </c>
      <c r="Z117" s="5" t="s">
        <v>168</v>
      </c>
      <c r="AA117" s="19" t="n">
        <v>26.13239</v>
      </c>
      <c r="AB117" s="19" t="n">
        <v>3.6333</v>
      </c>
      <c r="AR117" s="18"/>
    </row>
    <row r="118" customFormat="false" ht="14.25" hidden="false" customHeight="true" outlineLevel="0" collapsed="false">
      <c r="A118" s="1" t="s">
        <v>422</v>
      </c>
      <c r="B118" s="1" t="s">
        <v>418</v>
      </c>
      <c r="C118" s="1" t="s">
        <v>295</v>
      </c>
      <c r="D118" s="1" t="s">
        <v>46</v>
      </c>
      <c r="E118" s="1" t="s">
        <v>423</v>
      </c>
      <c r="F118" s="1" t="s">
        <v>423</v>
      </c>
      <c r="G118" s="16" t="n">
        <v>26140</v>
      </c>
      <c r="H118" s="20" t="s">
        <v>297</v>
      </c>
      <c r="I118" s="1" t="s">
        <v>49</v>
      </c>
      <c r="J118" s="1" t="s">
        <v>230</v>
      </c>
      <c r="K118" s="22" t="s">
        <v>51</v>
      </c>
      <c r="L118" s="18" t="s">
        <v>114</v>
      </c>
      <c r="N118" s="21" t="n">
        <v>13300</v>
      </c>
      <c r="O118" s="1" t="s">
        <v>53</v>
      </c>
      <c r="P118" s="18" t="s">
        <v>68</v>
      </c>
      <c r="Q118" s="18"/>
      <c r="R118" s="18" t="s">
        <v>107</v>
      </c>
      <c r="U118" s="18" t="s">
        <v>69</v>
      </c>
      <c r="V118" s="18" t="s">
        <v>109</v>
      </c>
      <c r="W118" s="18" t="s">
        <v>110</v>
      </c>
      <c r="X118" s="2" t="n">
        <v>26143</v>
      </c>
      <c r="Y118" s="14" t="s">
        <v>167</v>
      </c>
      <c r="Z118" s="5" t="s">
        <v>168</v>
      </c>
      <c r="AA118" s="19" t="n">
        <v>-1.2897</v>
      </c>
      <c r="AB118" s="19" t="n">
        <v>348.1755</v>
      </c>
      <c r="AR118" s="18"/>
    </row>
    <row r="119" customFormat="false" ht="15" hidden="false" customHeight="true" outlineLevel="0" collapsed="false">
      <c r="A119" s="1" t="s">
        <v>424</v>
      </c>
      <c r="B119" s="1" t="s">
        <v>418</v>
      </c>
      <c r="C119" s="1" t="s">
        <v>295</v>
      </c>
      <c r="D119" s="1" t="s">
        <v>46</v>
      </c>
      <c r="E119" s="1" t="s">
        <v>420</v>
      </c>
      <c r="F119" s="1" t="s">
        <v>420</v>
      </c>
      <c r="G119" s="16" t="n">
        <v>26140</v>
      </c>
      <c r="H119" s="20" t="s">
        <v>297</v>
      </c>
      <c r="I119" s="1" t="s">
        <v>49</v>
      </c>
      <c r="J119" s="1" t="s">
        <v>425</v>
      </c>
      <c r="K119" s="22" t="s">
        <v>51</v>
      </c>
      <c r="L119" s="18" t="s">
        <v>323</v>
      </c>
      <c r="N119" s="1" t="n">
        <v>16430</v>
      </c>
      <c r="O119" s="1" t="s">
        <v>53</v>
      </c>
      <c r="P119" s="18" t="s">
        <v>349</v>
      </c>
      <c r="Q119" s="18"/>
      <c r="R119" s="18" t="s">
        <v>107</v>
      </c>
      <c r="U119" s="18" t="s">
        <v>69</v>
      </c>
      <c r="V119" s="18" t="s">
        <v>109</v>
      </c>
      <c r="W119" s="18" t="s">
        <v>110</v>
      </c>
      <c r="X119" s="2" t="n">
        <v>26148</v>
      </c>
      <c r="Y119" s="14"/>
      <c r="Z119" s="5" t="s">
        <v>370</v>
      </c>
      <c r="AA119" s="19" t="n">
        <v>26.36</v>
      </c>
      <c r="AB119" s="19" t="n">
        <v>0.25</v>
      </c>
      <c r="AR119" s="18"/>
    </row>
    <row r="120" customFormat="false" ht="14.25" hidden="false" customHeight="true" outlineLevel="0" collapsed="false">
      <c r="A120" s="1" t="s">
        <v>426</v>
      </c>
      <c r="B120" s="1" t="s">
        <v>418</v>
      </c>
      <c r="C120" s="1" t="s">
        <v>295</v>
      </c>
      <c r="D120" s="1" t="s">
        <v>46</v>
      </c>
      <c r="E120" s="1" t="s">
        <v>427</v>
      </c>
      <c r="F120" s="1" t="s">
        <v>427</v>
      </c>
      <c r="G120" s="16" t="n">
        <v>26140</v>
      </c>
      <c r="H120" s="20" t="s">
        <v>297</v>
      </c>
      <c r="I120" s="1" t="s">
        <v>49</v>
      </c>
      <c r="J120" s="1" t="s">
        <v>298</v>
      </c>
      <c r="K120" s="22" t="s">
        <v>51</v>
      </c>
      <c r="L120" s="18" t="s">
        <v>299</v>
      </c>
      <c r="N120" s="1" t="n">
        <v>30371</v>
      </c>
      <c r="O120" s="1" t="s">
        <v>53</v>
      </c>
      <c r="P120" s="18" t="s">
        <v>54</v>
      </c>
      <c r="Q120" s="18" t="s">
        <v>55</v>
      </c>
      <c r="R120" s="18" t="s">
        <v>107</v>
      </c>
      <c r="U120" s="18" t="s">
        <v>284</v>
      </c>
      <c r="V120" s="18" t="s">
        <v>58</v>
      </c>
      <c r="W120" s="18" t="s">
        <v>289</v>
      </c>
      <c r="X120" s="2" t="n">
        <v>26152</v>
      </c>
      <c r="Y120" s="14"/>
      <c r="AA120" s="19"/>
      <c r="AB120" s="19"/>
      <c r="AR120" s="18"/>
    </row>
    <row r="121" customFormat="false" ht="14.25" hidden="false" customHeight="true" outlineLevel="0" collapsed="false">
      <c r="A121" s="1" t="s">
        <v>428</v>
      </c>
      <c r="B121" s="1" t="s">
        <v>418</v>
      </c>
      <c r="C121" s="1" t="s">
        <v>295</v>
      </c>
      <c r="D121" s="1" t="s">
        <v>46</v>
      </c>
      <c r="E121" s="1" t="s">
        <v>427</v>
      </c>
      <c r="F121" s="1" t="s">
        <v>427</v>
      </c>
      <c r="G121" s="16" t="n">
        <v>26140</v>
      </c>
      <c r="H121" s="20" t="s">
        <v>297</v>
      </c>
      <c r="I121" s="1" t="s">
        <v>49</v>
      </c>
      <c r="J121" s="1" t="s">
        <v>298</v>
      </c>
      <c r="K121" s="22" t="s">
        <v>51</v>
      </c>
      <c r="L121" s="18" t="s">
        <v>52</v>
      </c>
      <c r="N121" s="1"/>
      <c r="O121" s="1" t="s">
        <v>53</v>
      </c>
      <c r="P121" s="18" t="s">
        <v>54</v>
      </c>
      <c r="Q121" s="18" t="s">
        <v>55</v>
      </c>
      <c r="R121" s="18" t="s">
        <v>107</v>
      </c>
      <c r="U121" s="18" t="s">
        <v>119</v>
      </c>
      <c r="V121" s="18" t="s">
        <v>58</v>
      </c>
      <c r="W121" s="18" t="s">
        <v>79</v>
      </c>
      <c r="X121" s="2" t="n">
        <v>26152</v>
      </c>
      <c r="Y121" s="14"/>
      <c r="AA121" s="19"/>
      <c r="AB121" s="19"/>
      <c r="AR121" s="18"/>
    </row>
    <row r="122" customFormat="false" ht="14.25" hidden="false" customHeight="true" outlineLevel="0" collapsed="false">
      <c r="A122" s="1" t="s">
        <v>429</v>
      </c>
      <c r="B122" s="1" t="s">
        <v>418</v>
      </c>
      <c r="C122" s="1" t="s">
        <v>295</v>
      </c>
      <c r="D122" s="1" t="s">
        <v>428</v>
      </c>
      <c r="E122" s="1" t="s">
        <v>430</v>
      </c>
      <c r="F122" s="1" t="s">
        <v>430</v>
      </c>
      <c r="G122" s="16" t="n">
        <v>26140</v>
      </c>
      <c r="H122" s="20" t="s">
        <v>297</v>
      </c>
      <c r="I122" s="1" t="s">
        <v>49</v>
      </c>
      <c r="J122" s="1" t="s">
        <v>298</v>
      </c>
      <c r="K122" s="22" t="s">
        <v>51</v>
      </c>
      <c r="L122" s="1" t="s">
        <v>52</v>
      </c>
      <c r="N122" s="1" t="n">
        <v>36.3</v>
      </c>
      <c r="O122" s="1" t="n">
        <v>24</v>
      </c>
      <c r="P122" s="18" t="s">
        <v>54</v>
      </c>
      <c r="Q122" s="18"/>
      <c r="R122" s="18" t="s">
        <v>107</v>
      </c>
      <c r="U122" s="18" t="s">
        <v>69</v>
      </c>
      <c r="V122" s="18" t="s">
        <v>109</v>
      </c>
      <c r="W122" s="18" t="s">
        <v>216</v>
      </c>
      <c r="X122" s="16" t="s">
        <v>53</v>
      </c>
      <c r="Y122" s="14"/>
      <c r="Z122" s="5" t="s">
        <v>218</v>
      </c>
      <c r="AA122" s="19" t="s">
        <v>53</v>
      </c>
      <c r="AB122" s="19" t="s">
        <v>53</v>
      </c>
      <c r="AR122" s="18"/>
    </row>
    <row r="123" customFormat="false" ht="14.7" hidden="false" customHeight="true" outlineLevel="0" collapsed="false">
      <c r="A123" s="1" t="s">
        <v>419</v>
      </c>
      <c r="B123" s="1" t="s">
        <v>418</v>
      </c>
      <c r="C123" s="1" t="s">
        <v>295</v>
      </c>
      <c r="D123" s="1" t="s">
        <v>46</v>
      </c>
      <c r="E123" s="1" t="s">
        <v>420</v>
      </c>
      <c r="F123" s="1" t="s">
        <v>420</v>
      </c>
      <c r="G123" s="16" t="n">
        <v>26140</v>
      </c>
      <c r="H123" s="20" t="s">
        <v>297</v>
      </c>
      <c r="I123" s="1" t="s">
        <v>49</v>
      </c>
      <c r="J123" s="1" t="s">
        <v>425</v>
      </c>
      <c r="K123" s="22" t="s">
        <v>51</v>
      </c>
      <c r="L123" s="18" t="s">
        <v>150</v>
      </c>
      <c r="N123" s="1"/>
      <c r="O123" s="1" t="s">
        <v>53</v>
      </c>
      <c r="P123" s="18" t="s">
        <v>151</v>
      </c>
      <c r="Q123" s="18"/>
      <c r="R123" s="18" t="s">
        <v>107</v>
      </c>
      <c r="U123" s="18" t="s">
        <v>153</v>
      </c>
      <c r="V123" s="18" t="s">
        <v>109</v>
      </c>
      <c r="W123" s="18" t="s">
        <v>206</v>
      </c>
      <c r="X123" s="2" t="n">
        <v>26144</v>
      </c>
      <c r="Y123" s="14" t="s">
        <v>167</v>
      </c>
      <c r="Z123" s="5" t="s">
        <v>168</v>
      </c>
      <c r="AA123" s="19" t="n">
        <v>26.13239</v>
      </c>
      <c r="AB123" s="19" t="n">
        <v>3.6333</v>
      </c>
      <c r="AR123" s="18"/>
    </row>
    <row r="124" customFormat="false" ht="14.7" hidden="false" customHeight="true" outlineLevel="0" collapsed="false">
      <c r="A124" s="1" t="s">
        <v>431</v>
      </c>
      <c r="B124" s="1" t="s">
        <v>432</v>
      </c>
      <c r="C124" s="1" t="s">
        <v>62</v>
      </c>
      <c r="D124" s="1" t="s">
        <v>46</v>
      </c>
      <c r="E124" s="1" t="s">
        <v>433</v>
      </c>
      <c r="F124" s="1" t="s">
        <v>433</v>
      </c>
      <c r="G124" s="16" t="n">
        <v>26178</v>
      </c>
      <c r="H124" s="1" t="s">
        <v>287</v>
      </c>
      <c r="I124" s="1" t="s">
        <v>65</v>
      </c>
      <c r="J124" s="1" t="s">
        <v>53</v>
      </c>
      <c r="K124" s="22" t="s">
        <v>66</v>
      </c>
      <c r="L124" s="1" t="s">
        <v>315</v>
      </c>
      <c r="N124" s="1" t="n">
        <v>5600</v>
      </c>
      <c r="O124" s="1" t="s">
        <v>53</v>
      </c>
      <c r="P124" s="18" t="s">
        <v>316</v>
      </c>
      <c r="Q124" s="18"/>
      <c r="R124" s="18" t="s">
        <v>56</v>
      </c>
      <c r="S124" s="18" t="s">
        <v>100</v>
      </c>
      <c r="T124" s="18"/>
      <c r="U124" s="18" t="s">
        <v>284</v>
      </c>
      <c r="V124" s="18" t="s">
        <v>109</v>
      </c>
      <c r="W124" s="18" t="s">
        <v>141</v>
      </c>
      <c r="X124" s="2" t="n">
        <v>26187</v>
      </c>
      <c r="Y124" s="14" t="s">
        <v>200</v>
      </c>
      <c r="Z124" s="5" t="s">
        <v>434</v>
      </c>
      <c r="AA124" s="19" t="n">
        <v>3.76</v>
      </c>
      <c r="AB124" s="19" t="n">
        <v>56.66</v>
      </c>
      <c r="AR124" s="18"/>
    </row>
    <row r="125" customFormat="false" ht="14.25" hidden="false" customHeight="true" outlineLevel="0" collapsed="false">
      <c r="A125" s="1" t="s">
        <v>435</v>
      </c>
      <c r="B125" s="1" t="s">
        <v>432</v>
      </c>
      <c r="C125" s="1" t="s">
        <v>62</v>
      </c>
      <c r="D125" s="1" t="s">
        <v>46</v>
      </c>
      <c r="E125" s="1" t="s">
        <v>433</v>
      </c>
      <c r="F125" s="1" t="s">
        <v>433</v>
      </c>
      <c r="G125" s="16" t="n">
        <v>26178</v>
      </c>
      <c r="H125" s="1" t="s">
        <v>287</v>
      </c>
      <c r="I125" s="1" t="s">
        <v>65</v>
      </c>
      <c r="J125" s="1" t="s">
        <v>53</v>
      </c>
      <c r="K125" s="22" t="s">
        <v>66</v>
      </c>
      <c r="L125" s="18" t="s">
        <v>150</v>
      </c>
      <c r="M125" s="3" t="n">
        <v>5750</v>
      </c>
      <c r="N125" s="1" t="n">
        <v>5600</v>
      </c>
      <c r="O125" s="1" t="s">
        <v>53</v>
      </c>
      <c r="P125" s="18" t="s">
        <v>151</v>
      </c>
      <c r="Q125" s="18"/>
      <c r="R125" s="18" t="s">
        <v>135</v>
      </c>
      <c r="S125" s="18" t="s">
        <v>100</v>
      </c>
      <c r="T125" s="18"/>
      <c r="U125" s="18" t="s">
        <v>153</v>
      </c>
      <c r="V125" s="18" t="s">
        <v>109</v>
      </c>
      <c r="W125" s="18" t="s">
        <v>141</v>
      </c>
      <c r="X125" s="2" t="n">
        <v>26187</v>
      </c>
      <c r="Y125" s="14" t="s">
        <v>200</v>
      </c>
      <c r="Z125" s="5" t="s">
        <v>434</v>
      </c>
      <c r="AA125" s="19" t="n">
        <v>3.76</v>
      </c>
      <c r="AB125" s="19" t="n">
        <v>56.66</v>
      </c>
      <c r="AR125" s="18"/>
    </row>
    <row r="126" customFormat="false" ht="14.25" hidden="false" customHeight="true" outlineLevel="0" collapsed="false">
      <c r="A126" s="1" t="s">
        <v>436</v>
      </c>
      <c r="B126" s="1" t="s">
        <v>436</v>
      </c>
      <c r="C126" s="1" t="s">
        <v>62</v>
      </c>
      <c r="D126" s="1" t="s">
        <v>46</v>
      </c>
      <c r="E126" s="1" t="s">
        <v>437</v>
      </c>
      <c r="F126" s="1" t="s">
        <v>437</v>
      </c>
      <c r="G126" s="16" t="n">
        <v>26204</v>
      </c>
      <c r="H126" s="1" t="s">
        <v>287</v>
      </c>
      <c r="I126" s="1" t="s">
        <v>65</v>
      </c>
      <c r="J126" s="1" t="s">
        <v>53</v>
      </c>
      <c r="K126" s="22" t="s">
        <v>66</v>
      </c>
      <c r="L126" s="1" t="s">
        <v>52</v>
      </c>
      <c r="N126" s="1" t="n">
        <v>5600</v>
      </c>
      <c r="O126" s="1" t="s">
        <v>53</v>
      </c>
      <c r="P126" s="18" t="s">
        <v>54</v>
      </c>
      <c r="Q126" s="18"/>
      <c r="R126" s="18" t="s">
        <v>107</v>
      </c>
      <c r="U126" s="18" t="s">
        <v>69</v>
      </c>
      <c r="V126" s="18" t="s">
        <v>109</v>
      </c>
      <c r="W126" s="18" t="s">
        <v>216</v>
      </c>
      <c r="X126" s="2" t="s">
        <v>438</v>
      </c>
      <c r="Y126" s="14"/>
      <c r="Z126" s="5" t="s">
        <v>218</v>
      </c>
      <c r="AA126" s="19" t="s">
        <v>53</v>
      </c>
      <c r="AB126" s="19" t="s">
        <v>53</v>
      </c>
      <c r="AR126" s="18"/>
    </row>
    <row r="127" customFormat="false" ht="14.25" hidden="false" customHeight="true" outlineLevel="0" collapsed="false">
      <c r="A127" s="1" t="s">
        <v>439</v>
      </c>
      <c r="B127" s="1" t="s">
        <v>440</v>
      </c>
      <c r="C127" s="1" t="s">
        <v>62</v>
      </c>
      <c r="D127" s="1" t="s">
        <v>46</v>
      </c>
      <c r="E127" s="1" t="s">
        <v>441</v>
      </c>
      <c r="F127" s="1" t="s">
        <v>441</v>
      </c>
      <c r="G127" s="16" t="n">
        <v>26343</v>
      </c>
      <c r="H127" s="1" t="s">
        <v>287</v>
      </c>
      <c r="I127" s="1" t="s">
        <v>65</v>
      </c>
      <c r="J127" s="1" t="s">
        <v>53</v>
      </c>
      <c r="K127" s="22" t="s">
        <v>66</v>
      </c>
      <c r="L127" s="1" t="s">
        <v>315</v>
      </c>
      <c r="N127" s="1" t="n">
        <v>5600</v>
      </c>
      <c r="O127" s="1" t="s">
        <v>53</v>
      </c>
      <c r="P127" s="18" t="s">
        <v>316</v>
      </c>
      <c r="Q127" s="18"/>
      <c r="R127" s="18" t="s">
        <v>107</v>
      </c>
      <c r="U127" s="18" t="s">
        <v>284</v>
      </c>
      <c r="V127" s="18" t="s">
        <v>58</v>
      </c>
      <c r="W127" s="18" t="s">
        <v>289</v>
      </c>
      <c r="X127" s="2" t="n">
        <v>26354</v>
      </c>
      <c r="Y127" s="14"/>
      <c r="AA127" s="19"/>
      <c r="AB127" s="19"/>
      <c r="AR127" s="18"/>
    </row>
    <row r="128" customFormat="false" ht="14.25" hidden="false" customHeight="true" outlineLevel="0" collapsed="false">
      <c r="A128" s="1" t="s">
        <v>442</v>
      </c>
      <c r="B128" s="1" t="s">
        <v>440</v>
      </c>
      <c r="C128" s="1" t="s">
        <v>62</v>
      </c>
      <c r="D128" s="1" t="s">
        <v>46</v>
      </c>
      <c r="E128" s="1" t="s">
        <v>441</v>
      </c>
      <c r="F128" s="1" t="s">
        <v>441</v>
      </c>
      <c r="G128" s="16" t="n">
        <v>26343</v>
      </c>
      <c r="H128" s="1" t="s">
        <v>287</v>
      </c>
      <c r="I128" s="1" t="s">
        <v>65</v>
      </c>
      <c r="J128" s="1" t="s">
        <v>53</v>
      </c>
      <c r="K128" s="22" t="s">
        <v>66</v>
      </c>
      <c r="L128" s="1" t="s">
        <v>150</v>
      </c>
      <c r="N128" s="1"/>
      <c r="O128" s="1" t="s">
        <v>53</v>
      </c>
      <c r="P128" s="18" t="s">
        <v>151</v>
      </c>
      <c r="Q128" s="18"/>
      <c r="R128" s="18" t="s">
        <v>107</v>
      </c>
      <c r="U128" s="18" t="s">
        <v>153</v>
      </c>
      <c r="V128" s="18" t="s">
        <v>109</v>
      </c>
      <c r="W128" s="18" t="s">
        <v>206</v>
      </c>
      <c r="X128" s="2" t="n">
        <v>26350</v>
      </c>
      <c r="Y128" s="14" t="s">
        <v>167</v>
      </c>
      <c r="Z128" s="5" t="s">
        <v>168</v>
      </c>
      <c r="AA128" s="19" t="n">
        <v>3.7863</v>
      </c>
      <c r="AB128" s="19" t="n">
        <v>56.6242</v>
      </c>
      <c r="AR128" s="18"/>
    </row>
    <row r="129" customFormat="false" ht="14.25" hidden="false" customHeight="true" outlineLevel="0" collapsed="false">
      <c r="A129" s="1" t="s">
        <v>443</v>
      </c>
      <c r="B129" s="1" t="s">
        <v>444</v>
      </c>
      <c r="C129" s="1" t="s">
        <v>295</v>
      </c>
      <c r="D129" s="1" t="s">
        <v>46</v>
      </c>
      <c r="E129" s="1" t="s">
        <v>445</v>
      </c>
      <c r="F129" s="1" t="s">
        <v>445</v>
      </c>
      <c r="G129" s="16" t="n">
        <v>26405</v>
      </c>
      <c r="H129" s="20" t="s">
        <v>297</v>
      </c>
      <c r="I129" s="1" t="s">
        <v>49</v>
      </c>
      <c r="J129" s="1" t="s">
        <v>230</v>
      </c>
      <c r="K129" s="22" t="s">
        <v>51</v>
      </c>
      <c r="L129" s="18" t="s">
        <v>114</v>
      </c>
      <c r="N129" s="21" t="n">
        <v>13300</v>
      </c>
      <c r="O129" s="1" t="s">
        <v>53</v>
      </c>
      <c r="P129" s="18" t="s">
        <v>68</v>
      </c>
      <c r="Q129" s="18"/>
      <c r="R129" s="18" t="s">
        <v>107</v>
      </c>
      <c r="U129" s="18" t="s">
        <v>69</v>
      </c>
      <c r="V129" s="18" t="s">
        <v>109</v>
      </c>
      <c r="W129" s="18" t="s">
        <v>110</v>
      </c>
      <c r="X129" s="2" t="n">
        <v>26408</v>
      </c>
      <c r="Y129" s="14" t="s">
        <v>167</v>
      </c>
      <c r="Z129" s="5" t="s">
        <v>168</v>
      </c>
      <c r="AA129" s="19" t="n">
        <v>1.921</v>
      </c>
      <c r="AB129" s="19" t="n">
        <v>335.377</v>
      </c>
      <c r="AR129" s="18"/>
    </row>
    <row r="130" customFormat="false" ht="14.25" hidden="false" customHeight="true" outlineLevel="0" collapsed="false">
      <c r="A130" s="1" t="s">
        <v>446</v>
      </c>
      <c r="B130" s="1" t="s">
        <v>444</v>
      </c>
      <c r="C130" s="1" t="s">
        <v>295</v>
      </c>
      <c r="D130" s="1" t="s">
        <v>447</v>
      </c>
      <c r="E130" s="1" t="s">
        <v>448</v>
      </c>
      <c r="F130" s="1" t="s">
        <v>448</v>
      </c>
      <c r="G130" s="16" t="n">
        <v>26405</v>
      </c>
      <c r="H130" s="20" t="s">
        <v>297</v>
      </c>
      <c r="I130" s="1" t="s">
        <v>49</v>
      </c>
      <c r="J130" s="1" t="s">
        <v>298</v>
      </c>
      <c r="K130" s="22" t="s">
        <v>51</v>
      </c>
      <c r="L130" s="1" t="s">
        <v>52</v>
      </c>
      <c r="N130" s="1" t="n">
        <v>36.3</v>
      </c>
      <c r="O130" s="1" t="n">
        <v>24</v>
      </c>
      <c r="P130" s="18" t="s">
        <v>54</v>
      </c>
      <c r="Q130" s="18"/>
      <c r="R130" s="18" t="s">
        <v>90</v>
      </c>
      <c r="S130" s="18" t="s">
        <v>91</v>
      </c>
      <c r="T130" s="18" t="s">
        <v>449</v>
      </c>
      <c r="U130" s="18" t="s">
        <v>69</v>
      </c>
      <c r="V130" s="18" t="s">
        <v>109</v>
      </c>
      <c r="W130" s="18" t="s">
        <v>216</v>
      </c>
      <c r="X130" s="2" t="n">
        <v>26448</v>
      </c>
      <c r="Y130" s="14" t="s">
        <v>200</v>
      </c>
      <c r="Z130" s="5" t="s">
        <v>450</v>
      </c>
      <c r="AA130" s="19" t="n">
        <v>10.16</v>
      </c>
      <c r="AB130" s="19" t="n">
        <v>111.9</v>
      </c>
      <c r="AR130" s="18"/>
    </row>
    <row r="131" customFormat="false" ht="14.25" hidden="false" customHeight="true" outlineLevel="0" collapsed="false">
      <c r="A131" s="1" t="s">
        <v>451</v>
      </c>
      <c r="B131" s="1" t="s">
        <v>444</v>
      </c>
      <c r="C131" s="1" t="s">
        <v>295</v>
      </c>
      <c r="D131" s="1" t="s">
        <v>46</v>
      </c>
      <c r="E131" s="1" t="s">
        <v>452</v>
      </c>
      <c r="F131" s="1" t="s">
        <v>452</v>
      </c>
      <c r="G131" s="16" t="n">
        <v>26405</v>
      </c>
      <c r="H131" s="20" t="s">
        <v>297</v>
      </c>
      <c r="I131" s="1" t="s">
        <v>49</v>
      </c>
      <c r="J131" s="1" t="s">
        <v>425</v>
      </c>
      <c r="K131" s="22" t="s">
        <v>51</v>
      </c>
      <c r="L131" s="18" t="s">
        <v>323</v>
      </c>
      <c r="N131" s="1" t="n">
        <v>16445</v>
      </c>
      <c r="O131" s="1" t="s">
        <v>53</v>
      </c>
      <c r="P131" s="18" t="s">
        <v>349</v>
      </c>
      <c r="Q131" s="18"/>
      <c r="R131" s="18" t="s">
        <v>107</v>
      </c>
      <c r="U131" s="18" t="s">
        <v>69</v>
      </c>
      <c r="V131" s="18" t="s">
        <v>109</v>
      </c>
      <c r="W131" s="18" t="s">
        <v>216</v>
      </c>
      <c r="X131" s="16" t="s">
        <v>53</v>
      </c>
      <c r="Y131" s="14"/>
      <c r="Z131" s="5" t="s">
        <v>218</v>
      </c>
      <c r="AA131" s="19" t="s">
        <v>53</v>
      </c>
      <c r="AB131" s="19" t="s">
        <v>53</v>
      </c>
      <c r="AR131" s="18"/>
    </row>
    <row r="132" customFormat="false" ht="14.25" hidden="false" customHeight="true" outlineLevel="0" collapsed="false">
      <c r="A132" s="1" t="s">
        <v>453</v>
      </c>
      <c r="B132" s="1" t="s">
        <v>444</v>
      </c>
      <c r="C132" s="1" t="s">
        <v>295</v>
      </c>
      <c r="D132" s="1" t="s">
        <v>46</v>
      </c>
      <c r="E132" s="1" t="s">
        <v>454</v>
      </c>
      <c r="F132" s="1" t="s">
        <v>454</v>
      </c>
      <c r="G132" s="16" t="n">
        <v>26405</v>
      </c>
      <c r="H132" s="20" t="s">
        <v>297</v>
      </c>
      <c r="I132" s="1" t="s">
        <v>49</v>
      </c>
      <c r="J132" s="1" t="s">
        <v>298</v>
      </c>
      <c r="K132" s="22" t="s">
        <v>51</v>
      </c>
      <c r="L132" s="18" t="s">
        <v>299</v>
      </c>
      <c r="N132" s="1" t="n">
        <v>30354</v>
      </c>
      <c r="O132" s="1" t="s">
        <v>53</v>
      </c>
      <c r="P132" s="18" t="s">
        <v>54</v>
      </c>
      <c r="Q132" s="18" t="s">
        <v>55</v>
      </c>
      <c r="R132" s="18" t="s">
        <v>107</v>
      </c>
      <c r="U132" s="18" t="s">
        <v>284</v>
      </c>
      <c r="V132" s="18" t="s">
        <v>58</v>
      </c>
      <c r="W132" s="18" t="s">
        <v>289</v>
      </c>
      <c r="X132" s="2" t="n">
        <v>26416</v>
      </c>
      <c r="Y132" s="14"/>
      <c r="AA132" s="19"/>
      <c r="AB132" s="19"/>
      <c r="AR132" s="18"/>
    </row>
    <row r="133" customFormat="false" ht="14.25" hidden="false" customHeight="true" outlineLevel="0" collapsed="false">
      <c r="A133" s="1" t="s">
        <v>447</v>
      </c>
      <c r="B133" s="1" t="s">
        <v>444</v>
      </c>
      <c r="C133" s="1" t="s">
        <v>295</v>
      </c>
      <c r="D133" s="1" t="s">
        <v>46</v>
      </c>
      <c r="E133" s="1" t="s">
        <v>454</v>
      </c>
      <c r="F133" s="1" t="s">
        <v>454</v>
      </c>
      <c r="G133" s="16" t="n">
        <v>26405</v>
      </c>
      <c r="H133" s="20" t="s">
        <v>297</v>
      </c>
      <c r="I133" s="1" t="s">
        <v>49</v>
      </c>
      <c r="J133" s="1" t="s">
        <v>298</v>
      </c>
      <c r="K133" s="22" t="s">
        <v>51</v>
      </c>
      <c r="L133" s="18" t="s">
        <v>52</v>
      </c>
      <c r="N133" s="1"/>
      <c r="O133" s="1" t="s">
        <v>53</v>
      </c>
      <c r="P133" s="18" t="s">
        <v>54</v>
      </c>
      <c r="Q133" s="18" t="s">
        <v>55</v>
      </c>
      <c r="R133" s="18" t="s">
        <v>107</v>
      </c>
      <c r="U133" s="18" t="s">
        <v>119</v>
      </c>
      <c r="V133" s="18" t="s">
        <v>58</v>
      </c>
      <c r="W133" s="18" t="s">
        <v>79</v>
      </c>
      <c r="X133" s="2" t="n">
        <v>26416</v>
      </c>
      <c r="Y133" s="14"/>
      <c r="AA133" s="19"/>
      <c r="AB133" s="19"/>
      <c r="AR133" s="18"/>
    </row>
    <row r="134" customFormat="false" ht="14.25" hidden="false" customHeight="true" outlineLevel="0" collapsed="false">
      <c r="A134" s="1" t="s">
        <v>455</v>
      </c>
      <c r="B134" s="1" t="s">
        <v>444</v>
      </c>
      <c r="C134" s="1" t="s">
        <v>295</v>
      </c>
      <c r="D134" s="1" t="s">
        <v>46</v>
      </c>
      <c r="E134" s="1" t="s">
        <v>452</v>
      </c>
      <c r="F134" s="1" t="s">
        <v>452</v>
      </c>
      <c r="G134" s="16" t="n">
        <v>26405</v>
      </c>
      <c r="H134" s="20" t="s">
        <v>297</v>
      </c>
      <c r="I134" s="1" t="s">
        <v>49</v>
      </c>
      <c r="J134" s="1" t="s">
        <v>425</v>
      </c>
      <c r="K134" s="22" t="s">
        <v>51</v>
      </c>
      <c r="L134" s="18" t="s">
        <v>150</v>
      </c>
      <c r="M134" s="3" t="n">
        <v>5040</v>
      </c>
      <c r="N134" s="1" t="n">
        <v>2134</v>
      </c>
      <c r="O134" s="1" t="s">
        <v>53</v>
      </c>
      <c r="P134" s="18" t="s">
        <v>151</v>
      </c>
      <c r="Q134" s="18"/>
      <c r="R134" s="18" t="s">
        <v>107</v>
      </c>
      <c r="U134" s="18" t="s">
        <v>153</v>
      </c>
      <c r="V134" s="18" t="s">
        <v>109</v>
      </c>
      <c r="W134" s="18" t="s">
        <v>206</v>
      </c>
      <c r="X134" s="2" t="n">
        <v>26410</v>
      </c>
      <c r="Y134" s="14" t="s">
        <v>167</v>
      </c>
      <c r="Z134" s="5" t="s">
        <v>168</v>
      </c>
      <c r="AA134" s="19" t="n">
        <v>-8.9734</v>
      </c>
      <c r="AB134" s="19" t="n">
        <v>15.5011</v>
      </c>
      <c r="AR134" s="18"/>
    </row>
    <row r="135" customFormat="false" ht="14.7" hidden="false" customHeight="true" outlineLevel="0" collapsed="false">
      <c r="A135" s="1" t="s">
        <v>456</v>
      </c>
      <c r="B135" s="1" t="s">
        <v>444</v>
      </c>
      <c r="C135" s="1" t="s">
        <v>295</v>
      </c>
      <c r="D135" s="1" t="s">
        <v>455</v>
      </c>
      <c r="E135" s="1" t="s">
        <v>452</v>
      </c>
      <c r="F135" s="1" t="s">
        <v>452</v>
      </c>
      <c r="G135" s="16" t="n">
        <v>26405</v>
      </c>
      <c r="H135" s="20" t="s">
        <v>297</v>
      </c>
      <c r="I135" s="1" t="s">
        <v>49</v>
      </c>
      <c r="J135" s="1" t="s">
        <v>425</v>
      </c>
      <c r="K135" s="22" t="s">
        <v>51</v>
      </c>
      <c r="L135" s="18" t="s">
        <v>421</v>
      </c>
      <c r="N135" s="1"/>
      <c r="O135" s="1" t="s">
        <v>53</v>
      </c>
      <c r="P135" s="18" t="s">
        <v>309</v>
      </c>
      <c r="Q135" s="18"/>
      <c r="R135" s="18" t="s">
        <v>107</v>
      </c>
      <c r="U135" s="18" t="s">
        <v>153</v>
      </c>
      <c r="V135" s="18" t="s">
        <v>109</v>
      </c>
      <c r="W135" s="18" t="s">
        <v>206</v>
      </c>
      <c r="X135" s="2" t="n">
        <v>26410</v>
      </c>
      <c r="Y135" s="14" t="s">
        <v>167</v>
      </c>
      <c r="Z135" s="5" t="s">
        <v>168</v>
      </c>
      <c r="AA135" s="19" t="n">
        <v>-8.9734</v>
      </c>
      <c r="AB135" s="19" t="n">
        <v>15.5011</v>
      </c>
      <c r="AR135" s="18"/>
    </row>
    <row r="136" customFormat="false" ht="14.25" hidden="false" customHeight="true" outlineLevel="0" collapsed="false">
      <c r="A136" s="1" t="s">
        <v>457</v>
      </c>
      <c r="B136" s="1" t="s">
        <v>457</v>
      </c>
      <c r="C136" s="1" t="s">
        <v>458</v>
      </c>
      <c r="D136" s="1" t="s">
        <v>46</v>
      </c>
      <c r="E136" s="1" t="s">
        <v>63</v>
      </c>
      <c r="F136" s="1" t="s">
        <v>63</v>
      </c>
      <c r="G136" s="16" t="n">
        <v>26483</v>
      </c>
      <c r="H136" s="20" t="s">
        <v>312</v>
      </c>
      <c r="I136" s="20" t="s">
        <v>65</v>
      </c>
      <c r="J136" s="1" t="s">
        <v>53</v>
      </c>
      <c r="K136" s="22" t="s">
        <v>66</v>
      </c>
      <c r="L136" s="18" t="s">
        <v>283</v>
      </c>
      <c r="N136" s="21"/>
      <c r="O136" s="1" t="s">
        <v>53</v>
      </c>
      <c r="P136" s="18" t="s">
        <v>54</v>
      </c>
      <c r="Q136" s="18"/>
      <c r="R136" s="18" t="s">
        <v>56</v>
      </c>
      <c r="S136" s="18" t="s">
        <v>57</v>
      </c>
      <c r="T136" s="18"/>
      <c r="U136" s="18" t="s">
        <v>284</v>
      </c>
      <c r="V136" s="18" t="s">
        <v>58</v>
      </c>
      <c r="W136" s="18" t="s">
        <v>59</v>
      </c>
      <c r="X136" s="16" t="n">
        <v>26483</v>
      </c>
      <c r="Y136" s="14"/>
      <c r="AA136" s="19"/>
      <c r="AB136" s="19"/>
      <c r="AR136" s="18"/>
    </row>
    <row r="137" customFormat="false" ht="14.25" hidden="false" customHeight="true" outlineLevel="0" collapsed="false">
      <c r="A137" s="1" t="s">
        <v>459</v>
      </c>
      <c r="B137" s="1" t="s">
        <v>460</v>
      </c>
      <c r="C137" s="1" t="s">
        <v>295</v>
      </c>
      <c r="D137" s="1" t="s">
        <v>46</v>
      </c>
      <c r="E137" s="1" t="s">
        <v>461</v>
      </c>
      <c r="F137" s="1" t="s">
        <v>461</v>
      </c>
      <c r="G137" s="16" t="n">
        <v>26640</v>
      </c>
      <c r="H137" s="20" t="s">
        <v>297</v>
      </c>
      <c r="I137" s="1" t="s">
        <v>49</v>
      </c>
      <c r="J137" s="1" t="s">
        <v>230</v>
      </c>
      <c r="K137" s="22" t="s">
        <v>51</v>
      </c>
      <c r="L137" s="18" t="s">
        <v>114</v>
      </c>
      <c r="N137" s="21" t="n">
        <v>13300</v>
      </c>
      <c r="O137" s="1" t="s">
        <v>53</v>
      </c>
      <c r="P137" s="18" t="s">
        <v>68</v>
      </c>
      <c r="Q137" s="18"/>
      <c r="R137" s="18" t="s">
        <v>107</v>
      </c>
      <c r="U137" s="18" t="s">
        <v>69</v>
      </c>
      <c r="V137" s="18" t="s">
        <v>109</v>
      </c>
      <c r="W137" s="18" t="s">
        <v>110</v>
      </c>
      <c r="X137" s="2" t="n">
        <v>26643</v>
      </c>
      <c r="Y137" s="14" t="s">
        <v>167</v>
      </c>
      <c r="Z137" s="5" t="s">
        <v>168</v>
      </c>
      <c r="AA137" s="19" t="n">
        <v>-4.1681</v>
      </c>
      <c r="AB137" s="19" t="n">
        <v>347.6693</v>
      </c>
      <c r="AR137" s="18"/>
    </row>
    <row r="138" customFormat="false" ht="14.25" hidden="false" customHeight="true" outlineLevel="0" collapsed="false">
      <c r="A138" s="1" t="s">
        <v>462</v>
      </c>
      <c r="B138" s="1" t="s">
        <v>460</v>
      </c>
      <c r="C138" s="1" t="s">
        <v>295</v>
      </c>
      <c r="D138" s="1" t="s">
        <v>46</v>
      </c>
      <c r="E138" s="1" t="s">
        <v>463</v>
      </c>
      <c r="F138" s="1" t="s">
        <v>463</v>
      </c>
      <c r="G138" s="16" t="n">
        <v>26640</v>
      </c>
      <c r="H138" s="20" t="s">
        <v>297</v>
      </c>
      <c r="I138" s="1" t="s">
        <v>49</v>
      </c>
      <c r="J138" s="1" t="s">
        <v>425</v>
      </c>
      <c r="K138" s="22" t="s">
        <v>51</v>
      </c>
      <c r="L138" s="18" t="s">
        <v>323</v>
      </c>
      <c r="N138" s="1" t="n">
        <v>16456</v>
      </c>
      <c r="O138" s="1" t="s">
        <v>53</v>
      </c>
      <c r="P138" s="18" t="s">
        <v>349</v>
      </c>
      <c r="Q138" s="18"/>
      <c r="R138" s="18" t="s">
        <v>107</v>
      </c>
      <c r="T138" s="18" t="s">
        <v>464</v>
      </c>
      <c r="U138" s="18" t="s">
        <v>69</v>
      </c>
      <c r="V138" s="18" t="s">
        <v>109</v>
      </c>
      <c r="W138" s="18" t="s">
        <v>110</v>
      </c>
      <c r="X138" s="2" t="n">
        <v>26648</v>
      </c>
      <c r="Y138" s="14"/>
      <c r="Z138" s="5" t="s">
        <v>370</v>
      </c>
      <c r="AA138" s="19" t="n">
        <v>19.97</v>
      </c>
      <c r="AB138" s="19" t="n">
        <v>30.49</v>
      </c>
      <c r="AR138" s="18"/>
    </row>
    <row r="139" customFormat="false" ht="14.25" hidden="false" customHeight="true" outlineLevel="0" collapsed="false">
      <c r="A139" s="1" t="s">
        <v>465</v>
      </c>
      <c r="B139" s="1" t="s">
        <v>460</v>
      </c>
      <c r="C139" s="1" t="s">
        <v>295</v>
      </c>
      <c r="D139" s="1" t="s">
        <v>46</v>
      </c>
      <c r="E139" s="1" t="s">
        <v>466</v>
      </c>
      <c r="F139" s="1" t="s">
        <v>466</v>
      </c>
      <c r="G139" s="16" t="n">
        <v>26640</v>
      </c>
      <c r="H139" s="20" t="s">
        <v>297</v>
      </c>
      <c r="I139" s="1" t="s">
        <v>49</v>
      </c>
      <c r="J139" s="1" t="s">
        <v>298</v>
      </c>
      <c r="K139" s="22" t="s">
        <v>51</v>
      </c>
      <c r="L139" s="18" t="s">
        <v>299</v>
      </c>
      <c r="N139" s="1" t="n">
        <v>30320</v>
      </c>
      <c r="O139" s="1" t="s">
        <v>53</v>
      </c>
      <c r="P139" s="18" t="s">
        <v>54</v>
      </c>
      <c r="Q139" s="18" t="s">
        <v>55</v>
      </c>
      <c r="R139" s="18" t="s">
        <v>107</v>
      </c>
      <c r="T139" s="18" t="s">
        <v>464</v>
      </c>
      <c r="U139" s="18" t="s">
        <v>284</v>
      </c>
      <c r="V139" s="18" t="s">
        <v>58</v>
      </c>
      <c r="W139" s="18" t="s">
        <v>289</v>
      </c>
      <c r="X139" s="2" t="n">
        <v>26652</v>
      </c>
      <c r="Y139" s="14"/>
      <c r="AA139" s="19"/>
      <c r="AB139" s="19"/>
      <c r="AR139" s="18"/>
    </row>
    <row r="140" customFormat="false" ht="14.25" hidden="false" customHeight="true" outlineLevel="0" collapsed="false">
      <c r="A140" s="1" t="s">
        <v>467</v>
      </c>
      <c r="B140" s="1" t="s">
        <v>460</v>
      </c>
      <c r="C140" s="1" t="s">
        <v>295</v>
      </c>
      <c r="D140" s="1" t="s">
        <v>46</v>
      </c>
      <c r="E140" s="1" t="s">
        <v>466</v>
      </c>
      <c r="F140" s="1" t="s">
        <v>466</v>
      </c>
      <c r="G140" s="16" t="n">
        <v>26640</v>
      </c>
      <c r="H140" s="20" t="s">
        <v>297</v>
      </c>
      <c r="I140" s="1" t="s">
        <v>49</v>
      </c>
      <c r="J140" s="1" t="s">
        <v>298</v>
      </c>
      <c r="K140" s="22" t="s">
        <v>51</v>
      </c>
      <c r="L140" s="18" t="s">
        <v>52</v>
      </c>
      <c r="N140" s="1"/>
      <c r="O140" s="1" t="s">
        <v>53</v>
      </c>
      <c r="P140" s="18" t="s">
        <v>54</v>
      </c>
      <c r="Q140" s="18" t="s">
        <v>55</v>
      </c>
      <c r="R140" s="18" t="s">
        <v>107</v>
      </c>
      <c r="T140" s="18" t="s">
        <v>464</v>
      </c>
      <c r="U140" s="18" t="s">
        <v>119</v>
      </c>
      <c r="V140" s="18" t="s">
        <v>58</v>
      </c>
      <c r="W140" s="18" t="s">
        <v>79</v>
      </c>
      <c r="X140" s="2" t="n">
        <v>26652</v>
      </c>
      <c r="Y140" s="14"/>
      <c r="AA140" s="19"/>
      <c r="AB140" s="19"/>
      <c r="AR140" s="18"/>
    </row>
    <row r="141" customFormat="false" ht="14.25" hidden="false" customHeight="true" outlineLevel="0" collapsed="false">
      <c r="A141" s="1" t="s">
        <v>468</v>
      </c>
      <c r="B141" s="1" t="s">
        <v>460</v>
      </c>
      <c r="C141" s="1" t="s">
        <v>295</v>
      </c>
      <c r="D141" s="1" t="s">
        <v>46</v>
      </c>
      <c r="E141" s="1" t="s">
        <v>463</v>
      </c>
      <c r="F141" s="1" t="s">
        <v>463</v>
      </c>
      <c r="G141" s="16" t="n">
        <v>26640</v>
      </c>
      <c r="H141" s="20" t="s">
        <v>297</v>
      </c>
      <c r="I141" s="1" t="s">
        <v>49</v>
      </c>
      <c r="J141" s="1" t="s">
        <v>425</v>
      </c>
      <c r="K141" s="22" t="s">
        <v>51</v>
      </c>
      <c r="L141" s="18" t="s">
        <v>150</v>
      </c>
      <c r="M141" s="3" t="n">
        <v>5050</v>
      </c>
      <c r="N141" s="1" t="n">
        <v>2145</v>
      </c>
      <c r="O141" s="1" t="s">
        <v>53</v>
      </c>
      <c r="P141" s="18" t="s">
        <v>151</v>
      </c>
      <c r="Q141" s="18"/>
      <c r="R141" s="18" t="s">
        <v>107</v>
      </c>
      <c r="T141" s="18" t="s">
        <v>464</v>
      </c>
      <c r="U141" s="18" t="s">
        <v>153</v>
      </c>
      <c r="V141" s="18" t="s">
        <v>109</v>
      </c>
      <c r="W141" s="18" t="s">
        <v>206</v>
      </c>
      <c r="X141" s="2" t="n">
        <v>26644</v>
      </c>
      <c r="Y141" s="14" t="s">
        <v>167</v>
      </c>
      <c r="Z141" s="5" t="s">
        <v>168</v>
      </c>
      <c r="AA141" s="19" t="n">
        <v>20.1911</v>
      </c>
      <c r="AB141" s="19" t="n">
        <v>30.7723</v>
      </c>
      <c r="AR141" s="18"/>
    </row>
    <row r="142" customFormat="false" ht="14.25" hidden="false" customHeight="true" outlineLevel="0" collapsed="false">
      <c r="A142" s="1" t="s">
        <v>469</v>
      </c>
      <c r="B142" s="1" t="s">
        <v>460</v>
      </c>
      <c r="C142" s="1" t="s">
        <v>295</v>
      </c>
      <c r="D142" s="1" t="s">
        <v>46</v>
      </c>
      <c r="E142" s="1" t="s">
        <v>463</v>
      </c>
      <c r="F142" s="1" t="s">
        <v>463</v>
      </c>
      <c r="G142" s="16" t="n">
        <v>26640</v>
      </c>
      <c r="H142" s="20" t="s">
        <v>297</v>
      </c>
      <c r="I142" s="1" t="s">
        <v>49</v>
      </c>
      <c r="J142" s="1" t="s">
        <v>425</v>
      </c>
      <c r="K142" s="22" t="s">
        <v>51</v>
      </c>
      <c r="L142" s="18" t="s">
        <v>421</v>
      </c>
      <c r="N142" s="1"/>
      <c r="O142" s="1" t="s">
        <v>53</v>
      </c>
      <c r="P142" s="18" t="s">
        <v>309</v>
      </c>
      <c r="Q142" s="18"/>
      <c r="R142" s="18" t="s">
        <v>107</v>
      </c>
      <c r="T142" s="18" t="s">
        <v>464</v>
      </c>
      <c r="U142" s="18" t="s">
        <v>153</v>
      </c>
      <c r="V142" s="18" t="s">
        <v>109</v>
      </c>
      <c r="W142" s="18" t="s">
        <v>206</v>
      </c>
      <c r="X142" s="2" t="n">
        <v>26644</v>
      </c>
      <c r="Y142" s="14" t="s">
        <v>167</v>
      </c>
      <c r="Z142" s="5" t="s">
        <v>168</v>
      </c>
      <c r="AA142" s="19" t="n">
        <v>20.1911</v>
      </c>
      <c r="AB142" s="19" t="n">
        <v>30.7723</v>
      </c>
      <c r="AR142" s="18"/>
    </row>
    <row r="143" customFormat="false" ht="14.25" hidden="false" customHeight="true" outlineLevel="0" collapsed="false">
      <c r="A143" s="1" t="s">
        <v>470</v>
      </c>
      <c r="B143" s="1" t="s">
        <v>470</v>
      </c>
      <c r="C143" s="1" t="s">
        <v>62</v>
      </c>
      <c r="D143" s="1" t="s">
        <v>46</v>
      </c>
      <c r="E143" s="1" t="s">
        <v>471</v>
      </c>
      <c r="F143" s="1" t="s">
        <v>471</v>
      </c>
      <c r="G143" s="16" t="n">
        <v>26672</v>
      </c>
      <c r="H143" s="1" t="s">
        <v>287</v>
      </c>
      <c r="I143" s="1" t="s">
        <v>65</v>
      </c>
      <c r="J143" s="1" t="s">
        <v>53</v>
      </c>
      <c r="K143" s="22" t="s">
        <v>66</v>
      </c>
      <c r="L143" s="1" t="s">
        <v>150</v>
      </c>
      <c r="N143" s="1" t="n">
        <v>4850</v>
      </c>
      <c r="O143" s="1" t="s">
        <v>53</v>
      </c>
      <c r="P143" s="18" t="s">
        <v>151</v>
      </c>
      <c r="Q143" s="18"/>
      <c r="R143" s="18" t="s">
        <v>107</v>
      </c>
      <c r="T143" s="18"/>
      <c r="U143" s="18" t="s">
        <v>153</v>
      </c>
      <c r="V143" s="18" t="s">
        <v>109</v>
      </c>
      <c r="W143" s="18" t="s">
        <v>206</v>
      </c>
      <c r="X143" s="2" t="n">
        <v>26679</v>
      </c>
      <c r="Y143" s="14" t="s">
        <v>167</v>
      </c>
      <c r="Z143" s="5" t="s">
        <v>168</v>
      </c>
      <c r="AA143" s="19" t="n">
        <v>25.9994</v>
      </c>
      <c r="AB143" s="19" t="n">
        <v>30.4076</v>
      </c>
      <c r="AR143" s="18"/>
    </row>
    <row r="144" customFormat="false" ht="14.25" hidden="false" customHeight="true" outlineLevel="0" collapsed="false">
      <c r="A144" s="1" t="s">
        <v>472</v>
      </c>
      <c r="B144" s="1" t="s">
        <v>470</v>
      </c>
      <c r="C144" s="1" t="s">
        <v>62</v>
      </c>
      <c r="D144" s="1" t="s">
        <v>470</v>
      </c>
      <c r="E144" s="1" t="s">
        <v>471</v>
      </c>
      <c r="F144" s="1" t="s">
        <v>471</v>
      </c>
      <c r="G144" s="16" t="n">
        <v>26672</v>
      </c>
      <c r="H144" s="1" t="s">
        <v>287</v>
      </c>
      <c r="I144" s="1" t="s">
        <v>65</v>
      </c>
      <c r="J144" s="1" t="s">
        <v>53</v>
      </c>
      <c r="K144" s="22" t="s">
        <v>66</v>
      </c>
      <c r="L144" s="1" t="s">
        <v>308</v>
      </c>
      <c r="N144" s="1" t="n">
        <v>840</v>
      </c>
      <c r="O144" s="1" t="s">
        <v>53</v>
      </c>
      <c r="P144" s="18" t="s">
        <v>309</v>
      </c>
      <c r="Q144" s="18"/>
      <c r="R144" s="18" t="s">
        <v>107</v>
      </c>
      <c r="T144" s="18" t="s">
        <v>473</v>
      </c>
      <c r="U144" s="18" t="s">
        <v>153</v>
      </c>
      <c r="V144" s="18" t="s">
        <v>109</v>
      </c>
      <c r="W144" s="18" t="s">
        <v>206</v>
      </c>
      <c r="X144" s="2" t="n">
        <v>26679</v>
      </c>
      <c r="Y144" s="14" t="s">
        <v>167</v>
      </c>
      <c r="Z144" s="5" t="s">
        <v>168</v>
      </c>
      <c r="AA144" s="19" t="n">
        <v>25.8323</v>
      </c>
      <c r="AB144" s="19" t="n">
        <v>30.9222</v>
      </c>
      <c r="AR144" s="18"/>
    </row>
    <row r="145" customFormat="false" ht="14.25" hidden="false" customHeight="true" outlineLevel="0" collapsed="false">
      <c r="A145" s="1" t="s">
        <v>474</v>
      </c>
      <c r="B145" s="1" t="s">
        <v>474</v>
      </c>
      <c r="C145" s="1" t="s">
        <v>227</v>
      </c>
      <c r="D145" s="1" t="s">
        <v>46</v>
      </c>
      <c r="E145" s="1" t="s">
        <v>475</v>
      </c>
      <c r="F145" s="1" t="s">
        <v>475</v>
      </c>
      <c r="G145" s="16" t="n">
        <v>26825</v>
      </c>
      <c r="H145" s="1" t="s">
        <v>268</v>
      </c>
      <c r="I145" s="1" t="s">
        <v>49</v>
      </c>
      <c r="J145" s="1" t="s">
        <v>124</v>
      </c>
      <c r="K145" s="22" t="s">
        <v>51</v>
      </c>
      <c r="L145" s="1" t="s">
        <v>52</v>
      </c>
      <c r="N145" s="1" t="n">
        <v>328</v>
      </c>
      <c r="O145" s="1" t="s">
        <v>53</v>
      </c>
      <c r="P145" s="18" t="s">
        <v>54</v>
      </c>
      <c r="Q145" s="18"/>
      <c r="R145" s="18" t="s">
        <v>107</v>
      </c>
      <c r="U145" s="18" t="s">
        <v>69</v>
      </c>
      <c r="V145" s="18" t="s">
        <v>109</v>
      </c>
      <c r="W145" s="18" t="s">
        <v>216</v>
      </c>
      <c r="X145" s="2" t="s">
        <v>53</v>
      </c>
      <c r="Y145" s="14"/>
      <c r="Z145" s="5" t="s">
        <v>218</v>
      </c>
      <c r="AA145" s="19" t="s">
        <v>53</v>
      </c>
      <c r="AB145" s="19" t="s">
        <v>53</v>
      </c>
      <c r="AR145" s="18"/>
    </row>
    <row r="146" customFormat="false" ht="14.25" hidden="false" customHeight="true" outlineLevel="0" collapsed="false">
      <c r="A146" s="1" t="s">
        <v>476</v>
      </c>
      <c r="B146" s="1" t="s">
        <v>476</v>
      </c>
      <c r="C146" s="1" t="s">
        <v>62</v>
      </c>
      <c r="D146" s="1" t="s">
        <v>46</v>
      </c>
      <c r="E146" s="1" t="s">
        <v>477</v>
      </c>
      <c r="F146" s="1" t="s">
        <v>477</v>
      </c>
      <c r="G146" s="16" t="n">
        <v>27178</v>
      </c>
      <c r="H146" s="1" t="s">
        <v>287</v>
      </c>
      <c r="I146" s="1" t="s">
        <v>65</v>
      </c>
      <c r="J146" s="1" t="s">
        <v>53</v>
      </c>
      <c r="K146" s="22" t="s">
        <v>66</v>
      </c>
      <c r="L146" s="1" t="s">
        <v>52</v>
      </c>
      <c r="N146" s="1" t="n">
        <v>4000</v>
      </c>
      <c r="O146" s="1" t="s">
        <v>53</v>
      </c>
      <c r="P146" s="18" t="s">
        <v>54</v>
      </c>
      <c r="Q146" s="18"/>
      <c r="R146" s="18" t="s">
        <v>107</v>
      </c>
      <c r="U146" s="18" t="s">
        <v>69</v>
      </c>
      <c r="V146" s="18" t="s">
        <v>109</v>
      </c>
      <c r="W146" s="18" t="s">
        <v>216</v>
      </c>
      <c r="X146" s="2" t="s">
        <v>478</v>
      </c>
      <c r="Y146" s="14"/>
      <c r="Z146" s="5" t="s">
        <v>218</v>
      </c>
      <c r="AA146" s="19" t="s">
        <v>53</v>
      </c>
      <c r="AB146" s="19" t="s">
        <v>53</v>
      </c>
      <c r="AR146" s="18"/>
    </row>
    <row r="147" customFormat="false" ht="14.25" hidden="false" customHeight="true" outlineLevel="0" collapsed="false">
      <c r="A147" s="1" t="s">
        <v>479</v>
      </c>
      <c r="B147" s="1" t="s">
        <v>480</v>
      </c>
      <c r="C147" s="1" t="s">
        <v>62</v>
      </c>
      <c r="D147" s="1" t="s">
        <v>46</v>
      </c>
      <c r="E147" s="1" t="s">
        <v>481</v>
      </c>
      <c r="F147" s="1" t="s">
        <v>481</v>
      </c>
      <c r="G147" s="16" t="n">
        <v>27330</v>
      </c>
      <c r="H147" s="1" t="s">
        <v>287</v>
      </c>
      <c r="I147" s="1" t="s">
        <v>65</v>
      </c>
      <c r="J147" s="1" t="s">
        <v>53</v>
      </c>
      <c r="K147" s="22" t="s">
        <v>66</v>
      </c>
      <c r="L147" s="1" t="s">
        <v>315</v>
      </c>
      <c r="N147" s="1" t="n">
        <v>5600</v>
      </c>
      <c r="O147" s="1" t="s">
        <v>53</v>
      </c>
      <c r="P147" s="18" t="s">
        <v>316</v>
      </c>
      <c r="Q147" s="18"/>
      <c r="R147" s="18" t="s">
        <v>90</v>
      </c>
      <c r="S147" s="18" t="s">
        <v>100</v>
      </c>
      <c r="T147" s="18"/>
      <c r="U147" s="18" t="s">
        <v>284</v>
      </c>
      <c r="V147" s="18" t="s">
        <v>109</v>
      </c>
      <c r="W147" s="18" t="s">
        <v>206</v>
      </c>
      <c r="X147" s="2" t="n">
        <v>27339</v>
      </c>
      <c r="Y147" s="14" t="s">
        <v>167</v>
      </c>
      <c r="Z147" s="5" t="s">
        <v>168</v>
      </c>
      <c r="AA147" s="19" t="n">
        <v>12.6667</v>
      </c>
      <c r="AB147" s="19" t="n">
        <v>62.1511</v>
      </c>
      <c r="AR147" s="18"/>
    </row>
    <row r="148" customFormat="false" ht="14.7" hidden="false" customHeight="true" outlineLevel="0" collapsed="false">
      <c r="A148" s="1" t="s">
        <v>482</v>
      </c>
      <c r="B148" s="1" t="s">
        <v>480</v>
      </c>
      <c r="C148" s="1" t="s">
        <v>62</v>
      </c>
      <c r="D148" s="1" t="s">
        <v>46</v>
      </c>
      <c r="E148" s="1" t="s">
        <v>481</v>
      </c>
      <c r="F148" s="1" t="s">
        <v>481</v>
      </c>
      <c r="G148" s="16" t="n">
        <v>27330</v>
      </c>
      <c r="H148" s="1" t="s">
        <v>287</v>
      </c>
      <c r="I148" s="1" t="s">
        <v>65</v>
      </c>
      <c r="J148" s="1" t="s">
        <v>53</v>
      </c>
      <c r="K148" s="22" t="s">
        <v>66</v>
      </c>
      <c r="L148" s="1" t="s">
        <v>150</v>
      </c>
      <c r="N148" s="1" t="n">
        <v>5600</v>
      </c>
      <c r="O148" s="1" t="s">
        <v>53</v>
      </c>
      <c r="P148" s="18" t="s">
        <v>151</v>
      </c>
      <c r="Q148" s="18"/>
      <c r="R148" s="18" t="s">
        <v>107</v>
      </c>
      <c r="S148" s="18"/>
      <c r="T148" s="18"/>
      <c r="U148" s="18" t="s">
        <v>153</v>
      </c>
      <c r="V148" s="18" t="s">
        <v>109</v>
      </c>
      <c r="W148" s="18" t="s">
        <v>206</v>
      </c>
      <c r="X148" s="2" t="n">
        <v>27339</v>
      </c>
      <c r="Y148" s="14" t="s">
        <v>167</v>
      </c>
      <c r="Z148" s="5" t="s">
        <v>168</v>
      </c>
      <c r="AA148" s="19" t="n">
        <v>12.6667</v>
      </c>
      <c r="AB148" s="19" t="n">
        <v>62.1511</v>
      </c>
      <c r="AR148" s="18"/>
    </row>
    <row r="149" customFormat="false" ht="14.7" hidden="false" customHeight="true" outlineLevel="0" collapsed="false">
      <c r="A149" s="1" t="s">
        <v>483</v>
      </c>
      <c r="B149" s="1" t="s">
        <v>484</v>
      </c>
      <c r="C149" s="1" t="s">
        <v>62</v>
      </c>
      <c r="D149" s="1" t="s">
        <v>46</v>
      </c>
      <c r="E149" s="1" t="s">
        <v>63</v>
      </c>
      <c r="F149" s="1" t="s">
        <v>63</v>
      </c>
      <c r="G149" s="16" t="n">
        <v>27683</v>
      </c>
      <c r="H149" s="20" t="s">
        <v>282</v>
      </c>
      <c r="I149" s="20" t="s">
        <v>65</v>
      </c>
      <c r="J149" s="1" t="s">
        <v>53</v>
      </c>
      <c r="K149" s="22" t="s">
        <v>66</v>
      </c>
      <c r="L149" s="1" t="s">
        <v>315</v>
      </c>
      <c r="N149" s="21" t="n">
        <v>1880</v>
      </c>
      <c r="O149" s="1" t="s">
        <v>53</v>
      </c>
      <c r="P149" s="18" t="s">
        <v>316</v>
      </c>
      <c r="Q149" s="18"/>
      <c r="R149" s="18" t="s">
        <v>56</v>
      </c>
      <c r="S149" s="18" t="s">
        <v>57</v>
      </c>
      <c r="T149" s="18"/>
      <c r="U149" s="18" t="s">
        <v>284</v>
      </c>
      <c r="V149" s="18" t="s">
        <v>58</v>
      </c>
      <c r="W149" s="18" t="s">
        <v>59</v>
      </c>
      <c r="X149" s="16" t="n">
        <v>27683</v>
      </c>
      <c r="Y149" s="14"/>
      <c r="AA149" s="19"/>
      <c r="AB149" s="19"/>
      <c r="AR149" s="18"/>
    </row>
    <row r="150" customFormat="false" ht="14.25" hidden="false" customHeight="true" outlineLevel="0" collapsed="false">
      <c r="A150" s="1" t="s">
        <v>485</v>
      </c>
      <c r="B150" s="1" t="s">
        <v>484</v>
      </c>
      <c r="C150" s="1" t="s">
        <v>62</v>
      </c>
      <c r="D150" s="1" t="s">
        <v>46</v>
      </c>
      <c r="E150" s="1" t="s">
        <v>63</v>
      </c>
      <c r="F150" s="1" t="s">
        <v>63</v>
      </c>
      <c r="G150" s="26" t="n">
        <v>27683</v>
      </c>
      <c r="H150" s="22" t="s">
        <v>282</v>
      </c>
      <c r="I150" s="22" t="s">
        <v>65</v>
      </c>
      <c r="J150" s="1" t="s">
        <v>53</v>
      </c>
      <c r="K150" s="22" t="s">
        <v>66</v>
      </c>
      <c r="L150" s="1" t="s">
        <v>150</v>
      </c>
      <c r="N150" s="21"/>
      <c r="O150" s="1" t="s">
        <v>53</v>
      </c>
      <c r="P150" s="1" t="s">
        <v>151</v>
      </c>
      <c r="R150" s="18" t="s">
        <v>56</v>
      </c>
      <c r="S150" s="1" t="s">
        <v>57</v>
      </c>
      <c r="U150" s="18" t="s">
        <v>153</v>
      </c>
      <c r="V150" s="18" t="s">
        <v>58</v>
      </c>
      <c r="W150" s="1" t="s">
        <v>59</v>
      </c>
      <c r="X150" s="26" t="n">
        <v>27683</v>
      </c>
      <c r="Y150" s="14"/>
      <c r="AA150" s="19"/>
      <c r="AB150" s="19"/>
    </row>
    <row r="151" customFormat="false" ht="14.25" hidden="false" customHeight="true" outlineLevel="0" collapsed="false">
      <c r="A151" s="1" t="s">
        <v>486</v>
      </c>
      <c r="B151" s="1" t="s">
        <v>487</v>
      </c>
      <c r="C151" s="1" t="s">
        <v>62</v>
      </c>
      <c r="D151" s="1" t="s">
        <v>46</v>
      </c>
      <c r="E151" s="1" t="s">
        <v>488</v>
      </c>
      <c r="F151" s="1" t="s">
        <v>488</v>
      </c>
      <c r="G151" s="16" t="n">
        <v>27981</v>
      </c>
      <c r="H151" s="1" t="s">
        <v>287</v>
      </c>
      <c r="I151" s="1" t="s">
        <v>65</v>
      </c>
      <c r="J151" s="1" t="s">
        <v>53</v>
      </c>
      <c r="K151" s="22" t="s">
        <v>66</v>
      </c>
      <c r="L151" s="1" t="s">
        <v>315</v>
      </c>
      <c r="N151" s="1" t="n">
        <v>4800</v>
      </c>
      <c r="O151" s="1" t="s">
        <v>53</v>
      </c>
      <c r="P151" s="18" t="s">
        <v>316</v>
      </c>
      <c r="Q151" s="18"/>
      <c r="R151" s="18" t="s">
        <v>107</v>
      </c>
      <c r="U151" s="18" t="s">
        <v>284</v>
      </c>
      <c r="V151" s="18" t="s">
        <v>58</v>
      </c>
      <c r="W151" s="18" t="s">
        <v>289</v>
      </c>
      <c r="X151" s="2" t="n">
        <v>27994</v>
      </c>
      <c r="Y151" s="14"/>
      <c r="AA151" s="19"/>
      <c r="AB151" s="19"/>
      <c r="AR151" s="18"/>
    </row>
    <row r="152" customFormat="false" ht="14.7" hidden="false" customHeight="true" outlineLevel="0" collapsed="false">
      <c r="A152" s="1" t="s">
        <v>489</v>
      </c>
      <c r="B152" s="1" t="s">
        <v>487</v>
      </c>
      <c r="C152" s="1" t="s">
        <v>62</v>
      </c>
      <c r="D152" s="1" t="s">
        <v>46</v>
      </c>
      <c r="E152" s="1" t="s">
        <v>490</v>
      </c>
      <c r="F152" s="1" t="s">
        <v>490</v>
      </c>
      <c r="G152" s="16" t="n">
        <v>27981</v>
      </c>
      <c r="H152" s="1" t="s">
        <v>287</v>
      </c>
      <c r="I152" s="1" t="s">
        <v>65</v>
      </c>
      <c r="J152" s="1" t="s">
        <v>53</v>
      </c>
      <c r="K152" s="22" t="s">
        <v>66</v>
      </c>
      <c r="L152" s="1" t="s">
        <v>150</v>
      </c>
      <c r="N152" s="1"/>
      <c r="O152" s="1" t="s">
        <v>53</v>
      </c>
      <c r="P152" s="18" t="s">
        <v>151</v>
      </c>
      <c r="Q152" s="18"/>
      <c r="R152" s="18" t="s">
        <v>107</v>
      </c>
      <c r="U152" s="18" t="s">
        <v>153</v>
      </c>
      <c r="V152" s="18" t="s">
        <v>109</v>
      </c>
      <c r="W152" s="18" t="s">
        <v>206</v>
      </c>
      <c r="X152" s="2" t="n">
        <v>27990</v>
      </c>
      <c r="Y152" s="14" t="s">
        <v>167</v>
      </c>
      <c r="Z152" s="5" t="s">
        <v>168</v>
      </c>
      <c r="AA152" s="19" t="n">
        <v>12.7142</v>
      </c>
      <c r="AB152" s="19" t="n">
        <v>62.2129</v>
      </c>
      <c r="AR152" s="18"/>
    </row>
    <row r="153" customFormat="false" ht="14.25" hidden="false" customHeight="true" outlineLevel="0" collapsed="false">
      <c r="A153" s="1" t="s">
        <v>491</v>
      </c>
      <c r="B153" s="1" t="s">
        <v>492</v>
      </c>
      <c r="C153" s="1" t="s">
        <v>492</v>
      </c>
      <c r="D153" s="1" t="s">
        <v>492</v>
      </c>
      <c r="E153" s="1" t="s">
        <v>493</v>
      </c>
      <c r="F153" s="1" t="s">
        <v>493</v>
      </c>
      <c r="G153" s="16" t="n">
        <v>32897</v>
      </c>
      <c r="H153" s="1" t="s">
        <v>494</v>
      </c>
      <c r="I153" s="1" t="s">
        <v>495</v>
      </c>
      <c r="J153" s="1" t="s">
        <v>496</v>
      </c>
      <c r="K153" s="22" t="s">
        <v>497</v>
      </c>
      <c r="L153" s="18" t="s">
        <v>52</v>
      </c>
      <c r="N153" s="1" t="n">
        <v>12</v>
      </c>
      <c r="O153" s="1" t="n">
        <v>10</v>
      </c>
      <c r="P153" s="18" t="s">
        <v>54</v>
      </c>
      <c r="Q153" s="18"/>
      <c r="R153" s="18" t="s">
        <v>135</v>
      </c>
      <c r="S153" s="1" t="s">
        <v>100</v>
      </c>
      <c r="U153" s="18" t="s">
        <v>53</v>
      </c>
      <c r="V153" s="18" t="s">
        <v>109</v>
      </c>
      <c r="W153" s="18" t="s">
        <v>216</v>
      </c>
      <c r="X153" s="16" t="s">
        <v>53</v>
      </c>
      <c r="Y153" s="14"/>
      <c r="Z153" s="5" t="s">
        <v>498</v>
      </c>
      <c r="AA153" s="19" t="s">
        <v>53</v>
      </c>
      <c r="AB153" s="19" t="s">
        <v>53</v>
      </c>
      <c r="AR153" s="18"/>
    </row>
    <row r="154" customFormat="false" ht="14.25" hidden="false" customHeight="true" outlineLevel="0" collapsed="false">
      <c r="A154" s="1" t="s">
        <v>492</v>
      </c>
      <c r="B154" s="1" t="s">
        <v>492</v>
      </c>
      <c r="C154" s="1" t="s">
        <v>492</v>
      </c>
      <c r="D154" s="1" t="s">
        <v>46</v>
      </c>
      <c r="E154" s="1" t="s">
        <v>499</v>
      </c>
      <c r="F154" s="1" t="s">
        <v>499</v>
      </c>
      <c r="G154" s="16" t="n">
        <v>32897</v>
      </c>
      <c r="H154" s="1" t="s">
        <v>494</v>
      </c>
      <c r="I154" s="1" t="s">
        <v>495</v>
      </c>
      <c r="J154" s="1" t="s">
        <v>496</v>
      </c>
      <c r="K154" s="22" t="s">
        <v>497</v>
      </c>
      <c r="L154" s="18" t="s">
        <v>52</v>
      </c>
      <c r="N154" s="1" t="n">
        <v>143</v>
      </c>
      <c r="O154" s="1" t="n">
        <v>110</v>
      </c>
      <c r="P154" s="18" t="s">
        <v>54</v>
      </c>
      <c r="Q154" s="18" t="s">
        <v>500</v>
      </c>
      <c r="R154" s="18" t="s">
        <v>107</v>
      </c>
      <c r="T154" s="18" t="s">
        <v>501</v>
      </c>
      <c r="U154" s="18" t="s">
        <v>69</v>
      </c>
      <c r="V154" s="18" t="s">
        <v>109</v>
      </c>
      <c r="W154" s="18" t="s">
        <v>110</v>
      </c>
      <c r="X154" s="2" t="n">
        <v>34069</v>
      </c>
      <c r="Y154" s="14"/>
      <c r="Z154" s="5" t="s">
        <v>502</v>
      </c>
      <c r="AA154" s="19" t="n">
        <v>-34</v>
      </c>
      <c r="AB154" s="19" t="n">
        <v>55.3</v>
      </c>
      <c r="AR154" s="18" t="s">
        <v>503</v>
      </c>
    </row>
    <row r="155" customFormat="false" ht="14.25" hidden="false" customHeight="true" outlineLevel="0" collapsed="false">
      <c r="A155" s="1" t="s">
        <v>504</v>
      </c>
      <c r="B155" s="1" t="s">
        <v>505</v>
      </c>
      <c r="C155" s="1" t="s">
        <v>506</v>
      </c>
      <c r="D155" s="1" t="s">
        <v>46</v>
      </c>
      <c r="E155" s="1" t="s">
        <v>507</v>
      </c>
      <c r="F155" s="1" t="s">
        <v>507</v>
      </c>
      <c r="G155" s="16" t="n">
        <v>34359</v>
      </c>
      <c r="H155" s="1" t="s">
        <v>508</v>
      </c>
      <c r="I155" s="1" t="s">
        <v>509</v>
      </c>
      <c r="J155" s="1" t="s">
        <v>510</v>
      </c>
      <c r="K155" s="22" t="s">
        <v>51</v>
      </c>
      <c r="L155" s="18" t="s">
        <v>52</v>
      </c>
      <c r="N155" s="1" t="n">
        <v>227</v>
      </c>
      <c r="O155" s="1" t="n">
        <v>360</v>
      </c>
      <c r="P155" s="18" t="s">
        <v>54</v>
      </c>
      <c r="Q155" s="18"/>
      <c r="R155" s="18" t="s">
        <v>107</v>
      </c>
      <c r="T155" s="1" t="s">
        <v>511</v>
      </c>
      <c r="U155" s="18" t="s">
        <v>53</v>
      </c>
      <c r="V155" s="18" t="s">
        <v>93</v>
      </c>
      <c r="W155" s="18" t="s">
        <v>94</v>
      </c>
      <c r="X155" s="2" t="n">
        <v>34486</v>
      </c>
      <c r="Y155" s="14"/>
      <c r="AA155" s="19"/>
      <c r="AB155" s="19"/>
      <c r="AC155" s="1" t="s">
        <v>303</v>
      </c>
      <c r="AD155" s="1" t="n">
        <f aca="false">801+1737</f>
        <v>2538</v>
      </c>
      <c r="AE155" s="1" t="n">
        <f aca="false">409891</f>
        <v>409891</v>
      </c>
      <c r="AF155" s="1" t="n">
        <f aca="false">0.5*(AD155+AE155)</f>
        <v>206214.5</v>
      </c>
      <c r="AG155" s="1" t="n">
        <f aca="false">(AF155^3*7.79*10^(-3))^(0.5)/3600</f>
        <v>2295.85802163722</v>
      </c>
      <c r="AH155" s="1" t="n">
        <f aca="false">(AE155-AD155)/(AD155+AE155)</f>
        <v>0.987692427060173</v>
      </c>
      <c r="AI155" s="1" t="n">
        <v>63.78</v>
      </c>
      <c r="AJ155" s="1" t="n">
        <v>59.27</v>
      </c>
      <c r="AM155" s="1" t="n">
        <v>46.96</v>
      </c>
      <c r="AN155" s="24" t="n">
        <v>34382</v>
      </c>
      <c r="AO155" s="1" t="s">
        <v>512</v>
      </c>
      <c r="AP155" s="1" t="n">
        <v>5</v>
      </c>
      <c r="AQ155" s="1" t="n">
        <v>1.88</v>
      </c>
      <c r="AR155" s="18" t="s">
        <v>513</v>
      </c>
    </row>
    <row r="156" customFormat="false" ht="14.25" hidden="false" customHeight="true" outlineLevel="0" collapsed="false">
      <c r="A156" s="1" t="s">
        <v>514</v>
      </c>
      <c r="B156" s="1" t="s">
        <v>514</v>
      </c>
      <c r="C156" s="1" t="s">
        <v>514</v>
      </c>
      <c r="D156" s="1" t="s">
        <v>46</v>
      </c>
      <c r="E156" s="1" t="s">
        <v>515</v>
      </c>
      <c r="F156" s="1" t="s">
        <v>515</v>
      </c>
      <c r="G156" s="16" t="n">
        <v>35802</v>
      </c>
      <c r="H156" s="1" t="s">
        <v>516</v>
      </c>
      <c r="I156" s="1" t="s">
        <v>49</v>
      </c>
      <c r="J156" s="1" t="s">
        <v>124</v>
      </c>
      <c r="K156" s="22" t="s">
        <v>51</v>
      </c>
      <c r="L156" s="18" t="s">
        <v>52</v>
      </c>
      <c r="N156" s="1" t="n">
        <v>158.7</v>
      </c>
      <c r="O156" s="1" t="n">
        <v>202</v>
      </c>
      <c r="P156" s="18" t="s">
        <v>54</v>
      </c>
      <c r="Q156" s="18"/>
      <c r="R156" s="18" t="s">
        <v>107</v>
      </c>
      <c r="T156" s="18"/>
      <c r="U156" s="18" t="s">
        <v>69</v>
      </c>
      <c r="V156" s="18" t="s">
        <v>109</v>
      </c>
      <c r="W156" s="18" t="s">
        <v>110</v>
      </c>
      <c r="X156" s="2" t="n">
        <v>36372</v>
      </c>
      <c r="Y156" s="14"/>
      <c r="Z156" s="5" t="s">
        <v>450</v>
      </c>
      <c r="AA156" s="19" t="n">
        <v>-87.7</v>
      </c>
      <c r="AB156" s="19" t="n">
        <v>42</v>
      </c>
      <c r="AR156" s="18"/>
    </row>
    <row r="157" customFormat="false" ht="14.25" hidden="false" customHeight="true" outlineLevel="0" collapsed="false">
      <c r="A157" s="1" t="s">
        <v>517</v>
      </c>
      <c r="B157" s="1" t="s">
        <v>514</v>
      </c>
      <c r="C157" s="1" t="s">
        <v>514</v>
      </c>
      <c r="D157" s="1" t="s">
        <v>46</v>
      </c>
      <c r="E157" s="1" t="s">
        <v>518</v>
      </c>
      <c r="F157" s="1" t="s">
        <v>518</v>
      </c>
      <c r="G157" s="16" t="n">
        <v>35802</v>
      </c>
      <c r="H157" s="1" t="s">
        <v>516</v>
      </c>
      <c r="I157" s="1" t="s">
        <v>49</v>
      </c>
      <c r="J157" s="1" t="s">
        <v>124</v>
      </c>
      <c r="K157" s="22" t="s">
        <v>51</v>
      </c>
      <c r="L157" s="18" t="s">
        <v>114</v>
      </c>
      <c r="N157" s="1" t="n">
        <v>158.7</v>
      </c>
      <c r="O157" s="1" t="n">
        <v>202</v>
      </c>
      <c r="P157" s="18" t="s">
        <v>85</v>
      </c>
      <c r="Q157" s="18"/>
      <c r="R157" s="18" t="s">
        <v>107</v>
      </c>
      <c r="T157" s="18"/>
      <c r="U157" s="18" t="s">
        <v>86</v>
      </c>
      <c r="V157" s="18" t="s">
        <v>93</v>
      </c>
      <c r="W157" s="18" t="s">
        <v>94</v>
      </c>
      <c r="X157" s="2" t="s">
        <v>53</v>
      </c>
      <c r="Y157" s="14"/>
      <c r="AA157" s="19"/>
      <c r="AB157" s="19"/>
      <c r="AC157" s="1" t="s">
        <v>96</v>
      </c>
      <c r="AR157" s="18" t="s">
        <v>519</v>
      </c>
    </row>
    <row r="158" customFormat="false" ht="14.25" hidden="false" customHeight="true" outlineLevel="0" collapsed="false">
      <c r="A158" s="1" t="s">
        <v>520</v>
      </c>
      <c r="B158" s="1" t="s">
        <v>521</v>
      </c>
      <c r="C158" s="1" t="s">
        <v>522</v>
      </c>
      <c r="D158" s="1" t="s">
        <v>46</v>
      </c>
      <c r="E158" s="1" t="s">
        <v>523</v>
      </c>
      <c r="F158" s="1" t="s">
        <v>523</v>
      </c>
      <c r="G158" s="16" t="n">
        <v>37891</v>
      </c>
      <c r="H158" s="20" t="s">
        <v>524</v>
      </c>
      <c r="I158" s="20" t="s">
        <v>525</v>
      </c>
      <c r="J158" s="20" t="s">
        <v>526</v>
      </c>
      <c r="K158" s="22" t="s">
        <v>527</v>
      </c>
      <c r="L158" s="18" t="s">
        <v>52</v>
      </c>
      <c r="N158" s="21" t="n">
        <v>367</v>
      </c>
      <c r="O158" s="1" t="s">
        <v>53</v>
      </c>
      <c r="P158" s="18" t="s">
        <v>54</v>
      </c>
      <c r="Q158" s="18" t="s">
        <v>55</v>
      </c>
      <c r="R158" s="18" t="s">
        <v>107</v>
      </c>
      <c r="T158" s="18" t="s">
        <v>528</v>
      </c>
      <c r="U158" s="18" t="s">
        <v>69</v>
      </c>
      <c r="V158" s="18" t="s">
        <v>109</v>
      </c>
      <c r="W158" s="18" t="s">
        <v>110</v>
      </c>
      <c r="X158" s="16" t="n">
        <v>38963</v>
      </c>
      <c r="Y158" s="14"/>
      <c r="Z158" s="5" t="s">
        <v>529</v>
      </c>
      <c r="AA158" s="19" t="n">
        <v>-34.4</v>
      </c>
      <c r="AB158" s="19" t="n">
        <v>313.8</v>
      </c>
      <c r="AR158" s="18"/>
    </row>
    <row r="159" customFormat="false" ht="14.25" hidden="false" customHeight="true" outlineLevel="0" collapsed="false">
      <c r="A159" s="1" t="s">
        <v>530</v>
      </c>
      <c r="B159" s="1" t="s">
        <v>531</v>
      </c>
      <c r="C159" s="1" t="s">
        <v>532</v>
      </c>
      <c r="D159" s="1" t="s">
        <v>46</v>
      </c>
      <c r="E159" s="1" t="s">
        <v>533</v>
      </c>
      <c r="F159" s="1" t="s">
        <v>533</v>
      </c>
      <c r="G159" s="16" t="n">
        <v>39130</v>
      </c>
      <c r="H159" s="1" t="s">
        <v>534</v>
      </c>
      <c r="I159" s="1" t="s">
        <v>49</v>
      </c>
      <c r="J159" s="1" t="s">
        <v>230</v>
      </c>
      <c r="K159" s="22" t="s">
        <v>51</v>
      </c>
      <c r="L159" s="18" t="s">
        <v>52</v>
      </c>
      <c r="N159" s="4" t="n">
        <v>77</v>
      </c>
      <c r="O159" s="1" t="n">
        <v>37</v>
      </c>
      <c r="P159" s="18" t="s">
        <v>54</v>
      </c>
      <c r="Q159" s="18" t="s">
        <v>535</v>
      </c>
      <c r="R159" s="18" t="s">
        <v>536</v>
      </c>
      <c r="S159" s="18"/>
      <c r="T159" s="18"/>
      <c r="U159" s="18" t="s">
        <v>53</v>
      </c>
      <c r="V159" s="18" t="s">
        <v>109</v>
      </c>
      <c r="W159" s="18" t="s">
        <v>537</v>
      </c>
      <c r="X159" s="2" t="s">
        <v>538</v>
      </c>
      <c r="Y159" s="14"/>
      <c r="Z159" s="5" t="s">
        <v>539</v>
      </c>
      <c r="AA159" s="19"/>
      <c r="AB159" s="19"/>
      <c r="AC159" s="1" t="s">
        <v>303</v>
      </c>
      <c r="AD159" s="1" t="n">
        <f aca="false">477+1737</f>
        <v>2214</v>
      </c>
      <c r="AE159" s="1" t="n">
        <f aca="false">87333+1737</f>
        <v>89070</v>
      </c>
      <c r="AF159" s="1" t="n">
        <f aca="false">0.5*(AD159+AE159)</f>
        <v>45642</v>
      </c>
      <c r="AG159" s="1" t="n">
        <f aca="false">(AF159^3*7.79*10^(-3))^(0.5)/3600</f>
        <v>239.063474976137</v>
      </c>
      <c r="AH159" s="1" t="n">
        <f aca="false">(AE159-AD159)/(AD159+AE159)</f>
        <v>0.951492046799001</v>
      </c>
      <c r="AI159" s="1" t="n">
        <v>16.03</v>
      </c>
      <c r="AO159" s="1" t="s">
        <v>540</v>
      </c>
      <c r="AP159" s="1" t="n">
        <v>0.84</v>
      </c>
      <c r="AQ159" s="1" t="n">
        <v>0.84</v>
      </c>
      <c r="AR159" s="18" t="s">
        <v>541</v>
      </c>
    </row>
    <row r="160" customFormat="false" ht="14.25" hidden="false" customHeight="true" outlineLevel="0" collapsed="false">
      <c r="A160" s="1" t="s">
        <v>542</v>
      </c>
      <c r="B160" s="1" t="s">
        <v>531</v>
      </c>
      <c r="C160" s="1" t="s">
        <v>532</v>
      </c>
      <c r="D160" s="1" t="s">
        <v>46</v>
      </c>
      <c r="E160" s="1" t="s">
        <v>543</v>
      </c>
      <c r="F160" s="1" t="s">
        <v>543</v>
      </c>
      <c r="G160" s="16" t="n">
        <v>39130</v>
      </c>
      <c r="H160" s="1" t="s">
        <v>534</v>
      </c>
      <c r="I160" s="1" t="s">
        <v>49</v>
      </c>
      <c r="J160" s="1" t="s">
        <v>230</v>
      </c>
      <c r="K160" s="22" t="s">
        <v>51</v>
      </c>
      <c r="L160" s="18" t="s">
        <v>52</v>
      </c>
      <c r="N160" s="4" t="n">
        <v>77</v>
      </c>
      <c r="O160" s="1" t="n">
        <v>37</v>
      </c>
      <c r="P160" s="18" t="s">
        <v>54</v>
      </c>
      <c r="Q160" s="18" t="s">
        <v>544</v>
      </c>
      <c r="R160" s="18" t="s">
        <v>536</v>
      </c>
      <c r="S160" s="18"/>
      <c r="T160" s="18"/>
      <c r="U160" s="18" t="s">
        <v>53</v>
      </c>
      <c r="V160" s="18" t="s">
        <v>109</v>
      </c>
      <c r="W160" s="18" t="s">
        <v>537</v>
      </c>
      <c r="X160" s="2" t="s">
        <v>538</v>
      </c>
      <c r="Y160" s="14"/>
      <c r="Z160" s="5" t="s">
        <v>539</v>
      </c>
      <c r="AA160" s="19"/>
      <c r="AB160" s="19"/>
      <c r="AC160" s="1" t="s">
        <v>303</v>
      </c>
      <c r="AD160" s="1" t="n">
        <f aca="false">470+1737</f>
        <v>2207</v>
      </c>
      <c r="AE160" s="1" t="n">
        <f aca="false">87301+1737</f>
        <v>89038</v>
      </c>
      <c r="AF160" s="1" t="n">
        <f aca="false">0.5*(AD160+AE160)</f>
        <v>45622.5</v>
      </c>
      <c r="AG160" s="1" t="n">
        <f aca="false">(AF160^3*7.79*10^(-3))^(0.5)/3600</f>
        <v>238.910285814555</v>
      </c>
      <c r="AH160" s="1" t="n">
        <f aca="false">(AE160-AD160)/(AD160+AE160)</f>
        <v>0.951624746561456</v>
      </c>
      <c r="AI160" s="1" t="n">
        <v>16.03</v>
      </c>
      <c r="AO160" s="1" t="s">
        <v>540</v>
      </c>
      <c r="AP160" s="1" t="n">
        <v>0.84</v>
      </c>
      <c r="AQ160" s="1" t="n">
        <v>0.84</v>
      </c>
      <c r="AR160" s="18" t="s">
        <v>545</v>
      </c>
    </row>
    <row r="161" customFormat="false" ht="14.25" hidden="false" customHeight="true" outlineLevel="0" collapsed="false">
      <c r="A161" s="1" t="s">
        <v>546</v>
      </c>
      <c r="B161" s="1" t="s">
        <v>547</v>
      </c>
      <c r="C161" s="1" t="s">
        <v>547</v>
      </c>
      <c r="D161" s="1" t="s">
        <v>548</v>
      </c>
      <c r="E161" s="1" t="s">
        <v>549</v>
      </c>
      <c r="F161" s="1" t="s">
        <v>549</v>
      </c>
      <c r="G161" s="16" t="n">
        <v>39339</v>
      </c>
      <c r="H161" s="1" t="s">
        <v>550</v>
      </c>
      <c r="I161" s="1" t="s">
        <v>551</v>
      </c>
      <c r="J161" s="1" t="s">
        <v>552</v>
      </c>
      <c r="K161" s="22" t="s">
        <v>497</v>
      </c>
      <c r="L161" s="18" t="s">
        <v>52</v>
      </c>
      <c r="N161" s="21" t="n">
        <v>53</v>
      </c>
      <c r="O161" s="1" t="n">
        <v>70</v>
      </c>
      <c r="P161" s="18" t="s">
        <v>54</v>
      </c>
      <c r="Q161" s="18"/>
      <c r="R161" s="18" t="s">
        <v>107</v>
      </c>
      <c r="U161" s="18" t="s">
        <v>69</v>
      </c>
      <c r="V161" s="18" t="s">
        <v>109</v>
      </c>
      <c r="W161" s="18" t="s">
        <v>216</v>
      </c>
      <c r="X161" s="16" t="s">
        <v>53</v>
      </c>
      <c r="Y161" s="14"/>
      <c r="Z161" s="5" t="s">
        <v>553</v>
      </c>
      <c r="AA161" s="19" t="s">
        <v>53</v>
      </c>
      <c r="AB161" s="19" t="s">
        <v>53</v>
      </c>
      <c r="AR161" s="18"/>
    </row>
    <row r="162" customFormat="false" ht="14.25" hidden="false" customHeight="true" outlineLevel="0" collapsed="false">
      <c r="A162" s="1" t="s">
        <v>554</v>
      </c>
      <c r="B162" s="1" t="s">
        <v>547</v>
      </c>
      <c r="C162" s="1" t="s">
        <v>547</v>
      </c>
      <c r="D162" s="1" t="s">
        <v>46</v>
      </c>
      <c r="E162" s="1" t="s">
        <v>555</v>
      </c>
      <c r="F162" s="1" t="s">
        <v>555</v>
      </c>
      <c r="G162" s="16" t="n">
        <v>39339</v>
      </c>
      <c r="H162" s="1" t="s">
        <v>550</v>
      </c>
      <c r="I162" s="1" t="s">
        <v>551</v>
      </c>
      <c r="J162" s="1" t="s">
        <v>552</v>
      </c>
      <c r="K162" s="22" t="s">
        <v>497</v>
      </c>
      <c r="L162" s="18" t="s">
        <v>52</v>
      </c>
      <c r="N162" s="1" t="n">
        <v>1984</v>
      </c>
      <c r="O162" s="1" t="n">
        <v>3486</v>
      </c>
      <c r="P162" s="18" t="s">
        <v>54</v>
      </c>
      <c r="Q162" s="18"/>
      <c r="R162" s="18" t="s">
        <v>107</v>
      </c>
      <c r="U162" s="18" t="s">
        <v>69</v>
      </c>
      <c r="V162" s="18" t="s">
        <v>109</v>
      </c>
      <c r="W162" s="18" t="s">
        <v>110</v>
      </c>
      <c r="X162" s="16" t="n">
        <v>39974</v>
      </c>
      <c r="Y162" s="14"/>
      <c r="Z162" s="5" t="s">
        <v>556</v>
      </c>
      <c r="AA162" s="19" t="n">
        <v>-65.5</v>
      </c>
      <c r="AB162" s="19" t="n">
        <v>80.4</v>
      </c>
      <c r="AR162" s="18"/>
    </row>
    <row r="163" customFormat="false" ht="14.25" hidden="false" customHeight="true" outlineLevel="0" collapsed="false">
      <c r="A163" s="1" t="s">
        <v>557</v>
      </c>
      <c r="B163" s="1" t="s">
        <v>547</v>
      </c>
      <c r="C163" s="1" t="s">
        <v>547</v>
      </c>
      <c r="D163" s="1" t="s">
        <v>548</v>
      </c>
      <c r="E163" s="1" t="s">
        <v>558</v>
      </c>
      <c r="F163" s="1" t="s">
        <v>558</v>
      </c>
      <c r="G163" s="16" t="n">
        <v>39339</v>
      </c>
      <c r="H163" s="1" t="s">
        <v>550</v>
      </c>
      <c r="I163" s="1" t="s">
        <v>551</v>
      </c>
      <c r="J163" s="1" t="s">
        <v>552</v>
      </c>
      <c r="K163" s="22" t="s">
        <v>497</v>
      </c>
      <c r="L163" s="18" t="s">
        <v>52</v>
      </c>
      <c r="N163" s="21" t="n">
        <v>53</v>
      </c>
      <c r="O163" s="1" t="n">
        <v>70</v>
      </c>
      <c r="P163" s="18" t="s">
        <v>54</v>
      </c>
      <c r="Q163" s="18"/>
      <c r="R163" s="18" t="s">
        <v>107</v>
      </c>
      <c r="U163" s="18" t="s">
        <v>69</v>
      </c>
      <c r="V163" s="18" t="s">
        <v>109</v>
      </c>
      <c r="W163" s="18" t="s">
        <v>110</v>
      </c>
      <c r="X163" s="16" t="n">
        <v>39856</v>
      </c>
      <c r="Y163" s="14"/>
      <c r="Z163" s="5" t="s">
        <v>559</v>
      </c>
      <c r="AA163" s="19" t="n">
        <v>28.213</v>
      </c>
      <c r="AB163" s="19" t="n">
        <v>200.967</v>
      </c>
      <c r="AR163" s="18"/>
    </row>
    <row r="164" customFormat="false" ht="14.25" hidden="false" customHeight="true" outlineLevel="0" collapsed="false">
      <c r="A164" s="1" t="s">
        <v>560</v>
      </c>
      <c r="B164" s="1" t="s">
        <v>560</v>
      </c>
      <c r="C164" s="1" t="s">
        <v>561</v>
      </c>
      <c r="D164" s="1" t="s">
        <v>46</v>
      </c>
      <c r="E164" s="1" t="s">
        <v>562</v>
      </c>
      <c r="F164" s="1" t="s">
        <v>562</v>
      </c>
      <c r="G164" s="16" t="n">
        <v>39379</v>
      </c>
      <c r="H164" s="1" t="s">
        <v>563</v>
      </c>
      <c r="I164" s="1" t="s">
        <v>564</v>
      </c>
      <c r="J164" s="1" t="s">
        <v>565</v>
      </c>
      <c r="K164" s="22" t="s">
        <v>566</v>
      </c>
      <c r="L164" s="18" t="s">
        <v>52</v>
      </c>
      <c r="M164" s="3" t="n">
        <v>2350</v>
      </c>
      <c r="N164" s="21" t="n">
        <v>1200</v>
      </c>
      <c r="O164" s="1" t="s">
        <v>53</v>
      </c>
      <c r="P164" s="18" t="s">
        <v>54</v>
      </c>
      <c r="Q164" s="18"/>
      <c r="R164" s="18" t="s">
        <v>107</v>
      </c>
      <c r="T164" s="18" t="s">
        <v>567</v>
      </c>
      <c r="U164" s="18" t="s">
        <v>69</v>
      </c>
      <c r="V164" s="18" t="s">
        <v>109</v>
      </c>
      <c r="W164" s="18" t="s">
        <v>110</v>
      </c>
      <c r="X164" s="16" t="n">
        <v>39873</v>
      </c>
      <c r="Y164" s="14" t="s">
        <v>167</v>
      </c>
      <c r="Z164" s="5" t="s">
        <v>568</v>
      </c>
      <c r="AA164" s="19" t="n">
        <v>-1.5</v>
      </c>
      <c r="AB164" s="19" t="n">
        <v>52.36</v>
      </c>
      <c r="AR164" s="18"/>
    </row>
    <row r="165" customFormat="false" ht="14.25" hidden="false" customHeight="true" outlineLevel="0" collapsed="false">
      <c r="A165" s="1" t="s">
        <v>569</v>
      </c>
      <c r="B165" s="1" t="s">
        <v>570</v>
      </c>
      <c r="C165" s="1" t="s">
        <v>571</v>
      </c>
      <c r="D165" s="1" t="s">
        <v>572</v>
      </c>
      <c r="E165" s="1" t="s">
        <v>573</v>
      </c>
      <c r="F165" s="1" t="s">
        <v>573</v>
      </c>
      <c r="G165" s="16" t="n">
        <v>39743</v>
      </c>
      <c r="H165" s="1" t="s">
        <v>574</v>
      </c>
      <c r="I165" s="1" t="s">
        <v>575</v>
      </c>
      <c r="J165" s="1" t="s">
        <v>576</v>
      </c>
      <c r="K165" s="22" t="s">
        <v>577</v>
      </c>
      <c r="L165" s="18" t="s">
        <v>67</v>
      </c>
      <c r="N165" s="1" t="n">
        <v>35</v>
      </c>
      <c r="O165" s="1" t="n">
        <v>750</v>
      </c>
      <c r="P165" s="18" t="s">
        <v>68</v>
      </c>
      <c r="Q165" s="18"/>
      <c r="R165" s="18" t="s">
        <v>107</v>
      </c>
      <c r="S165" s="18"/>
      <c r="T165" s="18"/>
      <c r="U165" s="18" t="s">
        <v>69</v>
      </c>
      <c r="V165" s="18" t="s">
        <v>109</v>
      </c>
      <c r="W165" s="18" t="s">
        <v>110</v>
      </c>
      <c r="X165" s="16" t="n">
        <v>39766</v>
      </c>
      <c r="Y165" s="14"/>
      <c r="Z165" s="5" t="s">
        <v>578</v>
      </c>
      <c r="AA165" s="19" t="n">
        <v>-89</v>
      </c>
      <c r="AB165" s="19" t="n">
        <v>330</v>
      </c>
      <c r="AR165" s="18"/>
    </row>
    <row r="166" customFormat="false" ht="14.25" hidden="false" customHeight="true" outlineLevel="0" collapsed="false">
      <c r="A166" s="1" t="s">
        <v>572</v>
      </c>
      <c r="B166" s="1" t="s">
        <v>570</v>
      </c>
      <c r="C166" s="1" t="s">
        <v>571</v>
      </c>
      <c r="D166" s="1" t="s">
        <v>46</v>
      </c>
      <c r="E166" s="1" t="s">
        <v>573</v>
      </c>
      <c r="F166" s="1" t="s">
        <v>573</v>
      </c>
      <c r="G166" s="16" t="n">
        <v>39743</v>
      </c>
      <c r="H166" s="1" t="s">
        <v>574</v>
      </c>
      <c r="I166" s="1" t="s">
        <v>575</v>
      </c>
      <c r="J166" s="1" t="s">
        <v>576</v>
      </c>
      <c r="K166" s="22" t="s">
        <v>577</v>
      </c>
      <c r="L166" s="18" t="s">
        <v>52</v>
      </c>
      <c r="N166" s="4" t="n">
        <v>523</v>
      </c>
      <c r="O166" s="1" t="n">
        <v>750</v>
      </c>
      <c r="P166" s="18" t="s">
        <v>54</v>
      </c>
      <c r="Q166" s="18"/>
      <c r="R166" s="18" t="s">
        <v>107</v>
      </c>
      <c r="U166" s="18" t="s">
        <v>53</v>
      </c>
      <c r="V166" s="18" t="s">
        <v>109</v>
      </c>
      <c r="W166" s="18" t="s">
        <v>537</v>
      </c>
      <c r="X166" s="16" t="n">
        <v>40054</v>
      </c>
      <c r="Y166" s="14"/>
      <c r="AA166" s="19"/>
      <c r="AB166" s="19"/>
      <c r="AC166" s="1" t="s">
        <v>303</v>
      </c>
      <c r="AD166" s="1" t="n">
        <f aca="false">100+1737</f>
        <v>1837</v>
      </c>
      <c r="AE166" s="1" t="n">
        <f aca="false">100+1737</f>
        <v>1837</v>
      </c>
      <c r="AF166" s="1" t="n">
        <f aca="false">0.5*(AD166+AE166)</f>
        <v>1837</v>
      </c>
      <c r="AG166" s="1" t="n">
        <f aca="false">(AF166^3*7.79*10^(-3))^(0.5)/3600</f>
        <v>1.93032289846831</v>
      </c>
      <c r="AH166" s="1" t="n">
        <f aca="false">(AE166-AD166)/(AD166+AE166)</f>
        <v>0</v>
      </c>
      <c r="AI166" s="1" t="n">
        <v>90</v>
      </c>
      <c r="AO166" s="1" t="s">
        <v>579</v>
      </c>
      <c r="AP166" s="1" t="n">
        <v>4</v>
      </c>
      <c r="AQ166" s="1" t="n">
        <v>1.5</v>
      </c>
      <c r="AR166" s="27" t="s">
        <v>580</v>
      </c>
    </row>
    <row r="167" customFormat="false" ht="14.25" hidden="false" customHeight="true" outlineLevel="0" collapsed="false">
      <c r="A167" s="1" t="s">
        <v>581</v>
      </c>
      <c r="B167" s="1" t="s">
        <v>582</v>
      </c>
      <c r="C167" s="1" t="s">
        <v>583</v>
      </c>
      <c r="D167" s="1" t="s">
        <v>46</v>
      </c>
      <c r="E167" s="1" t="s">
        <v>584</v>
      </c>
      <c r="F167" s="1" t="s">
        <v>584</v>
      </c>
      <c r="G167" s="16" t="n">
        <v>39982</v>
      </c>
      <c r="H167" s="1" t="s">
        <v>585</v>
      </c>
      <c r="I167" s="1" t="s">
        <v>49</v>
      </c>
      <c r="J167" s="1" t="s">
        <v>230</v>
      </c>
      <c r="K167" s="22" t="s">
        <v>51</v>
      </c>
      <c r="L167" s="18" t="s">
        <v>52</v>
      </c>
      <c r="N167" s="4" t="n">
        <v>1018</v>
      </c>
      <c r="O167" s="1" t="n">
        <v>685</v>
      </c>
      <c r="P167" s="18" t="s">
        <v>54</v>
      </c>
      <c r="Q167" s="18" t="s">
        <v>55</v>
      </c>
      <c r="R167" s="18" t="s">
        <v>536</v>
      </c>
      <c r="U167" s="18" t="s">
        <v>53</v>
      </c>
      <c r="V167" s="18" t="s">
        <v>109</v>
      </c>
      <c r="W167" s="18" t="s">
        <v>537</v>
      </c>
      <c r="X167" s="16" t="n">
        <v>40422</v>
      </c>
      <c r="Y167" s="14"/>
      <c r="AA167" s="19"/>
      <c r="AB167" s="19"/>
      <c r="AC167" s="1" t="s">
        <v>303</v>
      </c>
      <c r="AD167" s="1" t="n">
        <f aca="false">30+1737</f>
        <v>1767</v>
      </c>
      <c r="AE167" s="1" t="n">
        <f aca="false">180+1737</f>
        <v>1917</v>
      </c>
      <c r="AF167" s="1" t="n">
        <f aca="false">0.5*(AD167+AE167)</f>
        <v>1842</v>
      </c>
      <c r="AG167" s="1" t="n">
        <f aca="false">(AF167^3*7.79*10^(-3))^(0.5)/3600</f>
        <v>1.93820927219775</v>
      </c>
      <c r="AH167" s="1" t="n">
        <f aca="false">(AE167-AD167)/(AD167+AE167)</f>
        <v>0.0407166123778502</v>
      </c>
      <c r="AI167" s="1" t="n">
        <v>90</v>
      </c>
      <c r="AO167" s="1" t="s">
        <v>586</v>
      </c>
      <c r="AP167" s="1" t="n">
        <v>4.3</v>
      </c>
      <c r="AQ167" s="1" t="n">
        <v>2.7</v>
      </c>
      <c r="AR167" s="23" t="s">
        <v>587</v>
      </c>
    </row>
    <row r="168" customFormat="false" ht="14.25" hidden="false" customHeight="true" outlineLevel="0" collapsed="false">
      <c r="A168" s="1" t="s">
        <v>588</v>
      </c>
      <c r="B168" s="1" t="s">
        <v>589</v>
      </c>
      <c r="C168" s="1" t="s">
        <v>583</v>
      </c>
      <c r="D168" s="1" t="s">
        <v>46</v>
      </c>
      <c r="E168" s="1" t="s">
        <v>590</v>
      </c>
      <c r="F168" s="1" t="s">
        <v>590</v>
      </c>
      <c r="G168" s="16" t="n">
        <v>39982</v>
      </c>
      <c r="H168" s="1" t="s">
        <v>585</v>
      </c>
      <c r="I168" s="1" t="s">
        <v>49</v>
      </c>
      <c r="J168" s="1" t="s">
        <v>230</v>
      </c>
      <c r="K168" s="22" t="s">
        <v>51</v>
      </c>
      <c r="L168" s="18" t="s">
        <v>67</v>
      </c>
      <c r="N168" s="1" t="n">
        <v>534</v>
      </c>
      <c r="O168" s="1" t="n">
        <v>372</v>
      </c>
      <c r="P168" s="18" t="s">
        <v>68</v>
      </c>
      <c r="Q168" s="18"/>
      <c r="R168" s="18" t="s">
        <v>107</v>
      </c>
      <c r="U168" s="18" t="s">
        <v>69</v>
      </c>
      <c r="V168" s="18" t="s">
        <v>109</v>
      </c>
      <c r="W168" s="18" t="s">
        <v>110</v>
      </c>
      <c r="X168" s="16" t="n">
        <v>40095</v>
      </c>
      <c r="Y168" s="14" t="s">
        <v>167</v>
      </c>
      <c r="Z168" s="5" t="s">
        <v>591</v>
      </c>
      <c r="AA168" s="19" t="n">
        <v>-84.719</v>
      </c>
      <c r="AB168" s="19" t="n">
        <v>310.39</v>
      </c>
      <c r="AR168" s="18"/>
    </row>
    <row r="169" customFormat="false" ht="14.25" hidden="false" customHeight="true" outlineLevel="0" collapsed="false">
      <c r="A169" s="1" t="s">
        <v>592</v>
      </c>
      <c r="B169" s="1" t="s">
        <v>589</v>
      </c>
      <c r="C169" s="1" t="s">
        <v>583</v>
      </c>
      <c r="D169" s="1" t="s">
        <v>46</v>
      </c>
      <c r="E169" s="1" t="s">
        <v>590</v>
      </c>
      <c r="F169" s="1" t="s">
        <v>63</v>
      </c>
      <c r="G169" s="16" t="n">
        <v>39982</v>
      </c>
      <c r="H169" s="1" t="s">
        <v>585</v>
      </c>
      <c r="I169" s="1" t="s">
        <v>49</v>
      </c>
      <c r="J169" s="1" t="s">
        <v>230</v>
      </c>
      <c r="K169" s="22" t="s">
        <v>51</v>
      </c>
      <c r="L169" s="18" t="s">
        <v>114</v>
      </c>
      <c r="N169" s="21" t="n">
        <v>2000</v>
      </c>
      <c r="O169" s="1" t="s">
        <v>53</v>
      </c>
      <c r="P169" s="18" t="s">
        <v>68</v>
      </c>
      <c r="Q169" s="18"/>
      <c r="R169" s="18" t="s">
        <v>107</v>
      </c>
      <c r="U169" s="18" t="s">
        <v>69</v>
      </c>
      <c r="V169" s="18" t="s">
        <v>109</v>
      </c>
      <c r="W169" s="18" t="s">
        <v>110</v>
      </c>
      <c r="X169" s="16" t="n">
        <v>40095</v>
      </c>
      <c r="Y169" s="14" t="s">
        <v>167</v>
      </c>
      <c r="Z169" s="5" t="s">
        <v>591</v>
      </c>
      <c r="AA169" s="19" t="n">
        <v>-84.6796</v>
      </c>
      <c r="AB169" s="19" t="n">
        <v>311.2907</v>
      </c>
      <c r="AR169" s="18"/>
    </row>
    <row r="170" customFormat="false" ht="14.25" hidden="false" customHeight="true" outlineLevel="0" collapsed="false">
      <c r="A170" s="1" t="s">
        <v>593</v>
      </c>
      <c r="B170" s="1" t="s">
        <v>593</v>
      </c>
      <c r="C170" s="1" t="s">
        <v>561</v>
      </c>
      <c r="D170" s="1" t="s">
        <v>46</v>
      </c>
      <c r="E170" s="1" t="s">
        <v>594</v>
      </c>
      <c r="F170" s="1" t="s">
        <v>594</v>
      </c>
      <c r="G170" s="16" t="n">
        <v>40452</v>
      </c>
      <c r="H170" s="1" t="s">
        <v>595</v>
      </c>
      <c r="I170" s="1" t="s">
        <v>564</v>
      </c>
      <c r="J170" s="1" t="s">
        <v>565</v>
      </c>
      <c r="K170" s="22" t="s">
        <v>566</v>
      </c>
      <c r="L170" s="18" t="s">
        <v>52</v>
      </c>
      <c r="N170" s="25" t="n">
        <v>1000</v>
      </c>
      <c r="O170" s="1" t="s">
        <v>53</v>
      </c>
      <c r="P170" s="18" t="s">
        <v>54</v>
      </c>
      <c r="Q170" s="18"/>
      <c r="R170" s="18" t="s">
        <v>107</v>
      </c>
      <c r="U170" s="18" t="s">
        <v>53</v>
      </c>
      <c r="V170" s="18" t="s">
        <v>93</v>
      </c>
      <c r="W170" s="18" t="s">
        <v>94</v>
      </c>
      <c r="X170" s="2" t="s">
        <v>53</v>
      </c>
      <c r="Y170" s="14"/>
      <c r="AA170" s="19"/>
      <c r="AB170" s="19"/>
      <c r="AC170" s="1" t="s">
        <v>96</v>
      </c>
      <c r="AD170" s="1" t="n">
        <v>1.023</v>
      </c>
      <c r="AE170" s="1" t="n">
        <v>1.035</v>
      </c>
      <c r="AF170" s="1" t="n">
        <f aca="false">0.5*(AD170+AE170)</f>
        <v>1.029</v>
      </c>
      <c r="AG170" s="1" t="n">
        <f aca="false">((AF170*149600000)^3*2.97*10^(-10))^(0.5)/(3600*24)</f>
        <v>380.964874201509</v>
      </c>
      <c r="AH170" s="1" t="n">
        <v>0.0058</v>
      </c>
      <c r="AI170" s="1" t="n">
        <v>0.24</v>
      </c>
      <c r="AO170" s="1" t="s">
        <v>586</v>
      </c>
      <c r="AP170" s="1" t="n">
        <v>18</v>
      </c>
      <c r="AQ170" s="1" t="n">
        <v>2</v>
      </c>
      <c r="AR170" s="23" t="s">
        <v>596</v>
      </c>
    </row>
    <row r="171" customFormat="false" ht="14.25" hidden="false" customHeight="true" outlineLevel="0" collapsed="false">
      <c r="A171" s="1" t="s">
        <v>597</v>
      </c>
      <c r="B171" s="1" t="s">
        <v>598</v>
      </c>
      <c r="C171" s="1" t="s">
        <v>598</v>
      </c>
      <c r="D171" s="1" t="s">
        <v>46</v>
      </c>
      <c r="E171" s="1" t="s">
        <v>599</v>
      </c>
      <c r="F171" s="1" t="s">
        <v>599</v>
      </c>
      <c r="G171" s="16" t="n">
        <v>40796</v>
      </c>
      <c r="H171" s="1" t="s">
        <v>600</v>
      </c>
      <c r="I171" s="1" t="s">
        <v>49</v>
      </c>
      <c r="J171" s="1" t="s">
        <v>230</v>
      </c>
      <c r="K171" s="22" t="s">
        <v>51</v>
      </c>
      <c r="L171" s="18" t="s">
        <v>52</v>
      </c>
      <c r="N171" s="1" t="n">
        <v>132.6</v>
      </c>
      <c r="O171" s="1" t="s">
        <v>53</v>
      </c>
      <c r="P171" s="18" t="s">
        <v>54</v>
      </c>
      <c r="Q171" s="18"/>
      <c r="R171" s="18" t="s">
        <v>107</v>
      </c>
      <c r="U171" s="18" t="s">
        <v>69</v>
      </c>
      <c r="V171" s="18" t="s">
        <v>109</v>
      </c>
      <c r="W171" s="18" t="s">
        <v>110</v>
      </c>
      <c r="X171" s="16" t="n">
        <v>41260</v>
      </c>
      <c r="Y171" s="14" t="s">
        <v>167</v>
      </c>
      <c r="Z171" s="5" t="s">
        <v>168</v>
      </c>
      <c r="AA171" s="19" t="n">
        <v>75.6088</v>
      </c>
      <c r="AB171" s="19" t="n">
        <v>333.406</v>
      </c>
      <c r="AR171" s="18"/>
    </row>
    <row r="172" customFormat="false" ht="14.25" hidden="false" customHeight="true" outlineLevel="0" collapsed="false">
      <c r="A172" s="1" t="s">
        <v>601</v>
      </c>
      <c r="B172" s="1" t="s">
        <v>598</v>
      </c>
      <c r="C172" s="1" t="s">
        <v>598</v>
      </c>
      <c r="D172" s="1" t="s">
        <v>46</v>
      </c>
      <c r="E172" s="1" t="s">
        <v>602</v>
      </c>
      <c r="F172" s="1" t="s">
        <v>602</v>
      </c>
      <c r="G172" s="16" t="n">
        <v>40796</v>
      </c>
      <c r="H172" s="1" t="s">
        <v>600</v>
      </c>
      <c r="I172" s="1" t="s">
        <v>49</v>
      </c>
      <c r="J172" s="1" t="s">
        <v>230</v>
      </c>
      <c r="K172" s="22" t="s">
        <v>51</v>
      </c>
      <c r="L172" s="18" t="s">
        <v>52</v>
      </c>
      <c r="N172" s="1" t="n">
        <v>132.6</v>
      </c>
      <c r="O172" s="1" t="s">
        <v>53</v>
      </c>
      <c r="P172" s="18" t="s">
        <v>54</v>
      </c>
      <c r="Q172" s="18"/>
      <c r="R172" s="18" t="s">
        <v>107</v>
      </c>
      <c r="U172" s="18" t="s">
        <v>69</v>
      </c>
      <c r="V172" s="18" t="s">
        <v>109</v>
      </c>
      <c r="W172" s="18" t="s">
        <v>110</v>
      </c>
      <c r="X172" s="16" t="n">
        <v>41260</v>
      </c>
      <c r="Y172" s="14" t="s">
        <v>167</v>
      </c>
      <c r="Z172" s="5" t="s">
        <v>168</v>
      </c>
      <c r="AA172" s="19" t="n">
        <v>75.6508</v>
      </c>
      <c r="AB172" s="19" t="n">
        <v>333.1659</v>
      </c>
      <c r="AR172" s="18"/>
    </row>
    <row r="173" customFormat="false" ht="14.25" hidden="false" customHeight="true" outlineLevel="0" collapsed="false">
      <c r="A173" s="1" t="s">
        <v>603</v>
      </c>
      <c r="B173" s="1" t="s">
        <v>604</v>
      </c>
      <c r="C173" s="1" t="s">
        <v>604</v>
      </c>
      <c r="D173" s="1" t="s">
        <v>46</v>
      </c>
      <c r="E173" s="1" t="s">
        <v>605</v>
      </c>
      <c r="F173" s="1" t="s">
        <v>605</v>
      </c>
      <c r="G173" s="16" t="n">
        <v>41524</v>
      </c>
      <c r="H173" s="1" t="s">
        <v>606</v>
      </c>
      <c r="I173" s="1" t="s">
        <v>607</v>
      </c>
      <c r="J173" s="1" t="s">
        <v>230</v>
      </c>
      <c r="K173" s="22" t="s">
        <v>51</v>
      </c>
      <c r="L173" s="18" t="s">
        <v>52</v>
      </c>
      <c r="N173" s="1" t="n">
        <v>248.2</v>
      </c>
      <c r="O173" s="1" t="n">
        <v>60</v>
      </c>
      <c r="P173" s="18" t="s">
        <v>54</v>
      </c>
      <c r="Q173" s="18"/>
      <c r="R173" s="18" t="s">
        <v>107</v>
      </c>
      <c r="U173" s="1" t="s">
        <v>69</v>
      </c>
      <c r="V173" s="1" t="s">
        <v>109</v>
      </c>
      <c r="W173" s="18" t="s">
        <v>110</v>
      </c>
      <c r="X173" s="2" t="n">
        <v>41747</v>
      </c>
      <c r="Y173" s="14" t="s">
        <v>167</v>
      </c>
      <c r="Z173" s="5" t="s">
        <v>168</v>
      </c>
      <c r="AA173" s="19" t="n">
        <v>11.8494</v>
      </c>
      <c r="AB173" s="19" t="n">
        <v>266.7506</v>
      </c>
      <c r="AR173" s="18" t="s">
        <v>608</v>
      </c>
    </row>
    <row r="174" customFormat="false" ht="14.25" hidden="false" customHeight="true" outlineLevel="0" collapsed="false">
      <c r="A174" s="1" t="s">
        <v>609</v>
      </c>
      <c r="B174" s="1" t="s">
        <v>609</v>
      </c>
      <c r="C174" s="1" t="s">
        <v>561</v>
      </c>
      <c r="D174" s="1" t="s">
        <v>46</v>
      </c>
      <c r="E174" s="1" t="s">
        <v>610</v>
      </c>
      <c r="F174" s="1" t="s">
        <v>610</v>
      </c>
      <c r="G174" s="16" t="n">
        <v>41609</v>
      </c>
      <c r="H174" s="1" t="s">
        <v>611</v>
      </c>
      <c r="I174" s="1" t="s">
        <v>564</v>
      </c>
      <c r="J174" s="1" t="s">
        <v>565</v>
      </c>
      <c r="K174" s="22" t="s">
        <v>566</v>
      </c>
      <c r="L174" s="18" t="s">
        <v>150</v>
      </c>
      <c r="M174" s="3" t="n">
        <v>3780</v>
      </c>
      <c r="N174" s="21" t="n">
        <v>1200</v>
      </c>
      <c r="O174" s="1" t="s">
        <v>53</v>
      </c>
      <c r="P174" s="18" t="s">
        <v>151</v>
      </c>
      <c r="Q174" s="18"/>
      <c r="R174" s="18" t="s">
        <v>536</v>
      </c>
      <c r="U174" s="18" t="s">
        <v>153</v>
      </c>
      <c r="V174" s="18" t="s">
        <v>109</v>
      </c>
      <c r="W174" s="18" t="s">
        <v>206</v>
      </c>
      <c r="X174" s="2" t="n">
        <v>41622</v>
      </c>
      <c r="Y174" s="14" t="s">
        <v>167</v>
      </c>
      <c r="Z174" s="5" t="s">
        <v>168</v>
      </c>
      <c r="AA174" s="19" t="n">
        <v>44.1214</v>
      </c>
      <c r="AB174" s="19" t="n">
        <v>340.4883</v>
      </c>
      <c r="AR174" s="18"/>
    </row>
    <row r="175" customFormat="false" ht="14.25" hidden="false" customHeight="true" outlineLevel="0" collapsed="false">
      <c r="A175" s="1" t="s">
        <v>612</v>
      </c>
      <c r="B175" s="1" t="s">
        <v>609</v>
      </c>
      <c r="C175" s="1" t="s">
        <v>561</v>
      </c>
      <c r="D175" s="1" t="s">
        <v>609</v>
      </c>
      <c r="E175" s="1" t="s">
        <v>613</v>
      </c>
      <c r="F175" s="1" t="s">
        <v>613</v>
      </c>
      <c r="G175" s="16" t="n">
        <v>41609</v>
      </c>
      <c r="H175" s="1" t="s">
        <v>611</v>
      </c>
      <c r="I175" s="1" t="s">
        <v>564</v>
      </c>
      <c r="J175" s="1" t="s">
        <v>565</v>
      </c>
      <c r="K175" s="22" t="s">
        <v>566</v>
      </c>
      <c r="L175" s="18" t="s">
        <v>308</v>
      </c>
      <c r="N175" s="21" t="n">
        <v>140</v>
      </c>
      <c r="O175" s="1" t="s">
        <v>53</v>
      </c>
      <c r="P175" s="18" t="s">
        <v>309</v>
      </c>
      <c r="Q175" s="18"/>
      <c r="R175" s="18" t="s">
        <v>107</v>
      </c>
      <c r="T175" s="18" t="s">
        <v>614</v>
      </c>
      <c r="U175" s="18" t="s">
        <v>153</v>
      </c>
      <c r="V175" s="18" t="s">
        <v>109</v>
      </c>
      <c r="W175" s="18" t="s">
        <v>206</v>
      </c>
      <c r="X175" s="2" t="n">
        <v>41622</v>
      </c>
      <c r="Y175" s="14" t="s">
        <v>167</v>
      </c>
      <c r="Z175" s="5" t="s">
        <v>168</v>
      </c>
      <c r="AA175" s="19" t="n">
        <v>44.1208</v>
      </c>
      <c r="AB175" s="19" t="n">
        <v>340.4878</v>
      </c>
      <c r="AR175" s="28" t="s">
        <v>615</v>
      </c>
    </row>
    <row r="176" customFormat="false" ht="14.25" hidden="false" customHeight="true" outlineLevel="0" collapsed="false">
      <c r="A176" s="1" t="s">
        <v>616</v>
      </c>
      <c r="B176" s="1" t="s">
        <v>609</v>
      </c>
      <c r="C176" s="1" t="s">
        <v>561</v>
      </c>
      <c r="D176" s="1" t="s">
        <v>46</v>
      </c>
      <c r="E176" s="1" t="s">
        <v>617</v>
      </c>
      <c r="F176" s="1" t="s">
        <v>617</v>
      </c>
      <c r="G176" s="2" t="n">
        <v>41609</v>
      </c>
      <c r="H176" s="1" t="s">
        <v>611</v>
      </c>
      <c r="I176" s="1" t="s">
        <v>564</v>
      </c>
      <c r="J176" s="1" t="s">
        <v>565</v>
      </c>
      <c r="K176" s="1" t="s">
        <v>566</v>
      </c>
      <c r="L176" s="18" t="s">
        <v>114</v>
      </c>
      <c r="M176" s="3" t="n">
        <v>20200</v>
      </c>
      <c r="N176" s="4" t="n">
        <v>2740</v>
      </c>
      <c r="O176" s="1" t="s">
        <v>53</v>
      </c>
      <c r="P176" s="1" t="s">
        <v>618</v>
      </c>
      <c r="R176" s="1" t="s">
        <v>107</v>
      </c>
      <c r="T176" s="22"/>
      <c r="U176" s="1" t="s">
        <v>53</v>
      </c>
      <c r="V176" s="1" t="s">
        <v>58</v>
      </c>
      <c r="W176" s="18" t="s">
        <v>158</v>
      </c>
      <c r="X176" s="2" t="s">
        <v>53</v>
      </c>
      <c r="AC176" s="1" t="s">
        <v>303</v>
      </c>
      <c r="AD176" s="1" t="n">
        <f aca="false">108182+6370</f>
        <v>114552</v>
      </c>
      <c r="AE176" s="1" t="n">
        <f aca="false">672548+6370</f>
        <v>678918</v>
      </c>
      <c r="AF176" s="1" t="n">
        <f aca="false">0.5*(AE176+AD176)</f>
        <v>396735</v>
      </c>
      <c r="AG176" s="1" t="n">
        <f aca="false">(AF176^3*9.91*10^(-5))^(0.5)/(24*3600)</f>
        <v>28.7921342243795</v>
      </c>
      <c r="AH176" s="1" t="n">
        <v>0.723</v>
      </c>
      <c r="AI176" s="1" t="n">
        <v>32.54</v>
      </c>
      <c r="AJ176" s="1" t="n">
        <v>71.95</v>
      </c>
      <c r="AK176" s="1" t="n">
        <v>117.07</v>
      </c>
      <c r="AM176" s="1" t="n">
        <v>307.1</v>
      </c>
      <c r="AN176" s="24" t="n">
        <v>43923.7069444444</v>
      </c>
      <c r="AO176" s="1" t="s">
        <v>163</v>
      </c>
      <c r="AP176" s="1" t="n">
        <v>12.4</v>
      </c>
      <c r="AQ176" s="1" t="n">
        <v>3</v>
      </c>
      <c r="AR176" s="1" t="s">
        <v>619</v>
      </c>
    </row>
    <row r="177" customFormat="false" ht="14.25" hidden="false" customHeight="true" outlineLevel="0" collapsed="false">
      <c r="A177" s="1" t="s">
        <v>620</v>
      </c>
      <c r="B177" s="1" t="s">
        <v>621</v>
      </c>
      <c r="C177" s="1" t="s">
        <v>561</v>
      </c>
      <c r="D177" s="1" t="s">
        <v>46</v>
      </c>
      <c r="E177" s="1" t="s">
        <v>622</v>
      </c>
      <c r="F177" s="1" t="s">
        <v>622</v>
      </c>
      <c r="G177" s="16" t="n">
        <v>41935</v>
      </c>
      <c r="H177" s="1" t="s">
        <v>595</v>
      </c>
      <c r="I177" s="1" t="s">
        <v>564</v>
      </c>
      <c r="J177" s="1" t="s">
        <v>565</v>
      </c>
      <c r="K177" s="22" t="s">
        <v>566</v>
      </c>
      <c r="L177" s="18" t="s">
        <v>623</v>
      </c>
      <c r="N177" s="21" t="n">
        <v>335</v>
      </c>
      <c r="O177" s="1" t="s">
        <v>53</v>
      </c>
      <c r="P177" s="18" t="s">
        <v>624</v>
      </c>
      <c r="Q177" s="18" t="s">
        <v>625</v>
      </c>
      <c r="R177" s="18" t="s">
        <v>107</v>
      </c>
      <c r="U177" s="18" t="s">
        <v>284</v>
      </c>
      <c r="V177" s="18" t="s">
        <v>58</v>
      </c>
      <c r="W177" s="18" t="s">
        <v>289</v>
      </c>
      <c r="X177" s="2" t="n">
        <v>41943</v>
      </c>
      <c r="Y177" s="14"/>
      <c r="AA177" s="19"/>
      <c r="AB177" s="19"/>
      <c r="AR177" s="18" t="s">
        <v>626</v>
      </c>
    </row>
    <row r="178" customFormat="false" ht="14.7" hidden="false" customHeight="true" outlineLevel="0" collapsed="false">
      <c r="A178" s="1" t="s">
        <v>627</v>
      </c>
      <c r="B178" s="1" t="s">
        <v>621</v>
      </c>
      <c r="C178" s="1" t="s">
        <v>561</v>
      </c>
      <c r="D178" s="1" t="s">
        <v>46</v>
      </c>
      <c r="E178" s="1" t="s">
        <v>628</v>
      </c>
      <c r="F178" s="1" t="s">
        <v>628</v>
      </c>
      <c r="G178" s="16" t="n">
        <v>41935</v>
      </c>
      <c r="H178" s="1" t="s">
        <v>595</v>
      </c>
      <c r="I178" s="1" t="s">
        <v>564</v>
      </c>
      <c r="J178" s="1" t="s">
        <v>565</v>
      </c>
      <c r="K178" s="22" t="s">
        <v>566</v>
      </c>
      <c r="L178" s="18" t="s">
        <v>114</v>
      </c>
      <c r="N178" s="21"/>
      <c r="O178" s="1" t="s">
        <v>53</v>
      </c>
      <c r="P178" s="1" t="s">
        <v>618</v>
      </c>
      <c r="Q178" s="18"/>
      <c r="R178" s="18" t="s">
        <v>107</v>
      </c>
      <c r="U178" s="18" t="s">
        <v>53</v>
      </c>
      <c r="V178" s="18" t="s">
        <v>109</v>
      </c>
      <c r="W178" s="18" t="s">
        <v>216</v>
      </c>
      <c r="X178" s="2" t="n">
        <v>44654</v>
      </c>
      <c r="Y178" s="14" t="s">
        <v>167</v>
      </c>
      <c r="Z178" s="5" t="s">
        <v>629</v>
      </c>
      <c r="AA178" s="19" t="n">
        <v>5.226</v>
      </c>
      <c r="AB178" s="19" t="n">
        <v>234.486</v>
      </c>
      <c r="AR178" s="18" t="s">
        <v>630</v>
      </c>
    </row>
    <row r="179" customFormat="false" ht="14.25" hidden="false" customHeight="true" outlineLevel="0" collapsed="false">
      <c r="A179" s="1" t="s">
        <v>631</v>
      </c>
      <c r="B179" s="1" t="s">
        <v>621</v>
      </c>
      <c r="C179" s="1" t="s">
        <v>561</v>
      </c>
      <c r="D179" s="1" t="s">
        <v>46</v>
      </c>
      <c r="E179" s="1" t="s">
        <v>622</v>
      </c>
      <c r="F179" s="1" t="s">
        <v>622</v>
      </c>
      <c r="G179" s="16" t="n">
        <v>41935</v>
      </c>
      <c r="H179" s="1" t="s">
        <v>595</v>
      </c>
      <c r="I179" s="1" t="s">
        <v>564</v>
      </c>
      <c r="J179" s="1" t="s">
        <v>565</v>
      </c>
      <c r="K179" s="22" t="s">
        <v>566</v>
      </c>
      <c r="L179" s="18" t="s">
        <v>52</v>
      </c>
      <c r="N179" s="25" t="n">
        <v>1000</v>
      </c>
      <c r="O179" s="1" t="s">
        <v>53</v>
      </c>
      <c r="P179" s="18" t="s">
        <v>54</v>
      </c>
      <c r="Q179" s="18" t="s">
        <v>632</v>
      </c>
      <c r="R179" s="18" t="s">
        <v>107</v>
      </c>
      <c r="U179" s="18" t="s">
        <v>69</v>
      </c>
      <c r="V179" s="18" t="s">
        <v>109</v>
      </c>
      <c r="W179" s="18" t="s">
        <v>537</v>
      </c>
      <c r="X179" s="2" t="n">
        <v>42070</v>
      </c>
      <c r="Y179" s="14"/>
      <c r="AA179" s="19"/>
      <c r="AB179" s="19"/>
      <c r="AC179" s="1" t="s">
        <v>96</v>
      </c>
      <c r="AD179" s="1" t="n">
        <f aca="false">200+1737</f>
        <v>1937</v>
      </c>
      <c r="AE179" s="1" t="n">
        <f aca="false">200+1737</f>
        <v>1937</v>
      </c>
      <c r="AF179" s="1" t="n">
        <f aca="false">0.5*(AD179+AE179)</f>
        <v>1937</v>
      </c>
      <c r="AG179" s="1" t="n">
        <f aca="false">(AF179^3*7.79*10^(-3))^(0.5)/3600</f>
        <v>2.09006916998684</v>
      </c>
      <c r="AH179" s="1" t="n">
        <f aca="false">(AE179-AD179)/(AD179+AE179)</f>
        <v>0</v>
      </c>
      <c r="AI179" s="1" t="n">
        <v>43.7</v>
      </c>
      <c r="AO179" s="1" t="s">
        <v>586</v>
      </c>
      <c r="AP179" s="1" t="n">
        <v>23</v>
      </c>
      <c r="AQ179" s="1" t="n">
        <v>2.2</v>
      </c>
      <c r="AR179" s="18" t="s">
        <v>633</v>
      </c>
    </row>
    <row r="180" customFormat="false" ht="14.25" hidden="false" customHeight="true" outlineLevel="0" collapsed="false">
      <c r="A180" s="1" t="s">
        <v>634</v>
      </c>
      <c r="B180" s="1" t="s">
        <v>46</v>
      </c>
      <c r="C180" s="1" t="s">
        <v>46</v>
      </c>
      <c r="D180" s="1" t="s">
        <v>627</v>
      </c>
      <c r="E180" s="1" t="s">
        <v>63</v>
      </c>
      <c r="F180" s="1" t="s">
        <v>628</v>
      </c>
      <c r="G180" s="16" t="n">
        <v>41935</v>
      </c>
      <c r="H180" s="1" t="s">
        <v>595</v>
      </c>
      <c r="I180" s="1" t="s">
        <v>564</v>
      </c>
      <c r="J180" s="1" t="s">
        <v>635</v>
      </c>
      <c r="K180" s="22" t="s">
        <v>636</v>
      </c>
      <c r="L180" s="18" t="s">
        <v>52</v>
      </c>
      <c r="N180" s="25" t="n">
        <v>14</v>
      </c>
      <c r="O180" s="1" t="n">
        <v>4.5</v>
      </c>
      <c r="P180" s="18" t="s">
        <v>85</v>
      </c>
      <c r="Q180" s="18"/>
      <c r="R180" s="18" t="s">
        <v>107</v>
      </c>
      <c r="U180" s="18" t="s">
        <v>53</v>
      </c>
      <c r="V180" s="18" t="s">
        <v>58</v>
      </c>
      <c r="W180" s="18" t="s">
        <v>158</v>
      </c>
      <c r="X180" s="2" t="n">
        <v>41954</v>
      </c>
      <c r="Y180" s="14"/>
      <c r="AA180" s="19"/>
      <c r="AB180" s="19"/>
      <c r="AC180" s="1" t="s">
        <v>96</v>
      </c>
      <c r="AD180" s="1" t="n">
        <v>6370</v>
      </c>
      <c r="AE180" s="1" t="n">
        <f aca="false">6370+404729</f>
        <v>411099</v>
      </c>
      <c r="AF180" s="1" t="n">
        <f aca="false">0.5*(AD180+AE180)</f>
        <v>208734.5</v>
      </c>
      <c r="AG180" s="1" t="n">
        <f aca="false">(AF180^3*9.91*10^(-5))^(0.5)/(24*3600)</f>
        <v>10.9878934317466</v>
      </c>
      <c r="AH180" s="1" t="s">
        <v>637</v>
      </c>
      <c r="AI180" s="1" t="n">
        <v>30.47</v>
      </c>
      <c r="AO180" s="1" t="s">
        <v>579</v>
      </c>
      <c r="AP180" s="1" t="n">
        <v>0.6</v>
      </c>
      <c r="AQ180" s="1" t="n">
        <v>0.26</v>
      </c>
      <c r="AR180" s="28" t="s">
        <v>638</v>
      </c>
    </row>
    <row r="181" customFormat="false" ht="14.7" hidden="false" customHeight="true" outlineLevel="0" collapsed="false">
      <c r="A181" s="1" t="s">
        <v>639</v>
      </c>
      <c r="B181" s="1" t="s">
        <v>639</v>
      </c>
      <c r="C181" s="1" t="s">
        <v>561</v>
      </c>
      <c r="D181" s="1" t="s">
        <v>46</v>
      </c>
      <c r="E181" s="1" t="s">
        <v>640</v>
      </c>
      <c r="F181" s="1" t="s">
        <v>641</v>
      </c>
      <c r="G181" s="16" t="n">
        <v>43240</v>
      </c>
      <c r="H181" s="1" t="s">
        <v>642</v>
      </c>
      <c r="I181" s="1" t="s">
        <v>564</v>
      </c>
      <c r="J181" s="1" t="s">
        <v>565</v>
      </c>
      <c r="K181" s="22" t="s">
        <v>566</v>
      </c>
      <c r="L181" s="18" t="s">
        <v>52</v>
      </c>
      <c r="M181" s="3" t="n">
        <v>449</v>
      </c>
      <c r="N181" s="21" t="n">
        <v>325</v>
      </c>
      <c r="O181" s="1" t="s">
        <v>53</v>
      </c>
      <c r="P181" s="18" t="s">
        <v>643</v>
      </c>
      <c r="Q181" s="18" t="s">
        <v>644</v>
      </c>
      <c r="R181" s="18" t="s">
        <v>536</v>
      </c>
      <c r="S181" s="18"/>
      <c r="T181" s="18"/>
      <c r="U181" s="18" t="s">
        <v>53</v>
      </c>
      <c r="V181" s="18" t="s">
        <v>645</v>
      </c>
      <c r="W181" s="18" t="s">
        <v>646</v>
      </c>
      <c r="X181" s="2" t="s">
        <v>538</v>
      </c>
      <c r="Y181" s="14"/>
      <c r="AA181" s="19"/>
      <c r="AB181" s="19"/>
      <c r="AC181" s="1" t="s">
        <v>96</v>
      </c>
      <c r="AR181" s="18"/>
    </row>
    <row r="182" customFormat="false" ht="14.7" hidden="false" customHeight="true" outlineLevel="0" collapsed="false">
      <c r="A182" s="1" t="s">
        <v>647</v>
      </c>
      <c r="B182" s="1" t="s">
        <v>639</v>
      </c>
      <c r="C182" s="1" t="s">
        <v>561</v>
      </c>
      <c r="D182" s="1" t="s">
        <v>639</v>
      </c>
      <c r="E182" s="1" t="s">
        <v>648</v>
      </c>
      <c r="F182" s="1" t="s">
        <v>648</v>
      </c>
      <c r="G182" s="16" t="n">
        <v>43240</v>
      </c>
      <c r="H182" s="1" t="s">
        <v>642</v>
      </c>
      <c r="I182" s="1" t="s">
        <v>564</v>
      </c>
      <c r="J182" s="1" t="s">
        <v>649</v>
      </c>
      <c r="K182" s="22" t="s">
        <v>566</v>
      </c>
      <c r="L182" s="18" t="s">
        <v>52</v>
      </c>
      <c r="N182" s="21" t="n">
        <v>47</v>
      </c>
      <c r="O182" s="1" t="s">
        <v>53</v>
      </c>
      <c r="P182" s="18" t="s">
        <v>54</v>
      </c>
      <c r="Q182" s="18"/>
      <c r="R182" s="18" t="s">
        <v>107</v>
      </c>
      <c r="U182" s="18" t="s">
        <v>69</v>
      </c>
      <c r="V182" s="18" t="s">
        <v>109</v>
      </c>
      <c r="W182" s="18" t="s">
        <v>110</v>
      </c>
      <c r="X182" s="16" t="n">
        <v>43677</v>
      </c>
      <c r="Y182" s="14" t="s">
        <v>167</v>
      </c>
      <c r="Z182" s="5" t="s">
        <v>168</v>
      </c>
      <c r="AA182" s="19" t="n">
        <v>16.6956</v>
      </c>
      <c r="AB182" s="19" t="n">
        <v>159.517</v>
      </c>
      <c r="AR182" s="18" t="s">
        <v>650</v>
      </c>
    </row>
    <row r="183" customFormat="false" ht="14.25" hidden="false" customHeight="true" outlineLevel="0" collapsed="false">
      <c r="A183" s="1" t="s">
        <v>651</v>
      </c>
      <c r="B183" s="1" t="s">
        <v>639</v>
      </c>
      <c r="C183" s="1" t="s">
        <v>561</v>
      </c>
      <c r="D183" s="1" t="s">
        <v>639</v>
      </c>
      <c r="E183" s="1" t="s">
        <v>652</v>
      </c>
      <c r="F183" s="1" t="s">
        <v>652</v>
      </c>
      <c r="G183" s="16" t="n">
        <v>43240</v>
      </c>
      <c r="H183" s="1" t="s">
        <v>642</v>
      </c>
      <c r="I183" s="1" t="s">
        <v>564</v>
      </c>
      <c r="J183" s="1" t="s">
        <v>649</v>
      </c>
      <c r="K183" s="22" t="s">
        <v>566</v>
      </c>
      <c r="L183" s="18" t="s">
        <v>52</v>
      </c>
      <c r="N183" s="21" t="n">
        <v>47</v>
      </c>
      <c r="O183" s="1" t="s">
        <v>53</v>
      </c>
      <c r="P183" s="18" t="s">
        <v>54</v>
      </c>
      <c r="Q183" s="18"/>
      <c r="R183" s="18" t="s">
        <v>135</v>
      </c>
      <c r="S183" s="18" t="s">
        <v>100</v>
      </c>
      <c r="T183" s="18"/>
      <c r="U183" s="18" t="s">
        <v>53</v>
      </c>
      <c r="V183" s="18" t="s">
        <v>93</v>
      </c>
      <c r="W183" s="18" t="s">
        <v>94</v>
      </c>
      <c r="X183" s="2" t="s">
        <v>53</v>
      </c>
      <c r="Y183" s="14"/>
      <c r="AA183" s="19"/>
      <c r="AB183" s="19"/>
      <c r="AC183" s="1" t="s">
        <v>96</v>
      </c>
      <c r="AL183" s="24"/>
      <c r="AR183" s="18" t="s">
        <v>653</v>
      </c>
    </row>
    <row r="184" customFormat="false" ht="14.25" hidden="false" customHeight="true" outlineLevel="0" collapsed="false">
      <c r="A184" s="1" t="s">
        <v>654</v>
      </c>
      <c r="B184" s="1" t="s">
        <v>654</v>
      </c>
      <c r="C184" s="1" t="s">
        <v>561</v>
      </c>
      <c r="D184" s="1" t="s">
        <v>46</v>
      </c>
      <c r="E184" s="1" t="s">
        <v>655</v>
      </c>
      <c r="F184" s="1" t="s">
        <v>655</v>
      </c>
      <c r="G184" s="16" t="n">
        <v>43441</v>
      </c>
      <c r="H184" s="1" t="s">
        <v>611</v>
      </c>
      <c r="I184" s="1" t="s">
        <v>564</v>
      </c>
      <c r="J184" s="1" t="s">
        <v>565</v>
      </c>
      <c r="K184" s="22" t="s">
        <v>566</v>
      </c>
      <c r="L184" s="18" t="s">
        <v>150</v>
      </c>
      <c r="N184" s="1" t="n">
        <v>1200</v>
      </c>
      <c r="O184" s="1" t="s">
        <v>53</v>
      </c>
      <c r="P184" s="18" t="s">
        <v>151</v>
      </c>
      <c r="Q184" s="18"/>
      <c r="R184" s="18" t="s">
        <v>536</v>
      </c>
      <c r="T184" s="18" t="s">
        <v>656</v>
      </c>
      <c r="U184" s="18" t="s">
        <v>153</v>
      </c>
      <c r="V184" s="18" t="s">
        <v>109</v>
      </c>
      <c r="W184" s="18" t="s">
        <v>206</v>
      </c>
      <c r="X184" s="16" t="n">
        <v>43468</v>
      </c>
      <c r="Y184" s="14" t="s">
        <v>167</v>
      </c>
      <c r="Z184" s="5" t="s">
        <v>168</v>
      </c>
      <c r="AA184" s="19" t="n">
        <v>-45.457</v>
      </c>
      <c r="AB184" s="19" t="n">
        <v>177.589</v>
      </c>
      <c r="AR184" s="18" t="s">
        <v>657</v>
      </c>
    </row>
    <row r="185" customFormat="false" ht="14.25" hidden="false" customHeight="true" outlineLevel="0" collapsed="false">
      <c r="A185" s="1" t="s">
        <v>658</v>
      </c>
      <c r="B185" s="1" t="s">
        <v>654</v>
      </c>
      <c r="C185" s="1" t="s">
        <v>561</v>
      </c>
      <c r="D185" s="1" t="s">
        <v>46</v>
      </c>
      <c r="E185" s="1" t="s">
        <v>659</v>
      </c>
      <c r="F185" s="1" t="s">
        <v>659</v>
      </c>
      <c r="G185" s="16" t="n">
        <v>43441</v>
      </c>
      <c r="H185" s="1" t="s">
        <v>611</v>
      </c>
      <c r="I185" s="1" t="s">
        <v>564</v>
      </c>
      <c r="J185" s="1" t="s">
        <v>565</v>
      </c>
      <c r="K185" s="22" t="s">
        <v>566</v>
      </c>
      <c r="L185" s="18" t="s">
        <v>114</v>
      </c>
      <c r="N185" s="1"/>
      <c r="P185" s="1" t="s">
        <v>618</v>
      </c>
      <c r="Q185" s="18"/>
      <c r="R185" s="18" t="s">
        <v>107</v>
      </c>
      <c r="T185" s="18"/>
      <c r="U185" s="18" t="s">
        <v>53</v>
      </c>
      <c r="V185" s="18" t="s">
        <v>58</v>
      </c>
      <c r="W185" s="18" t="s">
        <v>158</v>
      </c>
      <c r="X185" s="16"/>
      <c r="Y185" s="14"/>
      <c r="AA185" s="19"/>
      <c r="AB185" s="19"/>
      <c r="AC185" s="1" t="s">
        <v>303</v>
      </c>
      <c r="AR185" s="18"/>
    </row>
    <row r="186" customFormat="false" ht="14.25" hidden="false" customHeight="true" outlineLevel="0" collapsed="false">
      <c r="A186" s="1" t="s">
        <v>660</v>
      </c>
      <c r="B186" s="1" t="s">
        <v>654</v>
      </c>
      <c r="C186" s="1" t="s">
        <v>561</v>
      </c>
      <c r="D186" s="1" t="s">
        <v>654</v>
      </c>
      <c r="E186" s="1" t="s">
        <v>655</v>
      </c>
      <c r="F186" s="1" t="s">
        <v>655</v>
      </c>
      <c r="G186" s="16" t="n">
        <v>43441</v>
      </c>
      <c r="H186" s="1" t="s">
        <v>611</v>
      </c>
      <c r="I186" s="1" t="s">
        <v>564</v>
      </c>
      <c r="J186" s="1" t="s">
        <v>565</v>
      </c>
      <c r="K186" s="22" t="s">
        <v>566</v>
      </c>
      <c r="L186" s="18" t="s">
        <v>308</v>
      </c>
      <c r="N186" s="1"/>
      <c r="O186" s="1" t="s">
        <v>53</v>
      </c>
      <c r="P186" s="18" t="s">
        <v>309</v>
      </c>
      <c r="Q186" s="18"/>
      <c r="R186" s="18" t="s">
        <v>536</v>
      </c>
      <c r="S186" s="18"/>
      <c r="T186" s="18"/>
      <c r="U186" s="18" t="s">
        <v>153</v>
      </c>
      <c r="V186" s="18" t="s">
        <v>109</v>
      </c>
      <c r="W186" s="18" t="s">
        <v>206</v>
      </c>
      <c r="X186" s="16" t="n">
        <v>43468</v>
      </c>
      <c r="Y186" s="14" t="s">
        <v>167</v>
      </c>
      <c r="Z186" s="5" t="s">
        <v>661</v>
      </c>
      <c r="AA186" s="19" t="n">
        <v>-45.46</v>
      </c>
      <c r="AB186" s="19" t="n">
        <v>177.59</v>
      </c>
      <c r="AR186" s="18" t="s">
        <v>657</v>
      </c>
    </row>
    <row r="187" customFormat="false" ht="14.25" hidden="false" customHeight="true" outlineLevel="0" collapsed="false">
      <c r="A187" s="1" t="s">
        <v>662</v>
      </c>
      <c r="B187" s="1" t="s">
        <v>662</v>
      </c>
      <c r="C187" s="1" t="s">
        <v>662</v>
      </c>
      <c r="D187" s="1" t="s">
        <v>46</v>
      </c>
      <c r="E187" s="1" t="s">
        <v>663</v>
      </c>
      <c r="F187" s="1" t="s">
        <v>663</v>
      </c>
      <c r="G187" s="16" t="n">
        <v>43518</v>
      </c>
      <c r="H187" s="1" t="s">
        <v>664</v>
      </c>
      <c r="I187" s="1" t="s">
        <v>49</v>
      </c>
      <c r="J187" s="1" t="s">
        <v>665</v>
      </c>
      <c r="K187" s="22" t="s">
        <v>666</v>
      </c>
      <c r="L187" s="18" t="s">
        <v>150</v>
      </c>
      <c r="N187" s="1" t="n">
        <v>150</v>
      </c>
      <c r="O187" s="1" t="s">
        <v>53</v>
      </c>
      <c r="P187" s="18" t="s">
        <v>151</v>
      </c>
      <c r="Q187" s="18"/>
      <c r="R187" s="18" t="s">
        <v>135</v>
      </c>
      <c r="S187" s="1" t="s">
        <v>264</v>
      </c>
      <c r="T187" s="18" t="s">
        <v>667</v>
      </c>
      <c r="U187" s="18" t="s">
        <v>153</v>
      </c>
      <c r="V187" s="18" t="s">
        <v>109</v>
      </c>
      <c r="W187" s="18" t="s">
        <v>141</v>
      </c>
      <c r="X187" s="16" t="n">
        <v>43566</v>
      </c>
      <c r="Y187" s="14" t="s">
        <v>167</v>
      </c>
      <c r="Z187" s="5" t="s">
        <v>168</v>
      </c>
      <c r="AA187" s="19" t="n">
        <v>32.5956</v>
      </c>
      <c r="AB187" s="19" t="n">
        <v>19.3496</v>
      </c>
      <c r="AR187" s="18"/>
    </row>
    <row r="188" customFormat="false" ht="14.7" hidden="false" customHeight="true" outlineLevel="0" collapsed="false">
      <c r="A188" s="1" t="s">
        <v>668</v>
      </c>
      <c r="B188" s="1" t="s">
        <v>669</v>
      </c>
      <c r="C188" s="1" t="s">
        <v>571</v>
      </c>
      <c r="D188" s="1" t="s">
        <v>46</v>
      </c>
      <c r="E188" s="1" t="s">
        <v>670</v>
      </c>
      <c r="F188" s="1" t="s">
        <v>670</v>
      </c>
      <c r="G188" s="2" t="n">
        <v>43668</v>
      </c>
      <c r="H188" s="1" t="s">
        <v>671</v>
      </c>
      <c r="I188" s="1" t="s">
        <v>575</v>
      </c>
      <c r="J188" s="1" t="s">
        <v>576</v>
      </c>
      <c r="K188" s="22" t="s">
        <v>577</v>
      </c>
      <c r="L188" s="1" t="s">
        <v>52</v>
      </c>
      <c r="N188" s="4" t="n">
        <v>682</v>
      </c>
      <c r="O188" s="1" t="n">
        <v>1000</v>
      </c>
      <c r="P188" s="1" t="s">
        <v>54</v>
      </c>
      <c r="R188" s="18" t="s">
        <v>536</v>
      </c>
      <c r="U188" s="18" t="s">
        <v>53</v>
      </c>
      <c r="V188" s="18" t="s">
        <v>109</v>
      </c>
      <c r="W188" s="18" t="s">
        <v>537</v>
      </c>
      <c r="X188" s="2" t="s">
        <v>538</v>
      </c>
      <c r="Y188" s="14"/>
      <c r="AA188" s="19"/>
      <c r="AB188" s="19"/>
      <c r="AC188" s="1" t="s">
        <v>303</v>
      </c>
      <c r="AD188" s="1" t="n">
        <f aca="false">1737+100</f>
        <v>1837</v>
      </c>
      <c r="AE188" s="1" t="n">
        <f aca="false">100+1737</f>
        <v>1837</v>
      </c>
      <c r="AF188" s="1" t="n">
        <f aca="false">0.5*(AD188+AE188)</f>
        <v>1837</v>
      </c>
      <c r="AG188" s="1" t="n">
        <f aca="false">(AF188^3*7.79*10^(-3))^(0.5)/3600</f>
        <v>1.93032289846831</v>
      </c>
      <c r="AH188" s="1" t="n">
        <f aca="false">(AE188-AD188)/(AD188+AE188)</f>
        <v>0</v>
      </c>
      <c r="AI188" s="1" t="n">
        <v>90</v>
      </c>
      <c r="AO188" s="1" t="s">
        <v>672</v>
      </c>
      <c r="AP188" s="1" t="n">
        <v>5.8</v>
      </c>
      <c r="AQ188" s="1" t="n">
        <v>3.2</v>
      </c>
      <c r="AR188" s="27" t="s">
        <v>673</v>
      </c>
    </row>
    <row r="189" customFormat="false" ht="14.7" hidden="false" customHeight="true" outlineLevel="0" collapsed="false">
      <c r="A189" s="1" t="s">
        <v>674</v>
      </c>
      <c r="B189" s="1" t="s">
        <v>669</v>
      </c>
      <c r="C189" s="1" t="s">
        <v>571</v>
      </c>
      <c r="D189" s="1" t="s">
        <v>46</v>
      </c>
      <c r="E189" s="1" t="s">
        <v>670</v>
      </c>
      <c r="F189" s="1" t="s">
        <v>670</v>
      </c>
      <c r="G189" s="2" t="n">
        <v>43668</v>
      </c>
      <c r="H189" s="1" t="s">
        <v>671</v>
      </c>
      <c r="I189" s="1" t="s">
        <v>575</v>
      </c>
      <c r="J189" s="1" t="s">
        <v>576</v>
      </c>
      <c r="K189" s="22" t="s">
        <v>577</v>
      </c>
      <c r="L189" s="1" t="s">
        <v>150</v>
      </c>
      <c r="N189" s="1" t="n">
        <v>1444</v>
      </c>
      <c r="O189" s="1" t="n">
        <v>1000</v>
      </c>
      <c r="P189" s="1" t="s">
        <v>151</v>
      </c>
      <c r="R189" s="1" t="s">
        <v>135</v>
      </c>
      <c r="S189" s="1" t="s">
        <v>264</v>
      </c>
      <c r="U189" s="18" t="s">
        <v>153</v>
      </c>
      <c r="V189" s="18" t="s">
        <v>109</v>
      </c>
      <c r="W189" s="18" t="s">
        <v>141</v>
      </c>
      <c r="X189" s="2" t="n">
        <v>43714</v>
      </c>
      <c r="Y189" s="14" t="s">
        <v>167</v>
      </c>
      <c r="Z189" s="5" t="s">
        <v>168</v>
      </c>
      <c r="AA189" s="19" t="n">
        <v>-70.881</v>
      </c>
      <c r="AB189" s="19" t="n">
        <v>22.784</v>
      </c>
    </row>
    <row r="190" customFormat="false" ht="14.7" hidden="false" customHeight="true" outlineLevel="0" collapsed="false">
      <c r="A190" s="1" t="s">
        <v>675</v>
      </c>
      <c r="B190" s="1" t="s">
        <v>669</v>
      </c>
      <c r="C190" s="1" t="s">
        <v>571</v>
      </c>
      <c r="D190" s="1" t="s">
        <v>674</v>
      </c>
      <c r="E190" s="1" t="s">
        <v>670</v>
      </c>
      <c r="F190" s="1" t="s">
        <v>670</v>
      </c>
      <c r="G190" s="2" t="n">
        <v>43668</v>
      </c>
      <c r="H190" s="1" t="s">
        <v>671</v>
      </c>
      <c r="I190" s="1" t="s">
        <v>575</v>
      </c>
      <c r="J190" s="1" t="s">
        <v>576</v>
      </c>
      <c r="K190" s="22" t="s">
        <v>577</v>
      </c>
      <c r="L190" s="1" t="s">
        <v>308</v>
      </c>
      <c r="N190" s="1" t="n">
        <v>27</v>
      </c>
      <c r="O190" s="1" t="n">
        <v>1000</v>
      </c>
      <c r="P190" s="1" t="s">
        <v>309</v>
      </c>
      <c r="R190" s="18" t="s">
        <v>56</v>
      </c>
      <c r="S190" s="1" t="s">
        <v>264</v>
      </c>
      <c r="U190" s="18" t="s">
        <v>153</v>
      </c>
      <c r="V190" s="18" t="s">
        <v>109</v>
      </c>
      <c r="W190" s="18" t="s">
        <v>141</v>
      </c>
      <c r="X190" s="2" t="n">
        <v>43714</v>
      </c>
      <c r="Y190" s="14" t="s">
        <v>167</v>
      </c>
      <c r="Z190" s="5" t="s">
        <v>168</v>
      </c>
      <c r="AA190" s="19" t="n">
        <v>-70.881</v>
      </c>
      <c r="AB190" s="19" t="n">
        <v>22.784</v>
      </c>
    </row>
    <row r="191" customFormat="false" ht="14.7" hidden="false" customHeight="true" outlineLevel="0" collapsed="false">
      <c r="A191" s="1" t="s">
        <v>676</v>
      </c>
      <c r="B191" s="1" t="s">
        <v>677</v>
      </c>
      <c r="C191" s="1" t="s">
        <v>561</v>
      </c>
      <c r="D191" s="1" t="s">
        <v>46</v>
      </c>
      <c r="E191" s="1" t="s">
        <v>678</v>
      </c>
      <c r="F191" s="1" t="s">
        <v>678</v>
      </c>
      <c r="G191" s="2" t="n">
        <v>44158</v>
      </c>
      <c r="H191" s="1" t="s">
        <v>679</v>
      </c>
      <c r="I191" s="1" t="s">
        <v>680</v>
      </c>
      <c r="J191" s="1" t="s">
        <v>565</v>
      </c>
      <c r="K191" s="22" t="s">
        <v>566</v>
      </c>
      <c r="L191" s="1" t="s">
        <v>52</v>
      </c>
      <c r="N191" s="4" t="n">
        <v>1680</v>
      </c>
      <c r="P191" s="1" t="s">
        <v>681</v>
      </c>
      <c r="Q191" s="1" t="s">
        <v>682</v>
      </c>
      <c r="R191" s="18" t="s">
        <v>536</v>
      </c>
      <c r="T191" s="1" t="s">
        <v>683</v>
      </c>
      <c r="U191" s="18" t="s">
        <v>53</v>
      </c>
      <c r="V191" s="18" t="s">
        <v>645</v>
      </c>
      <c r="W191" s="18" t="s">
        <v>646</v>
      </c>
      <c r="X191" s="2" t="n">
        <v>44563</v>
      </c>
      <c r="Y191" s="14"/>
      <c r="AA191" s="19"/>
      <c r="AB191" s="19"/>
      <c r="AC191" s="17" t="s">
        <v>96</v>
      </c>
      <c r="AD191" s="1" t="n">
        <v>337554</v>
      </c>
      <c r="AE191" s="1" t="n">
        <v>652835</v>
      </c>
      <c r="AF191" s="1" t="n">
        <f aca="false">(AE191+AD191)/2</f>
        <v>495194.5</v>
      </c>
      <c r="AG191" s="1" t="n">
        <f aca="false">((AF191*149600000)^3*2.97*10^(-10))^(0.5)/(3600*24)</f>
        <v>127181982702.96</v>
      </c>
      <c r="AH191" s="1" t="n">
        <f aca="false">AE191/AF191-1</f>
        <v>0.318340571230092</v>
      </c>
      <c r="AI191" s="1" t="n">
        <v>26.77</v>
      </c>
      <c r="AJ191" s="1" t="n">
        <v>8.71</v>
      </c>
      <c r="AK191" s="1" t="n">
        <v>208.16</v>
      </c>
      <c r="AL191" s="24"/>
      <c r="AM191" s="1" t="n">
        <v>300.91</v>
      </c>
      <c r="AN191" s="24" t="n">
        <v>44580.2</v>
      </c>
      <c r="AO191" s="1" t="s">
        <v>163</v>
      </c>
      <c r="AP191" s="1" t="n">
        <v>8</v>
      </c>
      <c r="AQ191" s="1" t="n">
        <v>2.4</v>
      </c>
      <c r="AR191" s="23" t="s">
        <v>684</v>
      </c>
    </row>
    <row r="192" customFormat="false" ht="14.7" hidden="false" customHeight="true" outlineLevel="0" collapsed="false">
      <c r="A192" s="1" t="s">
        <v>685</v>
      </c>
      <c r="B192" s="1" t="s">
        <v>677</v>
      </c>
      <c r="C192" s="1" t="s">
        <v>561</v>
      </c>
      <c r="D192" s="1" t="s">
        <v>46</v>
      </c>
      <c r="G192" s="2" t="n">
        <v>44158</v>
      </c>
      <c r="H192" s="1" t="s">
        <v>679</v>
      </c>
      <c r="I192" s="1" t="s">
        <v>680</v>
      </c>
      <c r="J192" s="1" t="s">
        <v>565</v>
      </c>
      <c r="K192" s="22" t="s">
        <v>566</v>
      </c>
      <c r="L192" s="1" t="s">
        <v>150</v>
      </c>
      <c r="N192" s="1"/>
      <c r="P192" s="1" t="s">
        <v>151</v>
      </c>
      <c r="R192" s="1" t="s">
        <v>107</v>
      </c>
      <c r="U192" s="18" t="s">
        <v>153</v>
      </c>
      <c r="V192" s="18" t="s">
        <v>109</v>
      </c>
      <c r="W192" s="18" t="s">
        <v>206</v>
      </c>
      <c r="X192" s="2" t="n">
        <v>44166</v>
      </c>
      <c r="Y192" s="14" t="s">
        <v>167</v>
      </c>
      <c r="AA192" s="19" t="n">
        <v>43.1</v>
      </c>
      <c r="AB192" s="19" t="n">
        <v>51.8</v>
      </c>
      <c r="AR192" s="17" t="s">
        <v>686</v>
      </c>
    </row>
    <row r="193" customFormat="false" ht="14.7" hidden="false" customHeight="true" outlineLevel="0" collapsed="false">
      <c r="A193" s="1" t="s">
        <v>687</v>
      </c>
      <c r="B193" s="1" t="s">
        <v>677</v>
      </c>
      <c r="C193" s="1" t="s">
        <v>561</v>
      </c>
      <c r="D193" s="1" t="s">
        <v>46</v>
      </c>
      <c r="G193" s="2" t="n">
        <v>44158</v>
      </c>
      <c r="H193" s="1" t="s">
        <v>679</v>
      </c>
      <c r="I193" s="1" t="s">
        <v>680</v>
      </c>
      <c r="J193" s="1" t="s">
        <v>565</v>
      </c>
      <c r="K193" s="22" t="s">
        <v>566</v>
      </c>
      <c r="L193" s="1" t="s">
        <v>315</v>
      </c>
      <c r="N193" s="1"/>
      <c r="P193" s="1" t="s">
        <v>316</v>
      </c>
      <c r="R193" s="1" t="s">
        <v>107</v>
      </c>
      <c r="U193" s="18" t="s">
        <v>69</v>
      </c>
      <c r="V193" s="18" t="s">
        <v>109</v>
      </c>
      <c r="W193" s="18" t="s">
        <v>110</v>
      </c>
      <c r="X193" s="2" t="n">
        <v>44173</v>
      </c>
      <c r="Y193" s="14"/>
      <c r="AA193" s="19" t="n">
        <v>-30</v>
      </c>
      <c r="AB193" s="19" t="n">
        <v>0</v>
      </c>
      <c r="AR193" s="17" t="s">
        <v>688</v>
      </c>
    </row>
    <row r="194" customFormat="false" ht="14.7" hidden="false" customHeight="true" outlineLevel="0" collapsed="false">
      <c r="A194" s="1" t="s">
        <v>689</v>
      </c>
      <c r="B194" s="1" t="s">
        <v>677</v>
      </c>
      <c r="C194" s="1" t="s">
        <v>561</v>
      </c>
      <c r="D194" s="1" t="s">
        <v>46</v>
      </c>
      <c r="G194" s="2" t="n">
        <v>44158</v>
      </c>
      <c r="H194" s="1" t="s">
        <v>679</v>
      </c>
      <c r="I194" s="1" t="s">
        <v>680</v>
      </c>
      <c r="J194" s="1" t="s">
        <v>565</v>
      </c>
      <c r="K194" s="22" t="s">
        <v>566</v>
      </c>
      <c r="L194" s="1" t="s">
        <v>623</v>
      </c>
      <c r="N194" s="1"/>
      <c r="P194" s="1" t="s">
        <v>624</v>
      </c>
      <c r="R194" s="1" t="s">
        <v>107</v>
      </c>
      <c r="U194" s="18" t="s">
        <v>284</v>
      </c>
      <c r="V194" s="18" t="s">
        <v>58</v>
      </c>
      <c r="W194" s="18" t="s">
        <v>289</v>
      </c>
      <c r="X194" s="2" t="n">
        <v>44181</v>
      </c>
      <c r="Y194" s="14"/>
      <c r="Z194" s="5" t="s">
        <v>690</v>
      </c>
      <c r="AA194" s="19"/>
      <c r="AB194" s="19"/>
      <c r="AR194" s="27" t="s">
        <v>691</v>
      </c>
    </row>
    <row r="195" customFormat="false" ht="14.7" hidden="false" customHeight="true" outlineLevel="0" collapsed="false">
      <c r="A195" s="1" t="s">
        <v>692</v>
      </c>
      <c r="B195" s="1" t="s">
        <v>692</v>
      </c>
      <c r="C195" s="1" t="s">
        <v>693</v>
      </c>
      <c r="D195" s="1" t="s">
        <v>46</v>
      </c>
      <c r="E195" s="1" t="s">
        <v>694</v>
      </c>
      <c r="G195" s="2" t="n">
        <v>44740</v>
      </c>
      <c r="H195" s="1" t="s">
        <v>695</v>
      </c>
      <c r="I195" s="1" t="s">
        <v>696</v>
      </c>
      <c r="J195" s="1" t="s">
        <v>230</v>
      </c>
      <c r="K195" s="1" t="s">
        <v>51</v>
      </c>
      <c r="L195" s="1" t="s">
        <v>52</v>
      </c>
      <c r="P195" s="1" t="s">
        <v>697</v>
      </c>
      <c r="Q195" s="1" t="s">
        <v>698</v>
      </c>
      <c r="R195" s="18" t="s">
        <v>536</v>
      </c>
      <c r="U195" s="1" t="s">
        <v>53</v>
      </c>
      <c r="V195" s="18" t="s">
        <v>645</v>
      </c>
      <c r="W195" s="18" t="s">
        <v>646</v>
      </c>
      <c r="X195" s="2" t="n">
        <v>44879</v>
      </c>
      <c r="AC195" s="1" t="s">
        <v>303</v>
      </c>
    </row>
    <row r="196" customFormat="false" ht="13.8" hidden="false" customHeight="false" outlineLevel="0" collapsed="false">
      <c r="A196" s="1" t="s">
        <v>699</v>
      </c>
      <c r="B196" s="1" t="s">
        <v>700</v>
      </c>
      <c r="C196" s="1" t="s">
        <v>701</v>
      </c>
      <c r="D196" s="1" t="s">
        <v>46</v>
      </c>
      <c r="E196" s="1" t="s">
        <v>702</v>
      </c>
      <c r="G196" s="2" t="n">
        <v>44777</v>
      </c>
      <c r="H196" s="1" t="s">
        <v>703</v>
      </c>
      <c r="I196" s="1" t="s">
        <v>49</v>
      </c>
      <c r="J196" s="1" t="s">
        <v>704</v>
      </c>
      <c r="K196" s="22" t="s">
        <v>705</v>
      </c>
      <c r="L196" s="1" t="s">
        <v>52</v>
      </c>
      <c r="N196" s="1"/>
      <c r="P196" s="1" t="s">
        <v>54</v>
      </c>
      <c r="R196" s="18" t="s">
        <v>536</v>
      </c>
      <c r="U196" s="18" t="s">
        <v>53</v>
      </c>
      <c r="V196" s="18" t="s">
        <v>109</v>
      </c>
      <c r="W196" s="18" t="s">
        <v>537</v>
      </c>
      <c r="X196" s="2" t="n">
        <v>44911</v>
      </c>
      <c r="Y196" s="14"/>
      <c r="AA196" s="19"/>
      <c r="AB196" s="19"/>
      <c r="AC196" s="1" t="s">
        <v>303</v>
      </c>
      <c r="AR196" s="27"/>
    </row>
    <row r="197" customFormat="false" ht="13.8" hidden="false" customHeight="false" outlineLevel="0" collapsed="false">
      <c r="A197" s="1" t="s">
        <v>706</v>
      </c>
      <c r="B197" s="1" t="s">
        <v>707</v>
      </c>
      <c r="C197" s="1" t="s">
        <v>693</v>
      </c>
      <c r="D197" s="1" t="s">
        <v>46</v>
      </c>
      <c r="E197" s="1" t="s">
        <v>708</v>
      </c>
      <c r="G197" s="2" t="n">
        <v>44881</v>
      </c>
      <c r="H197" s="1" t="s">
        <v>709</v>
      </c>
      <c r="I197" s="1" t="s">
        <v>49</v>
      </c>
      <c r="J197" s="1" t="s">
        <v>230</v>
      </c>
      <c r="K197" s="1" t="s">
        <v>51</v>
      </c>
      <c r="L197" s="1" t="s">
        <v>283</v>
      </c>
      <c r="P197" s="1" t="s">
        <v>681</v>
      </c>
      <c r="Q197" s="1" t="s">
        <v>710</v>
      </c>
      <c r="R197" s="1" t="s">
        <v>107</v>
      </c>
      <c r="U197" s="1" t="s">
        <v>284</v>
      </c>
      <c r="V197" s="1" t="s">
        <v>58</v>
      </c>
      <c r="W197" s="18" t="s">
        <v>289</v>
      </c>
      <c r="X197" s="2" t="n">
        <v>44906</v>
      </c>
      <c r="AR197" s="1" t="s">
        <v>513</v>
      </c>
    </row>
    <row r="198" customFormat="false" ht="13.8" hidden="false" customHeight="false" outlineLevel="0" collapsed="false">
      <c r="A198" s="1" t="s">
        <v>711</v>
      </c>
      <c r="B198" s="1" t="s">
        <v>707</v>
      </c>
      <c r="C198" s="1" t="s">
        <v>693</v>
      </c>
      <c r="D198" s="1" t="s">
        <v>46</v>
      </c>
      <c r="G198" s="2" t="n">
        <v>44881</v>
      </c>
      <c r="H198" s="1" t="s">
        <v>709</v>
      </c>
      <c r="I198" s="1" t="s">
        <v>49</v>
      </c>
      <c r="J198" s="1" t="s">
        <v>230</v>
      </c>
      <c r="K198" s="1" t="s">
        <v>51</v>
      </c>
      <c r="L198" s="1" t="s">
        <v>114</v>
      </c>
      <c r="P198" s="1" t="s">
        <v>618</v>
      </c>
      <c r="R198" s="1" t="s">
        <v>107</v>
      </c>
      <c r="U198" s="1" t="s">
        <v>86</v>
      </c>
      <c r="V198" s="1" t="s">
        <v>93</v>
      </c>
      <c r="W198" s="18" t="s">
        <v>94</v>
      </c>
      <c r="X198" s="2" t="s">
        <v>53</v>
      </c>
      <c r="AC198" s="1" t="s">
        <v>303</v>
      </c>
    </row>
    <row r="199" customFormat="false" ht="13.8" hidden="false" customHeight="false" outlineLevel="0" collapsed="false">
      <c r="A199" s="1" t="s">
        <v>712</v>
      </c>
      <c r="B199" s="1" t="s">
        <v>707</v>
      </c>
      <c r="C199" s="1" t="s">
        <v>693</v>
      </c>
      <c r="D199" s="1" t="s">
        <v>711</v>
      </c>
      <c r="E199" s="1" t="s">
        <v>713</v>
      </c>
      <c r="G199" s="2" t="n">
        <v>44881</v>
      </c>
      <c r="H199" s="1" t="s">
        <v>709</v>
      </c>
      <c r="I199" s="1" t="s">
        <v>49</v>
      </c>
      <c r="J199" s="1" t="s">
        <v>230</v>
      </c>
      <c r="K199" s="1" t="s">
        <v>51</v>
      </c>
      <c r="L199" s="1" t="s">
        <v>52</v>
      </c>
      <c r="P199" s="1" t="s">
        <v>54</v>
      </c>
      <c r="R199" s="1" t="s">
        <v>536</v>
      </c>
      <c r="S199" s="1" t="s">
        <v>100</v>
      </c>
      <c r="T199" s="1" t="s">
        <v>714</v>
      </c>
      <c r="U199" s="1" t="s">
        <v>53</v>
      </c>
      <c r="V199" s="1" t="s">
        <v>58</v>
      </c>
      <c r="W199" s="1" t="s">
        <v>715</v>
      </c>
      <c r="X199" s="2" t="n">
        <v>44882</v>
      </c>
      <c r="AC199" s="1" t="s">
        <v>96</v>
      </c>
    </row>
    <row r="200" customFormat="false" ht="13.8" hidden="false" customHeight="false" outlineLevel="0" collapsed="false">
      <c r="A200" s="1" t="s">
        <v>716</v>
      </c>
      <c r="B200" s="1" t="s">
        <v>707</v>
      </c>
      <c r="C200" s="1" t="s">
        <v>693</v>
      </c>
      <c r="D200" s="1" t="s">
        <v>711</v>
      </c>
      <c r="E200" s="1" t="s">
        <v>717</v>
      </c>
      <c r="G200" s="2" t="n">
        <v>44881</v>
      </c>
      <c r="H200" s="1" t="s">
        <v>709</v>
      </c>
      <c r="I200" s="1" t="s">
        <v>49</v>
      </c>
      <c r="J200" s="1" t="s">
        <v>230</v>
      </c>
      <c r="K200" s="1" t="s">
        <v>51</v>
      </c>
      <c r="L200" s="1" t="s">
        <v>52</v>
      </c>
      <c r="P200" s="1" t="s">
        <v>54</v>
      </c>
      <c r="R200" s="1" t="s">
        <v>536</v>
      </c>
      <c r="U200" s="1" t="s">
        <v>53</v>
      </c>
      <c r="V200" s="1" t="s">
        <v>58</v>
      </c>
      <c r="W200" s="1" t="s">
        <v>715</v>
      </c>
      <c r="X200" s="2" t="n">
        <v>44881</v>
      </c>
      <c r="AC200" s="1" t="s">
        <v>96</v>
      </c>
    </row>
    <row r="201" customFormat="false" ht="13.8" hidden="false" customHeight="false" outlineLevel="0" collapsed="false">
      <c r="A201" s="1" t="s">
        <v>718</v>
      </c>
      <c r="B201" s="1" t="s">
        <v>707</v>
      </c>
      <c r="C201" s="1" t="s">
        <v>693</v>
      </c>
      <c r="D201" s="1" t="s">
        <v>711</v>
      </c>
      <c r="E201" s="1" t="s">
        <v>719</v>
      </c>
      <c r="G201" s="2" t="n">
        <v>44881</v>
      </c>
      <c r="H201" s="1" t="s">
        <v>709</v>
      </c>
      <c r="I201" s="1" t="s">
        <v>49</v>
      </c>
      <c r="J201" s="1" t="s">
        <v>230</v>
      </c>
      <c r="K201" s="1" t="s">
        <v>51</v>
      </c>
      <c r="L201" s="1" t="s">
        <v>52</v>
      </c>
      <c r="P201" s="1" t="s">
        <v>85</v>
      </c>
      <c r="R201" s="1" t="s">
        <v>107</v>
      </c>
      <c r="U201" s="1" t="s">
        <v>86</v>
      </c>
      <c r="V201" s="1" t="s">
        <v>93</v>
      </c>
      <c r="W201" s="18" t="s">
        <v>94</v>
      </c>
      <c r="X201" s="2" t="n">
        <v>44881</v>
      </c>
      <c r="AC201" s="1" t="s">
        <v>96</v>
      </c>
    </row>
    <row r="202" customFormat="false" ht="13.8" hidden="false" customHeight="false" outlineLevel="0" collapsed="false">
      <c r="A202" s="1" t="s">
        <v>720</v>
      </c>
      <c r="B202" s="1" t="s">
        <v>707</v>
      </c>
      <c r="C202" s="1" t="s">
        <v>693</v>
      </c>
      <c r="D202" s="1" t="s">
        <v>711</v>
      </c>
      <c r="E202" s="1" t="s">
        <v>721</v>
      </c>
      <c r="G202" s="2" t="n">
        <v>44881</v>
      </c>
      <c r="H202" s="1" t="s">
        <v>709</v>
      </c>
      <c r="I202" s="1" t="s">
        <v>49</v>
      </c>
      <c r="J202" s="1" t="s">
        <v>722</v>
      </c>
      <c r="K202" s="1" t="s">
        <v>497</v>
      </c>
      <c r="L202" s="1" t="s">
        <v>67</v>
      </c>
      <c r="P202" s="1" t="s">
        <v>68</v>
      </c>
      <c r="R202" s="18" t="s">
        <v>135</v>
      </c>
      <c r="S202" s="1" t="s">
        <v>100</v>
      </c>
      <c r="T202" s="1" t="s">
        <v>723</v>
      </c>
      <c r="U202" s="1" t="s">
        <v>153</v>
      </c>
      <c r="V202" s="1" t="s">
        <v>93</v>
      </c>
      <c r="W202" s="18" t="s">
        <v>94</v>
      </c>
      <c r="X202" s="2" t="n">
        <v>44887</v>
      </c>
      <c r="AC202" s="1" t="s">
        <v>303</v>
      </c>
    </row>
    <row r="203" customFormat="false" ht="13.8" hidden="false" customHeight="false" outlineLevel="0" collapsed="false">
      <c r="A203" s="1" t="s">
        <v>724</v>
      </c>
      <c r="B203" s="1" t="s">
        <v>707</v>
      </c>
      <c r="C203" s="1" t="s">
        <v>693</v>
      </c>
      <c r="D203" s="1" t="s">
        <v>711</v>
      </c>
      <c r="E203" s="1" t="s">
        <v>725</v>
      </c>
      <c r="G203" s="2" t="n">
        <v>44881</v>
      </c>
      <c r="H203" s="1" t="s">
        <v>709</v>
      </c>
      <c r="I203" s="1" t="s">
        <v>49</v>
      </c>
      <c r="J203" s="1" t="s">
        <v>722</v>
      </c>
      <c r="K203" s="1" t="s">
        <v>497</v>
      </c>
      <c r="L203" s="1" t="s">
        <v>52</v>
      </c>
      <c r="P203" s="1" t="s">
        <v>697</v>
      </c>
      <c r="Q203" s="1" t="s">
        <v>726</v>
      </c>
      <c r="R203" s="1" t="s">
        <v>536</v>
      </c>
      <c r="U203" s="1" t="s">
        <v>53</v>
      </c>
      <c r="V203" s="1" t="s">
        <v>58</v>
      </c>
      <c r="W203" s="1" t="s">
        <v>715</v>
      </c>
      <c r="X203" s="2" t="n">
        <v>44881</v>
      </c>
      <c r="AC203" s="1" t="s">
        <v>96</v>
      </c>
    </row>
    <row r="204" customFormat="false" ht="13.8" hidden="false" customHeight="false" outlineLevel="0" collapsed="false">
      <c r="A204" s="1" t="s">
        <v>727</v>
      </c>
      <c r="B204" s="1" t="s">
        <v>728</v>
      </c>
      <c r="C204" s="1" t="s">
        <v>727</v>
      </c>
      <c r="D204" s="1" t="s">
        <v>46</v>
      </c>
      <c r="E204" s="1" t="s">
        <v>729</v>
      </c>
      <c r="G204" s="2" t="n">
        <v>44906</v>
      </c>
      <c r="H204" s="1" t="s">
        <v>703</v>
      </c>
      <c r="I204" s="1" t="s">
        <v>49</v>
      </c>
      <c r="J204" s="1" t="s">
        <v>730</v>
      </c>
      <c r="K204" s="1" t="s">
        <v>497</v>
      </c>
      <c r="L204" s="1" t="s">
        <v>150</v>
      </c>
      <c r="P204" s="1" t="s">
        <v>151</v>
      </c>
      <c r="R204" s="1" t="s">
        <v>135</v>
      </c>
      <c r="S204" s="1" t="s">
        <v>264</v>
      </c>
      <c r="U204" s="1" t="s">
        <v>153</v>
      </c>
      <c r="V204" s="1" t="s">
        <v>109</v>
      </c>
      <c r="W204" s="1" t="s">
        <v>141</v>
      </c>
      <c r="X204" s="2" t="n">
        <v>45041</v>
      </c>
      <c r="AA204" s="29" t="n">
        <v>47.5</v>
      </c>
      <c r="AB204" s="30" t="n">
        <v>44.4</v>
      </c>
      <c r="AC204" s="1" t="s">
        <v>96</v>
      </c>
    </row>
    <row r="205" customFormat="false" ht="13.8" hidden="false" customHeight="false" outlineLevel="0" collapsed="false">
      <c r="A205" s="1" t="s">
        <v>731</v>
      </c>
      <c r="B205" s="1" t="s">
        <v>732</v>
      </c>
      <c r="D205" s="1" t="s">
        <v>727</v>
      </c>
      <c r="G205" s="2" t="n">
        <v>44906</v>
      </c>
      <c r="H205" s="1" t="s">
        <v>703</v>
      </c>
      <c r="I205" s="1" t="s">
        <v>49</v>
      </c>
      <c r="J205" s="1" t="s">
        <v>722</v>
      </c>
      <c r="K205" s="1" t="s">
        <v>497</v>
      </c>
      <c r="L205" s="1" t="s">
        <v>308</v>
      </c>
      <c r="P205" s="1" t="s">
        <v>309</v>
      </c>
      <c r="R205" s="1" t="s">
        <v>56</v>
      </c>
      <c r="S205" s="1" t="s">
        <v>264</v>
      </c>
      <c r="U205" s="1" t="s">
        <v>153</v>
      </c>
      <c r="V205" s="1" t="s">
        <v>109</v>
      </c>
      <c r="W205" s="1" t="s">
        <v>141</v>
      </c>
      <c r="X205" s="2" t="n">
        <v>45041</v>
      </c>
      <c r="AA205" s="29" t="n">
        <v>47.5</v>
      </c>
      <c r="AB205" s="30" t="n">
        <v>44.4</v>
      </c>
      <c r="AC205" s="1" t="s">
        <v>96</v>
      </c>
    </row>
    <row r="206" customFormat="false" ht="13.8" hidden="false" customHeight="false" outlineLevel="0" collapsed="false">
      <c r="A206" s="1" t="s">
        <v>733</v>
      </c>
      <c r="B206" s="1" t="s">
        <v>734</v>
      </c>
      <c r="C206" s="1" t="s">
        <v>735</v>
      </c>
      <c r="D206" s="1" t="s">
        <v>727</v>
      </c>
      <c r="G206" s="2" t="n">
        <v>44906</v>
      </c>
      <c r="H206" s="1" t="s">
        <v>703</v>
      </c>
      <c r="I206" s="1" t="s">
        <v>49</v>
      </c>
      <c r="J206" s="1" t="s">
        <v>736</v>
      </c>
      <c r="K206" s="1" t="s">
        <v>737</v>
      </c>
      <c r="L206" s="1" t="s">
        <v>308</v>
      </c>
      <c r="P206" s="1" t="s">
        <v>309</v>
      </c>
      <c r="R206" s="1" t="s">
        <v>56</v>
      </c>
      <c r="S206" s="1" t="s">
        <v>264</v>
      </c>
      <c r="U206" s="1" t="s">
        <v>153</v>
      </c>
      <c r="V206" s="1" t="s">
        <v>109</v>
      </c>
      <c r="W206" s="1" t="s">
        <v>141</v>
      </c>
      <c r="X206" s="2" t="n">
        <v>45041</v>
      </c>
      <c r="AA206" s="29" t="n">
        <v>47.5</v>
      </c>
      <c r="AB206" s="30" t="n">
        <v>44.4</v>
      </c>
      <c r="AC206" s="1" t="s">
        <v>303</v>
      </c>
    </row>
    <row r="207" customFormat="false" ht="13.8" hidden="false" customHeight="false" outlineLevel="0" collapsed="false">
      <c r="A207" s="1" t="s">
        <v>738</v>
      </c>
      <c r="B207" s="1" t="s">
        <v>738</v>
      </c>
      <c r="C207" s="1" t="s">
        <v>739</v>
      </c>
      <c r="E207" s="1" t="s">
        <v>740</v>
      </c>
      <c r="G207" s="2" t="n">
        <v>44906</v>
      </c>
      <c r="H207" s="1" t="s">
        <v>703</v>
      </c>
      <c r="I207" s="1" t="s">
        <v>49</v>
      </c>
      <c r="J207" s="1" t="s">
        <v>230</v>
      </c>
      <c r="K207" s="1" t="s">
        <v>51</v>
      </c>
      <c r="L207" s="1" t="s">
        <v>52</v>
      </c>
      <c r="P207" s="1" t="s">
        <v>85</v>
      </c>
      <c r="Q207" s="1" t="s">
        <v>741</v>
      </c>
      <c r="R207" s="1" t="s">
        <v>536</v>
      </c>
      <c r="U207" s="1" t="s">
        <v>53</v>
      </c>
      <c r="V207" s="1" t="s">
        <v>58</v>
      </c>
      <c r="W207" s="1" t="s">
        <v>158</v>
      </c>
      <c r="X207" s="2" t="s">
        <v>538</v>
      </c>
      <c r="AC207" s="1" t="s">
        <v>303</v>
      </c>
      <c r="AR207" s="1" t="s">
        <v>742</v>
      </c>
    </row>
  </sheetData>
  <autoFilter ref="A1:AR207"/>
  <conditionalFormatting sqref="T50 T52 T63">
    <cfRule type="expression" priority="2" aboveAverage="0" equalAverage="0" bottom="0" percent="0" rank="0" text="" dxfId="0">
      <formula>AND(#ref!="Unsuccessful",$U50="")</formula>
    </cfRule>
  </conditionalFormatting>
  <conditionalFormatting sqref="T178 S127:T127 S106 S151:T151 S13">
    <cfRule type="expression" priority="3" aboveAverage="0" equalAverage="0" bottom="0" percent="0" rank="0" text="" dxfId="1">
      <formula>AND($U13="Unsuccessful",$W13="")</formula>
    </cfRule>
  </conditionalFormatting>
  <conditionalFormatting sqref="Y151">
    <cfRule type="expression" priority="4" aboveAverage="0" equalAverage="0" bottom="0" percent="0" rank="0" text="" dxfId="2">
      <formula>#ref!="YES"</formula>
    </cfRule>
  </conditionalFormatting>
  <conditionalFormatting sqref="Y127">
    <cfRule type="expression" priority="5" aboveAverage="0" equalAverage="0" bottom="0" percent="0" rank="0" text="" dxfId="3">
      <formula>#ref!="YES"</formula>
    </cfRule>
  </conditionalFormatting>
  <conditionalFormatting sqref="R127 O67:P74 Y105:Y106 U41:V55 A14:N65 M2:N13 M205:N1029 O1:P65 M158:O180 AR158:AR172 O184:O187 W168:W169 Y162:Y172 A152:K158 A73:A76 M72:N72 L80:N81 M77:N79 L86:N86 M82:N82 L91:N91 M90:N90 L93:N95 M92:N92 L100:N101 M97:N99 A77:K84 L89:N89 A86:K95 M87:N88 L68:N71 A67:K72 M67:N67 A105:N105 A97:K103 M102:N102 L152:L154 L170:L172 L155:L156 L158:L168 B73:N74 B76:N76 Y1:Y65 A66 AR1:AR65 Y86:Y95 O86:P95 AR86:AR95 L83:N84 Y67:Y84 O76:P84 AR67:AR84 L103:N103 Y97:Y103 O97:P103 AR97:AR103 M106:N114 O105:P114 AR105:AR114 M116:P120 AR116:AR120 M122:P132 AR122:AR132 M134:P139 AR134:AR139 U171:W172 A161:K172 A160 D159:K160 A159:B159 M184:N196 M198:N202 R155:R158 R187 R161:R166 R168:R180 R182:R183 M141:P157 AR155:AR157 R151:R154 AR141:AR154 P177 P179:P180 P158:P175 W153:W156 W41:W42 W53:W55 W45:W49 W51 W158 W161:W165 R13:R14 R63:R65 R20:R22 R25:R26 R29:R30 R32 R34:R39 R41 R43:R59 R61 R67 R74 R76:R78 R83:R84 R86:R89 R94:R95 R97:R98 R102:R103 M181:P183 P184 P186:P187">
    <cfRule type="expression" priority="6" aboveAverage="0" equalAverage="0" bottom="0" percent="0" rank="0" text="" dxfId="4">
      <formula>#ref!="YES"</formula>
    </cfRule>
  </conditionalFormatting>
  <conditionalFormatting sqref="P106">
    <cfRule type="expression" priority="7" aboveAverage="0" equalAverage="0" bottom="0" percent="0" rank="0" text="" dxfId="5">
      <formula>#ref!="YES"</formula>
    </cfRule>
  </conditionalFormatting>
  <conditionalFormatting sqref="W186:W187 W182">
    <cfRule type="expression" priority="8" aboveAverage="0" equalAverage="0" bottom="0" percent="0" rank="0" text="" dxfId="6">
      <formula>#ref!="YES"</formula>
    </cfRule>
  </conditionalFormatting>
  <conditionalFormatting sqref="W181">
    <cfRule type="expression" priority="9" aboveAverage="0" equalAverage="0" bottom="0" percent="0" rank="0" text="" dxfId="7">
      <formula>#ref!="YES"</formula>
    </cfRule>
  </conditionalFormatting>
  <conditionalFormatting sqref="W124">
    <cfRule type="expression" priority="10" aboveAverage="0" equalAverage="0" bottom="0" percent="0" rank="0" text="" dxfId="8">
      <formula>#ref!="YES"</formula>
    </cfRule>
  </conditionalFormatting>
  <conditionalFormatting sqref="U56:W56">
    <cfRule type="expression" priority="11" aboveAverage="0" equalAverage="0" bottom="0" percent="0" rank="0" text="" dxfId="9">
      <formula>#ref!="YES"</formula>
    </cfRule>
  </conditionalFormatting>
  <conditionalFormatting sqref="U143:V143">
    <cfRule type="expression" priority="12" aboveAverage="0" equalAverage="0" bottom="0" percent="0" rank="0" text="" dxfId="10">
      <formula>#ref!="YES"</formula>
    </cfRule>
  </conditionalFormatting>
  <conditionalFormatting sqref="U142:V142">
    <cfRule type="expression" priority="13" aboveAverage="0" equalAverage="0" bottom="0" percent="0" rank="0" text="" dxfId="11">
      <formula>#ref!="YES"</formula>
    </cfRule>
  </conditionalFormatting>
  <conditionalFormatting sqref="U102:V102">
    <cfRule type="expression" priority="14" aboveAverage="0" equalAverage="0" bottom="0" percent="0" rank="0" text="" dxfId="12">
      <formula>#ref!="YES"</formula>
    </cfRule>
  </conditionalFormatting>
  <conditionalFormatting sqref="Y124">
    <cfRule type="expression" priority="15" aboveAverage="0" equalAverage="0" bottom="0" percent="0" rank="0" text="" dxfId="13">
      <formula>#ref!="YES"</formula>
    </cfRule>
  </conditionalFormatting>
  <conditionalFormatting sqref="W149:W150">
    <cfRule type="expression" priority="16" aboveAverage="0" equalAverage="0" bottom="0" percent="0" rank="0" text="" dxfId="14">
      <formula>#ref!="YES"</formula>
    </cfRule>
  </conditionalFormatting>
  <conditionalFormatting sqref="W126">
    <cfRule type="expression" priority="17" aboveAverage="0" equalAverage="0" bottom="0" percent="0" rank="0" text="" dxfId="15">
      <formula>#ref!="YES"</formula>
    </cfRule>
  </conditionalFormatting>
  <conditionalFormatting sqref="W101">
    <cfRule type="expression" priority="18" aboveAverage="0" equalAverage="0" bottom="0" percent="0" rank="0" text="" dxfId="16">
      <formula>#ref!="YES"</formula>
    </cfRule>
  </conditionalFormatting>
  <conditionalFormatting sqref="W106">
    <cfRule type="expression" priority="19" aboveAverage="0" equalAverage="0" bottom="0" percent="0" rank="0" text="" dxfId="17">
      <formula>#ref!="YES"</formula>
    </cfRule>
  </conditionalFormatting>
  <conditionalFormatting sqref="U106:V106">
    <cfRule type="expression" priority="20" aboveAverage="0" equalAverage="0" bottom="0" percent="0" rank="0" text="" dxfId="18">
      <formula>#ref!="YES"</formula>
    </cfRule>
  </conditionalFormatting>
  <conditionalFormatting sqref="W102">
    <cfRule type="expression" priority="21" aboveAverage="0" equalAverage="0" bottom="0" percent="0" rank="0" text="" dxfId="19">
      <formula>#ref!="YES"</formula>
    </cfRule>
  </conditionalFormatting>
  <conditionalFormatting sqref="W90">
    <cfRule type="expression" priority="22" aboveAverage="0" equalAverage="0" bottom="0" percent="0" rank="0" text="" dxfId="20">
      <formula>#ref!="YES"</formula>
    </cfRule>
  </conditionalFormatting>
  <conditionalFormatting sqref="W90:W92">
    <cfRule type="expression" priority="23" aboveAverage="0" equalAverage="0" bottom="0" percent="0" rank="0" text="" dxfId="21">
      <formula>#ref!="YES"</formula>
    </cfRule>
  </conditionalFormatting>
  <conditionalFormatting sqref="W136">
    <cfRule type="expression" priority="24" aboveAverage="0" equalAverage="0" bottom="0" percent="0" rank="0" text="" dxfId="22">
      <formula>#ref!="YES"</formula>
    </cfRule>
  </conditionalFormatting>
  <conditionalFormatting sqref="W92:W93">
    <cfRule type="expression" priority="25" aboveAverage="0" equalAverage="0" bottom="0" percent="0" rank="0" text="" dxfId="23">
      <formula>#ref!="YES"</formula>
    </cfRule>
  </conditionalFormatting>
  <conditionalFormatting sqref="W82:W83">
    <cfRule type="expression" priority="26" aboveAverage="0" equalAverage="0" bottom="0" percent="0" rank="0" text="" dxfId="24">
      <formula>#RTF!="YES"</formula>
    </cfRule>
  </conditionalFormatting>
  <conditionalFormatting sqref="A151:D151">
    <cfRule type="expression" priority="27" aboveAverage="0" equalAverage="0" bottom="0" percent="0" rank="0" text="" dxfId="25">
      <formula>#ref!="YES"</formula>
    </cfRule>
  </conditionalFormatting>
  <conditionalFormatting sqref="W137">
    <cfRule type="expression" priority="28" aboveAverage="0" equalAverage="0" bottom="0" percent="0" rank="0" text="" dxfId="25">
      <formula>#ref!="YES"</formula>
    </cfRule>
  </conditionalFormatting>
  <conditionalFormatting sqref="W112">
    <cfRule type="expression" priority="29" aboveAverage="0" equalAverage="0" bottom="0" percent="0" rank="0" text="" dxfId="25">
      <formula>#ref!="YES"</formula>
    </cfRule>
  </conditionalFormatting>
  <conditionalFormatting sqref="W94">
    <cfRule type="expression" priority="30" aboveAverage="0" equalAverage="0" bottom="0" percent="0" rank="0" text="" dxfId="25">
      <formula>#ref!="YES"</formula>
    </cfRule>
  </conditionalFormatting>
  <conditionalFormatting sqref="W138">
    <cfRule type="expression" priority="31" aboveAverage="0" equalAverage="0" bottom="0" percent="0" rank="0" text="" dxfId="26">
      <formula>#ref!="YES"</formula>
    </cfRule>
  </conditionalFormatting>
  <conditionalFormatting sqref="W118">
    <cfRule type="expression" priority="32" aboveAverage="0" equalAverage="0" bottom="0" percent="0" rank="0" text="" dxfId="27">
      <formula>#ref!="YES"</formula>
    </cfRule>
  </conditionalFormatting>
  <conditionalFormatting sqref="W113">
    <cfRule type="expression" priority="33" aboveAverage="0" equalAverage="0" bottom="0" percent="0" rank="0" text="" dxfId="28">
      <formula>#ref!="YES"</formula>
    </cfRule>
  </conditionalFormatting>
  <conditionalFormatting sqref="D174">
    <cfRule type="expression" priority="34" aboveAverage="0" equalAverage="0" bottom="0" percent="0" rank="0" text="" dxfId="29">
      <formula>#ref!="YES"</formula>
    </cfRule>
  </conditionalFormatting>
  <conditionalFormatting sqref="A174:C174">
    <cfRule type="expression" priority="35" aboveAverage="0" equalAverage="0" bottom="0" percent="0" rank="0" text="" dxfId="30">
      <formula>#ref!="YES"</formula>
    </cfRule>
  </conditionalFormatting>
  <conditionalFormatting sqref="Y86">
    <cfRule type="expression" priority="36" aboveAverage="0" equalAverage="0" bottom="0" percent="0" rank="0" text="" dxfId="31">
      <formula>#ref!="YES"</formula>
    </cfRule>
  </conditionalFormatting>
  <conditionalFormatting sqref="W130:W131">
    <cfRule type="expression" priority="37" aboveAverage="0" equalAverage="0" bottom="0" percent="0" rank="0" text="" dxfId="32">
      <formula>#ref!="YES"</formula>
    </cfRule>
  </conditionalFormatting>
  <conditionalFormatting sqref="W86">
    <cfRule type="expression" priority="38" aboveAverage="0" equalAverage="0" bottom="0" percent="0" rank="0" text="" dxfId="33">
      <formula>#ref!="YES"</formula>
    </cfRule>
  </conditionalFormatting>
  <conditionalFormatting sqref="W79:W82 W99:W100 W105 W122 W125 W129 W149 W178 W119 W131 W77 W142:W146">
    <cfRule type="expression" priority="39" aboveAverage="0" equalAverage="0" bottom="0" percent="0" rank="0" text="" dxfId="34">
      <formula>#ref!="YES"</formula>
    </cfRule>
  </conditionalFormatting>
  <conditionalFormatting sqref="A13:K13 A106:K106 A124:K124 G151:K151 A127:K127 U127:V127 U151:V151 U124:V124 U35:V35 U40:W40 U57:V58 U63:W63">
    <cfRule type="expression" priority="40" aboveAverage="0" equalAverage="0" bottom="0" percent="0" rank="0" text="" dxfId="35">
      <formula>#ref!="YES"</formula>
    </cfRule>
  </conditionalFormatting>
  <conditionalFormatting sqref="R1:S1 W37:W39 Z1 U105:V105 U68:W73 W77 Y122:Y123 Y125:Y126 R141:R148 U141:V141 Y141:Y150 U144:V150 U152:V169 Y155:Y160 A184:K184 A1:K12 B123:K123 A125:K126 A141:K150 R122:R123 R125:R126 U125:V126 U122:V123 U1:V34 U36:V39 U60:W62 R12 AR184:AR187 U184:V187 Y174:Y187 E179:F183 A175:C175 U64:V65 V86:V95 U76:V84 U97:V103 Y107:Y114 A107:K114 R107:R114 U107:V114 Y116:Y120 A116:K120 R116:R120 U116:V120 A122:C122 E122:K122 R128:R132 U128:V132 Y128:Y132 A128:K132 R137:R139 U134:V139 Y134:Y139 A134:K139 E174:F177 A176:D183 AR174:AR183 G174:K175 U174:V183 Y152:Y154 W1:W9 W11:W19 W21 W26:W34 U67:V74 W23:W24 U59:V62 R2 R9:R10 R134:R135 U86:U89 U93:U95 U91 G176:I176 K176 G177:K183 A186:K187 A185 D185">
    <cfRule type="expression" priority="41" aboveAverage="0" equalAverage="0" bottom="0" percent="0" rank="0" text="" dxfId="36">
      <formula>#ref!="YES"</formula>
    </cfRule>
  </conditionalFormatting>
  <conditionalFormatting sqref="A191:H191 U205:V1029 A188:D188 B189:D189 F188:H188 F189 H189 A190:D190 F190:H190 G208:H1029 A208:F209 A192:C195 E192:F195 K188:K191 K205:K1029 V198:V202 E199:F202 U188:U196 B196:H196 K196 A220:F1029 A210:A219 C210:F219 F198 K198 U198 U200:U202 K200:K202 A205:A207 E206:F206 E205:F205 G208:G1029 C206 C207:F207 V188:V190 V196 V192:V194">
    <cfRule type="expression" priority="42" aboveAverage="0" equalAverage="0" bottom="0" percent="0" rank="0" text="" dxfId="36">
      <formula>#ref!="YES"</formula>
    </cfRule>
  </conditionalFormatting>
  <conditionalFormatting sqref="T188:T195 T205:T1029">
    <cfRule type="expression" priority="43" aboveAverage="0" equalAverage="0" bottom="0" percent="0" rank="0" text="" dxfId="36">
      <formula>#ref!="YES"</formula>
    </cfRule>
  </conditionalFormatting>
  <conditionalFormatting sqref="T26:T28 T33:T34 T53:T61 T98:T100 T125:T126 T134:T135 T146:T149 T157:T160 T172 T15:T22 T36 T44:T49 T67:T68 T123 T1:T4 T9 T76:T80 T162:T163 T11 T24 T38 T174:T177 T70:T74 T64:T65 T128:T132">
    <cfRule type="expression" priority="44" aboveAverage="0" equalAverage="0" bottom="0" percent="0" rank="0" text="" dxfId="37">
      <formula>#ref!="YES"</formula>
    </cfRule>
  </conditionalFormatting>
  <conditionalFormatting sqref="T127">
    <cfRule type="expression" priority="45" aboveAverage="0" equalAverage="0" bottom="0" percent="0" rank="0" text="" dxfId="38">
      <formula>#ref!="YES"</formula>
    </cfRule>
  </conditionalFormatting>
  <conditionalFormatting sqref="T26:T28 T125:T126 T134:T136 T157:T160 T165:T170 T172 T15:T22 T36 T44:T49 T53:T61 T122:T123 T2:T4 T98:T100 T33:T34 T9 T67:T68 T76:T80 T30 T88 T144:T150 T162:T163 T11 T24 T38 T174:T177 T70:T74 T64:T65 T112:T114 T116:T120 T128:T132">
    <cfRule type="expression" priority="46" aboveAverage="0" equalAverage="0" bottom="0" percent="0" rank="0" text="" dxfId="39">
      <formula>AND(#ref!="Unsuccessful",#ref!="")</formula>
    </cfRule>
  </conditionalFormatting>
  <conditionalFormatting sqref="L138:M139">
    <cfRule type="expression" priority="47" aboveAverage="0" equalAverage="0" bottom="0" percent="0" rank="0" text="" dxfId="40">
      <formula>#ref!="YES"</formula>
    </cfRule>
  </conditionalFormatting>
  <conditionalFormatting sqref="L130:M131">
    <cfRule type="expression" priority="48" aboveAverage="0" equalAverage="0" bottom="0" percent="0" rank="0" text="" dxfId="41">
      <formula>#ref!="YES"</formula>
    </cfRule>
  </conditionalFormatting>
  <conditionalFormatting sqref="M118">
    <cfRule type="expression" priority="49" aboveAverage="0" equalAverage="0" bottom="0" percent="0" rank="0" text="" dxfId="42">
      <formula>#ref!="YES"</formula>
    </cfRule>
  </conditionalFormatting>
  <conditionalFormatting sqref="L113:M113">
    <cfRule type="expression" priority="50" aboveAverage="0" equalAverage="0" bottom="0" percent="0" rank="0" text="" dxfId="43">
      <formula>#ref!="YES"</formula>
    </cfRule>
  </conditionalFormatting>
  <conditionalFormatting sqref="L103:M103">
    <cfRule type="expression" priority="51" aboveAverage="0" equalAverage="0" bottom="0" percent="0" rank="0" text="" dxfId="44">
      <formula>#ref!="YES"</formula>
    </cfRule>
  </conditionalFormatting>
  <conditionalFormatting sqref="L95:M95">
    <cfRule type="expression" priority="52" aboveAverage="0" equalAverage="0" bottom="0" percent="0" rank="0" text="" dxfId="45">
      <formula>#ref!="YES"</formula>
    </cfRule>
  </conditionalFormatting>
  <conditionalFormatting sqref="L86:M86">
    <cfRule type="expression" priority="53" aboveAverage="0" equalAverage="0" bottom="0" percent="0" rank="0" text="" dxfId="46">
      <formula>#ref!="YES"</formula>
    </cfRule>
  </conditionalFormatting>
  <conditionalFormatting sqref="M127 M151 M124 M106 L13:M13">
    <cfRule type="expression" priority="54" aboveAverage="0" equalAverage="0" bottom="0" percent="0" rank="0" text="" dxfId="47">
      <formula>#ref!="YES"</formula>
    </cfRule>
  </conditionalFormatting>
  <conditionalFormatting sqref="M141:M150 L125:M126 M122:M123 L2:M12 M174:M187 M107:M114 L142:L146 L150 L148 L113:L114 L122 L130:L132 L138:L139 L108:L111 L117 L128 L135 L174:L175 L186:L187 L177 L179:L184 M116:M120 L119:L120 M128:M132 M134:M139 L1:L12">
    <cfRule type="expression" priority="55" aboveAverage="0" equalAverage="0" bottom="0" percent="0" rank="0" text="" dxfId="48">
      <formula>#ref ="YES"</formula>
    </cfRule>
  </conditionalFormatting>
  <conditionalFormatting sqref="M205:M1029 L188:M196 L205:L1029 M198:M202">
    <cfRule type="expression" priority="56" aboveAverage="0" equalAverage="0" bottom="0" percent="0" rank="0" text="" dxfId="49">
      <formula>#ref!="YES"</formula>
    </cfRule>
  </conditionalFormatting>
  <conditionalFormatting sqref="T152">
    <cfRule type="expression" priority="57" aboveAverage="0" equalAverage="0" bottom="0" percent="0" rank="0" text="" dxfId="50">
      <formula>AND(#ref!="Unsuccessful",#ref!="")</formula>
    </cfRule>
  </conditionalFormatting>
  <conditionalFormatting sqref="T152">
    <cfRule type="expression" priority="58" aboveAverage="0" equalAverage="0" bottom="0" percent="0" rank="0" text="" dxfId="51">
      <formula>#ref!="YES"</formula>
    </cfRule>
  </conditionalFormatting>
  <conditionalFormatting sqref="T124">
    <cfRule type="expression" priority="59" aboveAverage="0" equalAverage="0" bottom="0" percent="0" rank="0" text="" dxfId="52">
      <formula>#ref!="YES"</formula>
    </cfRule>
  </conditionalFormatting>
  <conditionalFormatting sqref="T124">
    <cfRule type="expression" priority="60" aboveAverage="0" equalAverage="0" bottom="0" percent="0" rank="0" text="" dxfId="53">
      <formula>AND(#ref!="Unsuccessful",#ref!="")</formula>
    </cfRule>
  </conditionalFormatting>
  <conditionalFormatting sqref="T92">
    <cfRule type="expression" priority="61" aboveAverage="0" equalAverage="0" bottom="0" percent="0" rank="0" text="" dxfId="54">
      <formula>AND(#ref!="Unsuccessful",#ref!="")</formula>
    </cfRule>
  </conditionalFormatting>
  <conditionalFormatting sqref="T89:T92">
    <cfRule type="expression" priority="62" aboveAverage="0" equalAverage="0" bottom="0" percent="0" rank="0" text="" dxfId="55">
      <formula>#ref!="YES"</formula>
    </cfRule>
  </conditionalFormatting>
  <conditionalFormatting sqref="T31:T32">
    <cfRule type="expression" priority="63" aboveAverage="0" equalAverage="0" bottom="0" percent="0" rank="0" text="" dxfId="56">
      <formula>#ref!="YES"</formula>
    </cfRule>
  </conditionalFormatting>
  <conditionalFormatting sqref="S178:S179">
    <cfRule type="expression" priority="64" aboveAverage="0" equalAverage="0" bottom="0" percent="0" rank="0" text="" dxfId="57">
      <formula>AND($U178="Unsuccessful",$W178="")</formula>
    </cfRule>
  </conditionalFormatting>
  <conditionalFormatting sqref="S26:S28 S33:S34 S42 S53:S61 S98:S100 S125:S126 S134:S135 S146:S149 S157:S163 S171:S172 S180 S15:S24 S36:S38 S44:S49 S76:S81 S123 S11 S174:S177 S67:S74 S63:S65 S131:S132 S2:S9 S128:S129">
    <cfRule type="expression" priority="65" aboveAverage="0" equalAverage="0" bottom="0" percent="0" rank="0" text="" dxfId="58">
      <formula>#ref!="YES"</formula>
    </cfRule>
  </conditionalFormatting>
  <conditionalFormatting sqref="S127">
    <cfRule type="expression" priority="66" aboveAverage="0" equalAverage="0" bottom="0" percent="0" rank="0" text="" dxfId="59">
      <formula>#ref!="YES"</formula>
    </cfRule>
  </conditionalFormatting>
  <conditionalFormatting sqref="S26:S30 S125:S126 S141:S150 S154:S163 S165:S172 S180 S14:S24 S51 S36:S39 S86:S88 S122:S123 S11:S12 S97:S100 S33:S34 S41:S49 S174:S177 S67:S74 S53:S65 S93:S95 S83:S84 S107:S114 S116:S120 S131:S132 S134:S139 S76:S81 S2:S9 S128:S129">
    <cfRule type="expression" priority="67" aboveAverage="0" equalAverage="0" bottom="0" percent="0" rank="0" text="" dxfId="60">
      <formula>AND(#ref!="Unsuccessful",#ref!="")</formula>
    </cfRule>
  </conditionalFormatting>
  <conditionalFormatting sqref="S52">
    <cfRule type="expression" priority="68" aboveAverage="0" equalAverage="0" bottom="0" percent="0" rank="0" text="" dxfId="61">
      <formula>AND($W52="Unsuccessful",$X52="")</formula>
    </cfRule>
  </conditionalFormatting>
  <conditionalFormatting sqref="S52">
    <cfRule type="expression" priority="69" aboveAverage="0" equalAverage="0" bottom="0" percent="0" rank="0" text="" dxfId="62">
      <formula>#ref!="YES"</formula>
    </cfRule>
  </conditionalFormatting>
  <conditionalFormatting sqref="S50">
    <cfRule type="expression" priority="70" aboveAverage="0" equalAverage="0" bottom="0" percent="0" rank="0" text="" dxfId="63">
      <formula>AND($W50="Unsuccessful",$X50="")</formula>
    </cfRule>
  </conditionalFormatting>
  <conditionalFormatting sqref="S50">
    <cfRule type="expression" priority="71" aboveAverage="0" equalAverage="0" bottom="0" percent="0" rank="0" text="" dxfId="64">
      <formula>#ref!="YES"</formula>
    </cfRule>
  </conditionalFormatting>
  <conditionalFormatting sqref="S152">
    <cfRule type="expression" priority="72" aboveAverage="0" equalAverage="0" bottom="0" percent="0" rank="0" text="" dxfId="65">
      <formula>AND(#ref!="Unsuccessful",#ref!="")</formula>
    </cfRule>
  </conditionalFormatting>
  <conditionalFormatting sqref="S152">
    <cfRule type="expression" priority="73" aboveAverage="0" equalAverage="0" bottom="0" percent="0" rank="0" text="" dxfId="66">
      <formula>#ref!="YES"</formula>
    </cfRule>
  </conditionalFormatting>
  <conditionalFormatting sqref="S124">
    <cfRule type="expression" priority="74" aboveAverage="0" equalAverage="0" bottom="0" percent="0" rank="0" text="" dxfId="67">
      <formula>#ref!="YES"</formula>
    </cfRule>
  </conditionalFormatting>
  <conditionalFormatting sqref="S124">
    <cfRule type="expression" priority="75" aboveAverage="0" equalAverage="0" bottom="0" percent="0" rank="0" text="" dxfId="68">
      <formula>AND(#ref!="Unsuccessful",#ref!="")</formula>
    </cfRule>
  </conditionalFormatting>
  <conditionalFormatting sqref="S92">
    <cfRule type="expression" priority="76" aboveAverage="0" equalAverage="0" bottom="0" percent="0" rank="0" text="" dxfId="69">
      <formula>AND(#ref!="Unsuccessful",#ref!="")</formula>
    </cfRule>
  </conditionalFormatting>
  <conditionalFormatting sqref="S89:S92">
    <cfRule type="expression" priority="77" aboveAverage="0" equalAverage="0" bottom="0" percent="0" rank="0" text="" dxfId="70">
      <formula>#ref!="YES"</formula>
    </cfRule>
  </conditionalFormatting>
  <conditionalFormatting sqref="S31:S32">
    <cfRule type="expression" priority="78" aboveAverage="0" equalAverage="0" bottom="0" percent="0" rank="0" text="" dxfId="70">
      <formula>#ref!="YES"</formula>
    </cfRule>
  </conditionalFormatting>
  <conditionalFormatting sqref="S40">
    <cfRule type="expression" priority="79" aboveAverage="0" equalAverage="0" bottom="0" percent="0" rank="0" text="" dxfId="71">
      <formula>#ref!="YES"</formula>
    </cfRule>
  </conditionalFormatting>
  <conditionalFormatting sqref="T5:T8">
    <cfRule type="expression" priority="80" aboveAverage="0" equalAverage="0" bottom="0" percent="0" rank="0" text="" dxfId="71">
      <formula>AND(#ref!="Unsuccessful",#ref!="")</formula>
    </cfRule>
  </conditionalFormatting>
  <conditionalFormatting sqref="T5:T8">
    <cfRule type="expression" priority="81" aboveAverage="0" equalAverage="0" bottom="0" percent="0" rank="0" text="" dxfId="71">
      <formula>#ref!="YES"</formula>
    </cfRule>
  </conditionalFormatting>
  <conditionalFormatting sqref="T62">
    <cfRule type="expression" priority="82" aboveAverage="0" equalAverage="0" bottom="0" percent="0" rank="0" text="" dxfId="71">
      <formula>AND(#ref!="Unsuccessful",#ref!="")</formula>
    </cfRule>
  </conditionalFormatting>
  <conditionalFormatting sqref="T62">
    <cfRule type="expression" priority="83" aboveAverage="0" equalAverage="0" bottom="0" percent="0" rank="0" text="" dxfId="72">
      <formula>#ref!="YES"</formula>
    </cfRule>
  </conditionalFormatting>
  <conditionalFormatting sqref="T69">
    <cfRule type="expression" priority="84" aboveAverage="0" equalAverage="0" bottom="0" percent="0" rank="0" text="" dxfId="73">
      <formula>#ref!="YES"</formula>
    </cfRule>
  </conditionalFormatting>
  <conditionalFormatting sqref="T14">
    <cfRule type="expression" priority="85" aboveAverage="0" equalAverage="0" bottom="0" percent="0" rank="0" text="" dxfId="73">
      <formula>AND(#ref!="Unsuccessful",#ref!="")</formula>
    </cfRule>
  </conditionalFormatting>
  <conditionalFormatting sqref="T12:T14">
    <cfRule type="expression" priority="86" aboveAverage="0" equalAverage="0" bottom="0" percent="0" rank="0" text="" dxfId="74">
      <formula>#ref!="YES"</formula>
    </cfRule>
  </conditionalFormatting>
  <conditionalFormatting sqref="T29">
    <cfRule type="expression" priority="87" aboveAverage="0" equalAverage="0" bottom="0" percent="0" rank="0" text="" dxfId="74">
      <formula>AND(#ref!="Unsuccessful",#ref!="")</formula>
    </cfRule>
  </conditionalFormatting>
  <conditionalFormatting sqref="T29">
    <cfRule type="expression" priority="88" aboveAverage="0" equalAverage="0" bottom="0" percent="0" rank="0" text="" dxfId="74">
      <formula>#ref!="YES"</formula>
    </cfRule>
  </conditionalFormatting>
  <conditionalFormatting sqref="T39 T41 T43">
    <cfRule type="expression" priority="89" aboveAverage="0" equalAverage="0" bottom="0" percent="0" rank="0" text="" dxfId="74">
      <formula>AND(#ref!="Unsuccessful",#ref!="")</formula>
    </cfRule>
  </conditionalFormatting>
  <conditionalFormatting sqref="T39:T43">
    <cfRule type="expression" priority="90" aboveAverage="0" equalAverage="0" bottom="0" percent="0" rank="0" text="" dxfId="75">
      <formula>#ref!="YES"</formula>
    </cfRule>
  </conditionalFormatting>
  <conditionalFormatting sqref="T86 T83:T84">
    <cfRule type="expression" priority="91" aboveAverage="0" equalAverage="0" bottom="0" percent="0" rank="0" text="" dxfId="76">
      <formula>AND(#ref!="Unsuccessful",#ref!="")</formula>
    </cfRule>
  </conditionalFormatting>
  <conditionalFormatting sqref="T86:T87 T83:T84">
    <cfRule type="expression" priority="92" aboveAverage="0" equalAverage="0" bottom="0" percent="0" rank="0" text="" dxfId="76">
      <formula>#ref!="YES"</formula>
    </cfRule>
  </conditionalFormatting>
  <conditionalFormatting sqref="T93:T95">
    <cfRule type="expression" priority="93" aboveAverage="0" equalAverage="0" bottom="0" percent="0" rank="0" text="" dxfId="76">
      <formula>AND(#ref!="Unsuccessful",#ref!="")</formula>
    </cfRule>
  </conditionalFormatting>
  <conditionalFormatting sqref="T97 T93:T95">
    <cfRule type="expression" priority="94" aboveAverage="0" equalAverage="0" bottom="0" percent="0" rank="0" text="" dxfId="76">
      <formula>#ref!="YES"</formula>
    </cfRule>
  </conditionalFormatting>
  <conditionalFormatting sqref="T106">
    <cfRule type="expression" priority="95" aboveAverage="0" equalAverage="0" bottom="0" percent="0" rank="0" text="" dxfId="76">
      <formula>AND($W106="Unsuccessful",$Y106="")</formula>
    </cfRule>
  </conditionalFormatting>
  <conditionalFormatting sqref="T106">
    <cfRule type="expression" priority="96" aboveAverage="0" equalAverage="0" bottom="0" percent="0" rank="0" text="" dxfId="76">
      <formula>#ref!="YES"</formula>
    </cfRule>
  </conditionalFormatting>
  <conditionalFormatting sqref="T107 T109:T110">
    <cfRule type="expression" priority="97" aboveAverage="0" equalAverage="0" bottom="0" percent="0" rank="0" text="" dxfId="77">
      <formula>AND(#ref!="Unsuccessful",#ref!="")</formula>
    </cfRule>
  </conditionalFormatting>
  <conditionalFormatting sqref="T107:T111">
    <cfRule type="expression" priority="98" aboveAverage="0" equalAverage="0" bottom="0" percent="0" rank="0" text="" dxfId="77">
      <formula>#ref!="YES"</formula>
    </cfRule>
  </conditionalFormatting>
  <conditionalFormatting sqref="T137:T139 T142:T143">
    <cfRule type="expression" priority="99" aboveAverage="0" equalAverage="0" bottom="0" percent="0" rank="0" text="" dxfId="78">
      <formula>AND(#ref!="Unsuccessful",#ref!="")</formula>
    </cfRule>
  </conditionalFormatting>
  <conditionalFormatting sqref="T141:T143 T137:T139">
    <cfRule type="expression" priority="100" aboveAverage="0" equalAverage="0" bottom="0" percent="0" rank="0" text="" dxfId="79">
      <formula>#ref!="YES"</formula>
    </cfRule>
  </conditionalFormatting>
  <conditionalFormatting sqref="T153 T156">
    <cfRule type="expression" priority="101" aboveAverage="0" equalAverage="0" bottom="0" percent="0" rank="0" text="" dxfId="80">
      <formula>AND(#ref!="Unsuccessful",#ref!="")</formula>
    </cfRule>
  </conditionalFormatting>
  <conditionalFormatting sqref="T153 T155:T156">
    <cfRule type="expression" priority="102" aboveAverage="0" equalAverage="0" bottom="0" percent="0" rank="0" text="" dxfId="81">
      <formula>#ref!="YES"</formula>
    </cfRule>
  </conditionalFormatting>
  <conditionalFormatting sqref="T161">
    <cfRule type="expression" priority="103" aboveAverage="0" equalAverage="0" bottom="0" percent="0" rank="0" text="" dxfId="82">
      <formula>AND($W161="Unsuccessful",$X161="")</formula>
    </cfRule>
  </conditionalFormatting>
  <conditionalFormatting sqref="T161">
    <cfRule type="expression" priority="104" aboveAverage="0" equalAverage="0" bottom="0" percent="0" rank="0" text="" dxfId="82">
      <formula>#ref!="YES"</formula>
    </cfRule>
  </conditionalFormatting>
  <conditionalFormatting sqref="T171">
    <cfRule type="expression" priority="105" aboveAverage="0" equalAverage="0" bottom="0" percent="0" rank="0" text="" dxfId="82">
      <formula>AND($W171="Unsuccessful",$X171="")</formula>
    </cfRule>
  </conditionalFormatting>
  <conditionalFormatting sqref="T171">
    <cfRule type="expression" priority="106" aboveAverage="0" equalAverage="0" bottom="0" percent="0" rank="0" text="" dxfId="82">
      <formula>#ref!="YES"</formula>
    </cfRule>
  </conditionalFormatting>
  <conditionalFormatting sqref="T179">
    <cfRule type="expression" priority="107" aboveAverage="0" equalAverage="0" bottom="0" percent="0" rank="0" text="" dxfId="82">
      <formula>AND(#ref!="Unsuccessful",#ref!="")</formula>
    </cfRule>
  </conditionalFormatting>
  <conditionalFormatting sqref="T179:T180">
    <cfRule type="expression" priority="108" aboveAverage="0" equalAverage="0" bottom="0" percent="0" rank="0" text="" dxfId="82">
      <formula>#ref!="YES"</formula>
    </cfRule>
  </conditionalFormatting>
  <conditionalFormatting sqref="T10">
    <cfRule type="expression" priority="109" aboveAverage="0" equalAverage="0" bottom="0" percent="0" rank="0" text="" dxfId="82">
      <formula>#ref!="YES"</formula>
    </cfRule>
  </conditionalFormatting>
  <conditionalFormatting sqref="T23">
    <cfRule type="expression" priority="110" aboveAverage="0" equalAverage="0" bottom="0" percent="0" rank="0" text="" dxfId="83">
      <formula>#ref!="YES"</formula>
    </cfRule>
  </conditionalFormatting>
  <conditionalFormatting sqref="T37">
    <cfRule type="expression" priority="111" aboveAverage="0" equalAverage="0" bottom="0" percent="0" rank="0" text="" dxfId="84">
      <formula>#ref!="YES"</formula>
    </cfRule>
  </conditionalFormatting>
  <conditionalFormatting sqref="T50">
    <cfRule type="expression" priority="112" aboveAverage="0" equalAverage="0" bottom="0" percent="0" rank="0" text="" dxfId="84">
      <formula>#ref!="YES"</formula>
    </cfRule>
  </conditionalFormatting>
  <conditionalFormatting sqref="T52">
    <cfRule type="expression" priority="113" aboveAverage="0" equalAverage="0" bottom="0" percent="0" rank="0" text="" dxfId="84">
      <formula>#ref!="YES"</formula>
    </cfRule>
  </conditionalFormatting>
  <conditionalFormatting sqref="T51">
    <cfRule type="expression" priority="114" aboveAverage="0" equalAverage="0" bottom="0" percent="0" rank="0" text="" dxfId="84">
      <formula>AND(#ref!="Unsuccessful",#ref!="")</formula>
    </cfRule>
  </conditionalFormatting>
  <conditionalFormatting sqref="T51">
    <cfRule type="expression" priority="115" aboveAverage="0" equalAverage="0" bottom="0" percent="0" rank="0" text="" dxfId="85">
      <formula>#ref!="YES"</formula>
    </cfRule>
  </conditionalFormatting>
  <conditionalFormatting sqref="T63">
    <cfRule type="expression" priority="116" aboveAverage="0" equalAverage="0" bottom="0" percent="0" rank="0" text="" dxfId="86">
      <formula>#ref!="YES"</formula>
    </cfRule>
  </conditionalFormatting>
  <conditionalFormatting sqref="T81">
    <cfRule type="expression" priority="117" aboveAverage="0" equalAverage="0" bottom="0" percent="0" rank="0" text="" dxfId="86">
      <formula>#ref!="YES"</formula>
    </cfRule>
  </conditionalFormatting>
  <conditionalFormatting sqref="T82">
    <cfRule type="expression" priority="118" aboveAverage="0" equalAverage="0" bottom="0" percent="0" rank="0" text="" dxfId="86">
      <formula>#ref!="YES"</formula>
    </cfRule>
  </conditionalFormatting>
  <conditionalFormatting sqref="T102">
    <cfRule type="expression" priority="119" aboveAverage="0" equalAverage="0" bottom="0" percent="0" rank="0" text="" dxfId="86">
      <formula>AND(#ref!="Unsuccessful",#ref!="")</formula>
    </cfRule>
  </conditionalFormatting>
  <conditionalFormatting sqref="T102">
    <cfRule type="expression" priority="120" aboveAverage="0" equalAverage="0" bottom="0" percent="0" rank="0" text="" dxfId="86">
      <formula>#ref!="YES"</formula>
    </cfRule>
  </conditionalFormatting>
  <conditionalFormatting sqref="T105">
    <cfRule type="expression" priority="121" aboveAverage="0" equalAverage="0" bottom="0" percent="0" rank="0" text="" dxfId="86">
      <formula>AND(#ref!="Unsuccessful",#ref!="")</formula>
    </cfRule>
  </conditionalFormatting>
  <conditionalFormatting sqref="T105">
    <cfRule type="expression" priority="122" aboveAverage="0" equalAverage="0" bottom="0" percent="0" rank="0" text="" dxfId="86">
      <formula>#ref!="YES"</formula>
    </cfRule>
  </conditionalFormatting>
  <conditionalFormatting sqref="W173">
    <cfRule type="expression" priority="123" aboveAverage="0" equalAverage="0" bottom="0" percent="0" rank="0" text="" dxfId="87">
      <formula>#ref!="YES"</formula>
    </cfRule>
  </conditionalFormatting>
  <conditionalFormatting sqref="Y173 U173:V173 A173:D173 AR173 F173:K173">
    <cfRule type="expression" priority="124" aboveAverage="0" equalAverage="0" bottom="0" percent="0" rank="0" text="" dxfId="88">
      <formula>#ref!="YES"</formula>
    </cfRule>
  </conditionalFormatting>
  <conditionalFormatting sqref="T173">
    <cfRule type="expression" priority="125" aboveAverage="0" equalAverage="0" bottom="0" percent="0" rank="0" text="" dxfId="89">
      <formula>#ref!="YES"</formula>
    </cfRule>
  </conditionalFormatting>
  <conditionalFormatting sqref="T173">
    <cfRule type="expression" priority="126" aboveAverage="0" equalAverage="0" bottom="0" percent="0" rank="0" text="" dxfId="90">
      <formula>AND(#ref!="Unsuccessful",#ref!="")</formula>
    </cfRule>
  </conditionalFormatting>
  <conditionalFormatting sqref="L173:M173">
    <cfRule type="expression" priority="127" aboveAverage="0" equalAverage="0" bottom="0" percent="0" rank="0" text="" dxfId="91">
      <formula>#ref!="YES"</formula>
    </cfRule>
  </conditionalFormatting>
  <conditionalFormatting sqref="S173">
    <cfRule type="expression" priority="128" aboveAverage="0" equalAverage="0" bottom="0" percent="0" rank="0" text="" dxfId="91">
      <formula>#ref!="YES"</formula>
    </cfRule>
  </conditionalFormatting>
  <conditionalFormatting sqref="S173">
    <cfRule type="expression" priority="129" aboveAverage="0" equalAverage="0" bottom="0" percent="0" rank="0" text="" dxfId="91">
      <formula>AND(#ref!="Unsuccessful",#ref!="")</formula>
    </cfRule>
  </conditionalFormatting>
  <conditionalFormatting sqref="E173">
    <cfRule type="expression" priority="130" aboveAverage="0" equalAverage="0" bottom="0" percent="0" rank="0" text="" dxfId="92">
      <formula>#ref!="YES"</formula>
    </cfRule>
  </conditionalFormatting>
  <conditionalFormatting sqref="D175">
    <cfRule type="expression" priority="131" aboveAverage="0" equalAverage="0" bottom="0" percent="0" rank="0" text="" dxfId="93">
      <formula>#ref!="YES"</formula>
    </cfRule>
  </conditionalFormatting>
  <conditionalFormatting sqref="F188:F190 E205:F1029 E191:F196 F198 E199:F202">
    <cfRule type="expression" priority="132" aboveAverage="0" equalAverage="0" bottom="0" percent="0" rank="0" text="" dxfId="94">
      <formula>#ref!="YES"</formula>
    </cfRule>
  </conditionalFormatting>
  <conditionalFormatting sqref="A306:A1029">
    <cfRule type="expression" priority="133" aboveAverage="0" equalAverage="0" bottom="0" percent="0" rank="0" text="" dxfId="95">
      <formula>$AJ307="YES"</formula>
    </cfRule>
  </conditionalFormatting>
  <conditionalFormatting sqref="L72">
    <cfRule type="expression" priority="134" aboveAverage="0" equalAverage="0" bottom="0" percent="0" rank="0" text="" dxfId="49">
      <formula>#ref!="YES"</formula>
    </cfRule>
  </conditionalFormatting>
  <conditionalFormatting sqref="L79">
    <cfRule type="expression" priority="135" aboveAverage="0" equalAverage="0" bottom="0" percent="0" rank="0" text="" dxfId="49">
      <formula>#ref!="YES"</formula>
    </cfRule>
  </conditionalFormatting>
  <conditionalFormatting sqref="L82">
    <cfRule type="expression" priority="136" aboveAverage="0" equalAverage="0" bottom="0" percent="0" rank="0" text="" dxfId="49">
      <formula>#ref!="YES"</formula>
    </cfRule>
  </conditionalFormatting>
  <conditionalFormatting sqref="L90">
    <cfRule type="expression" priority="137" aboveAverage="0" equalAverage="0" bottom="0" percent="0" rank="0" text="" dxfId="49">
      <formula>#ref!="YES"</formula>
    </cfRule>
  </conditionalFormatting>
  <conditionalFormatting sqref="L92">
    <cfRule type="expression" priority="138" aboveAverage="0" equalAverage="0" bottom="0" percent="0" rank="0" text="" dxfId="49">
      <formula>#ref!="YES"</formula>
    </cfRule>
  </conditionalFormatting>
  <conditionalFormatting sqref="L99">
    <cfRule type="expression" priority="139" aboveAverage="0" equalAverage="0" bottom="0" percent="0" rank="0" text="" dxfId="49">
      <formula>#ref!="YES"</formula>
    </cfRule>
  </conditionalFormatting>
  <conditionalFormatting sqref="L107">
    <cfRule type="expression" priority="140" aboveAverage="0" equalAverage="0" bottom="0" percent="0" rank="0" text="" dxfId="49">
      <formula>#ref!="YES"</formula>
    </cfRule>
  </conditionalFormatting>
  <conditionalFormatting sqref="L124">
    <cfRule type="expression" priority="141" aboveAverage="0" equalAverage="0" bottom="0" percent="0" rank="0" text="" dxfId="49">
      <formula>#ref!="YES"</formula>
    </cfRule>
  </conditionalFormatting>
  <conditionalFormatting sqref="L127">
    <cfRule type="expression" priority="142" aboveAverage="0" equalAverage="0" bottom="0" percent="0" rank="0" text="" dxfId="49">
      <formula>#rsro="YES"</formula>
    </cfRule>
  </conditionalFormatting>
  <conditionalFormatting sqref="L147">
    <cfRule type="expression" priority="143" aboveAverage="0" equalAverage="0" bottom="0" percent="0" rank="0" text="" dxfId="49">
      <formula>#ref!="YES"</formula>
    </cfRule>
  </conditionalFormatting>
  <conditionalFormatting sqref="L149">
    <cfRule type="expression" priority="144" aboveAverage="0" equalAverage="0" bottom="0" percent="0" rank="0" text="" dxfId="49">
      <formula>#ref!="YES"</formula>
    </cfRule>
  </conditionalFormatting>
  <conditionalFormatting sqref="L151">
    <cfRule type="expression" priority="145" aboveAverage="0" equalAverage="0" bottom="0" percent="0" rank="0" text="" dxfId="49">
      <formula>#ref!="YES"</formula>
    </cfRule>
  </conditionalFormatting>
  <conditionalFormatting sqref="L77">
    <cfRule type="expression" priority="146" aboveAverage="0" equalAverage="0" bottom="0" percent="0" rank="0" text="" dxfId="4">
      <formula>#ref!="YES"</formula>
    </cfRule>
  </conditionalFormatting>
  <conditionalFormatting sqref="L88">
    <cfRule type="expression" priority="147" aboveAverage="0" equalAverage="0" bottom="0" percent="0" rank="0" text="" dxfId="4">
      <formula>#ref!="YES"</formula>
    </cfRule>
  </conditionalFormatting>
  <conditionalFormatting sqref="L98">
    <cfRule type="expression" priority="148" aboveAverage="0" equalAverage="0" bottom="0" percent="0" rank="0" text="" dxfId="4">
      <formula>#ref!="YES"</formula>
    </cfRule>
  </conditionalFormatting>
  <conditionalFormatting sqref="L106">
    <cfRule type="expression" priority="149" aboveAverage="0" equalAverage="0" bottom="0" percent="0" rank="0" text="" dxfId="4">
      <formula>#ref!="YES"</formula>
    </cfRule>
  </conditionalFormatting>
  <conditionalFormatting sqref="L116">
    <cfRule type="expression" priority="150" aboveAverage="0" equalAverage="0" bottom="0" percent="0" rank="0" text="" dxfId="4">
      <formula>#ref!="YES"</formula>
    </cfRule>
  </conditionalFormatting>
  <conditionalFormatting sqref="L123">
    <cfRule type="expression" priority="151" aboveAverage="0" equalAverage="0" bottom="0" percent="0" rank="0" text="" dxfId="4">
      <formula>#ref!="YES"</formula>
    </cfRule>
  </conditionalFormatting>
  <conditionalFormatting sqref="L134">
    <cfRule type="expression" priority="152" aboveAverage="0" equalAverage="0" bottom="0" percent="0" rank="0" text="" dxfId="4">
      <formula>#ref!="YES"</formula>
    </cfRule>
  </conditionalFormatting>
  <conditionalFormatting sqref="L141">
    <cfRule type="expression" priority="153" aboveAverage="0" equalAverage="0" bottom="0" percent="0" rank="0" text="" dxfId="4">
      <formula>#ref!="YES"</formula>
    </cfRule>
  </conditionalFormatting>
  <conditionalFormatting sqref="L67">
    <cfRule type="expression" priority="154" aboveAverage="0" equalAverage="0" bottom="0" percent="0" rank="0" text="" dxfId="47">
      <formula>#ref!="YES"</formula>
    </cfRule>
  </conditionalFormatting>
  <conditionalFormatting sqref="L78">
    <cfRule type="expression" priority="155" aboveAverage="0" equalAverage="0" bottom="0" percent="0" rank="0" text="" dxfId="47">
      <formula>#ref!="YES"</formula>
    </cfRule>
  </conditionalFormatting>
  <conditionalFormatting sqref="L87">
    <cfRule type="expression" priority="156" aboveAverage="0" equalAverage="0" bottom="0" percent="0" rank="0" text="" dxfId="47">
      <formula>#ref!="YES"</formula>
    </cfRule>
  </conditionalFormatting>
  <conditionalFormatting sqref="L97">
    <cfRule type="expression" priority="157" aboveAverage="0" equalAverage="0" bottom="0" percent="0" rank="0" text="" dxfId="47">
      <formula>#ref!="YES"</formula>
    </cfRule>
  </conditionalFormatting>
  <conditionalFormatting sqref="L102">
    <cfRule type="expression" priority="158" aboveAverage="0" equalAverage="0" bottom="0" percent="0" rank="0" text="" dxfId="47">
      <formula>#ref!="YES"</formula>
    </cfRule>
  </conditionalFormatting>
  <conditionalFormatting sqref="L112">
    <cfRule type="expression" priority="159" aboveAverage="0" equalAverage="0" bottom="0" percent="0" rank="0" text="" dxfId="47">
      <formula>#ref!="YES"</formula>
    </cfRule>
  </conditionalFormatting>
  <conditionalFormatting sqref="L118">
    <cfRule type="expression" priority="160" aboveAverage="0" equalAverage="0" bottom="0" percent="0" rank="0" text="" dxfId="47">
      <formula>#ref!="YES"</formula>
    </cfRule>
  </conditionalFormatting>
  <conditionalFormatting sqref="L129">
    <cfRule type="expression" priority="161" aboveAverage="0" equalAverage="0" bottom="0" percent="0" rank="0" text="" dxfId="47">
      <formula>#ref!="YES"</formula>
    </cfRule>
  </conditionalFormatting>
  <conditionalFormatting sqref="L137">
    <cfRule type="expression" priority="162" aboveAverage="0" equalAverage="0" bottom="0" percent="0" rank="0" text="" dxfId="47">
      <formula>#ref!="YES"</formula>
    </cfRule>
  </conditionalFormatting>
  <conditionalFormatting sqref="L157">
    <cfRule type="expression" priority="163" aboveAverage="0" equalAverage="0" bottom="0" percent="0" rank="0" text="" dxfId="47">
      <formula>#ref!="YES"</formula>
    </cfRule>
  </conditionalFormatting>
  <conditionalFormatting sqref="L169">
    <cfRule type="expression" priority="164" aboveAverage="0" equalAverage="0" bottom="0" percent="0" rank="0" text="" dxfId="47">
      <formula>#ref!="YES"</formula>
    </cfRule>
  </conditionalFormatting>
  <conditionalFormatting sqref="L176">
    <cfRule type="expression" priority="165" aboveAverage="0" equalAverage="0" bottom="0" percent="0" rank="0" text="" dxfId="47">
      <formula>#ref!="YES"</formula>
    </cfRule>
  </conditionalFormatting>
  <conditionalFormatting sqref="L178">
    <cfRule type="expression" priority="166" aboveAverage="0" equalAverage="0" bottom="0" percent="0" rank="0" text="" dxfId="47">
      <formula>#ref!="YES"</formula>
    </cfRule>
  </conditionalFormatting>
  <conditionalFormatting sqref="L136">
    <cfRule type="expression" priority="167" aboveAverage="0" equalAverage="0" bottom="0" percent="0" rank="0" text="" dxfId="4">
      <formula>#ref!="YES"</formula>
    </cfRule>
  </conditionalFormatting>
  <conditionalFormatting sqref="G192">
    <cfRule type="expression" priority="168" aboveAverage="0" equalAverage="0" bottom="0" percent="0" rank="0" text="" dxfId="36">
      <formula>#ref!="YES"</formula>
    </cfRule>
  </conditionalFormatting>
  <conditionalFormatting sqref="H192">
    <cfRule type="expression" priority="169" aboveAverage="0" equalAverage="0" bottom="0" percent="0" rank="0" text="" dxfId="36">
      <formula>#ref!="YES"</formula>
    </cfRule>
  </conditionalFormatting>
  <conditionalFormatting sqref="G193">
    <cfRule type="expression" priority="170" aboveAverage="0" equalAverage="0" bottom="0" percent="0" rank="0" text="" dxfId="36">
      <formula>#ref!="YES"</formula>
    </cfRule>
  </conditionalFormatting>
  <conditionalFormatting sqref="H193">
    <cfRule type="expression" priority="171" aboveAverage="0" equalAverage="0" bottom="0" percent="0" rank="0" text="" dxfId="36">
      <formula>#ref!="YES"</formula>
    </cfRule>
  </conditionalFormatting>
  <conditionalFormatting sqref="G194:G195">
    <cfRule type="expression" priority="172" aboveAverage="0" equalAverage="0" bottom="0" percent="0" rank="0" text="" dxfId="36">
      <formula>#ref!="YES"</formula>
    </cfRule>
  </conditionalFormatting>
  <conditionalFormatting sqref="H194:H195">
    <cfRule type="expression" priority="173" aboveAverage="0" equalAverage="0" bottom="0" percent="0" rank="0" text="" dxfId="36">
      <formula>#ref!="YES"</formula>
    </cfRule>
  </conditionalFormatting>
  <conditionalFormatting sqref="D192">
    <cfRule type="expression" priority="174" aboveAverage="0" equalAverage="0" bottom="0" percent="0" rank="0" text="" dxfId="36">
      <formula>#ref!="YES"</formula>
    </cfRule>
  </conditionalFormatting>
  <conditionalFormatting sqref="D193">
    <cfRule type="expression" priority="175" aboveAverage="0" equalAverage="0" bottom="0" percent="0" rank="0" text="" dxfId="36">
      <formula>#ref!="YES"</formula>
    </cfRule>
  </conditionalFormatting>
  <conditionalFormatting sqref="D194:D195">
    <cfRule type="expression" priority="176" aboveAverage="0" equalAverage="0" bottom="0" percent="0" rank="0" text="" dxfId="36">
      <formula>#ref!="YES"</formula>
    </cfRule>
  </conditionalFormatting>
  <conditionalFormatting sqref="K192">
    <cfRule type="expression" priority="177" aboveAverage="0" equalAverage="0" bottom="0" percent="0" rank="0" text="" dxfId="36">
      <formula>#ref!="YES"</formula>
    </cfRule>
  </conditionalFormatting>
  <conditionalFormatting sqref="K193">
    <cfRule type="expression" priority="178" aboveAverage="0" equalAverage="0" bottom="0" percent="0" rank="0" text="" dxfId="36">
      <formula>#ref!="YES"</formula>
    </cfRule>
  </conditionalFormatting>
  <conditionalFormatting sqref="K194:K195">
    <cfRule type="expression" priority="179" aboveAverage="0" equalAverage="0" bottom="0" percent="0" rank="0" text="" dxfId="36">
      <formula>#ref!="YES"</formula>
    </cfRule>
  </conditionalFormatting>
  <conditionalFormatting sqref="L198">
    <cfRule type="expression" priority="180" aboveAverage="0" equalAverage="0" bottom="0" percent="0" rank="0" text="" dxfId="49">
      <formula>#ref!="YES"</formula>
    </cfRule>
  </conditionalFormatting>
  <conditionalFormatting sqref="L199">
    <cfRule type="expression" priority="181" aboveAverage="0" equalAverage="0" bottom="0" percent="0" rank="0" text="" dxfId="49">
      <formula>#ref!="YES"</formula>
    </cfRule>
  </conditionalFormatting>
  <conditionalFormatting sqref="L200">
    <cfRule type="expression" priority="182" aboveAverage="0" equalAverage="0" bottom="0" percent="0" rank="0" text="" dxfId="49">
      <formula>#ref!="YES"</formula>
    </cfRule>
  </conditionalFormatting>
  <conditionalFormatting sqref="L201">
    <cfRule type="expression" priority="183" aboveAverage="0" equalAverage="0" bottom="0" percent="0" rank="0" text="" dxfId="49">
      <formula>#ref!="YES"</formula>
    </cfRule>
  </conditionalFormatting>
  <conditionalFormatting sqref="L202">
    <cfRule type="expression" priority="184" aboveAverage="0" equalAverage="0" bottom="0" percent="0" rank="0" text="" dxfId="49">
      <formula>#ref!="YES"</formula>
    </cfRule>
  </conditionalFormatting>
  <conditionalFormatting sqref="B75">
    <cfRule type="expression" priority="185" aboveAverage="0" equalAverage="0" bottom="0" percent="0" rank="0" text="" dxfId="4">
      <formula>#ref!="YES"</formula>
    </cfRule>
  </conditionalFormatting>
  <conditionalFormatting sqref="C75">
    <cfRule type="expression" priority="186" aboveAverage="0" equalAverage="0" bottom="0" percent="0" rank="0" text="" dxfId="4">
      <formula>#ref!="YES"</formula>
    </cfRule>
  </conditionalFormatting>
  <conditionalFormatting sqref="D75">
    <cfRule type="expression" priority="187" aboveAverage="0" equalAverage="0" bottom="0" percent="0" rank="0" text="" dxfId="4">
      <formula>#ref!="YES"</formula>
    </cfRule>
  </conditionalFormatting>
  <conditionalFormatting sqref="E75">
    <cfRule type="expression" priority="188" aboveAverage="0" equalAverage="0" bottom="0" percent="0" rank="0" text="" dxfId="4">
      <formula>#ref!="YES"</formula>
    </cfRule>
  </conditionalFormatting>
  <conditionalFormatting sqref="F75">
    <cfRule type="expression" priority="189" aboveAverage="0" equalAverage="0" bottom="0" percent="0" rank="0" text="" dxfId="4">
      <formula>#ref!="YES"</formula>
    </cfRule>
  </conditionalFormatting>
  <conditionalFormatting sqref="G75">
    <cfRule type="expression" priority="190" aboveAverage="0" equalAverage="0" bottom="0" percent="0" rank="0" text="" dxfId="4">
      <formula>#ref!="YES"</formula>
    </cfRule>
  </conditionalFormatting>
  <conditionalFormatting sqref="H75">
    <cfRule type="expression" priority="191" aboveAverage="0" equalAverage="0" bottom="0" percent="0" rank="0" text="" dxfId="4">
      <formula>#ref!="YES"</formula>
    </cfRule>
  </conditionalFormatting>
  <conditionalFormatting sqref="I75">
    <cfRule type="expression" priority="192" aboveAverage="0" equalAverage="0" bottom="0" percent="0" rank="0" text="" dxfId="4">
      <formula>#ref!="YES"</formula>
    </cfRule>
  </conditionalFormatting>
  <conditionalFormatting sqref="J75">
    <cfRule type="expression" priority="193" aboveAverage="0" equalAverage="0" bottom="0" percent="0" rank="0" text="" dxfId="4">
      <formula>#ref!="YES"</formula>
    </cfRule>
  </conditionalFormatting>
  <conditionalFormatting sqref="K75">
    <cfRule type="expression" priority="194" aboveAverage="0" equalAverage="0" bottom="0" percent="0" rank="0" text="" dxfId="4">
      <formula>#ref!="YES"</formula>
    </cfRule>
  </conditionalFormatting>
  <conditionalFormatting sqref="L75">
    <cfRule type="expression" priority="195" aboveAverage="0" equalAverage="0" bottom="0" percent="0" rank="0" text="" dxfId="4">
      <formula>#ref!="YES"</formula>
    </cfRule>
  </conditionalFormatting>
  <conditionalFormatting sqref="M75">
    <cfRule type="expression" priority="196" aboveAverage="0" equalAverage="0" bottom="0" percent="0" rank="0" text="" dxfId="4">
      <formula>#ref!="YES"</formula>
    </cfRule>
  </conditionalFormatting>
  <conditionalFormatting sqref="N75">
    <cfRule type="expression" priority="197" aboveAverage="0" equalAverage="0" bottom="0" percent="0" rank="0" text="" dxfId="4">
      <formula>#ref!="YES"</formula>
    </cfRule>
  </conditionalFormatting>
  <conditionalFormatting sqref="O75">
    <cfRule type="expression" priority="198" aboveAverage="0" equalAverage="0" bottom="0" percent="0" rank="0" text="" dxfId="4">
      <formula>#ref!="YES"</formula>
    </cfRule>
  </conditionalFormatting>
  <conditionalFormatting sqref="P75">
    <cfRule type="expression" priority="199" aboveAverage="0" equalAverage="0" bottom="0" percent="0" rank="0" text="" dxfId="4">
      <formula>#ref!="YES"</formula>
    </cfRule>
  </conditionalFormatting>
  <conditionalFormatting sqref="R75">
    <cfRule type="expression" priority="200" aboveAverage="0" equalAverage="0" bottom="0" percent="0" rank="0" text="" dxfId="4">
      <formula>#ref!="YES"</formula>
    </cfRule>
  </conditionalFormatting>
  <conditionalFormatting sqref="S75">
    <cfRule type="expression" priority="201" aboveAverage="0" equalAverage="0" bottom="0" percent="0" rank="0" text="" dxfId="58">
      <formula>#ref!="YES"</formula>
    </cfRule>
  </conditionalFormatting>
  <conditionalFormatting sqref="S75">
    <cfRule type="expression" priority="202" aboveAverage="0" equalAverage="0" bottom="0" percent="0" rank="0" text="" dxfId="60">
      <formula>AND(#ref!="Unsuccessful",#ref!="")</formula>
    </cfRule>
  </conditionalFormatting>
  <conditionalFormatting sqref="T75">
    <cfRule type="expression" priority="203" aboveAverage="0" equalAverage="0" bottom="0" percent="0" rank="0" text="" dxfId="37">
      <formula>#ref!="YES"</formula>
    </cfRule>
  </conditionalFormatting>
  <conditionalFormatting sqref="T75">
    <cfRule type="expression" priority="204" aboveAverage="0" equalAverage="0" bottom="0" percent="0" rank="0" text="" dxfId="39">
      <formula>AND(#ref!="Unsuccessful",#ref!="")</formula>
    </cfRule>
  </conditionalFormatting>
  <conditionalFormatting sqref="U75">
    <cfRule type="expression" priority="205" aboveAverage="0" equalAverage="0" bottom="0" percent="0" rank="0" text="" dxfId="36">
      <formula>#ref!="YES"</formula>
    </cfRule>
  </conditionalFormatting>
  <conditionalFormatting sqref="V75">
    <cfRule type="expression" priority="206" aboveAverage="0" equalAverage="0" bottom="0" percent="0" rank="0" text="" dxfId="36">
      <formula>#r3f!="YES"</formula>
    </cfRule>
  </conditionalFormatting>
  <conditionalFormatting sqref="W75">
    <cfRule type="expression" priority="207" aboveAverage="0" equalAverage="0" bottom="0" percent="0" rank="0" text="" dxfId="36">
      <formula>#ref!="YES"</formula>
    </cfRule>
  </conditionalFormatting>
  <conditionalFormatting sqref="B66">
    <cfRule type="expression" priority="208" aboveAverage="0" equalAverage="0" bottom="0" percent="0" rank="0" text="" dxfId="4">
      <formula>#ref!="YES"</formula>
    </cfRule>
  </conditionalFormatting>
  <conditionalFormatting sqref="C66">
    <cfRule type="expression" priority="209" aboveAverage="0" equalAverage="0" bottom="0" percent="0" rank="0" text="" dxfId="4">
      <formula>#ref!="YES"</formula>
    </cfRule>
  </conditionalFormatting>
  <conditionalFormatting sqref="D66">
    <cfRule type="expression" priority="210" aboveAverage="0" equalAverage="0" bottom="0" percent="0" rank="0" text="" dxfId="4">
      <formula>#ref!="YES"</formula>
    </cfRule>
  </conditionalFormatting>
  <conditionalFormatting sqref="E66">
    <cfRule type="expression" priority="211" aboveAverage="0" equalAverage="0" bottom="0" percent="0" rank="0" text="" dxfId="4">
      <formula>#ref!="YES"</formula>
    </cfRule>
  </conditionalFormatting>
  <conditionalFormatting sqref="F66">
    <cfRule type="expression" priority="212" aboveAverage="0" equalAverage="0" bottom="0" percent="0" rank="0" text="" dxfId="4">
      <formula>#ref!="YES"</formula>
    </cfRule>
  </conditionalFormatting>
  <conditionalFormatting sqref="G66">
    <cfRule type="expression" priority="213" aboveAverage="0" equalAverage="0" bottom="0" percent="0" rank="0" text="" dxfId="4">
      <formula>#ref!="YES"</formula>
    </cfRule>
  </conditionalFormatting>
  <conditionalFormatting sqref="H66">
    <cfRule type="expression" priority="214" aboveAverage="0" equalAverage="0" bottom="0" percent="0" rank="0" text="" dxfId="4">
      <formula>#ref!="YES"</formula>
    </cfRule>
  </conditionalFormatting>
  <conditionalFormatting sqref="I66">
    <cfRule type="expression" priority="215" aboveAverage="0" equalAverage="0" bottom="0" percent="0" rank="0" text="" dxfId="4">
      <formula>#ref!="YES"</formula>
    </cfRule>
  </conditionalFormatting>
  <conditionalFormatting sqref="J66">
    <cfRule type="expression" priority="216" aboveAverage="0" equalAverage="0" bottom="0" percent="0" rank="0" text="" dxfId="4">
      <formula>#ref!="YES"</formula>
    </cfRule>
  </conditionalFormatting>
  <conditionalFormatting sqref="K66">
    <cfRule type="expression" priority="217" aboveAverage="0" equalAverage="0" bottom="0" percent="0" rank="0" text="" dxfId="4">
      <formula>#ref!="YES"</formula>
    </cfRule>
  </conditionalFormatting>
  <conditionalFormatting sqref="L66">
    <cfRule type="expression" priority="218" aboveAverage="0" equalAverage="0" bottom="0" percent="0" rank="0" text="" dxfId="4">
      <formula>#ref!="YES"</formula>
    </cfRule>
  </conditionalFormatting>
  <conditionalFormatting sqref="M66">
    <cfRule type="expression" priority="219" aboveAverage="0" equalAverage="0" bottom="0" percent="0" rank="0" text="" dxfId="4">
      <formula>#ref!="YES"</formula>
    </cfRule>
  </conditionalFormatting>
  <conditionalFormatting sqref="N66">
    <cfRule type="expression" priority="220" aboveAverage="0" equalAverage="0" bottom="0" percent="0" rank="0" text="" dxfId="4">
      <formula>#ref!="YES"</formula>
    </cfRule>
  </conditionalFormatting>
  <conditionalFormatting sqref="O66">
    <cfRule type="expression" priority="221" aboveAverage="0" equalAverage="0" bottom="0" percent="0" rank="0" text="" dxfId="4">
      <formula>#ref!="YES"</formula>
    </cfRule>
  </conditionalFormatting>
  <conditionalFormatting sqref="P66">
    <cfRule type="expression" priority="222" aboveAverage="0" equalAverage="0" bottom="0" percent="0" rank="0" text="" dxfId="4">
      <formula>#ref!="YES"</formula>
    </cfRule>
  </conditionalFormatting>
  <conditionalFormatting sqref="R66">
    <cfRule type="expression" priority="223" aboveAverage="0" equalAverage="0" bottom="0" percent="0" rank="0" text="" dxfId="4">
      <formula>#ref!="YES"</formula>
    </cfRule>
  </conditionalFormatting>
  <conditionalFormatting sqref="S66">
    <cfRule type="expression" priority="224" aboveAverage="0" equalAverage="0" bottom="0" percent="0" rank="0" text="" dxfId="58">
      <formula>#ref!="YES"</formula>
    </cfRule>
  </conditionalFormatting>
  <conditionalFormatting sqref="S66">
    <cfRule type="expression" priority="225" aboveAverage="0" equalAverage="0" bottom="0" percent="0" rank="0" text="" dxfId="60">
      <formula>AND(#ref!="Unsuccessful",#ref!="")</formula>
    </cfRule>
  </conditionalFormatting>
  <conditionalFormatting sqref="T66">
    <cfRule type="expression" priority="226" aboveAverage="0" equalAverage="0" bottom="0" percent="0" rank="0" text="" dxfId="37">
      <formula>#ref!="YES"</formula>
    </cfRule>
  </conditionalFormatting>
  <conditionalFormatting sqref="T66">
    <cfRule type="expression" priority="227" aboveAverage="0" equalAverage="0" bottom="0" percent="0" rank="0" text="" dxfId="39">
      <formula>AND(#ref!="Unsuccessful",#ref!="")</formula>
    </cfRule>
  </conditionalFormatting>
  <conditionalFormatting sqref="U66">
    <cfRule type="expression" priority="228" aboveAverage="0" equalAverage="0" bottom="0" percent="0" rank="0" text="" dxfId="36">
      <formula>#ref!="YES"</formula>
    </cfRule>
  </conditionalFormatting>
  <conditionalFormatting sqref="V66">
    <cfRule type="expression" priority="229" aboveAverage="0" equalAverage="0" bottom="0" percent="0" rank="0" text="" dxfId="36">
      <formula>#ref!="YES"</formula>
    </cfRule>
  </conditionalFormatting>
  <conditionalFormatting sqref="W66">
    <cfRule type="expression" priority="230" aboveAverage="0" equalAverage="0" bottom="0" percent="0" rank="0" text="" dxfId="36">
      <formula>#ref!="YES"</formula>
    </cfRule>
  </conditionalFormatting>
  <conditionalFormatting sqref="Y66">
    <cfRule type="expression" priority="231" aboveAverage="0" equalAverage="0" bottom="0" percent="0" rank="0" text="" dxfId="4">
      <formula>#ref!="YES"</formula>
    </cfRule>
  </conditionalFormatting>
  <conditionalFormatting sqref="AR66">
    <cfRule type="expression" priority="232" aboveAverage="0" equalAverage="0" bottom="0" percent="0" rank="0" text="" dxfId="4">
      <formula>#ref!="YES"</formula>
    </cfRule>
  </conditionalFormatting>
  <conditionalFormatting sqref="A96">
    <cfRule type="expression" priority="233" aboveAverage="0" equalAverage="0" bottom="0" percent="0" rank="0" text="" dxfId="4">
      <formula>#ref!="YES"</formula>
    </cfRule>
  </conditionalFormatting>
  <conditionalFormatting sqref="B96">
    <cfRule type="expression" priority="234" aboveAverage="0" equalAverage="0" bottom="0" percent="0" rank="0" text="" dxfId="4">
      <formula>#ref!="YES"</formula>
    </cfRule>
  </conditionalFormatting>
  <conditionalFormatting sqref="C96">
    <cfRule type="expression" priority="235" aboveAverage="0" equalAverage="0" bottom="0" percent="0" rank="0" text="" dxfId="4">
      <formula>#ref!="YES"</formula>
    </cfRule>
  </conditionalFormatting>
  <conditionalFormatting sqref="D96">
    <cfRule type="expression" priority="236" aboveAverage="0" equalAverage="0" bottom="0" percent="0" rank="0" text="" dxfId="4">
      <formula>#ref!="YES"</formula>
    </cfRule>
  </conditionalFormatting>
  <conditionalFormatting sqref="E96">
    <cfRule type="expression" priority="237" aboveAverage="0" equalAverage="0" bottom="0" percent="0" rank="0" text="" dxfId="4">
      <formula>#ref!="YES"</formula>
    </cfRule>
  </conditionalFormatting>
  <conditionalFormatting sqref="F96">
    <cfRule type="expression" priority="238" aboveAverage="0" equalAverage="0" bottom="0" percent="0" rank="0" text="" dxfId="4">
      <formula>#ref!="YES"</formula>
    </cfRule>
  </conditionalFormatting>
  <conditionalFormatting sqref="G96">
    <cfRule type="expression" priority="239" aboveAverage="0" equalAverage="0" bottom="0" percent="0" rank="0" text="" dxfId="4">
      <formula>#ref!="YES"</formula>
    </cfRule>
  </conditionalFormatting>
  <conditionalFormatting sqref="H96">
    <cfRule type="expression" priority="240" aboveAverage="0" equalAverage="0" bottom="0" percent="0" rank="0" text="" dxfId="4">
      <formula>#ref!="YES"</formula>
    </cfRule>
  </conditionalFormatting>
  <conditionalFormatting sqref="I96">
    <cfRule type="expression" priority="241" aboveAverage="0" equalAverage="0" bottom="0" percent="0" rank="0" text="" dxfId="4">
      <formula>#ref!="YES"</formula>
    </cfRule>
  </conditionalFormatting>
  <conditionalFormatting sqref="J96">
    <cfRule type="expression" priority="242" aboveAverage="0" equalAverage="0" bottom="0" percent="0" rank="0" text="" dxfId="4">
      <formula>#ref!="YES"</formula>
    </cfRule>
  </conditionalFormatting>
  <conditionalFormatting sqref="K96">
    <cfRule type="expression" priority="243" aboveAverage="0" equalAverage="0" bottom="0" percent="0" rank="0" text="" dxfId="4">
      <formula>#ref!="YES"</formula>
    </cfRule>
  </conditionalFormatting>
  <conditionalFormatting sqref="L96">
    <cfRule type="expression" priority="244" aboveAverage="0" equalAverage="0" bottom="0" percent="0" rank="0" text="" dxfId="4">
      <formula>#ref!="YES"</formula>
    </cfRule>
  </conditionalFormatting>
  <conditionalFormatting sqref="L96">
    <cfRule type="expression" priority="245" aboveAverage="0" equalAverage="0" bottom="0" percent="0" rank="0" text="" dxfId="45">
      <formula>#ref!="YES"</formula>
    </cfRule>
  </conditionalFormatting>
  <conditionalFormatting sqref="M96">
    <cfRule type="expression" priority="246" aboveAverage="0" equalAverage="0" bottom="0" percent="0" rank="0" text="" dxfId="4">
      <formula>#ref!="YES"</formula>
    </cfRule>
  </conditionalFormatting>
  <conditionalFormatting sqref="M96">
    <cfRule type="expression" priority="247" aboveAverage="0" equalAverage="0" bottom="0" percent="0" rank="0" text="" dxfId="45">
      <formula>#ref!="YES"</formula>
    </cfRule>
  </conditionalFormatting>
  <conditionalFormatting sqref="N96">
    <cfRule type="expression" priority="248" aboveAverage="0" equalAverage="0" bottom="0" percent="0" rank="0" text="" dxfId="4">
      <formula>#ref!="YES"</formula>
    </cfRule>
  </conditionalFormatting>
  <conditionalFormatting sqref="O96">
    <cfRule type="expression" priority="249" aboveAverage="0" equalAverage="0" bottom="0" percent="0" rank="0" text="" dxfId="4">
      <formula>#ref!="YES"</formula>
    </cfRule>
  </conditionalFormatting>
  <conditionalFormatting sqref="P96">
    <cfRule type="expression" priority="250" aboveAverage="0" equalAverage="0" bottom="0" percent="0" rank="0" text="" dxfId="4">
      <formula>#ref!="YES"</formula>
    </cfRule>
  </conditionalFormatting>
  <conditionalFormatting sqref="R96">
    <cfRule type="expression" priority="251" aboveAverage="0" equalAverage="0" bottom="0" percent="0" rank="0" text="" dxfId="4">
      <formula>#ref!="YES"</formula>
    </cfRule>
  </conditionalFormatting>
  <conditionalFormatting sqref="S96">
    <cfRule type="expression" priority="252" aboveAverage="0" equalAverage="0" bottom="0" percent="0" rank="0" text="" dxfId="60">
      <formula>AND(#ref!="Unsuccessful",#ref!="")</formula>
    </cfRule>
  </conditionalFormatting>
  <conditionalFormatting sqref="T96">
    <cfRule type="expression" priority="253" aboveAverage="0" equalAverage="0" bottom="0" percent="0" rank="0" text="" dxfId="76">
      <formula>AND(#ref!="Unsuccessful",#ref!="")</formula>
    </cfRule>
  </conditionalFormatting>
  <conditionalFormatting sqref="T96">
    <cfRule type="expression" priority="254" aboveAverage="0" equalAverage="0" bottom="0" percent="0" rank="0" text="" dxfId="76">
      <formula>#ref!="YES"</formula>
    </cfRule>
  </conditionalFormatting>
  <conditionalFormatting sqref="U96">
    <cfRule type="expression" priority="255" aboveAverage="0" equalAverage="0" bottom="0" percent="0" rank="0" text="" dxfId="36">
      <formula>#ref!="YES"</formula>
    </cfRule>
  </conditionalFormatting>
  <conditionalFormatting sqref="V96">
    <cfRule type="expression" priority="256" aboveAverage="0" equalAverage="0" bottom="0" percent="0" rank="0" text="" dxfId="36">
      <formula>#ref!="YES"</formula>
    </cfRule>
  </conditionalFormatting>
  <conditionalFormatting sqref="W96">
    <cfRule type="expression" priority="257" aboveAverage="0" equalAverage="0" bottom="0" percent="0" rank="0" text="" dxfId="96">
      <formula>#ref!="YES"</formula>
    </cfRule>
  </conditionalFormatting>
  <conditionalFormatting sqref="Y96">
    <cfRule type="expression" priority="258" aboveAverage="0" equalAverage="0" bottom="0" percent="0" rank="0" text="" dxfId="4">
      <formula>#ref!="YES"</formula>
    </cfRule>
  </conditionalFormatting>
  <conditionalFormatting sqref="AR96">
    <cfRule type="expression" priority="259" aboveAverage="0" equalAverage="0" bottom="0" percent="0" rank="0" text="" dxfId="4">
      <formula>#ref!="YES"</formula>
    </cfRule>
  </conditionalFormatting>
  <conditionalFormatting sqref="A85">
    <cfRule type="expression" priority="260" aboveAverage="0" equalAverage="0" bottom="0" percent="0" rank="0" text="" dxfId="4">
      <formula>#ref!="YES"</formula>
    </cfRule>
  </conditionalFormatting>
  <conditionalFormatting sqref="B85">
    <cfRule type="expression" priority="261" aboveAverage="0" equalAverage="0" bottom="0" percent="0" rank="0" text="" dxfId="4">
      <formula>#ref!="YES"</formula>
    </cfRule>
  </conditionalFormatting>
  <conditionalFormatting sqref="C85">
    <cfRule type="expression" priority="262" aboveAverage="0" equalAverage="0" bottom="0" percent="0" rank="0" text="" dxfId="4">
      <formula>#ref!="YES"</formula>
    </cfRule>
  </conditionalFormatting>
  <conditionalFormatting sqref="D85">
    <cfRule type="expression" priority="263" aboveAverage="0" equalAverage="0" bottom="0" percent="0" rank="0" text="" dxfId="4">
      <formula>#ref!="YES"</formula>
    </cfRule>
  </conditionalFormatting>
  <conditionalFormatting sqref="E85">
    <cfRule type="expression" priority="264" aboveAverage="0" equalAverage="0" bottom="0" percent="0" rank="0" text="" dxfId="4">
      <formula>#ref!="YES"</formula>
    </cfRule>
  </conditionalFormatting>
  <conditionalFormatting sqref="F85">
    <cfRule type="expression" priority="265" aboveAverage="0" equalAverage="0" bottom="0" percent="0" rank="0" text="" dxfId="4">
      <formula>#ref!="YES"</formula>
    </cfRule>
  </conditionalFormatting>
  <conditionalFormatting sqref="G85">
    <cfRule type="expression" priority="266" aboveAverage="0" equalAverage="0" bottom="0" percent="0" rank="0" text="" dxfId="4">
      <formula>#ref!="YES"</formula>
    </cfRule>
  </conditionalFormatting>
  <conditionalFormatting sqref="H85">
    <cfRule type="expression" priority="267" aboveAverage="0" equalAverage="0" bottom="0" percent="0" rank="0" text="" dxfId="4">
      <formula>#ref!="YES"</formula>
    </cfRule>
  </conditionalFormatting>
  <conditionalFormatting sqref="I85">
    <cfRule type="expression" priority="268" aboveAverage="0" equalAverage="0" bottom="0" percent="0" rank="0" text="" dxfId="4">
      <formula>#ref!="YES"</formula>
    </cfRule>
  </conditionalFormatting>
  <conditionalFormatting sqref="J85">
    <cfRule type="expression" priority="269" aboveAverage="0" equalAverage="0" bottom="0" percent="0" rank="0" text="" dxfId="4">
      <formula>#ref!="YES"</formula>
    </cfRule>
  </conditionalFormatting>
  <conditionalFormatting sqref="K85">
    <cfRule type="expression" priority="270" aboveAverage="0" equalAverage="0" bottom="0" percent="0" rank="0" text="" dxfId="4">
      <formula>#ref!="YES"</formula>
    </cfRule>
  </conditionalFormatting>
  <conditionalFormatting sqref="L85">
    <cfRule type="expression" priority="271" aboveAverage="0" equalAverage="0" bottom="0" percent="0" rank="0" text="" dxfId="4">
      <formula>#ref!="YES"</formula>
    </cfRule>
  </conditionalFormatting>
  <conditionalFormatting sqref="M85">
    <cfRule type="expression" priority="272" aboveAverage="0" equalAverage="0" bottom="0" percent="0" rank="0" text="" dxfId="4">
      <formula>#ref!="YES"</formula>
    </cfRule>
  </conditionalFormatting>
  <conditionalFormatting sqref="N85">
    <cfRule type="expression" priority="273" aboveAverage="0" equalAverage="0" bottom="0" percent="0" rank="0" text="" dxfId="4">
      <formula>#ref!="YES"</formula>
    </cfRule>
  </conditionalFormatting>
  <conditionalFormatting sqref="O85">
    <cfRule type="expression" priority="274" aboveAverage="0" equalAverage="0" bottom="0" percent="0" rank="0" text="" dxfId="4">
      <formula>#ref!="YES"</formula>
    </cfRule>
  </conditionalFormatting>
  <conditionalFormatting sqref="P85">
    <cfRule type="expression" priority="275" aboveAverage="0" equalAverage="0" bottom="0" percent="0" rank="0" text="" dxfId="4">
      <formula>#ref!="YES"</formula>
    </cfRule>
  </conditionalFormatting>
  <conditionalFormatting sqref="R85">
    <cfRule type="expression" priority="276" aboveAverage="0" equalAverage="0" bottom="0" percent="0" rank="0" text="" dxfId="4">
      <formula>#ref!="YES"</formula>
    </cfRule>
  </conditionalFormatting>
  <conditionalFormatting sqref="S85">
    <cfRule type="expression" priority="277" aboveAverage="0" equalAverage="0" bottom="0" percent="0" rank="0" text="" dxfId="60">
      <formula>AND(#ref!="Unsuccessful",#ref!="")</formula>
    </cfRule>
  </conditionalFormatting>
  <conditionalFormatting sqref="T85">
    <cfRule type="expression" priority="278" aboveAverage="0" equalAverage="0" bottom="0" percent="0" rank="0" text="" dxfId="76">
      <formula>AND(#ref!="Unsuccessful",#ref!="")</formula>
    </cfRule>
  </conditionalFormatting>
  <conditionalFormatting sqref="T85">
    <cfRule type="expression" priority="279" aboveAverage="0" equalAverage="0" bottom="0" percent="0" rank="0" text="" dxfId="76">
      <formula>#ref!="YES"</formula>
    </cfRule>
  </conditionalFormatting>
  <conditionalFormatting sqref="U85">
    <cfRule type="expression" priority="280" aboveAverage="0" equalAverage="0" bottom="0" percent="0" rank="0" text="" dxfId="36">
      <formula>#ref!="YES"</formula>
    </cfRule>
  </conditionalFormatting>
  <conditionalFormatting sqref="V85">
    <cfRule type="expression" priority="281" aboveAverage="0" equalAverage="0" bottom="0" percent="0" rank="0" text="" dxfId="36">
      <formula>#ref!="YES"</formula>
    </cfRule>
  </conditionalFormatting>
  <conditionalFormatting sqref="W85">
    <cfRule type="expression" priority="282" aboveAverage="0" equalAverage="0" bottom="0" percent="0" rank="0" text="" dxfId="97">
      <formula>#ref!="YES"</formula>
    </cfRule>
  </conditionalFormatting>
  <conditionalFormatting sqref="Y85">
    <cfRule type="expression" priority="283" aboveAverage="0" equalAverage="0" bottom="0" percent="0" rank="0" text="" dxfId="4">
      <formula>#ref!="YES"</formula>
    </cfRule>
  </conditionalFormatting>
  <conditionalFormatting sqref="AR85">
    <cfRule type="expression" priority="284" aboveAverage="0" equalAverage="0" bottom="0" percent="0" rank="0" text="" dxfId="4">
      <formula>#ref!="YES"</formula>
    </cfRule>
  </conditionalFormatting>
  <conditionalFormatting sqref="A104">
    <cfRule type="expression" priority="285" aboveAverage="0" equalAverage="0" bottom="0" percent="0" rank="0" text="" dxfId="4">
      <formula>#ref!="YES"</formula>
    </cfRule>
  </conditionalFormatting>
  <conditionalFormatting sqref="B104">
    <cfRule type="expression" priority="286" aboveAverage="0" equalAverage="0" bottom="0" percent="0" rank="0" text="" dxfId="4">
      <formula>#ref!="YES"</formula>
    </cfRule>
  </conditionalFormatting>
  <conditionalFormatting sqref="C104">
    <cfRule type="expression" priority="287" aboveAverage="0" equalAverage="0" bottom="0" percent="0" rank="0" text="" dxfId="4">
      <formula>#ref!="YES"</formula>
    </cfRule>
  </conditionalFormatting>
  <conditionalFormatting sqref="D104">
    <cfRule type="expression" priority="288" aboveAverage="0" equalAverage="0" bottom="0" percent="0" rank="0" text="" dxfId="4">
      <formula>#ref!="YES"</formula>
    </cfRule>
  </conditionalFormatting>
  <conditionalFormatting sqref="E104">
    <cfRule type="expression" priority="289" aboveAverage="0" equalAverage="0" bottom="0" percent="0" rank="0" text="" dxfId="4">
      <formula>#ref!="YES"</formula>
    </cfRule>
  </conditionalFormatting>
  <conditionalFormatting sqref="F104">
    <cfRule type="expression" priority="290" aboveAverage="0" equalAverage="0" bottom="0" percent="0" rank="0" text="" dxfId="4">
      <formula>#ref!="YES"</formula>
    </cfRule>
  </conditionalFormatting>
  <conditionalFormatting sqref="G104">
    <cfRule type="expression" priority="291" aboveAverage="0" equalAverage="0" bottom="0" percent="0" rank="0" text="" dxfId="4">
      <formula>#ref!="YES"</formula>
    </cfRule>
  </conditionalFormatting>
  <conditionalFormatting sqref="H104">
    <cfRule type="expression" priority="292" aboveAverage="0" equalAverage="0" bottom="0" percent="0" rank="0" text="" dxfId="4">
      <formula>#ref!="YES"</formula>
    </cfRule>
  </conditionalFormatting>
  <conditionalFormatting sqref="I104">
    <cfRule type="expression" priority="293" aboveAverage="0" equalAverage="0" bottom="0" percent="0" rank="0" text="" dxfId="4">
      <formula>#ref!="YES"</formula>
    </cfRule>
  </conditionalFormatting>
  <conditionalFormatting sqref="J104">
    <cfRule type="expression" priority="294" aboveAverage="0" equalAverage="0" bottom="0" percent="0" rank="0" text="" dxfId="4">
      <formula>#ref!="YES"</formula>
    </cfRule>
  </conditionalFormatting>
  <conditionalFormatting sqref="K104">
    <cfRule type="expression" priority="295" aboveAverage="0" equalAverage="0" bottom="0" percent="0" rank="0" text="" dxfId="4">
      <formula>#ref!="YES"</formula>
    </cfRule>
  </conditionalFormatting>
  <conditionalFormatting sqref="L104">
    <cfRule type="expression" priority="296" aboveAverage="0" equalAverage="0" bottom="0" percent="0" rank="0" text="" dxfId="4">
      <formula>#ref!="YES"</formula>
    </cfRule>
  </conditionalFormatting>
  <conditionalFormatting sqref="L104">
    <cfRule type="expression" priority="297" aboveAverage="0" equalAverage="0" bottom="0" percent="0" rank="0" text="" dxfId="44">
      <formula>#ref!="YES"</formula>
    </cfRule>
  </conditionalFormatting>
  <conditionalFormatting sqref="M104">
    <cfRule type="expression" priority="298" aboveAverage="0" equalAverage="0" bottom="0" percent="0" rank="0" text="" dxfId="4">
      <formula>#ref!="YES"</formula>
    </cfRule>
  </conditionalFormatting>
  <conditionalFormatting sqref="M104">
    <cfRule type="expression" priority="299" aboveAverage="0" equalAverage="0" bottom="0" percent="0" rank="0" text="" dxfId="44">
      <formula>#ref!="YES"</formula>
    </cfRule>
  </conditionalFormatting>
  <conditionalFormatting sqref="N104">
    <cfRule type="expression" priority="300" aboveAverage="0" equalAverage="0" bottom="0" percent="0" rank="0" text="" dxfId="4">
      <formula>#ref!="YES"</formula>
    </cfRule>
  </conditionalFormatting>
  <conditionalFormatting sqref="O104">
    <cfRule type="expression" priority="301" aboveAverage="0" equalAverage="0" bottom="0" percent="0" rank="0" text="" dxfId="4">
      <formula>#ref!="YES"</formula>
    </cfRule>
  </conditionalFormatting>
  <conditionalFormatting sqref="P104">
    <cfRule type="expression" priority="302" aboveAverage="0" equalAverage="0" bottom="0" percent="0" rank="0" text="" dxfId="4">
      <formula>#ref!="YES"</formula>
    </cfRule>
  </conditionalFormatting>
  <conditionalFormatting sqref="U104">
    <cfRule type="expression" priority="303" aboveAverage="0" equalAverage="0" bottom="0" percent="0" rank="0" text="" dxfId="36">
      <formula>#ref!="YES"</formula>
    </cfRule>
  </conditionalFormatting>
  <conditionalFormatting sqref="V104">
    <cfRule type="expression" priority="304" aboveAverage="0" equalAverage="0" bottom="0" percent="0" rank="0" text="" dxfId="36">
      <formula>#ref!="YES"</formula>
    </cfRule>
  </conditionalFormatting>
  <conditionalFormatting sqref="W104">
    <cfRule type="expression" priority="305" aboveAverage="0" equalAverage="0" bottom="0" percent="0" rank="0" text="" dxfId="97">
      <formula>#ref!="YES"</formula>
    </cfRule>
  </conditionalFormatting>
  <conditionalFormatting sqref="Y104">
    <cfRule type="expression" priority="306" aboveAverage="0" equalAverage="0" bottom="0" percent="0" rank="0" text="" dxfId="4">
      <formula>#ref!="YES"</formula>
    </cfRule>
  </conditionalFormatting>
  <conditionalFormatting sqref="AR104">
    <cfRule type="expression" priority="307" aboveAverage="0" equalAverage="0" bottom="0" percent="0" rank="0" text="" dxfId="4">
      <formula>#ref!="YES"</formula>
    </cfRule>
  </conditionalFormatting>
  <conditionalFormatting sqref="A115">
    <cfRule type="expression" priority="308" aboveAverage="0" equalAverage="0" bottom="0" percent="0" rank="0" text="" dxfId="36">
      <formula>#ref!="YES"</formula>
    </cfRule>
  </conditionalFormatting>
  <conditionalFormatting sqref="B115">
    <cfRule type="expression" priority="309" aboveAverage="0" equalAverage="0" bottom="0" percent="0" rank="0" text="" dxfId="36">
      <formula>#ref!="YES"</formula>
    </cfRule>
  </conditionalFormatting>
  <conditionalFormatting sqref="C115">
    <cfRule type="expression" priority="310" aboveAverage="0" equalAverage="0" bottom="0" percent="0" rank="0" text="" dxfId="36">
      <formula>#ref!="YES"</formula>
    </cfRule>
  </conditionalFormatting>
  <conditionalFormatting sqref="D115">
    <cfRule type="expression" priority="311" aboveAverage="0" equalAverage="0" bottom="0" percent="0" rank="0" text="" dxfId="36">
      <formula>#ref!="YES"</formula>
    </cfRule>
  </conditionalFormatting>
  <conditionalFormatting sqref="E115">
    <cfRule type="expression" priority="312" aboveAverage="0" equalAverage="0" bottom="0" percent="0" rank="0" text="" dxfId="36">
      <formula>#ref!="YES"</formula>
    </cfRule>
  </conditionalFormatting>
  <conditionalFormatting sqref="F115">
    <cfRule type="expression" priority="313" aboveAverage="0" equalAverage="0" bottom="0" percent="0" rank="0" text="" dxfId="36">
      <formula>#ref!="YES"</formula>
    </cfRule>
  </conditionalFormatting>
  <conditionalFormatting sqref="G115">
    <cfRule type="expression" priority="314" aboveAverage="0" equalAverage="0" bottom="0" percent="0" rank="0" text="" dxfId="36">
      <formula>#ref!="YES"</formula>
    </cfRule>
  </conditionalFormatting>
  <conditionalFormatting sqref="H115">
    <cfRule type="expression" priority="315" aboveAverage="0" equalAverage="0" bottom="0" percent="0" rank="0" text="" dxfId="36">
      <formula>#ref!="YES"</formula>
    </cfRule>
  </conditionalFormatting>
  <conditionalFormatting sqref="I115">
    <cfRule type="expression" priority="316" aboveAverage="0" equalAverage="0" bottom="0" percent="0" rank="0" text="" dxfId="36">
      <formula>#ref!="YES"</formula>
    </cfRule>
  </conditionalFormatting>
  <conditionalFormatting sqref="J115">
    <cfRule type="expression" priority="317" aboveAverage="0" equalAverage="0" bottom="0" percent="0" rank="0" text="" dxfId="36">
      <formula>#ref!="YES"</formula>
    </cfRule>
  </conditionalFormatting>
  <conditionalFormatting sqref="K115">
    <cfRule type="expression" priority="318" aboveAverage="0" equalAverage="0" bottom="0" percent="0" rank="0" text="" dxfId="36">
      <formula>#ref!="YES"</formula>
    </cfRule>
  </conditionalFormatting>
  <conditionalFormatting sqref="L115">
    <cfRule type="expression" priority="319" aboveAverage="0" equalAverage="0" bottom="0" percent="0" rank="0" text="" dxfId="48">
      <formula>#ref!="YES"</formula>
    </cfRule>
  </conditionalFormatting>
  <conditionalFormatting sqref="M115">
    <cfRule type="expression" priority="320" aboveAverage="0" equalAverage="0" bottom="0" percent="0" rank="0" text="" dxfId="4">
      <formula>#raf!="YES"</formula>
    </cfRule>
  </conditionalFormatting>
  <conditionalFormatting sqref="M115">
    <cfRule type="expression" priority="321" aboveAverage="0" equalAverage="0" bottom="0" percent="0" rank="0" text="" dxfId="48">
      <formula>#rlf!="YES"</formula>
    </cfRule>
  </conditionalFormatting>
  <conditionalFormatting sqref="N115">
    <cfRule type="expression" priority="322" aboveAverage="0" equalAverage="0" bottom="0" percent="0" rank="0" text="" dxfId="4">
      <formula>#ref!="YES"</formula>
    </cfRule>
  </conditionalFormatting>
  <conditionalFormatting sqref="O115">
    <cfRule type="expression" priority="323" aboveAverage="0" equalAverage="0" bottom="0" percent="0" rank="0" text="" dxfId="4">
      <formula>#ref!="YES"</formula>
    </cfRule>
  </conditionalFormatting>
  <conditionalFormatting sqref="P115">
    <cfRule type="expression" priority="324" aboveAverage="0" equalAverage="0" bottom="0" percent="0" rank="0" text="" dxfId="4">
      <formula>#ref!="YES"</formula>
    </cfRule>
  </conditionalFormatting>
  <conditionalFormatting sqref="R115">
    <cfRule type="expression" priority="325" aboveAverage="0" equalAverage="0" bottom="0" percent="0" rank="0" text="" dxfId="36">
      <formula>#ref!="YES"</formula>
    </cfRule>
  </conditionalFormatting>
  <conditionalFormatting sqref="S115">
    <cfRule type="expression" priority="326" aboveAverage="0" equalAverage="0" bottom="0" percent="0" rank="0" text="" dxfId="60">
      <formula>AND(#ref!="Unsuccessful",#ref!="")</formula>
    </cfRule>
  </conditionalFormatting>
  <conditionalFormatting sqref="T115">
    <cfRule type="expression" priority="327" aboveAverage="0" equalAverage="0" bottom="0" percent="0" rank="0" text="" dxfId="39">
      <formula>AND(#ref!="Unsuccessful",#ref!="")</formula>
    </cfRule>
  </conditionalFormatting>
  <conditionalFormatting sqref="U115">
    <cfRule type="expression" priority="328" aboveAverage="0" equalAverage="0" bottom="0" percent="0" rank="0" text="" dxfId="36">
      <formula>#ref!="YES"</formula>
    </cfRule>
  </conditionalFormatting>
  <conditionalFormatting sqref="V115">
    <cfRule type="expression" priority="329" aboveAverage="0" equalAverage="0" bottom="0" percent="0" rank="0" text="" dxfId="36">
      <formula>#ref!="YES"</formula>
    </cfRule>
  </conditionalFormatting>
  <conditionalFormatting sqref="W115">
    <cfRule type="expression" priority="330" aboveAverage="0" equalAverage="0" bottom="0" percent="0" rank="0" text="" dxfId="34">
      <formula>#ref!="YES"</formula>
    </cfRule>
  </conditionalFormatting>
  <conditionalFormatting sqref="Y115">
    <cfRule type="expression" priority="331" aboveAverage="0" equalAverage="0" bottom="0" percent="0" rank="0" text="" dxfId="36">
      <formula>#ref!="YES"</formula>
    </cfRule>
  </conditionalFormatting>
  <conditionalFormatting sqref="AR115">
    <cfRule type="expression" priority="332" aboveAverage="0" equalAverage="0" bottom="0" percent="0" rank="0" text="" dxfId="4">
      <formula>#ref!="YES"</formula>
    </cfRule>
  </conditionalFormatting>
  <conditionalFormatting sqref="A121">
    <cfRule type="expression" priority="333" aboveAverage="0" equalAverage="0" bottom="0" percent="0" rank="0" text="" dxfId="36">
      <formula>#ref!="YES"</formula>
    </cfRule>
  </conditionalFormatting>
  <conditionalFormatting sqref="B121">
    <cfRule type="expression" priority="334" aboveAverage="0" equalAverage="0" bottom="0" percent="0" rank="0" text="" dxfId="36">
      <formula>#ref!="YES"</formula>
    </cfRule>
  </conditionalFormatting>
  <conditionalFormatting sqref="C121">
    <cfRule type="expression" priority="335" aboveAverage="0" equalAverage="0" bottom="0" percent="0" rank="0" text="" dxfId="36">
      <formula>#ref!="YES"</formula>
    </cfRule>
  </conditionalFormatting>
  <conditionalFormatting sqref="D121">
    <cfRule type="expression" priority="336" aboveAverage="0" equalAverage="0" bottom="0" percent="0" rank="0" text="" dxfId="36">
      <formula>#ref!="YES"</formula>
    </cfRule>
  </conditionalFormatting>
  <conditionalFormatting sqref="E121">
    <cfRule type="expression" priority="337" aboveAverage="0" equalAverage="0" bottom="0" percent="0" rank="0" text="" dxfId="36">
      <formula>#ref!="YES"</formula>
    </cfRule>
  </conditionalFormatting>
  <conditionalFormatting sqref="F121">
    <cfRule type="expression" priority="338" aboveAverage="0" equalAverage="0" bottom="0" percent="0" rank="0" text="" dxfId="36">
      <formula>#ref!="YES"</formula>
    </cfRule>
  </conditionalFormatting>
  <conditionalFormatting sqref="G121">
    <cfRule type="expression" priority="339" aboveAverage="0" equalAverage="0" bottom="0" percent="0" rank="0" text="" dxfId="36">
      <formula>#ref!="YES"</formula>
    </cfRule>
  </conditionalFormatting>
  <conditionalFormatting sqref="H121">
    <cfRule type="expression" priority="340" aboveAverage="0" equalAverage="0" bottom="0" percent="0" rank="0" text="" dxfId="36">
      <formula>#ref!="YES"</formula>
    </cfRule>
  </conditionalFormatting>
  <conditionalFormatting sqref="I121">
    <cfRule type="expression" priority="341" aboveAverage="0" equalAverage="0" bottom="0" percent="0" rank="0" text="" dxfId="36">
      <formula>#ref!="YES"</formula>
    </cfRule>
  </conditionalFormatting>
  <conditionalFormatting sqref="J121">
    <cfRule type="expression" priority="342" aboveAverage="0" equalAverage="0" bottom="0" percent="0" rank="0" text="" dxfId="36">
      <formula>#ref!="YES"</formula>
    </cfRule>
  </conditionalFormatting>
  <conditionalFormatting sqref="K121">
    <cfRule type="expression" priority="343" aboveAverage="0" equalAverage="0" bottom="0" percent="0" rank="0" text="" dxfId="36">
      <formula>#ref!="YES"</formula>
    </cfRule>
  </conditionalFormatting>
  <conditionalFormatting sqref="L121">
    <cfRule type="expression" priority="344" aboveAverage="0" equalAverage="0" bottom="0" percent="0" rank="0" text="" dxfId="48">
      <formula>#ref!="YES"</formula>
    </cfRule>
  </conditionalFormatting>
  <conditionalFormatting sqref="M121">
    <cfRule type="expression" priority="345" aboveAverage="0" equalAverage="0" bottom="0" percent="0" rank="0" text="" dxfId="4">
      <formula>#ref!="YES"</formula>
    </cfRule>
  </conditionalFormatting>
  <conditionalFormatting sqref="M121">
    <cfRule type="expression" priority="346" aboveAverage="0" equalAverage="0" bottom="0" percent="0" rank="0" text="" dxfId="48">
      <formula>#ref!="YES"</formula>
    </cfRule>
  </conditionalFormatting>
  <conditionalFormatting sqref="N121">
    <cfRule type="expression" priority="347" aboveAverage="0" equalAverage="0" bottom="0" percent="0" rank="0" text="" dxfId="4">
      <formula>#ref!="YES"</formula>
    </cfRule>
  </conditionalFormatting>
  <conditionalFormatting sqref="O121">
    <cfRule type="expression" priority="348" aboveAverage="0" equalAverage="0" bottom="0" percent="0" rank="0" text="" dxfId="4">
      <formula>#ref!="YES"</formula>
    </cfRule>
  </conditionalFormatting>
  <conditionalFormatting sqref="P121">
    <cfRule type="expression" priority="349" aboveAverage="0" equalAverage="0" bottom="0" percent="0" rank="0" text="" dxfId="4">
      <formula>#ref!="YES"</formula>
    </cfRule>
  </conditionalFormatting>
  <conditionalFormatting sqref="R121">
    <cfRule type="expression" priority="350" aboveAverage="0" equalAverage="0" bottom="0" percent="0" rank="0" text="" dxfId="36">
      <formula>#ref!="YES"</formula>
    </cfRule>
  </conditionalFormatting>
  <conditionalFormatting sqref="S121">
    <cfRule type="expression" priority="351" aboveAverage="0" equalAverage="0" bottom="0" percent="0" rank="0" text="" dxfId="60">
      <formula>AND(#ref!="Unsuccessful",#ref!="")</formula>
    </cfRule>
  </conditionalFormatting>
  <conditionalFormatting sqref="T121">
    <cfRule type="expression" priority="352" aboveAverage="0" equalAverage="0" bottom="0" percent="0" rank="0" text="" dxfId="39">
      <formula>AND(#ref!="Unsuccessful",#ref!="")</formula>
    </cfRule>
  </conditionalFormatting>
  <conditionalFormatting sqref="U121">
    <cfRule type="expression" priority="353" aboveAverage="0" equalAverage="0" bottom="0" percent="0" rank="0" text="" dxfId="36">
      <formula>#ref!="YES"</formula>
    </cfRule>
  </conditionalFormatting>
  <conditionalFormatting sqref="V121">
    <cfRule type="expression" priority="354" aboveAverage="0" equalAverage="0" bottom="0" percent="0" rank="0" text="" dxfId="36">
      <formula>#ref!="YES"</formula>
    </cfRule>
  </conditionalFormatting>
  <conditionalFormatting sqref="W121">
    <cfRule type="expression" priority="355" aboveAverage="0" equalAverage="0" bottom="0" percent="0" rank="0" text="" dxfId="34">
      <formula>#ref!="YES"</formula>
    </cfRule>
  </conditionalFormatting>
  <conditionalFormatting sqref="Y121">
    <cfRule type="expression" priority="356" aboveAverage="0" equalAverage="0" bottom="0" percent="0" rank="0" text="" dxfId="36">
      <formula>#ref!="YES"</formula>
    </cfRule>
  </conditionalFormatting>
  <conditionalFormatting sqref="AR121">
    <cfRule type="expression" priority="357" aboveAverage="0" equalAverage="0" bottom="0" percent="0" rank="0" text="" dxfId="4">
      <formula>#ref!="YES"</formula>
    </cfRule>
  </conditionalFormatting>
  <conditionalFormatting sqref="D122">
    <cfRule type="expression" priority="358" aboveAverage="0" equalAverage="0" bottom="0" percent="0" rank="0" text="" dxfId="36">
      <formula>#ref!="YES"</formula>
    </cfRule>
  </conditionalFormatting>
  <conditionalFormatting sqref="A133">
    <cfRule type="expression" priority="359" aboveAverage="0" equalAverage="0" bottom="0" percent="0" rank="0" text="" dxfId="36">
      <formula>#ref!="YES"</formula>
    </cfRule>
  </conditionalFormatting>
  <conditionalFormatting sqref="B133">
    <cfRule type="expression" priority="360" aboveAverage="0" equalAverage="0" bottom="0" percent="0" rank="0" text="" dxfId="36">
      <formula>#ref!="YES"</formula>
    </cfRule>
  </conditionalFormatting>
  <conditionalFormatting sqref="C133">
    <cfRule type="expression" priority="361" aboveAverage="0" equalAverage="0" bottom="0" percent="0" rank="0" text="" dxfId="36">
      <formula>#ref!="YES"</formula>
    </cfRule>
  </conditionalFormatting>
  <conditionalFormatting sqref="D133">
    <cfRule type="expression" priority="362" aboveAverage="0" equalAverage="0" bottom="0" percent="0" rank="0" text="" dxfId="36">
      <formula>#ref!="YES"</formula>
    </cfRule>
  </conditionalFormatting>
  <conditionalFormatting sqref="E133">
    <cfRule type="expression" priority="363" aboveAverage="0" equalAverage="0" bottom="0" percent="0" rank="0" text="" dxfId="36">
      <formula>#ref!="YES"</formula>
    </cfRule>
  </conditionalFormatting>
  <conditionalFormatting sqref="F133">
    <cfRule type="expression" priority="364" aboveAverage="0" equalAverage="0" bottom="0" percent="0" rank="0" text="" dxfId="36">
      <formula>#ref!="YES"</formula>
    </cfRule>
  </conditionalFormatting>
  <conditionalFormatting sqref="G133">
    <cfRule type="expression" priority="365" aboveAverage="0" equalAverage="0" bottom="0" percent="0" rank="0" text="" dxfId="36">
      <formula>#ref!="YES"</formula>
    </cfRule>
  </conditionalFormatting>
  <conditionalFormatting sqref="H133">
    <cfRule type="expression" priority="366" aboveAverage="0" equalAverage="0" bottom="0" percent="0" rank="0" text="" dxfId="36">
      <formula>#ref!="YES"</formula>
    </cfRule>
  </conditionalFormatting>
  <conditionalFormatting sqref="I133">
    <cfRule type="expression" priority="367" aboveAverage="0" equalAverage="0" bottom="0" percent="0" rank="0" text="" dxfId="36">
      <formula>#ref!="YES"</formula>
    </cfRule>
  </conditionalFormatting>
  <conditionalFormatting sqref="J133">
    <cfRule type="expression" priority="368" aboveAverage="0" equalAverage="0" bottom="0" percent="0" rank="0" text="" dxfId="36">
      <formula>#ref!="YES"</formula>
    </cfRule>
  </conditionalFormatting>
  <conditionalFormatting sqref="K133">
    <cfRule type="expression" priority="369" aboveAverage="0" equalAverage="0" bottom="0" percent="0" rank="0" text="" dxfId="36">
      <formula>#ref!="YES"</formula>
    </cfRule>
  </conditionalFormatting>
  <conditionalFormatting sqref="L133">
    <cfRule type="expression" priority="370" aboveAverage="0" equalAverage="0" bottom="0" percent="0" rank="0" text="" dxfId="48">
      <formula>#ref!="YES"</formula>
    </cfRule>
  </conditionalFormatting>
  <conditionalFormatting sqref="M133">
    <cfRule type="expression" priority="371" aboveAverage="0" equalAverage="0" bottom="0" percent="0" rank="0" text="" dxfId="4">
      <formula>#ref!="YES"</formula>
    </cfRule>
  </conditionalFormatting>
  <conditionalFormatting sqref="M133">
    <cfRule type="expression" priority="372" aboveAverage="0" equalAverage="0" bottom="0" percent="0" rank="0" text="" dxfId="48">
      <formula>#ref!="YES"</formula>
    </cfRule>
  </conditionalFormatting>
  <conditionalFormatting sqref="N133">
    <cfRule type="expression" priority="373" aboveAverage="0" equalAverage="0" bottom="0" percent="0" rank="0" text="" dxfId="4">
      <formula>#ref!="YES"</formula>
    </cfRule>
  </conditionalFormatting>
  <conditionalFormatting sqref="O133">
    <cfRule type="expression" priority="374" aboveAverage="0" equalAverage="0" bottom="0" percent="0" rank="0" text="" dxfId="4">
      <formula>#ref!="YES"</formula>
    </cfRule>
  </conditionalFormatting>
  <conditionalFormatting sqref="P133">
    <cfRule type="expression" priority="375" aboveAverage="0" equalAverage="0" bottom="0" percent="0" rank="0" text="" dxfId="4">
      <formula>#ref!="YES"</formula>
    </cfRule>
  </conditionalFormatting>
  <conditionalFormatting sqref="R133">
    <cfRule type="expression" priority="376" aboveAverage="0" equalAverage="0" bottom="0" percent="0" rank="0" text="" dxfId="36">
      <formula>#ref!="YES"</formula>
    </cfRule>
  </conditionalFormatting>
  <conditionalFormatting sqref="S133">
    <cfRule type="expression" priority="377" aboveAverage="0" equalAverage="0" bottom="0" percent="0" rank="0" text="" dxfId="58">
      <formula>#ref!="YES"</formula>
    </cfRule>
  </conditionalFormatting>
  <conditionalFormatting sqref="S133">
    <cfRule type="expression" priority="378" aboveAverage="0" equalAverage="0" bottom="0" percent="0" rank="0" text="" dxfId="60">
      <formula>AND(#ref!="Unsuccessful",#ref!="")</formula>
    </cfRule>
  </conditionalFormatting>
  <conditionalFormatting sqref="T133">
    <cfRule type="expression" priority="379" aboveAverage="0" equalAverage="0" bottom="0" percent="0" rank="0" text="" dxfId="37">
      <formula>#ref!="YES"</formula>
    </cfRule>
  </conditionalFormatting>
  <conditionalFormatting sqref="T133">
    <cfRule type="expression" priority="380" aboveAverage="0" equalAverage="0" bottom="0" percent="0" rank="0" text="" dxfId="39">
      <formula>AND(#ref!="Unsuccessful",#ref!="")</formula>
    </cfRule>
  </conditionalFormatting>
  <conditionalFormatting sqref="U133">
    <cfRule type="expression" priority="381" aboveAverage="0" equalAverage="0" bottom="0" percent="0" rank="0" text="" dxfId="36">
      <formula>#ref!="YES"</formula>
    </cfRule>
  </conditionalFormatting>
  <conditionalFormatting sqref="V133">
    <cfRule type="expression" priority="382" aboveAverage="0" equalAverage="0" bottom="0" percent="0" rank="0" text="" dxfId="36">
      <formula>#ref!="YES"</formula>
    </cfRule>
  </conditionalFormatting>
  <conditionalFormatting sqref="W133">
    <cfRule type="expression" priority="383" aboveAverage="0" equalAverage="0" bottom="0" percent="0" rank="0" text="" dxfId="34">
      <formula>#ref!="YES"</formula>
    </cfRule>
  </conditionalFormatting>
  <conditionalFormatting sqref="Y133">
    <cfRule type="expression" priority="384" aboveAverage="0" equalAverage="0" bottom="0" percent="0" rank="0" text="" dxfId="36">
      <formula>#ref!="YES"</formula>
    </cfRule>
  </conditionalFormatting>
  <conditionalFormatting sqref="AR133">
    <cfRule type="expression" priority="385" aboveAverage="0" equalAverage="0" bottom="0" percent="0" rank="0" text="" dxfId="4">
      <formula>#ref!="YES"</formula>
    </cfRule>
  </conditionalFormatting>
  <conditionalFormatting sqref="A123">
    <cfRule type="expression" priority="386" aboveAverage="0" equalAverage="0" bottom="0" percent="0" rank="0" text="" dxfId="36">
      <formula>#ref!="YES"</formula>
    </cfRule>
  </conditionalFormatting>
  <conditionalFormatting sqref="A140">
    <cfRule type="expression" priority="387" aboveAverage="0" equalAverage="0" bottom="0" percent="0" rank="0" text="" dxfId="36">
      <formula>#ref!="YES"</formula>
    </cfRule>
  </conditionalFormatting>
  <conditionalFormatting sqref="B140">
    <cfRule type="expression" priority="388" aboveAverage="0" equalAverage="0" bottom="0" percent="0" rank="0" text="" dxfId="36">
      <formula>#ref!="YES"</formula>
    </cfRule>
  </conditionalFormatting>
  <conditionalFormatting sqref="C140">
    <cfRule type="expression" priority="389" aboveAverage="0" equalAverage="0" bottom="0" percent="0" rank="0" text="" dxfId="36">
      <formula>#ref!="YES"</formula>
    </cfRule>
  </conditionalFormatting>
  <conditionalFormatting sqref="D140">
    <cfRule type="expression" priority="390" aboveAverage="0" equalAverage="0" bottom="0" percent="0" rank="0" text="" dxfId="36">
      <formula>#ref!="YES"</formula>
    </cfRule>
  </conditionalFormatting>
  <conditionalFormatting sqref="E140">
    <cfRule type="expression" priority="391" aboveAverage="0" equalAverage="0" bottom="0" percent="0" rank="0" text="" dxfId="36">
      <formula>#ref!="YES"</formula>
    </cfRule>
  </conditionalFormatting>
  <conditionalFormatting sqref="F140">
    <cfRule type="expression" priority="392" aboveAverage="0" equalAverage="0" bottom="0" percent="0" rank="0" text="" dxfId="36">
      <formula>#ref!="YES"</formula>
    </cfRule>
  </conditionalFormatting>
  <conditionalFormatting sqref="G140">
    <cfRule type="expression" priority="393" aboveAverage="0" equalAverage="0" bottom="0" percent="0" rank="0" text="" dxfId="36">
      <formula>#ref!="YES"</formula>
    </cfRule>
  </conditionalFormatting>
  <conditionalFormatting sqref="H140">
    <cfRule type="expression" priority="394" aboveAverage="0" equalAverage="0" bottom="0" percent="0" rank="0" text="" dxfId="36">
      <formula>#ref!="YES"</formula>
    </cfRule>
  </conditionalFormatting>
  <conditionalFormatting sqref="I140">
    <cfRule type="expression" priority="395" aboveAverage="0" equalAverage="0" bottom="0" percent="0" rank="0" text="" dxfId="36">
      <formula>#ref!="YES"</formula>
    </cfRule>
  </conditionalFormatting>
  <conditionalFormatting sqref="J140">
    <cfRule type="expression" priority="396" aboveAverage="0" equalAverage="0" bottom="0" percent="0" rank="0" text="" dxfId="36">
      <formula>#ref!="YES"</formula>
    </cfRule>
  </conditionalFormatting>
  <conditionalFormatting sqref="K140">
    <cfRule type="expression" priority="397" aboveAverage="0" equalAverage="0" bottom="0" percent="0" rank="0" text="" dxfId="36">
      <formula>#ref!="YES"</formula>
    </cfRule>
  </conditionalFormatting>
  <conditionalFormatting sqref="L140">
    <cfRule type="expression" priority="398" aboveAverage="0" equalAverage="0" bottom="0" percent="0" rank="0" text="" dxfId="40">
      <formula>#ref!="YES"</formula>
    </cfRule>
  </conditionalFormatting>
  <conditionalFormatting sqref="L140">
    <cfRule type="expression" priority="399" aboveAverage="0" equalAverage="0" bottom="0" percent="0" rank="0" text="" dxfId="48">
      <formula>#ref!="YES"</formula>
    </cfRule>
  </conditionalFormatting>
  <conditionalFormatting sqref="M140">
    <cfRule type="expression" priority="400" aboveAverage="0" equalAverage="0" bottom="0" percent="0" rank="0" text="" dxfId="4">
      <formula>#ref!="YES"</formula>
    </cfRule>
  </conditionalFormatting>
  <conditionalFormatting sqref="M140">
    <cfRule type="expression" priority="401" aboveAverage="0" equalAverage="0" bottom="0" percent="0" rank="0" text="" dxfId="40">
      <formula>#ref!="YES"</formula>
    </cfRule>
  </conditionalFormatting>
  <conditionalFormatting sqref="M140">
    <cfRule type="expression" priority="402" aboveAverage="0" equalAverage="0" bottom="0" percent="0" rank="0" text="" dxfId="48">
      <formula>#ref!="YES"</formula>
    </cfRule>
  </conditionalFormatting>
  <conditionalFormatting sqref="N140">
    <cfRule type="expression" priority="403" aboveAverage="0" equalAverage="0" bottom="0" percent="0" rank="0" text="" dxfId="4">
      <formula>#ref!="YES"</formula>
    </cfRule>
  </conditionalFormatting>
  <conditionalFormatting sqref="O140">
    <cfRule type="expression" priority="404" aboveAverage="0" equalAverage="0" bottom="0" percent="0" rank="0" text="" dxfId="4">
      <formula>#ref!="YES"</formula>
    </cfRule>
  </conditionalFormatting>
  <conditionalFormatting sqref="P140">
    <cfRule type="expression" priority="405" aboveAverage="0" equalAverage="0" bottom="0" percent="0" rank="0" text="" dxfId="4">
      <formula>#ref!="YES"</formula>
    </cfRule>
  </conditionalFormatting>
  <conditionalFormatting sqref="R140">
    <cfRule type="expression" priority="406" aboveAverage="0" equalAverage="0" bottom="0" percent="0" rank="0" text="" dxfId="36">
      <formula>#ref!="YES"</formula>
    </cfRule>
  </conditionalFormatting>
  <conditionalFormatting sqref="S140">
    <cfRule type="expression" priority="407" aboveAverage="0" equalAverage="0" bottom="0" percent="0" rank="0" text="" dxfId="60">
      <formula>AND(#ref!="Unsuccessful",#ref!="")</formula>
    </cfRule>
  </conditionalFormatting>
  <conditionalFormatting sqref="T140">
    <cfRule type="expression" priority="408" aboveAverage="0" equalAverage="0" bottom="0" percent="0" rank="0" text="" dxfId="78">
      <formula>AND(#ref!="Unsuccessful",#ref!="")</formula>
    </cfRule>
  </conditionalFormatting>
  <conditionalFormatting sqref="T140">
    <cfRule type="expression" priority="409" aboveAverage="0" equalAverage="0" bottom="0" percent="0" rank="0" text="" dxfId="79">
      <formula>#ref!="YES"</formula>
    </cfRule>
  </conditionalFormatting>
  <conditionalFormatting sqref="U140">
    <cfRule type="expression" priority="410" aboveAverage="0" equalAverage="0" bottom="0" percent="0" rank="0" text="" dxfId="36">
      <formula>#ref!="YES"</formula>
    </cfRule>
  </conditionalFormatting>
  <conditionalFormatting sqref="V140">
    <cfRule type="expression" priority="411" aboveAverage="0" equalAverage="0" bottom="0" percent="0" rank="0" text="" dxfId="36">
      <formula>#ref!="YES"</formula>
    </cfRule>
  </conditionalFormatting>
  <conditionalFormatting sqref="W140">
    <cfRule type="expression" priority="412" aboveAverage="0" equalAverage="0" bottom="0" percent="0" rank="0" text="" dxfId="26">
      <formula>#ref!="YES"</formula>
    </cfRule>
  </conditionalFormatting>
  <conditionalFormatting sqref="W140">
    <cfRule type="expression" priority="413" aboveAverage="0" equalAverage="0" bottom="0" percent="0" rank="0" text="" dxfId="34">
      <formula>#ref!="YES"</formula>
    </cfRule>
  </conditionalFormatting>
  <conditionalFormatting sqref="Y140">
    <cfRule type="expression" priority="414" aboveAverage="0" equalAverage="0" bottom="0" percent="0" rank="0" text="" dxfId="36">
      <formula>#ref!="YES"</formula>
    </cfRule>
  </conditionalFormatting>
  <conditionalFormatting sqref="AR140">
    <cfRule type="expression" priority="415" aboveAverage="0" equalAverage="0" bottom="0" percent="0" rank="0" text="" dxfId="4">
      <formula>#ref!="YES"</formula>
    </cfRule>
  </conditionalFormatting>
  <conditionalFormatting sqref="X42:X43 X171:X172 X152 X162:X169 X158 X154:X156">
    <cfRule type="expression" priority="416" aboveAverage="0" equalAverage="0" bottom="0" percent="0" rank="0" text="" dxfId="4">
      <formula>#ref!="YES"</formula>
    </cfRule>
  </conditionalFormatting>
  <conditionalFormatting sqref="X124">
    <cfRule type="expression" priority="417" aboveAverage="0" equalAverage="0" bottom="0" percent="0" rank="0" text="" dxfId="95">
      <formula>#ref!="YES"</formula>
    </cfRule>
  </conditionalFormatting>
  <conditionalFormatting sqref="X151">
    <cfRule type="expression" priority="418" aboveAverage="0" equalAverage="0" bottom="0" percent="0" rank="0" text="" dxfId="25">
      <formula>#ref!="YES"</formula>
    </cfRule>
  </conditionalFormatting>
  <conditionalFormatting sqref="X127">
    <cfRule type="expression" priority="419" aboveAverage="0" equalAverage="0" bottom="0" percent="0" rank="0" text="" dxfId="97">
      <formula>#ref!="YES"</formula>
    </cfRule>
  </conditionalFormatting>
  <conditionalFormatting sqref="X106">
    <cfRule type="expression" priority="420" aboveAverage="0" equalAverage="0" bottom="0" percent="0" rank="0" text="" dxfId="97">
      <formula>#ref!="YES"</formula>
    </cfRule>
  </conditionalFormatting>
  <conditionalFormatting sqref="X86">
    <cfRule type="expression" priority="421" aboveAverage="0" equalAverage="0" bottom="0" percent="0" rank="0" text="" dxfId="31">
      <formula>#ref!="YES"</formula>
    </cfRule>
  </conditionalFormatting>
  <conditionalFormatting sqref="X37:X40 X46 X48:X51 X53 X67:X74 X77:X83 X105 X122:X123 X126 X141:X143 X146:X150 X187 X62:X65 X87:X95 X97:X103 X112:X114 X116:X120 X132 X134:X139 X184:X185 X128:X130 X56:X60 X174 X107:X110 X21 X23:X34 X177:X180 X182 X10:X19 X2:X8">
    <cfRule type="expression" priority="422" aboveAverage="0" equalAverage="0" bottom="0" percent="0" rank="0" text="" dxfId="36">
      <formula>#ref!="YES"</formula>
    </cfRule>
  </conditionalFormatting>
  <conditionalFormatting sqref="X173">
    <cfRule type="expression" priority="423" aboveAverage="0" equalAverage="0" bottom="0" percent="0" rank="0" text="" dxfId="88">
      <formula>#ref!="YES"</formula>
    </cfRule>
  </conditionalFormatting>
  <conditionalFormatting sqref="X75">
    <cfRule type="expression" priority="424" aboveAverage="0" equalAverage="0" bottom="0" percent="0" rank="0" text="" dxfId="36">
      <formula>#ref!="YES"</formula>
    </cfRule>
  </conditionalFormatting>
  <conditionalFormatting sqref="X66">
    <cfRule type="expression" priority="425" aboveAverage="0" equalAverage="0" bottom="0" percent="0" rank="0" text="" dxfId="36">
      <formula>#ref!="YES"</formula>
    </cfRule>
  </conditionalFormatting>
  <conditionalFormatting sqref="X96">
    <cfRule type="expression" priority="426" aboveAverage="0" equalAverage="0" bottom="0" percent="0" rank="0" text="" dxfId="36">
      <formula>#ref!="YES"</formula>
    </cfRule>
  </conditionalFormatting>
  <conditionalFormatting sqref="X104">
    <cfRule type="expression" priority="427" aboveAverage="0" equalAverage="0" bottom="0" percent="0" rank="0" text="" dxfId="36">
      <formula>#ref!="YES"</formula>
    </cfRule>
  </conditionalFormatting>
  <conditionalFormatting sqref="X115">
    <cfRule type="expression" priority="428" aboveAverage="0" equalAverage="0" bottom="0" percent="0" rank="0" text="" dxfId="36">
      <formula>#ref!="YES"</formula>
    </cfRule>
  </conditionalFormatting>
  <conditionalFormatting sqref="X121">
    <cfRule type="expression" priority="429" aboveAverage="0" equalAverage="0" bottom="0" percent="0" rank="0" text="" dxfId="36">
      <formula>#ref!="YES"</formula>
    </cfRule>
  </conditionalFormatting>
  <conditionalFormatting sqref="X133">
    <cfRule type="expression" priority="430" aboveAverage="0" equalAverage="0" bottom="0" percent="0" rank="0" text="" dxfId="36">
      <formula>#ref!="YES"</formula>
    </cfRule>
  </conditionalFormatting>
  <conditionalFormatting sqref="X140">
    <cfRule type="expression" priority="431" aboveAverage="0" equalAverage="0" bottom="0" percent="0" rank="0" text="" dxfId="36">
      <formula>#ref!="YES"</formula>
    </cfRule>
  </conditionalFormatting>
  <conditionalFormatting sqref="B160">
    <cfRule type="expression" priority="432" aboveAverage="0" equalAverage="0" bottom="0" percent="0" rank="0" text="" dxfId="4">
      <formula>#ref!="YES"</formula>
    </cfRule>
  </conditionalFormatting>
  <conditionalFormatting sqref="C159">
    <cfRule type="expression" priority="433" aboveAverage="0" equalAverage="0" bottom="0" percent="0" rank="0" text="" dxfId="4">
      <formula>#ref!="YES"</formula>
    </cfRule>
  </conditionalFormatting>
  <conditionalFormatting sqref="C160">
    <cfRule type="expression" priority="434" aboveAverage="0" equalAverage="0" bottom="0" percent="0" rank="0" text="" dxfId="4">
      <formula>#ref!="YES"</formula>
    </cfRule>
  </conditionalFormatting>
  <conditionalFormatting sqref="B197">
    <cfRule type="expression" priority="435" aboveAverage="0" equalAverage="0" bottom="0" percent="0" rank="0" text="" dxfId="36">
      <formula>#ref!="YES"</formula>
    </cfRule>
  </conditionalFormatting>
  <conditionalFormatting sqref="C197">
    <cfRule type="expression" priority="436" aboveAverage="0" equalAverage="0" bottom="0" percent="0" rank="0" text="" dxfId="36">
      <formula>#ref!="YES"</formula>
    </cfRule>
  </conditionalFormatting>
  <conditionalFormatting sqref="E197">
    <cfRule type="expression" priority="437" aboveAverage="0" equalAverage="0" bottom="0" percent="0" rank="0" text="" dxfId="36">
      <formula>#ref!="YES"</formula>
    </cfRule>
  </conditionalFormatting>
  <conditionalFormatting sqref="E197">
    <cfRule type="expression" priority="438" aboveAverage="0" equalAverage="0" bottom="0" percent="0" rank="0" text="" dxfId="94">
      <formula>#ref!="YES"</formula>
    </cfRule>
  </conditionalFormatting>
  <conditionalFormatting sqref="F197">
    <cfRule type="expression" priority="439" aboveAverage="0" equalAverage="0" bottom="0" percent="0" rank="0" text="" dxfId="36">
      <formula>#ref!="YES"</formula>
    </cfRule>
  </conditionalFormatting>
  <conditionalFormatting sqref="F197">
    <cfRule type="expression" priority="440" aboveAverage="0" equalAverage="0" bottom="0" percent="0" rank="0" text="" dxfId="94">
      <formula>#ref!="YES"</formula>
    </cfRule>
  </conditionalFormatting>
  <conditionalFormatting sqref="K197">
    <cfRule type="expression" priority="441" aboveAverage="0" equalAverage="0" bottom="0" percent="0" rank="0" text="" dxfId="36">
      <formula>#ref!="YES"</formula>
    </cfRule>
  </conditionalFormatting>
  <conditionalFormatting sqref="L197">
    <cfRule type="expression" priority="442" aboveAverage="0" equalAverage="0" bottom="0" percent="0" rank="0" text="" dxfId="49">
      <formula>reefr="YES"</formula>
    </cfRule>
  </conditionalFormatting>
  <conditionalFormatting sqref="M197">
    <cfRule type="expression" priority="443" aboveAverage="0" equalAverage="0" bottom="0" percent="0" rank="0" text="" dxfId="4">
      <formula>#ref!="YES"</formula>
    </cfRule>
  </conditionalFormatting>
  <conditionalFormatting sqref="M197">
    <cfRule type="expression" priority="444" aboveAverage="0" equalAverage="0" bottom="0" percent="0" rank="0" text="" dxfId="49">
      <formula>#ref!="YES"</formula>
    </cfRule>
  </conditionalFormatting>
  <conditionalFormatting sqref="N197">
    <cfRule type="expression" priority="445" aboveAverage="0" equalAverage="0" bottom="0" percent="0" rank="0" text="" dxfId="4">
      <formula>#ref!="YES"</formula>
    </cfRule>
  </conditionalFormatting>
  <conditionalFormatting sqref="U197">
    <cfRule type="expression" priority="446" aboveAverage="0" equalAverage="0" bottom="0" percent="0" rank="0" text="" dxfId="36">
      <formula>#ref!="YES"</formula>
    </cfRule>
  </conditionalFormatting>
  <conditionalFormatting sqref="V197">
    <cfRule type="expression" priority="447" aboveAverage="0" equalAverage="0" bottom="0" percent="0" rank="0" text="" dxfId="36">
      <formula>#ref!="YES"</formula>
    </cfRule>
  </conditionalFormatting>
  <conditionalFormatting sqref="G197">
    <cfRule type="expression" priority="448" aboveAverage="0" equalAverage="0" bottom="0" percent="0" rank="0" text="" dxfId="36">
      <formula>#ref!="YES"</formula>
    </cfRule>
  </conditionalFormatting>
  <conditionalFormatting sqref="D197">
    <cfRule type="expression" priority="449" aboveAverage="0" equalAverage="0" bottom="0" percent="0" rank="0" text="" dxfId="36">
      <formula>#ref!="YES"</formula>
    </cfRule>
  </conditionalFormatting>
  <conditionalFormatting sqref="A198:A202">
    <cfRule type="expression" priority="450" aboveAverage="0" equalAverage="0" bottom="0" percent="0" rank="0" text="" dxfId="36">
      <formula>#ref!="YES"</formula>
    </cfRule>
  </conditionalFormatting>
  <conditionalFormatting sqref="G198">
    <cfRule type="expression" priority="451" aboveAverage="0" equalAverage="0" bottom="0" percent="0" rank="0" text="" dxfId="36">
      <formula>#ref!="YES"</formula>
    </cfRule>
  </conditionalFormatting>
  <conditionalFormatting sqref="G199">
    <cfRule type="expression" priority="452" aboveAverage="0" equalAverage="0" bottom="0" percent="0" rank="0" text="" dxfId="36">
      <formula>#ref!="YES"</formula>
    </cfRule>
  </conditionalFormatting>
  <conditionalFormatting sqref="G200">
    <cfRule type="expression" priority="453" aboveAverage="0" equalAverage="0" bottom="0" percent="0" rank="0" text="" dxfId="36">
      <formula>#ref!="YES"</formula>
    </cfRule>
  </conditionalFormatting>
  <conditionalFormatting sqref="G201">
    <cfRule type="expression" priority="454" aboveAverage="0" equalAverage="0" bottom="0" percent="0" rank="0" text="" dxfId="36">
      <formula>#ref!="YES"</formula>
    </cfRule>
  </conditionalFormatting>
  <conditionalFormatting sqref="G202">
    <cfRule type="expression" priority="455" aboveAverage="0" equalAverage="0" bottom="0" percent="0" rank="0" text="" dxfId="36">
      <formula>#ref!="YES"</formula>
    </cfRule>
  </conditionalFormatting>
  <conditionalFormatting sqref="B198">
    <cfRule type="expression" priority="456" aboveAverage="0" equalAverage="0" bottom="0" percent="0" rank="0" text="" dxfId="36">
      <formula>#ref!="YES"</formula>
    </cfRule>
  </conditionalFormatting>
  <conditionalFormatting sqref="B199">
    <cfRule type="expression" priority="457" aboveAverage="0" equalAverage="0" bottom="0" percent="0" rank="0" text="" dxfId="36">
      <formula>#ref!="YES"</formula>
    </cfRule>
  </conditionalFormatting>
  <conditionalFormatting sqref="B200">
    <cfRule type="expression" priority="458" aboveAverage="0" equalAverage="0" bottom="0" percent="0" rank="0" text="" dxfId="36">
      <formula>#ref!="YES"</formula>
    </cfRule>
  </conditionalFormatting>
  <conditionalFormatting sqref="B201">
    <cfRule type="expression" priority="459" aboveAverage="0" equalAverage="0" bottom="0" percent="0" rank="0" text="" dxfId="36">
      <formula>#ref!="YES"</formula>
    </cfRule>
  </conditionalFormatting>
  <conditionalFormatting sqref="B202">
    <cfRule type="expression" priority="460" aboveAverage="0" equalAverage="0" bottom="0" percent="0" rank="0" text="" dxfId="36">
      <formula>#ref!="YES"</formula>
    </cfRule>
  </conditionalFormatting>
  <conditionalFormatting sqref="C198">
    <cfRule type="expression" priority="461" aboveAverage="0" equalAverage="0" bottom="0" percent="0" rank="0" text="" dxfId="36">
      <formula>#ref!="YES"</formula>
    </cfRule>
  </conditionalFormatting>
  <conditionalFormatting sqref="C199">
    <cfRule type="expression" priority="462" aboveAverage="0" equalAverage="0" bottom="0" percent="0" rank="0" text="" dxfId="36">
      <formula>#ref!="YES"</formula>
    </cfRule>
  </conditionalFormatting>
  <conditionalFormatting sqref="C200">
    <cfRule type="expression" priority="463" aboveAverage="0" equalAverage="0" bottom="0" percent="0" rank="0" text="" dxfId="36">
      <formula>#ref!="YES"</formula>
    </cfRule>
  </conditionalFormatting>
  <conditionalFormatting sqref="C201">
    <cfRule type="expression" priority="464" aboveAverage="0" equalAverage="0" bottom="0" percent="0" rank="0" text="" dxfId="36">
      <formula>#ref!="YES"</formula>
    </cfRule>
  </conditionalFormatting>
  <conditionalFormatting sqref="C202">
    <cfRule type="expression" priority="465" aboveAverage="0" equalAverage="0" bottom="0" percent="0" rank="0" text="" dxfId="36">
      <formula>#ref!="YES"</formula>
    </cfRule>
  </conditionalFormatting>
  <conditionalFormatting sqref="E198">
    <cfRule type="expression" priority="466" aboveAverage="0" equalAverage="0" bottom="0" percent="0" rank="0" text="" dxfId="36">
      <formula>#ref!="YES"</formula>
    </cfRule>
  </conditionalFormatting>
  <conditionalFormatting sqref="E198">
    <cfRule type="expression" priority="467" aboveAverage="0" equalAverage="0" bottom="0" percent="0" rank="0" text="" dxfId="94">
      <formula>#ref!="YES"</formula>
    </cfRule>
  </conditionalFormatting>
  <conditionalFormatting sqref="K199">
    <cfRule type="expression" priority="468" aboveAverage="0" equalAverage="0" bottom="0" percent="0" rank="0" text="" dxfId="36">
      <formula>#ref!="YES"</formula>
    </cfRule>
  </conditionalFormatting>
  <conditionalFormatting sqref="U199">
    <cfRule type="expression" priority="469" aboveAverage="0" equalAverage="0" bottom="0" percent="0" rank="0" text="" dxfId="36">
      <formula>#ref!="YES"</formula>
    </cfRule>
  </conditionalFormatting>
  <conditionalFormatting sqref="H197">
    <cfRule type="expression" priority="470" aboveAverage="0" equalAverage="0" bottom="0" percent="0" rank="0" text="" dxfId="36">
      <formula>#ref!="YES"</formula>
    </cfRule>
  </conditionalFormatting>
  <conditionalFormatting sqref="H198">
    <cfRule type="expression" priority="471" aboveAverage="0" equalAverage="0" bottom="0" percent="0" rank="0" text="" dxfId="36">
      <formula>#ref!="YES"</formula>
    </cfRule>
  </conditionalFormatting>
  <conditionalFormatting sqref="H199">
    <cfRule type="expression" priority="472" aboveAverage="0" equalAverage="0" bottom="0" percent="0" rank="0" text="" dxfId="36">
      <formula>#ref!="YES"</formula>
    </cfRule>
  </conditionalFormatting>
  <conditionalFormatting sqref="H200">
    <cfRule type="expression" priority="473" aboveAverage="0" equalAverage="0" bottom="0" percent="0" rank="0" text="" dxfId="36">
      <formula>#ref!="YES"</formula>
    </cfRule>
  </conditionalFormatting>
  <conditionalFormatting sqref="H201">
    <cfRule type="expression" priority="474" aboveAverage="0" equalAverage="0" bottom="0" percent="0" rank="0" text="" dxfId="36">
      <formula>#ref!="YES"</formula>
    </cfRule>
  </conditionalFormatting>
  <conditionalFormatting sqref="H202">
    <cfRule type="expression" priority="475" aboveAverage="0" equalAverage="0" bottom="0" percent="0" rank="0" text="" dxfId="36">
      <formula>#ref!="YES"</formula>
    </cfRule>
  </conditionalFormatting>
  <conditionalFormatting sqref="M203:N204">
    <cfRule type="expression" priority="476" aboveAverage="0" equalAverage="0" bottom="0" percent="0" rank="0" text="" dxfId="4">
      <formula>#ref!="YES"</formula>
    </cfRule>
  </conditionalFormatting>
  <conditionalFormatting sqref="K203:K204 U203:V204 F203:H204 B203:D203 B204 D204">
    <cfRule type="expression" priority="477" aboveAverage="0" equalAverage="0" bottom="0" percent="0" rank="0" text="" dxfId="36">
      <formula>#ref!="YES"</formula>
    </cfRule>
  </conditionalFormatting>
  <conditionalFormatting sqref="T203:T204">
    <cfRule type="expression" priority="478" aboveAverage="0" equalAverage="0" bottom="0" percent="0" rank="0" text="" dxfId="36">
      <formula>#ref!="YES"</formula>
    </cfRule>
  </conditionalFormatting>
  <conditionalFormatting sqref="L203:M204">
    <cfRule type="expression" priority="479" aboveAverage="0" equalAverage="0" bottom="0" percent="0" rank="0" text="" dxfId="49">
      <formula>#ref!="YES"</formula>
    </cfRule>
  </conditionalFormatting>
  <conditionalFormatting sqref="F203:F204">
    <cfRule type="expression" priority="480" aboveAverage="0" equalAverage="0" bottom="0" percent="0" rank="0" text="" dxfId="94">
      <formula>#ref!="YES"</formula>
    </cfRule>
  </conditionalFormatting>
  <conditionalFormatting sqref="A203:A204">
    <cfRule type="expression" priority="481" aboveAverage="0" equalAverage="0" bottom="0" percent="0" rank="0" text="" dxfId="36">
      <formula>#ref!="YES"</formula>
    </cfRule>
  </conditionalFormatting>
  <conditionalFormatting sqref="E203:E204">
    <cfRule type="expression" priority="482" aboveAverage="0" equalAverage="0" bottom="0" percent="0" rank="0" text="" dxfId="36">
      <formula>#ref!="YES"</formula>
    </cfRule>
  </conditionalFormatting>
  <conditionalFormatting sqref="E203:E204">
    <cfRule type="expression" priority="483" aboveAverage="0" equalAverage="0" bottom="0" percent="0" rank="0" text="" dxfId="94">
      <formula>#ref!="YES"</formula>
    </cfRule>
  </conditionalFormatting>
  <conditionalFormatting sqref="B206">
    <cfRule type="expression" priority="484" aboveAverage="0" equalAverage="0" bottom="0" percent="0" rank="0" text="" dxfId="36">
      <formula>#ref!="YES"</formula>
    </cfRule>
  </conditionalFormatting>
  <conditionalFormatting sqref="C204">
    <cfRule type="expression" priority="485" aboveAverage="0" equalAverage="0" bottom="0" percent="0" rank="0" text="" dxfId="36">
      <formula>#ref!="YES"</formula>
    </cfRule>
  </conditionalFormatting>
  <conditionalFormatting sqref="C205">
    <cfRule type="expression" priority="486" aboveAverage="0" equalAverage="0" bottom="0" percent="0" rank="0" text="" dxfId="36">
      <formula>#ref!="YES"</formula>
    </cfRule>
  </conditionalFormatting>
  <conditionalFormatting sqref="H205">
    <cfRule type="expression" priority="487" aboveAverage="0" equalAverage="0" bottom="0" percent="0" rank="0" text="" dxfId="36">
      <formula>#ref!="YES"</formula>
    </cfRule>
  </conditionalFormatting>
  <conditionalFormatting sqref="H206">
    <cfRule type="expression" priority="488" aboveAverage="0" equalAverage="0" bottom="0" percent="0" rank="0" text="" dxfId="36">
      <formula>#ref!="YES"</formula>
    </cfRule>
  </conditionalFormatting>
  <conditionalFormatting sqref="D205">
    <cfRule type="expression" priority="489" aboveAverage="0" equalAverage="0" bottom="0" percent="0" rank="0" text="" dxfId="36">
      <formula>#ref!="YES"</formula>
    </cfRule>
  </conditionalFormatting>
  <conditionalFormatting sqref="D206">
    <cfRule type="expression" priority="490" aboveAverage="0" equalAverage="0" bottom="0" percent="0" rank="0" text="" dxfId="36">
      <formula>#ref!="YES"</formula>
    </cfRule>
  </conditionalFormatting>
  <conditionalFormatting sqref="G205">
    <cfRule type="expression" priority="491" aboveAverage="0" equalAverage="0" bottom="0" percent="0" rank="0" text="" dxfId="36">
      <formula>#ref!="YES"</formula>
    </cfRule>
  </conditionalFormatting>
  <conditionalFormatting sqref="G206">
    <cfRule type="expression" priority="492" aboveAverage="0" equalAverage="0" bottom="0" percent="0" rank="0" text="" dxfId="36">
      <formula>#ref!="YES"</formula>
    </cfRule>
  </conditionalFormatting>
  <conditionalFormatting sqref="G207">
    <cfRule type="expression" priority="493" aboveAverage="0" equalAverage="0" bottom="0" percent="0" rank="0" text="" dxfId="36">
      <formula>#ref!="YES"</formula>
    </cfRule>
  </conditionalFormatting>
  <conditionalFormatting sqref="H207">
    <cfRule type="expression" priority="494" aboveAverage="0" equalAverage="0" bottom="0" percent="0" rank="0" text="" dxfId="36">
      <formula>#ref!="YES"</formula>
    </cfRule>
  </conditionalFormatting>
  <conditionalFormatting sqref="B207">
    <cfRule type="expression" priority="495" aboveAverage="0" equalAverage="0" bottom="0" percent="0" rank="0" text="" dxfId="36">
      <formula>#ref!="YES"</formula>
    </cfRule>
  </conditionalFormatting>
  <conditionalFormatting sqref="R202">
    <cfRule type="expression" priority="496" aboveAverage="0" equalAverage="0" bottom="0" percent="0" rank="0" text="" dxfId="36">
      <formula>#ref!="YES"</formula>
    </cfRule>
  </conditionalFormatting>
  <conditionalFormatting sqref="V191">
    <cfRule type="expression" priority="497" aboveAverage="0" equalAverage="0" bottom="0" percent="0" rank="0" text="" dxfId="36">
      <formula>#ref!="YES"</formula>
    </cfRule>
  </conditionalFormatting>
  <conditionalFormatting sqref="V195">
    <cfRule type="expression" priority="498" aboveAverage="0" equalAverage="0" bottom="0" percent="0" rank="0" text="" dxfId="36">
      <formula>#ref!="YES"</formula>
    </cfRule>
  </conditionalFormatting>
  <conditionalFormatting sqref="R159">
    <cfRule type="expression" priority="499" aboveAverage="0" equalAverage="0" bottom="0" percent="0" rank="0" text="" dxfId="36">
      <formula>#ref!="YES"</formula>
    </cfRule>
  </conditionalFormatting>
  <conditionalFormatting sqref="R160">
    <cfRule type="expression" priority="500" aboveAverage="0" equalAverage="0" bottom="0" percent="0" rank="0" text="" dxfId="36">
      <formula>#ref!="YES"</formula>
    </cfRule>
  </conditionalFormatting>
  <conditionalFormatting sqref="R167">
    <cfRule type="expression" priority="501" aboveAverage="0" equalAverage="0" bottom="0" percent="0" rank="0" text="" dxfId="36">
      <formula>#ref!="YES"</formula>
    </cfRule>
  </conditionalFormatting>
  <conditionalFormatting sqref="R181">
    <cfRule type="expression" priority="502" aboveAverage="0" equalAverage="0" bottom="0" percent="0" rank="0" text="" dxfId="36">
      <formula>#ref!="YES"</formula>
    </cfRule>
  </conditionalFormatting>
  <conditionalFormatting sqref="R184:R185">
    <cfRule type="expression" priority="503" aboveAverage="0" equalAverage="0" bottom="0" percent="0" rank="0" text="" dxfId="36">
      <formula>#ref!="YES"</formula>
    </cfRule>
  </conditionalFormatting>
  <conditionalFormatting sqref="R186">
    <cfRule type="expression" priority="504" aboveAverage="0" equalAverage="0" bottom="0" percent="0" rank="0" text="" dxfId="36">
      <formula>#ref!="YES"</formula>
    </cfRule>
  </conditionalFormatting>
  <conditionalFormatting sqref="R188">
    <cfRule type="expression" priority="505" aboveAverage="0" equalAverage="0" bottom="0" percent="0" rank="0" text="" dxfId="36">
      <formula>#ref!="YES"</formula>
    </cfRule>
  </conditionalFormatting>
  <conditionalFormatting sqref="R191">
    <cfRule type="expression" priority="506" aboveAverage="0" equalAverage="0" bottom="0" percent="0" rank="0" text="" dxfId="36">
      <formula>#ref!="YES"</formula>
    </cfRule>
  </conditionalFormatting>
  <conditionalFormatting sqref="R195">
    <cfRule type="expression" priority="507" aboveAverage="0" equalAverage="0" bottom="0" percent="0" rank="0" text="" dxfId="36">
      <formula>#ref!="YES"</formula>
    </cfRule>
  </conditionalFormatting>
  <conditionalFormatting sqref="R196">
    <cfRule type="expression" priority="508" aboveAverage="0" equalAverage="0" bottom="0" percent="0" rank="0" text="" dxfId="36">
      <formula>#ref!="YES"</formula>
    </cfRule>
  </conditionalFormatting>
  <conditionalFormatting sqref="E178">
    <cfRule type="expression" priority="509" aboveAverage="0" equalAverage="0" bottom="0" percent="0" rank="0" text="" dxfId="36">
      <formula>#ref!="YES"</formula>
    </cfRule>
  </conditionalFormatting>
  <conditionalFormatting sqref="F178">
    <cfRule type="expression" priority="510" aboveAverage="0" equalAverage="0" bottom="0" percent="0" rank="0" text="" dxfId="36">
      <formula>#ref!="YES"</formula>
    </cfRule>
  </conditionalFormatting>
  <conditionalFormatting sqref="X186">
    <cfRule type="expression" priority="511" aboveAverage="0" equalAverage="0" bottom="0" percent="0" rank="0" text="" dxfId="36">
      <formula>#ref!="YES"</formula>
    </cfRule>
  </conditionalFormatting>
  <conditionalFormatting sqref="B205">
    <cfRule type="expression" priority="512" aboveAverage="0" equalAverage="0" bottom="0" percent="0" rank="0" text="" dxfId="36">
      <formula>#ref!="YES"</formula>
    </cfRule>
  </conditionalFormatting>
  <conditionalFormatting sqref="X1">
    <cfRule type="expression" priority="513" aboveAverage="0" equalAverage="0" bottom="0" percent="0" rank="0" text="" dxfId="36">
      <formula>#ref!="YES"</formula>
    </cfRule>
  </conditionalFormatting>
  <conditionalFormatting sqref="X131">
    <cfRule type="expression" priority="514" aboveAverage="0" equalAverage="0" bottom="0" percent="0" rank="0" text="" dxfId="36">
      <formula>#ref!="YES"</formula>
    </cfRule>
  </conditionalFormatting>
  <conditionalFormatting sqref="X153">
    <cfRule type="expression" priority="515" aboveAverage="0" equalAverage="0" bottom="0" percent="0" rank="0" text="" dxfId="36">
      <formula>#ref!="YES"</formula>
    </cfRule>
  </conditionalFormatting>
  <conditionalFormatting sqref="X161">
    <cfRule type="expression" priority="516" aboveAverage="0" equalAverage="0" bottom="0" percent="0" rank="0" text="" dxfId="36">
      <formula>#ref!="YES"</formula>
    </cfRule>
  </conditionalFormatting>
  <conditionalFormatting sqref="X61">
    <cfRule type="expression" priority="517" aboveAverage="0" equalAverage="0" bottom="0" percent="0" rank="0" text="" dxfId="36">
      <formula>#ref!="YES"</formula>
    </cfRule>
  </conditionalFormatting>
  <conditionalFormatting sqref="X55">
    <cfRule type="expression" priority="518" aboveAverage="0" equalAverage="0" bottom="0" percent="0" rank="0" text="" dxfId="36">
      <formula>#ref!="YES"</formula>
    </cfRule>
  </conditionalFormatting>
  <conditionalFormatting sqref="X175">
    <cfRule type="expression" priority="519" aboveAverage="0" equalAverage="0" bottom="0" percent="0" rank="0" text="" dxfId="36">
      <formula>#ref!="YES"</formula>
    </cfRule>
  </conditionalFormatting>
  <conditionalFormatting sqref="X111">
    <cfRule type="expression" priority="520" aboveAverage="0" equalAverage="0" bottom="0" percent="0" rank="0" text="" dxfId="36">
      <formula>#ref!="YES"</formula>
    </cfRule>
  </conditionalFormatting>
  <conditionalFormatting sqref="R104">
    <cfRule type="expression" priority="521" aboveAverage="0" equalAverage="0" bottom="0" percent="0" rank="0" text="" dxfId="4">
      <formula>#ref!="YES"</formula>
    </cfRule>
  </conditionalFormatting>
  <conditionalFormatting sqref="W10">
    <cfRule type="expression" priority="522" aboveAverage="0" equalAverage="0" bottom="0" percent="0" rank="0" text="" dxfId="36">
      <formula>#ref!="YES"</formula>
    </cfRule>
  </conditionalFormatting>
  <conditionalFormatting sqref="W20">
    <cfRule type="expression" priority="523" aboveAverage="0" equalAverage="0" bottom="0" percent="0" rank="0" text="" dxfId="36">
      <formula>#ref!="YES"</formula>
    </cfRule>
  </conditionalFormatting>
  <conditionalFormatting sqref="W22">
    <cfRule type="expression" priority="524" aboveAverage="0" equalAverage="0" bottom="0" percent="0" rank="0" text="" dxfId="36">
      <formula>#ref!="YES"</formula>
    </cfRule>
  </conditionalFormatting>
  <conditionalFormatting sqref="W35">
    <cfRule type="expression" priority="525" aboveAverage="0" equalAverage="0" bottom="0" percent="0" rank="0" text="" dxfId="36">
      <formula>#ref!="YES"</formula>
    </cfRule>
  </conditionalFormatting>
  <conditionalFormatting sqref="W36">
    <cfRule type="expression" priority="526" aboveAverage="0" equalAverage="0" bottom="0" percent="0" rank="0" text="" dxfId="36">
      <formula>#ref!="YES"</formula>
    </cfRule>
  </conditionalFormatting>
  <conditionalFormatting sqref="W67">
    <cfRule type="expression" priority="527" aboveAverage="0" equalAverage="0" bottom="0" percent="0" rank="0" text="" dxfId="36">
      <formula>#ref!="YES"</formula>
    </cfRule>
  </conditionalFormatting>
  <conditionalFormatting sqref="W76">
    <cfRule type="expression" priority="528" aboveAverage="0" equalAverage="0" bottom="0" percent="0" rank="0" text="" dxfId="36">
      <formula>#ref!="YES"</formula>
    </cfRule>
  </conditionalFormatting>
  <conditionalFormatting sqref="W78">
    <cfRule type="expression" priority="529" aboveAverage="0" equalAverage="0" bottom="0" percent="0" rank="0" text="" dxfId="36">
      <formula>#ref!="YES"</formula>
    </cfRule>
  </conditionalFormatting>
  <conditionalFormatting sqref="W87">
    <cfRule type="expression" priority="530" aboveAverage="0" equalAverage="0" bottom="0" percent="0" rank="0" text="" dxfId="36">
      <formula>#ref!="YES"</formula>
    </cfRule>
  </conditionalFormatting>
  <conditionalFormatting sqref="W157">
    <cfRule type="expression" priority="531" aboveAverage="0" equalAverage="0" bottom="0" percent="0" rank="0" text="" dxfId="36">
      <formula>#ref!="YES"</formula>
    </cfRule>
  </conditionalFormatting>
  <conditionalFormatting sqref="W170">
    <cfRule type="expression" priority="532" aboveAverage="0" equalAverage="0" bottom="0" percent="0" rank="0" text="" dxfId="36">
      <formula>#ref!="YES"</formula>
    </cfRule>
  </conditionalFormatting>
  <conditionalFormatting sqref="W183">
    <cfRule type="expression" priority="533" aboveAverage="0" equalAverage="0" bottom="0" percent="0" rank="0" text="" dxfId="36">
      <formula>#ref!="YES"</formula>
    </cfRule>
  </conditionalFormatting>
  <conditionalFormatting sqref="W198">
    <cfRule type="expression" priority="534" aboveAverage="0" equalAverage="0" bottom="0" percent="0" rank="0" text="" dxfId="36">
      <formula>#ref!="YES"</formula>
    </cfRule>
  </conditionalFormatting>
  <conditionalFormatting sqref="W201">
    <cfRule type="expression" priority="535" aboveAverage="0" equalAverage="0" bottom="0" percent="0" rank="0" text="" dxfId="36">
      <formula>#ref!="YES"</formula>
    </cfRule>
  </conditionalFormatting>
  <conditionalFormatting sqref="W202">
    <cfRule type="expression" priority="536" aboveAverage="0" equalAverage="0" bottom="0" percent="0" rank="0" text="" dxfId="36">
      <formula>#ref!="YES"</formula>
    </cfRule>
  </conditionalFormatting>
  <conditionalFormatting sqref="W44">
    <cfRule type="expression" priority="537" aboveAverage="0" equalAverage="0" bottom="0" percent="0" rank="0" text="" dxfId="36">
      <formula>#ref!="YES"</formula>
    </cfRule>
  </conditionalFormatting>
  <conditionalFormatting sqref="W25">
    <cfRule type="expression" priority="538" aboveAverage="0" equalAverage="0" bottom="0" percent="0" rank="0" text="" dxfId="36">
      <formula>#ref!="YES"</formula>
    </cfRule>
  </conditionalFormatting>
  <conditionalFormatting sqref="W97">
    <cfRule type="expression" priority="539" aboveAverage="0" equalAverage="0" bottom="0" percent="0" rank="0" text="" dxfId="36">
      <formula>#ref!="YES"</formula>
    </cfRule>
  </conditionalFormatting>
  <conditionalFormatting sqref="W176">
    <cfRule type="expression" priority="540" aboveAverage="0" equalAverage="0" bottom="0" percent="0" rank="0" text="" dxfId="36">
      <formula>#ref!="YES"</formula>
    </cfRule>
  </conditionalFormatting>
  <conditionalFormatting sqref="W180">
    <cfRule type="expression" priority="541" aboveAverage="0" equalAverage="0" bottom="0" percent="0" rank="0" text="" dxfId="36">
      <formula>#ref!="YES"</formula>
    </cfRule>
  </conditionalFormatting>
  <conditionalFormatting sqref="W64">
    <cfRule type="expression" priority="542" aboveAverage="0" equalAverage="0" bottom="0" percent="0" rank="0" text="" dxfId="35">
      <formula>#ref!="YES"</formula>
    </cfRule>
  </conditionalFormatting>
  <conditionalFormatting sqref="W65">
    <cfRule type="expression" priority="543" aboveAverage="0" equalAverage="0" bottom="0" percent="0" rank="0" text="" dxfId="35">
      <formula>#ref!="YES"</formula>
    </cfRule>
  </conditionalFormatting>
  <conditionalFormatting sqref="W74">
    <cfRule type="expression" priority="544" aboveAverage="0" equalAverage="0" bottom="0" percent="0" rank="0" text="" dxfId="35">
      <formula>#ref!="YES"</formula>
    </cfRule>
  </conditionalFormatting>
  <conditionalFormatting sqref="W84">
    <cfRule type="expression" priority="545" aboveAverage="0" equalAverage="0" bottom="0" percent="0" rank="0" text="" dxfId="35">
      <formula>#ref!="YES"</formula>
    </cfRule>
  </conditionalFormatting>
  <conditionalFormatting sqref="W89">
    <cfRule type="expression" priority="546" aboveAverage="0" equalAverage="0" bottom="0" percent="0" rank="0" text="" dxfId="35">
      <formula>#ref!="YES"</formula>
    </cfRule>
  </conditionalFormatting>
  <conditionalFormatting sqref="W95">
    <cfRule type="expression" priority="547" aboveAverage="0" equalAverage="0" bottom="0" percent="0" rank="0" text="" dxfId="35">
      <formula>#ref!="YES"</formula>
    </cfRule>
  </conditionalFormatting>
  <conditionalFormatting sqref="W103">
    <cfRule type="expression" priority="548" aboveAverage="0" equalAverage="0" bottom="0" percent="0" rank="0" text="" dxfId="35">
      <formula>#ref!="YES"</formula>
    </cfRule>
  </conditionalFormatting>
  <conditionalFormatting sqref="W107">
    <cfRule type="expression" priority="549" aboveAverage="0" equalAverage="0" bottom="0" percent="0" rank="0" text="" dxfId="35">
      <formula>#ref!="YES"</formula>
    </cfRule>
  </conditionalFormatting>
  <conditionalFormatting sqref="W109">
    <cfRule type="expression" priority="550" aboveAverage="0" equalAverage="0" bottom="0" percent="0" rank="0" text="" dxfId="35">
      <formula>#ref!="YES"</formula>
    </cfRule>
  </conditionalFormatting>
  <conditionalFormatting sqref="W114">
    <cfRule type="expression" priority="551" aboveAverage="0" equalAverage="0" bottom="0" percent="0" rank="0" text="" dxfId="35">
      <formula>#ref!="YES"</formula>
    </cfRule>
  </conditionalFormatting>
  <conditionalFormatting sqref="W120">
    <cfRule type="expression" priority="552" aboveAverage="0" equalAverage="0" bottom="0" percent="0" rank="0" text="" dxfId="35">
      <formula>#ref!="YES"</formula>
    </cfRule>
  </conditionalFormatting>
  <conditionalFormatting sqref="W127">
    <cfRule type="expression" priority="553" aboveAverage="0" equalAverage="0" bottom="0" percent="0" rank="0" text="" dxfId="35">
      <formula>#ref!="YES"</formula>
    </cfRule>
  </conditionalFormatting>
  <conditionalFormatting sqref="W132">
    <cfRule type="expression" priority="554" aboveAverage="0" equalAverage="0" bottom="0" percent="0" rank="0" text="" dxfId="35">
      <formula>#ref!="YES"</formula>
    </cfRule>
  </conditionalFormatting>
  <conditionalFormatting sqref="W139">
    <cfRule type="expression" priority="555" aboveAverage="0" equalAverage="0" bottom="0" percent="0" rank="0" text="" dxfId="35">
      <formula>#ref!="YES"</formula>
    </cfRule>
  </conditionalFormatting>
  <conditionalFormatting sqref="W151">
    <cfRule type="expression" priority="556" aboveAverage="0" equalAverage="0" bottom="0" percent="0" rank="0" text="" dxfId="35">
      <formula>#ref!="YES"</formula>
    </cfRule>
  </conditionalFormatting>
  <conditionalFormatting sqref="W177">
    <cfRule type="expression" priority="557" aboveAverage="0" equalAverage="0" bottom="0" percent="0" rank="0" text="" dxfId="35">
      <formula>#ref!="YES"</formula>
    </cfRule>
  </conditionalFormatting>
  <conditionalFormatting sqref="W194">
    <cfRule type="expression" priority="558" aboveAverage="0" equalAverage="0" bottom="0" percent="0" rank="0" text="" dxfId="35">
      <formula>#ref!="YES"</formula>
    </cfRule>
  </conditionalFormatting>
  <conditionalFormatting sqref="W197">
    <cfRule type="expression" priority="559" aboveAverage="0" equalAverage="0" bottom="0" percent="0" rank="0" text="" dxfId="35">
      <formula>#ref!="YES"</formula>
    </cfRule>
  </conditionalFormatting>
  <conditionalFormatting sqref="W43">
    <cfRule type="expression" priority="560" aboveAverage="0" equalAverage="0" bottom="0" percent="0" rank="0" text="" dxfId="36">
      <formula>#ref!="YES"</formula>
    </cfRule>
  </conditionalFormatting>
  <conditionalFormatting sqref="W50">
    <cfRule type="expression" priority="561" aboveAverage="0" equalAverage="0" bottom="0" percent="0" rank="0" text="" dxfId="36">
      <formula>#ref!="YES"</formula>
    </cfRule>
  </conditionalFormatting>
  <conditionalFormatting sqref="W52">
    <cfRule type="expression" priority="562" aboveAverage="0" equalAverage="0" bottom="0" percent="0" rank="0" text="" dxfId="36">
      <formula>#ref!="YES"</formula>
    </cfRule>
  </conditionalFormatting>
  <conditionalFormatting sqref="W57">
    <cfRule type="expression" priority="563" aboveAverage="0" equalAverage="0" bottom="0" percent="0" rank="0" text="" dxfId="36">
      <formula>#ref!="YES"</formula>
    </cfRule>
  </conditionalFormatting>
  <conditionalFormatting sqref="W58">
    <cfRule type="expression" priority="564" aboveAverage="0" equalAverage="0" bottom="0" percent="0" rank="0" text="" dxfId="36">
      <formula>#ref!="YES"</formula>
    </cfRule>
  </conditionalFormatting>
  <conditionalFormatting sqref="W59">
    <cfRule type="expression" priority="565" aboveAverage="0" equalAverage="0" bottom="0" percent="0" rank="0" text="" dxfId="36">
      <formula>#ref!="YES"</formula>
    </cfRule>
  </conditionalFormatting>
  <conditionalFormatting sqref="W88">
    <cfRule type="expression" priority="566" aboveAverage="0" equalAverage="0" bottom="0" percent="0" rank="0" text="" dxfId="36">
      <formula>#ref!="YES"</formula>
    </cfRule>
  </conditionalFormatting>
  <conditionalFormatting sqref="W98">
    <cfRule type="expression" priority="567" aboveAverage="0" equalAverage="0" bottom="0" percent="0" rank="0" text="" dxfId="36">
      <formula>#ref!="YES"</formula>
    </cfRule>
  </conditionalFormatting>
  <conditionalFormatting sqref="W108">
    <cfRule type="expression" priority="568" aboveAverage="0" equalAverage="0" bottom="0" percent="0" rank="0" text="" dxfId="36">
      <formula>#ref!="YES"</formula>
    </cfRule>
  </conditionalFormatting>
  <conditionalFormatting sqref="W110">
    <cfRule type="expression" priority="569" aboveAverage="0" equalAverage="0" bottom="0" percent="0" rank="0" text="" dxfId="36">
      <formula>#ref!="YES"</formula>
    </cfRule>
  </conditionalFormatting>
  <conditionalFormatting sqref="W111">
    <cfRule type="expression" priority="570" aboveAverage="0" equalAverage="0" bottom="0" percent="0" rank="0" text="" dxfId="36">
      <formula>#ref!="YES"</formula>
    </cfRule>
  </conditionalFormatting>
  <conditionalFormatting sqref="W116">
    <cfRule type="expression" priority="571" aboveAverage="0" equalAverage="0" bottom="0" percent="0" rank="0" text="" dxfId="36">
      <formula>#ref!="YES"</formula>
    </cfRule>
  </conditionalFormatting>
  <conditionalFormatting sqref="W117">
    <cfRule type="expression" priority="572" aboveAverage="0" equalAverage="0" bottom="0" percent="0" rank="0" text="" dxfId="36">
      <formula>#ref!="YES"</formula>
    </cfRule>
  </conditionalFormatting>
  <conditionalFormatting sqref="W123">
    <cfRule type="expression" priority="573" aboveAverage="0" equalAverage="0" bottom="0" percent="0" rank="0" text="" dxfId="36">
      <formula>#ref!="YES"</formula>
    </cfRule>
  </conditionalFormatting>
  <conditionalFormatting sqref="W128">
    <cfRule type="expression" priority="574" aboveAverage="0" equalAverage="0" bottom="0" percent="0" rank="0" text="" dxfId="36">
      <formula>#ref!="YES"</formula>
    </cfRule>
  </conditionalFormatting>
  <conditionalFormatting sqref="W134">
    <cfRule type="expression" priority="575" aboveAverage="0" equalAverage="0" bottom="0" percent="0" rank="0" text="" dxfId="36">
      <formula>#ref!="YES"</formula>
    </cfRule>
  </conditionalFormatting>
  <conditionalFormatting sqref="W135">
    <cfRule type="expression" priority="576" aboveAverage="0" equalAverage="0" bottom="0" percent="0" rank="0" text="" dxfId="36">
      <formula>#ref!="YES"</formula>
    </cfRule>
  </conditionalFormatting>
  <conditionalFormatting sqref="W141">
    <cfRule type="expression" priority="577" aboveAverage="0" equalAverage="0" bottom="0" percent="0" rank="0" text="" dxfId="36">
      <formula>#ref!="YES"</formula>
    </cfRule>
  </conditionalFormatting>
  <conditionalFormatting sqref="W142">
    <cfRule type="expression" priority="578" aboveAverage="0" equalAverage="0" bottom="0" percent="0" rank="0" text="" dxfId="36">
      <formula>#ref!="YES"</formula>
    </cfRule>
  </conditionalFormatting>
  <conditionalFormatting sqref="W143">
    <cfRule type="expression" priority="579" aboveAverage="0" equalAverage="0" bottom="0" percent="0" rank="0" text="" dxfId="36">
      <formula>#ref!="YES"</formula>
    </cfRule>
  </conditionalFormatting>
  <conditionalFormatting sqref="W144">
    <cfRule type="expression" priority="580" aboveAverage="0" equalAverage="0" bottom="0" percent="0" rank="0" text="" dxfId="36">
      <formula>#ref!="YES"</formula>
    </cfRule>
  </conditionalFormatting>
  <conditionalFormatting sqref="W147">
    <cfRule type="expression" priority="581" aboveAverage="0" equalAverage="0" bottom="0" percent="0" rank="0" text="" dxfId="36">
      <formula>#ref!="YES"</formula>
    </cfRule>
  </conditionalFormatting>
  <conditionalFormatting sqref="W148">
    <cfRule type="expression" priority="582" aboveAverage="0" equalAverage="0" bottom="0" percent="0" rank="0" text="" dxfId="36">
      <formula>#ref!="YES"</formula>
    </cfRule>
  </conditionalFormatting>
  <conditionalFormatting sqref="W152">
    <cfRule type="expression" priority="583" aboveAverage="0" equalAverage="0" bottom="0" percent="0" rank="0" text="" dxfId="36">
      <formula>#ref!="YES"</formula>
    </cfRule>
  </conditionalFormatting>
  <conditionalFormatting sqref="W159">
    <cfRule type="expression" priority="584" aboveAverage="0" equalAverage="0" bottom="0" percent="0" rank="0" text="" dxfId="4">
      <formula>#ref!="YES"</formula>
    </cfRule>
  </conditionalFormatting>
  <conditionalFormatting sqref="W160">
    <cfRule type="expression" priority="585" aboveAverage="0" equalAverage="0" bottom="0" percent="0" rank="0" text="" dxfId="4">
      <formula>#ref!="YES"</formula>
    </cfRule>
  </conditionalFormatting>
  <conditionalFormatting sqref="W166">
    <cfRule type="expression" priority="586" aboveAverage="0" equalAverage="0" bottom="0" percent="0" rank="0" text="" dxfId="4">
      <formula>#ref!="YES"</formula>
    </cfRule>
  </conditionalFormatting>
  <conditionalFormatting sqref="W167">
    <cfRule type="expression" priority="587" aboveAverage="0" equalAverage="0" bottom="0" percent="0" rank="0" text="" dxfId="4">
      <formula>#ref!="YES"</formula>
    </cfRule>
  </conditionalFormatting>
  <conditionalFormatting sqref="W174">
    <cfRule type="expression" priority="588" aboveAverage="0" equalAverage="0" bottom="0" percent="0" rank="0" text="" dxfId="36">
      <formula>#ref!="YES"</formula>
    </cfRule>
  </conditionalFormatting>
  <conditionalFormatting sqref="W175">
    <cfRule type="expression" priority="589" aboveAverage="0" equalAverage="0" bottom="0" percent="0" rank="0" text="" dxfId="36">
      <formula>#ref!="YES"</formula>
    </cfRule>
  </conditionalFormatting>
  <conditionalFormatting sqref="W179">
    <cfRule type="expression" priority="590" aboveAverage="0" equalAverage="0" bottom="0" percent="0" rank="0" text="" dxfId="4">
      <formula>#ref!="YES"</formula>
    </cfRule>
  </conditionalFormatting>
  <conditionalFormatting sqref="W184:W185">
    <cfRule type="expression" priority="591" aboveAverage="0" equalAverage="0" bottom="0" percent="0" rank="0" text="" dxfId="36">
      <formula>#ref!="YES"</formula>
    </cfRule>
  </conditionalFormatting>
  <conditionalFormatting sqref="W186">
    <cfRule type="expression" priority="592" aboveAverage="0" equalAverage="0" bottom="0" percent="0" rank="0" text="" dxfId="36">
      <formula>#ref!="YES"</formula>
    </cfRule>
  </conditionalFormatting>
  <conditionalFormatting sqref="W192">
    <cfRule type="expression" priority="593" aboveAverage="0" equalAverage="0" bottom="0" percent="0" rank="0" text="" dxfId="36">
      <formula>#ref!="YES"</formula>
    </cfRule>
  </conditionalFormatting>
  <conditionalFormatting sqref="W188">
    <cfRule type="expression" priority="594" aboveAverage="0" equalAverage="0" bottom="0" percent="0" rank="0" text="" dxfId="4">
      <formula>#ref!="YES"</formula>
    </cfRule>
  </conditionalFormatting>
  <conditionalFormatting sqref="W196">
    <cfRule type="expression" priority="595" aboveAverage="0" equalAverage="0" bottom="0" percent="0" rank="0" text="" dxfId="4">
      <formula>#ref!="YES"</formula>
    </cfRule>
  </conditionalFormatting>
  <conditionalFormatting sqref="W191">
    <cfRule type="expression" priority="596" aboveAverage="0" equalAverage="0" bottom="0" percent="0" rank="0" text="" dxfId="7">
      <formula>#ref!="YES"</formula>
    </cfRule>
  </conditionalFormatting>
  <conditionalFormatting sqref="W195">
    <cfRule type="expression" priority="597" aboveAverage="0" equalAverage="0" bottom="0" percent="0" rank="0" text="" dxfId="7">
      <formula>#ref!="YES"</formula>
    </cfRule>
  </conditionalFormatting>
  <conditionalFormatting sqref="X22">
    <cfRule type="expression" priority="598" aboveAverage="0" equalAverage="0" bottom="0" percent="0" rank="0" text="" dxfId="36">
      <formula>#ref!="YES"</formula>
    </cfRule>
  </conditionalFormatting>
  <conditionalFormatting sqref="X36">
    <cfRule type="expression" priority="599" aboveAverage="0" equalAverage="0" bottom="0" percent="0" rank="0" text="" dxfId="36">
      <formula>#ref!="YES"</formula>
    </cfRule>
  </conditionalFormatting>
  <conditionalFormatting sqref="X170">
    <cfRule type="expression" priority="600" aboveAverage="0" equalAverage="0" bottom="0" percent="0" rank="0" text="" dxfId="36">
      <formula>#ref!="YES"</formula>
    </cfRule>
  </conditionalFormatting>
  <conditionalFormatting sqref="X176">
    <cfRule type="expression" priority="601" aboveAverage="0" equalAverage="0" bottom="0" percent="0" rank="0" text="" dxfId="36">
      <formula>#ref!="YES"</formula>
    </cfRule>
  </conditionalFormatting>
  <conditionalFormatting sqref="X183">
    <cfRule type="expression" priority="602" aboveAverage="0" equalAverage="0" bottom="0" percent="0" rank="0" text="" dxfId="36">
      <formula>#ref!="YES"</formula>
    </cfRule>
  </conditionalFormatting>
  <conditionalFormatting sqref="X198">
    <cfRule type="expression" priority="603" aboveAverage="0" equalAverage="0" bottom="0" percent="0" rank="0" text="" dxfId="36">
      <formula>#ref!="YES"</formula>
    </cfRule>
  </conditionalFormatting>
  <conditionalFormatting sqref="X159">
    <cfRule type="expression" priority="604" aboveAverage="0" equalAverage="0" bottom="0" percent="0" rank="0" text="" dxfId="36">
      <formula>#ref!="YES"</formula>
    </cfRule>
  </conditionalFormatting>
  <conditionalFormatting sqref="X35">
    <cfRule type="expression" priority="605" aboveAverage="0" equalAverage="0" bottom="0" percent="0" rank="0" text="" dxfId="36">
      <formula>#ref!="YES"</formula>
    </cfRule>
  </conditionalFormatting>
  <conditionalFormatting sqref="X20">
    <cfRule type="expression" priority="606" aboveAverage="0" equalAverage="0" bottom="0" percent="0" rank="0" text="" dxfId="36">
      <formula>#ref!="YES"</formula>
    </cfRule>
  </conditionalFormatting>
  <conditionalFormatting sqref="X9">
    <cfRule type="expression" priority="607" aboveAverage="0" equalAverage="0" bottom="0" percent="0" rank="0" text="" dxfId="36">
      <formula>#ref!="YES"</formula>
    </cfRule>
  </conditionalFormatting>
  <conditionalFormatting sqref="X160">
    <cfRule type="expression" priority="608" aboveAverage="0" equalAverage="0" bottom="0" percent="0" rank="0" text="" dxfId="36">
      <formula>#ref!="YES"</formula>
    </cfRule>
  </conditionalFormatting>
  <conditionalFormatting sqref="X181">
    <cfRule type="expression" priority="609" aboveAverage="0" equalAverage="0" bottom="0" percent="0" rank="0" text="" dxfId="36">
      <formula>#ref!="YES"</formula>
    </cfRule>
  </conditionalFormatting>
  <conditionalFormatting sqref="X188">
    <cfRule type="expression" priority="610" aboveAverage="0" equalAverage="0" bottom="0" percent="0" rank="0" text="" dxfId="36">
      <formula>#ref!="YES"</formula>
    </cfRule>
  </conditionalFormatting>
  <conditionalFormatting sqref="X207">
    <cfRule type="expression" priority="611" aboveAverage="0" equalAverage="0" bottom="0" percent="0" rank="0" text="" dxfId="36">
      <formula>#ref!="YES"</formula>
    </cfRule>
  </conditionalFormatting>
  <conditionalFormatting sqref="X44">
    <cfRule type="expression" priority="612" aboveAverage="0" equalAverage="0" bottom="0" percent="0" rank="0" text="" dxfId="36">
      <formula>#ref!="YES"</formula>
    </cfRule>
  </conditionalFormatting>
  <conditionalFormatting sqref="X157">
    <cfRule type="expression" priority="613" aboveAverage="0" equalAverage="0" bottom="0" percent="0" rank="0" text="" dxfId="4">
      <formula>#ref!="YES"</formula>
    </cfRule>
  </conditionalFormatting>
  <conditionalFormatting sqref="S82">
    <cfRule type="expression" priority="614" aboveAverage="0" equalAverage="0" bottom="0" percent="0" rank="0" text="" dxfId="58">
      <formula>#ref!="YES"</formula>
    </cfRule>
  </conditionalFormatting>
  <conditionalFormatting sqref="S82">
    <cfRule type="expression" priority="615" aboveAverage="0" equalAverage="0" bottom="0" percent="0" rank="0" text="" dxfId="60">
      <formula>AND(#ref!="Unsuccessful",#ref!="")</formula>
    </cfRule>
  </conditionalFormatting>
  <conditionalFormatting sqref="R3">
    <cfRule type="expression" priority="616" aboveAverage="0" equalAverage="0" bottom="0" percent="0" rank="0" text="" dxfId="36">
      <formula>#ref!="YES"</formula>
    </cfRule>
  </conditionalFormatting>
  <conditionalFormatting sqref="R4">
    <cfRule type="expression" priority="617" aboveAverage="0" equalAverage="0" bottom="0" percent="0" rank="0" text="" dxfId="36">
      <formula>#ref!="YES"</formula>
    </cfRule>
  </conditionalFormatting>
  <conditionalFormatting sqref="R5">
    <cfRule type="expression" priority="618" aboveAverage="0" equalAverage="0" bottom="0" percent="0" rank="0" text="" dxfId="36">
      <formula>#ref!="YES"</formula>
    </cfRule>
  </conditionalFormatting>
  <conditionalFormatting sqref="R6">
    <cfRule type="expression" priority="619" aboveAverage="0" equalAverage="0" bottom="0" percent="0" rank="0" text="" dxfId="36">
      <formula>#ref!="YES"</formula>
    </cfRule>
  </conditionalFormatting>
  <conditionalFormatting sqref="R7">
    <cfRule type="expression" priority="620" aboveAverage="0" equalAverage="0" bottom="0" percent="0" rank="0" text="" dxfId="36">
      <formula>#ref!="YES"</formula>
    </cfRule>
  </conditionalFormatting>
  <conditionalFormatting sqref="R8">
    <cfRule type="expression" priority="621" aboveAverage="0" equalAverage="0" bottom="0" percent="0" rank="0" text="" dxfId="36">
      <formula>#ref!="YES"</formula>
    </cfRule>
  </conditionalFormatting>
  <conditionalFormatting sqref="R11">
    <cfRule type="expression" priority="622" aboveAverage="0" equalAverage="0" bottom="0" percent="0" rank="0" text="" dxfId="36">
      <formula>#ref!="YES"</formula>
    </cfRule>
  </conditionalFormatting>
  <conditionalFormatting sqref="R15">
    <cfRule type="expression" priority="623" aboveAverage="0" equalAverage="0" bottom="0" percent="0" rank="0" text="" dxfId="36">
      <formula>#ref!="YES"</formula>
    </cfRule>
  </conditionalFormatting>
  <conditionalFormatting sqref="R16">
    <cfRule type="expression" priority="624" aboveAverage="0" equalAverage="0" bottom="0" percent="0" rank="0" text="" dxfId="36">
      <formula>#ref!="YES"</formula>
    </cfRule>
  </conditionalFormatting>
  <conditionalFormatting sqref="R17">
    <cfRule type="expression" priority="625" aboveAverage="0" equalAverage="0" bottom="0" percent="0" rank="0" text="" dxfId="36">
      <formula>#ref!="YES"</formula>
    </cfRule>
  </conditionalFormatting>
  <conditionalFormatting sqref="R18">
    <cfRule type="expression" priority="626" aboveAverage="0" equalAverage="0" bottom="0" percent="0" rank="0" text="" dxfId="36">
      <formula>#ref!="YES"</formula>
    </cfRule>
  </conditionalFormatting>
  <conditionalFormatting sqref="R19">
    <cfRule type="expression" priority="627" aboveAverage="0" equalAverage="0" bottom="0" percent="0" rank="0" text="" dxfId="36">
      <formula>#ref!="YES"</formula>
    </cfRule>
  </conditionalFormatting>
  <conditionalFormatting sqref="R23">
    <cfRule type="expression" priority="628" aboveAverage="0" equalAverage="0" bottom="0" percent="0" rank="0" text="" dxfId="36">
      <formula>#ref!="YES"</formula>
    </cfRule>
  </conditionalFormatting>
  <conditionalFormatting sqref="R24">
    <cfRule type="expression" priority="629" aboveAverage="0" equalAverage="0" bottom="0" percent="0" rank="0" text="" dxfId="36">
      <formula>#ref!="YES"</formula>
    </cfRule>
  </conditionalFormatting>
  <conditionalFormatting sqref="R27">
    <cfRule type="expression" priority="630" aboveAverage="0" equalAverage="0" bottom="0" percent="0" rank="0" text="" dxfId="36">
      <formula>#ref!="YES"</formula>
    </cfRule>
  </conditionalFormatting>
  <conditionalFormatting sqref="R28">
    <cfRule type="expression" priority="631" aboveAverage="0" equalAverage="0" bottom="0" percent="0" rank="0" text="" dxfId="36">
      <formula>#ref!="YES"</formula>
    </cfRule>
  </conditionalFormatting>
  <conditionalFormatting sqref="R31">
    <cfRule type="expression" priority="632" aboveAverage="0" equalAverage="0" bottom="0" percent="0" rank="0" text="" dxfId="36">
      <formula>#ref!="YES"</formula>
    </cfRule>
  </conditionalFormatting>
  <conditionalFormatting sqref="R33">
    <cfRule type="expression" priority="633" aboveAverage="0" equalAverage="0" bottom="0" percent="0" rank="0" text="" dxfId="36">
      <formula>#ref!="YES"</formula>
    </cfRule>
  </conditionalFormatting>
  <conditionalFormatting sqref="R40">
    <cfRule type="expression" priority="634" aboveAverage="0" equalAverage="0" bottom="0" percent="0" rank="0" text="" dxfId="36">
      <formula>#ref!="YES"</formula>
    </cfRule>
  </conditionalFormatting>
  <conditionalFormatting sqref="R42">
    <cfRule type="expression" priority="635" aboveAverage="0" equalAverage="0" bottom="0" percent="0" rank="0" text="" dxfId="36">
      <formula>#ref!="YES"</formula>
    </cfRule>
  </conditionalFormatting>
  <conditionalFormatting sqref="R60">
    <cfRule type="expression" priority="636" aboveAverage="0" equalAverage="0" bottom="0" percent="0" rank="0" text="" dxfId="36">
      <formula>#ref!="YES"</formula>
    </cfRule>
  </conditionalFormatting>
  <conditionalFormatting sqref="R62">
    <cfRule type="expression" priority="637" aboveAverage="0" equalAverage="0" bottom="0" percent="0" rank="0" text="" dxfId="36">
      <formula>#ref!="YES"</formula>
    </cfRule>
  </conditionalFormatting>
  <conditionalFormatting sqref="R68">
    <cfRule type="expression" priority="638" aboveAverage="0" equalAverage="0" bottom="0" percent="0" rank="0" text="" dxfId="36">
      <formula>#ref!="YES"</formula>
    </cfRule>
  </conditionalFormatting>
  <conditionalFormatting sqref="R69">
    <cfRule type="expression" priority="639" aboveAverage="0" equalAverage="0" bottom="0" percent="0" rank="0" text="" dxfId="36">
      <formula>#ref!="YES"</formula>
    </cfRule>
  </conditionalFormatting>
  <conditionalFormatting sqref="R70">
    <cfRule type="expression" priority="640" aboveAverage="0" equalAverage="0" bottom="0" percent="0" rank="0" text="" dxfId="36">
      <formula>#ref!="YES"</formula>
    </cfRule>
  </conditionalFormatting>
  <conditionalFormatting sqref="R71">
    <cfRule type="expression" priority="641" aboveAverage="0" equalAverage="0" bottom="0" percent="0" rank="0" text="" dxfId="36">
      <formula>#ref!="YES"</formula>
    </cfRule>
  </conditionalFormatting>
  <conditionalFormatting sqref="R72">
    <cfRule type="expression" priority="642" aboveAverage="0" equalAverage="0" bottom="0" percent="0" rank="0" text="" dxfId="36">
      <formula>#ref!="YES"</formula>
    </cfRule>
  </conditionalFormatting>
  <conditionalFormatting sqref="R73">
    <cfRule type="expression" priority="643" aboveAverage="0" equalAverage="0" bottom="0" percent="0" rank="0" text="" dxfId="36">
      <formula>#ref!="YES"</formula>
    </cfRule>
  </conditionalFormatting>
  <conditionalFormatting sqref="R79">
    <cfRule type="expression" priority="644" aboveAverage="0" equalAverage="0" bottom="0" percent="0" rank="0" text="" dxfId="36">
      <formula>#ref!="YES"</formula>
    </cfRule>
  </conditionalFormatting>
  <conditionalFormatting sqref="R80">
    <cfRule type="expression" priority="645" aboveAverage="0" equalAverage="0" bottom="0" percent="0" rank="0" text="" dxfId="36">
      <formula>#ref!="YES"</formula>
    </cfRule>
  </conditionalFormatting>
  <conditionalFormatting sqref="R81">
    <cfRule type="expression" priority="646" aboveAverage="0" equalAverage="0" bottom="0" percent="0" rank="0" text="" dxfId="36">
      <formula>#ref!="YES"</formula>
    </cfRule>
  </conditionalFormatting>
  <conditionalFormatting sqref="R82">
    <cfRule type="expression" priority="647" aboveAverage="0" equalAverage="0" bottom="0" percent="0" rank="0" text="" dxfId="36">
      <formula>#ref!="YES"</formula>
    </cfRule>
  </conditionalFormatting>
  <conditionalFormatting sqref="R90">
    <cfRule type="expression" priority="648" aboveAverage="0" equalAverage="0" bottom="0" percent="0" rank="0" text="" dxfId="36">
      <formula>#ref!="YES"</formula>
    </cfRule>
  </conditionalFormatting>
  <conditionalFormatting sqref="R91">
    <cfRule type="expression" priority="649" aboveAverage="0" equalAverage="0" bottom="0" percent="0" rank="0" text="" dxfId="36">
      <formula>#ref!="YES"</formula>
    </cfRule>
  </conditionalFormatting>
  <conditionalFormatting sqref="R92">
    <cfRule type="expression" priority="650" aboveAverage="0" equalAverage="0" bottom="0" percent="0" rank="0" text="" dxfId="36">
      <formula>#ref!="YES"</formula>
    </cfRule>
  </conditionalFormatting>
  <conditionalFormatting sqref="R93">
    <cfRule type="expression" priority="651" aboveAverage="0" equalAverage="0" bottom="0" percent="0" rank="0" text="" dxfId="36">
      <formula>#ref!="YES"</formula>
    </cfRule>
  </conditionalFormatting>
  <conditionalFormatting sqref="R99">
    <cfRule type="expression" priority="652" aboveAverage="0" equalAverage="0" bottom="0" percent="0" rank="0" text="" dxfId="36">
      <formula>#ref!="YES"</formula>
    </cfRule>
  </conditionalFormatting>
  <conditionalFormatting sqref="R100">
    <cfRule type="expression" priority="653" aboveAverage="0" equalAverage="0" bottom="0" percent="0" rank="0" text="" dxfId="36">
      <formula>#ref!="YES"</formula>
    </cfRule>
  </conditionalFormatting>
  <conditionalFormatting sqref="R101">
    <cfRule type="expression" priority="654" aboveAverage="0" equalAverage="0" bottom="0" percent="0" rank="0" text="" dxfId="36">
      <formula>#ref!="YES"</formula>
    </cfRule>
  </conditionalFormatting>
  <conditionalFormatting sqref="R105">
    <cfRule type="expression" priority="655" aboveAverage="0" equalAverage="0" bottom="0" percent="0" rank="0" text="" dxfId="36">
      <formula>#ref!="YES"</formula>
    </cfRule>
  </conditionalFormatting>
  <conditionalFormatting sqref="R106">
    <cfRule type="expression" priority="656" aboveAverage="0" equalAverage="0" bottom="0" percent="0" rank="0" text="" dxfId="36">
      <formula>#ref!="YES"</formula>
    </cfRule>
  </conditionalFormatting>
  <conditionalFormatting sqref="R124">
    <cfRule type="expression" priority="657" aboveAverage="0" equalAverage="0" bottom="0" percent="0" rank="0" text="" dxfId="36">
      <formula>#ref!="YES"</formula>
    </cfRule>
  </conditionalFormatting>
  <conditionalFormatting sqref="R136">
    <cfRule type="expression" priority="658" aboveAverage="0" equalAverage="0" bottom="0" percent="0" rank="0" text="" dxfId="36">
      <formula>#ref!="YES"</formula>
    </cfRule>
  </conditionalFormatting>
  <conditionalFormatting sqref="R149">
    <cfRule type="expression" priority="659" aboveAverage="0" equalAverage="0" bottom="0" percent="0" rank="0" text="" dxfId="36">
      <formula>#ref!="YES"</formula>
    </cfRule>
  </conditionalFormatting>
  <conditionalFormatting sqref="R150">
    <cfRule type="expression" priority="660" aboveAverage="0" equalAverage="0" bottom="0" percent="0" rank="0" text="" dxfId="36">
      <formula>#ref!="YES"</formula>
    </cfRule>
  </conditionalFormatting>
  <conditionalFormatting sqref="R190">
    <cfRule type="expression" priority="661" aboveAverage="0" equalAverage="0" bottom="0" percent="0" rank="0" text="" dxfId="36">
      <formula>#ref!="YES"</formula>
    </cfRule>
  </conditionalFormatting>
  <conditionalFormatting sqref="U90">
    <cfRule type="expression" priority="662" aboveAverage="0" equalAverage="0" bottom="0" percent="0" rank="0" text="" dxfId="36">
      <formula>#ref!="YES"</formula>
    </cfRule>
  </conditionalFormatting>
  <conditionalFormatting sqref="U92">
    <cfRule type="expression" priority="663" aboveAverage="0" equalAverage="0" bottom="0" percent="0" rank="0" text="" dxfId="36">
      <formula>#ref!="YES"</formula>
    </cfRule>
  </conditionalFormatting>
  <conditionalFormatting sqref="J176">
    <cfRule type="expression" priority="664" aboveAverage="0" equalAverage="0" bottom="0" percent="0" rank="0" text="" dxfId="36">
      <formula>#ref!="YES"</formula>
    </cfRule>
  </conditionalFormatting>
  <conditionalFormatting sqref="B185">
    <cfRule type="expression" priority="665" aboveAverage="0" equalAverage="0" bottom="0" percent="0" rank="0" text="" dxfId="36">
      <formula>#ref!="YES"</formula>
    </cfRule>
  </conditionalFormatting>
  <conditionalFormatting sqref="C185">
    <cfRule type="expression" priority="666" aboveAverage="0" equalAverage="0" bottom="0" percent="0" rank="0" text="" dxfId="36">
      <formula>#ref!="YES"</formula>
    </cfRule>
  </conditionalFormatting>
  <conditionalFormatting sqref="E185">
    <cfRule type="expression" priority="667" aboveAverage="0" equalAverage="0" bottom="0" percent="0" rank="0" text="" dxfId="36">
      <formula>#ref!="YES"</formula>
    </cfRule>
  </conditionalFormatting>
  <conditionalFormatting sqref="F185">
    <cfRule type="expression" priority="668" aboveAverage="0" equalAverage="0" bottom="0" percent="0" rank="0" text="" dxfId="36">
      <formula>#ref!="YES"</formula>
    </cfRule>
  </conditionalFormatting>
  <conditionalFormatting sqref="G185">
    <cfRule type="expression" priority="669" aboveAverage="0" equalAverage="0" bottom="0" percent="0" rank="0" text="" dxfId="36">
      <formula>#ref!="YES"</formula>
    </cfRule>
  </conditionalFormatting>
  <conditionalFormatting sqref="H185">
    <cfRule type="expression" priority="670" aboveAverage="0" equalAverage="0" bottom="0" percent="0" rank="0" text="" dxfId="36">
      <formula>#ref!="YES"</formula>
    </cfRule>
  </conditionalFormatting>
  <conditionalFormatting sqref="I185">
    <cfRule type="expression" priority="671" aboveAverage="0" equalAverage="0" bottom="0" percent="0" rank="0" text="" dxfId="36">
      <formula>#ref!="YES"</formula>
    </cfRule>
  </conditionalFormatting>
  <conditionalFormatting sqref="J185">
    <cfRule type="expression" priority="672" aboveAverage="0" equalAverage="0" bottom="0" percent="0" rank="0" text="" dxfId="36">
      <formula>#ref!="YES"</formula>
    </cfRule>
  </conditionalFormatting>
  <conditionalFormatting sqref="K185">
    <cfRule type="expression" priority="673" aboveAverage="0" equalAverage="0" bottom="0" percent="0" rank="0" text="" dxfId="36">
      <formula>#ref!="YES"</formula>
    </cfRule>
  </conditionalFormatting>
  <conditionalFormatting sqref="L185">
    <cfRule type="expression" priority="674" aboveAverage="0" equalAverage="0" bottom="0" percent="0" rank="0" text="" dxfId="47">
      <formula>#ref!="YES"</formula>
    </cfRule>
  </conditionalFormatting>
  <conditionalFormatting sqref="BQ217">
    <cfRule type="expression" priority="675" aboveAverage="0" equalAverage="0" bottom="0" percent="0" rank="0" text="" dxfId="1">
      <formula>AND($U217="Unsuccessful",$W217="")</formula>
    </cfRule>
  </conditionalFormatting>
  <conditionalFormatting sqref="BL217:BP217">
    <cfRule type="expression" priority="676" aboveAverage="0" equalAverage="0" bottom="0" percent="0" rank="0" text="" dxfId="4">
      <formula>#ref!="YES"</formula>
    </cfRule>
  </conditionalFormatting>
  <conditionalFormatting sqref="BA217:BJ217">
    <cfRule type="expression" priority="677" aboveAverage="0" equalAverage="0" bottom="0" percent="0" rank="0" text="" dxfId="35">
      <formula>#ref!="YES"</formula>
    </cfRule>
  </conditionalFormatting>
  <conditionalFormatting sqref="BS217:BT217">
    <cfRule type="expression" priority="678" aboveAverage="0" equalAverage="0" bottom="0" percent="0" rank="0" text="" dxfId="36">
      <formula>#ref!="YES"</formula>
    </cfRule>
  </conditionalFormatting>
  <conditionalFormatting sqref="BK217:BL217">
    <cfRule type="expression" priority="679" aboveAverage="0" equalAverage="0" bottom="0" percent="0" rank="0" text="" dxfId="47">
      <formula>#ref!="YES"</formula>
    </cfRule>
  </conditionalFormatting>
  <conditionalFormatting sqref="BR217">
    <cfRule type="expression" priority="680" aboveAverage="0" equalAverage="0" bottom="0" percent="0" rank="0" text="" dxfId="74">
      <formula>#ref!="YES"</formula>
    </cfRule>
  </conditionalFormatting>
  <conditionalFormatting sqref="BS218:BT218 BA218:BP218">
    <cfRule type="expression" priority="681" aboveAverage="0" equalAverage="0" bottom="0" percent="0" rank="0" text="" dxfId="4">
      <formula>#ref!="YES"</formula>
    </cfRule>
  </conditionalFormatting>
  <conditionalFormatting sqref="BQ218">
    <cfRule type="expression" priority="682" aboveAverage="0" equalAverage="0" bottom="0" percent="0" rank="0" text="" dxfId="60">
      <formula>AND(#ref!="Unsuccessful",#ref!="")</formula>
    </cfRule>
  </conditionalFormatting>
  <conditionalFormatting sqref="BR218">
    <cfRule type="expression" priority="683" aboveAverage="0" equalAverage="0" bottom="0" percent="0" rank="0" text="" dxfId="74">
      <formula>AND(#ref!="Unsuccessful",#ref!="")</formula>
    </cfRule>
  </conditionalFormatting>
  <conditionalFormatting sqref="BR218">
    <cfRule type="expression" priority="684" aboveAverage="0" equalAverage="0" bottom="0" percent="0" rank="0" text="" dxfId="75">
      <formula>#ref!="YES"</formula>
    </cfRule>
  </conditionalFormatting>
  <conditionalFormatting sqref="BS219:BT219 BA219:BP219">
    <cfRule type="expression" priority="685" aboveAverage="0" equalAverage="0" bottom="0" percent="0" rank="0" text="" dxfId="4">
      <formula>#ref!="YES"</formula>
    </cfRule>
  </conditionalFormatting>
  <conditionalFormatting sqref="BR219">
    <cfRule type="expression" priority="686" aboveAverage="0" equalAverage="0" bottom="0" percent="0" rank="0" text="" dxfId="37">
      <formula>#ref!="YES"</formula>
    </cfRule>
  </conditionalFormatting>
  <conditionalFormatting sqref="BR219">
    <cfRule type="expression" priority="687" aboveAverage="0" equalAverage="0" bottom="0" percent="0" rank="0" text="" dxfId="39">
      <formula>AND(#ref!="Unsuccessful",#ref!="")</formula>
    </cfRule>
  </conditionalFormatting>
  <conditionalFormatting sqref="BQ219">
    <cfRule type="expression" priority="688" aboveAverage="0" equalAverage="0" bottom="0" percent="0" rank="0" text="" dxfId="58">
      <formula>#ref!="YES"</formula>
    </cfRule>
  </conditionalFormatting>
  <conditionalFormatting sqref="BQ219">
    <cfRule type="expression" priority="689" aboveAverage="0" equalAverage="0" bottom="0" percent="0" rank="0" text="" dxfId="60">
      <formula>AND(#ref!="Unsuccessful",#ref!="")</formula>
    </cfRule>
  </conditionalFormatting>
  <conditionalFormatting sqref="BS220:BT220 BA220:BP220">
    <cfRule type="expression" priority="690" aboveAverage="0" equalAverage="0" bottom="0" percent="0" rank="0" text="" dxfId="4">
      <formula>#ref!="YES"</formula>
    </cfRule>
  </conditionalFormatting>
  <conditionalFormatting sqref="BR220">
    <cfRule type="expression" priority="691" aboveAverage="0" equalAverage="0" bottom="0" percent="0" rank="0" text="" dxfId="37">
      <formula>#ref!="YES"</formula>
    </cfRule>
  </conditionalFormatting>
  <conditionalFormatting sqref="BR220">
    <cfRule type="expression" priority="692" aboveAverage="0" equalAverage="0" bottom="0" percent="0" rank="0" text="" dxfId="39">
      <formula>AND(#ref!="Unsuccessful",#ref!="")</formula>
    </cfRule>
  </conditionalFormatting>
  <conditionalFormatting sqref="BQ220">
    <cfRule type="expression" priority="693" aboveAverage="0" equalAverage="0" bottom="0" percent="0" rank="0" text="" dxfId="58">
      <formula>#ref!="YES"</formula>
    </cfRule>
  </conditionalFormatting>
  <conditionalFormatting sqref="BQ220">
    <cfRule type="expression" priority="694" aboveAverage="0" equalAverage="0" bottom="0" percent="0" rank="0" text="" dxfId="60">
      <formula>AND(#ref!="Unsuccessful",#ref!="")</formula>
    </cfRule>
  </conditionalFormatting>
  <conditionalFormatting sqref="BS221:BT221 BA221:BP221">
    <cfRule type="expression" priority="695" aboveAverage="0" equalAverage="0" bottom="0" percent="0" rank="0" text="" dxfId="4">
      <formula>#ref!="YES"</formula>
    </cfRule>
  </conditionalFormatting>
  <conditionalFormatting sqref="BR221">
    <cfRule type="expression" priority="696" aboveAverage="0" equalAverage="0" bottom="0" percent="0" rank="0" text="" dxfId="37">
      <formula>#ref!="YES"</formula>
    </cfRule>
  </conditionalFormatting>
  <conditionalFormatting sqref="BR221">
    <cfRule type="expression" priority="697" aboveAverage="0" equalAverage="0" bottom="0" percent="0" rank="0" text="" dxfId="39">
      <formula>AND(#ref!="Unsuccessful",#ref!="")</formula>
    </cfRule>
  </conditionalFormatting>
  <conditionalFormatting sqref="BQ221">
    <cfRule type="expression" priority="698" aboveAverage="0" equalAverage="0" bottom="0" percent="0" rank="0" text="" dxfId="58">
      <formula>#ref!="YES"</formula>
    </cfRule>
  </conditionalFormatting>
  <conditionalFormatting sqref="BQ221">
    <cfRule type="expression" priority="699" aboveAverage="0" equalAverage="0" bottom="0" percent="0" rank="0" text="" dxfId="60">
      <formula>AND(#ref!="Unsuccessful",#ref!="")</formula>
    </cfRule>
  </conditionalFormatting>
  <conditionalFormatting sqref="BS222:BT222 BA222:BP222">
    <cfRule type="expression" priority="700" aboveAverage="0" equalAverage="0" bottom="0" percent="0" rank="0" text="" dxfId="4">
      <formula>#ref!="YES"</formula>
    </cfRule>
  </conditionalFormatting>
  <conditionalFormatting sqref="BR222">
    <cfRule type="expression" priority="701" aboveAverage="0" equalAverage="0" bottom="0" percent="0" rank="0" text="" dxfId="37">
      <formula>#ref!="YES"</formula>
    </cfRule>
  </conditionalFormatting>
  <conditionalFormatting sqref="BR222">
    <cfRule type="expression" priority="702" aboveAverage="0" equalAverage="0" bottom="0" percent="0" rank="0" text="" dxfId="39">
      <formula>AND(#ref!="Unsuccessful",#ref!="")</formula>
    </cfRule>
  </conditionalFormatting>
  <conditionalFormatting sqref="BQ222">
    <cfRule type="expression" priority="703" aboveAverage="0" equalAverage="0" bottom="0" percent="0" rank="0" text="" dxfId="58">
      <formula>#ref!="YES"</formula>
    </cfRule>
  </conditionalFormatting>
  <conditionalFormatting sqref="BQ222">
    <cfRule type="expression" priority="704" aboveAverage="0" equalAverage="0" bottom="0" percent="0" rank="0" text="" dxfId="60">
      <formula>AND(#ref!="Unsuccessful",#ref!="")</formula>
    </cfRule>
  </conditionalFormatting>
  <conditionalFormatting sqref="BA223:BP223">
    <cfRule type="expression" priority="705" aboveAverage="0" equalAverage="0" bottom="0" percent="0" rank="0" text="" dxfId="4">
      <formula>#ref!="YES"</formula>
    </cfRule>
  </conditionalFormatting>
  <conditionalFormatting sqref="BS223:BT223">
    <cfRule type="expression" priority="706" aboveAverage="0" equalAverage="0" bottom="0" percent="0" rank="0" text="" dxfId="36">
      <formula>#ref!="YES"</formula>
    </cfRule>
  </conditionalFormatting>
  <conditionalFormatting sqref="BR223">
    <cfRule type="expression" priority="707" aboveAverage="0" equalAverage="0" bottom="0" percent="0" rank="0" text="" dxfId="37">
      <formula>#ref!="YES"</formula>
    </cfRule>
  </conditionalFormatting>
  <conditionalFormatting sqref="BR223">
    <cfRule type="expression" priority="708" aboveAverage="0" equalAverage="0" bottom="0" percent="0" rank="0" text="" dxfId="39">
      <formula>AND(#ref!="Unsuccessful",#ref!="")</formula>
    </cfRule>
  </conditionalFormatting>
  <conditionalFormatting sqref="BQ223">
    <cfRule type="expression" priority="709" aboveAverage="0" equalAverage="0" bottom="0" percent="0" rank="0" text="" dxfId="58">
      <formula>#ref!="YES"</formula>
    </cfRule>
  </conditionalFormatting>
  <conditionalFormatting sqref="BQ223">
    <cfRule type="expression" priority="710" aboveAverage="0" equalAverage="0" bottom="0" percent="0" rank="0" text="" dxfId="60">
      <formula>AND(#ref!="Unsuccessful",#ref!="")</formula>
    </cfRule>
  </conditionalFormatting>
  <conditionalFormatting sqref="BL224:BP224 BA224:BJ224">
    <cfRule type="expression" priority="711" aboveAverage="0" equalAverage="0" bottom="0" percent="0" rank="0" text="" dxfId="4">
      <formula>#ref!="YES"</formula>
    </cfRule>
  </conditionalFormatting>
  <conditionalFormatting sqref="BS224:BT224">
    <cfRule type="expression" priority="712" aboveAverage="0" equalAverage="0" bottom="0" percent="0" rank="0" text="" dxfId="36">
      <formula>#ref!="YES"</formula>
    </cfRule>
  </conditionalFormatting>
  <conditionalFormatting sqref="BR224">
    <cfRule type="expression" priority="713" aboveAverage="0" equalAverage="0" bottom="0" percent="0" rank="0" text="" dxfId="37">
      <formula>#ref!="YES"</formula>
    </cfRule>
  </conditionalFormatting>
  <conditionalFormatting sqref="BR224">
    <cfRule type="expression" priority="714" aboveAverage="0" equalAverage="0" bottom="0" percent="0" rank="0" text="" dxfId="39">
      <formula>AND(#ref!="Unsuccessful",#ref!="")</formula>
    </cfRule>
  </conditionalFormatting>
  <conditionalFormatting sqref="BQ224">
    <cfRule type="expression" priority="715" aboveAverage="0" equalAverage="0" bottom="0" percent="0" rank="0" text="" dxfId="58">
      <formula>#ref!="YES"</formula>
    </cfRule>
  </conditionalFormatting>
  <conditionalFormatting sqref="BQ224">
    <cfRule type="expression" priority="716" aboveAverage="0" equalAverage="0" bottom="0" percent="0" rank="0" text="" dxfId="60">
      <formula>AND(#ref!="Unsuccessful",#ref!="")</formula>
    </cfRule>
  </conditionalFormatting>
  <conditionalFormatting sqref="BK224">
    <cfRule type="expression" priority="717" aboveAverage="0" equalAverage="0" bottom="0" percent="0" rank="0" text="" dxfId="4">
      <formula>#ref!="YES"</formula>
    </cfRule>
  </conditionalFormatting>
  <conditionalFormatting sqref="BA225:BP225">
    <cfRule type="expression" priority="718" aboveAverage="0" equalAverage="0" bottom="0" percent="0" rank="0" text="" dxfId="4">
      <formula>#ref!="YES"</formula>
    </cfRule>
  </conditionalFormatting>
  <conditionalFormatting sqref="BS225:BT225">
    <cfRule type="expression" priority="719" aboveAverage="0" equalAverage="0" bottom="0" percent="0" rank="0" text="" dxfId="36">
      <formula>#ref!="YES"</formula>
    </cfRule>
  </conditionalFormatting>
  <conditionalFormatting sqref="BK225:BL225">
    <cfRule type="expression" priority="720" aboveAverage="0" equalAverage="0" bottom="0" percent="0" rank="0" text="" dxfId="46">
      <formula>#ref!="YES"</formula>
    </cfRule>
  </conditionalFormatting>
  <conditionalFormatting sqref="BQ225">
    <cfRule type="expression" priority="721" aboveAverage="0" equalAverage="0" bottom="0" percent="0" rank="0" text="" dxfId="60">
      <formula>AND(#ref!="Unsuccessful",#ref!="")</formula>
    </cfRule>
  </conditionalFormatting>
  <conditionalFormatting sqref="BR225">
    <cfRule type="expression" priority="722" aboveAverage="0" equalAverage="0" bottom="0" percent="0" rank="0" text="" dxfId="76">
      <formula>AND(#ref!="Unsuccessful",#ref!="")</formula>
    </cfRule>
  </conditionalFormatting>
  <conditionalFormatting sqref="BR225">
    <cfRule type="expression" priority="723" aboveAverage="0" equalAverage="0" bottom="0" percent="0" rank="0" text="" dxfId="76">
      <formula>#ref!="YES"</formula>
    </cfRule>
  </conditionalFormatting>
  <conditionalFormatting sqref="BL226:BO226">
    <cfRule type="expression" priority="724" aboveAverage="0" equalAverage="0" bottom="0" percent="0" rank="0" text="" dxfId="4">
      <formula>#ref!="YES"</formula>
    </cfRule>
  </conditionalFormatting>
  <conditionalFormatting sqref="BP226 BS226:BT226 BB226:BJ226">
    <cfRule type="expression" priority="725" aboveAverage="0" equalAverage="0" bottom="0" percent="0" rank="0" text="" dxfId="36">
      <formula>#ref!="YES"</formula>
    </cfRule>
  </conditionalFormatting>
  <conditionalFormatting sqref="BR226">
    <cfRule type="expression" priority="726" aboveAverage="0" equalAverage="0" bottom="0" percent="0" rank="0" text="" dxfId="39">
      <formula>AND(#ref!="Unsuccessful",#ref!="")</formula>
    </cfRule>
  </conditionalFormatting>
  <conditionalFormatting sqref="BK226:BL226">
    <cfRule type="expression" priority="727" aboveAverage="0" equalAverage="0" bottom="0" percent="0" rank="0" text="" dxfId="48">
      <formula>#ref!="YES"</formula>
    </cfRule>
  </conditionalFormatting>
  <conditionalFormatting sqref="BQ226">
    <cfRule type="expression" priority="728" aboveAverage="0" equalAverage="0" bottom="0" percent="0" rank="0" text="" dxfId="60">
      <formula>AND(#ref!="Unsuccessful",#ref!="")</formula>
    </cfRule>
  </conditionalFormatting>
  <conditionalFormatting sqref="BA226">
    <cfRule type="expression" priority="729" aboveAverage="0" equalAverage="0" bottom="0" percent="0" rank="0" text="" dxfId="36">
      <formula>#ref!="YES"</formula>
    </cfRule>
  </conditionalFormatting>
  <conditionalFormatting sqref="BL227:BO227">
    <cfRule type="expression" priority="730" aboveAverage="0" equalAverage="0" bottom="0" percent="0" rank="0" text="" dxfId="4">
      <formula>#ref!="YES"</formula>
    </cfRule>
  </conditionalFormatting>
  <conditionalFormatting sqref="BA227:BJ227 BP227 BS227:BT227">
    <cfRule type="expression" priority="731" aboveAverage="0" equalAverage="0" bottom="0" percent="0" rank="0" text="" dxfId="36">
      <formula>#ref!="YES"</formula>
    </cfRule>
  </conditionalFormatting>
  <conditionalFormatting sqref="BR227">
    <cfRule type="expression" priority="732" aboveAverage="0" equalAverage="0" bottom="0" percent="0" rank="0" text="" dxfId="37">
      <formula>#ref!="YES"</formula>
    </cfRule>
  </conditionalFormatting>
  <conditionalFormatting sqref="BR227">
    <cfRule type="expression" priority="733" aboveAverage="0" equalAverage="0" bottom="0" percent="0" rank="0" text="" dxfId="39">
      <formula>AND(#ref!="Unsuccessful",#ref!="")</formula>
    </cfRule>
  </conditionalFormatting>
  <conditionalFormatting sqref="BK227:BL227">
    <cfRule type="expression" priority="734" aboveAverage="0" equalAverage="0" bottom="0" percent="0" rank="0" text="" dxfId="48">
      <formula>#ref!="YES"</formula>
    </cfRule>
  </conditionalFormatting>
  <conditionalFormatting sqref="BQ227">
    <cfRule type="expression" priority="735" aboveAverage="0" equalAverage="0" bottom="0" percent="0" rank="0" text="" dxfId="58">
      <formula>#ref!="YES"</formula>
    </cfRule>
  </conditionalFormatting>
  <conditionalFormatting sqref="BQ227">
    <cfRule type="expression" priority="736" aboveAverage="0" equalAverage="0" bottom="0" percent="0" rank="0" text="" dxfId="60">
      <formula>AND(#ref!="Unsuccessful",#ref!="")</formula>
    </cfRule>
  </conditionalFormatting>
  <conditionalFormatting sqref="BL228:BO228">
    <cfRule type="expression" priority="737" aboveAverage="0" equalAverage="0" bottom="0" percent="0" rank="0" text="" dxfId="4">
      <formula>#ref!="YES"</formula>
    </cfRule>
  </conditionalFormatting>
  <conditionalFormatting sqref="BP228 BS228:BT228 BA228:BJ228">
    <cfRule type="expression" priority="738" aboveAverage="0" equalAverage="0" bottom="0" percent="0" rank="0" text="" dxfId="36">
      <formula>#ref!="YES"</formula>
    </cfRule>
  </conditionalFormatting>
  <conditionalFormatting sqref="BR228">
    <cfRule type="expression" priority="739" aboveAverage="0" equalAverage="0" bottom="0" percent="0" rank="0" text="" dxfId="37">
      <formula>#ref!="YES"</formula>
    </cfRule>
  </conditionalFormatting>
  <conditionalFormatting sqref="BR228">
    <cfRule type="expression" priority="740" aboveAverage="0" equalAverage="0" bottom="0" percent="0" rank="0" text="" dxfId="39">
      <formula>AND(#ref!="Unsuccessful",#ref!="")</formula>
    </cfRule>
  </conditionalFormatting>
  <conditionalFormatting sqref="BK228:BL228">
    <cfRule type="expression" priority="741" aboveAverage="0" equalAverage="0" bottom="0" percent="0" rank="0" text="" dxfId="41">
      <formula>#ref!="YES"</formula>
    </cfRule>
  </conditionalFormatting>
  <conditionalFormatting sqref="BK228:BL228">
    <cfRule type="expression" priority="742" aboveAverage="0" equalAverage="0" bottom="0" percent="0" rank="0" text="" dxfId="48">
      <formula>#ref!="YES"</formula>
    </cfRule>
  </conditionalFormatting>
  <conditionalFormatting sqref="BQ228">
    <cfRule type="expression" priority="743" aboveAverage="0" equalAverage="0" bottom="0" percent="0" rank="0" text="" dxfId="58">
      <formula>#ref!="YES"</formula>
    </cfRule>
  </conditionalFormatting>
  <conditionalFormatting sqref="BQ228">
    <cfRule type="expression" priority="744" aboveAverage="0" equalAverage="0" bottom="0" percent="0" rank="0" text="" dxfId="60">
      <formula>AND(#ref!="Unsuccessful",#ref!="")</formula>
    </cfRule>
  </conditionalFormatting>
  <conditionalFormatting sqref="BL229:BO230">
    <cfRule type="expression" priority="745" aboveAverage="0" equalAverage="0" bottom="0" percent="0" rank="0" text="" dxfId="4">
      <formula>#ref!="YES"</formula>
    </cfRule>
  </conditionalFormatting>
  <conditionalFormatting sqref="BP229:BP230 BS229:BT230 BA229:BJ230">
    <cfRule type="expression" priority="746" aboveAverage="0" equalAverage="0" bottom="0" percent="0" rank="0" text="" dxfId="36">
      <formula>#ref!="YES"</formula>
    </cfRule>
  </conditionalFormatting>
  <conditionalFormatting sqref="BR230">
    <cfRule type="expression" priority="747" aboveAverage="0" equalAverage="0" bottom="0" percent="0" rank="0" text="" dxfId="37">
      <formula>#ref!="YES"</formula>
    </cfRule>
  </conditionalFormatting>
  <conditionalFormatting sqref="BR229:BR230">
    <cfRule type="expression" priority="748" aboveAverage="0" equalAverage="0" bottom="0" percent="0" rank="0" text="" dxfId="39">
      <formula>AND(#ref!="Unsuccessful",#ref!="")</formula>
    </cfRule>
  </conditionalFormatting>
  <conditionalFormatting sqref="BK229:BL230">
    <cfRule type="expression" priority="749" aboveAverage="0" equalAverage="0" bottom="0" percent="0" rank="0" text="" dxfId="48">
      <formula>#ref!="YES"</formula>
    </cfRule>
  </conditionalFormatting>
  <conditionalFormatting sqref="BQ230">
    <cfRule type="expression" priority="750" aboveAverage="0" equalAverage="0" bottom="0" percent="0" rank="0" text="" dxfId="58">
      <formula>#ref!="YES"</formula>
    </cfRule>
  </conditionalFormatting>
  <conditionalFormatting sqref="BQ229:BQ230">
    <cfRule type="expression" priority="751" aboveAverage="0" equalAverage="0" bottom="0" percent="0" rank="0" text="" dxfId="60">
      <formula>AND(#ref!="Unsuccessful",#ref!="")</formula>
    </cfRule>
  </conditionalFormatting>
  <conditionalFormatting sqref="BA231:BP231">
    <cfRule type="expression" priority="752" aboveAverage="0" equalAverage="0" bottom="0" percent="0" rank="0" text="" dxfId="4">
      <formula>#ref!="YES"</formula>
    </cfRule>
  </conditionalFormatting>
  <conditionalFormatting sqref="BS231:BT231">
    <cfRule type="expression" priority="753" aboveAverage="0" equalAverage="0" bottom="0" percent="0" rank="0" text="" dxfId="36">
      <formula>#ref!="YES"</formula>
    </cfRule>
  </conditionalFormatting>
  <conditionalFormatting sqref="BR231">
    <cfRule type="expression" priority="754" aboveAverage="0" equalAverage="0" bottom="0" percent="0" rank="0" text="" dxfId="80">
      <formula>AND(#ref!="Unsuccessful",#ref!="")</formula>
    </cfRule>
  </conditionalFormatting>
  <conditionalFormatting sqref="BR231">
    <cfRule type="expression" priority="755" aboveAverage="0" equalAverage="0" bottom="0" percent="0" rank="0" text="" dxfId="81">
      <formula>#ref!="YES"</formula>
    </cfRule>
  </conditionalFormatting>
  <conditionalFormatting sqref="BA232:BP232">
    <cfRule type="expression" priority="756" aboveAverage="0" equalAverage="0" bottom="0" percent="0" rank="0" text="" dxfId="4">
      <formula>#ref!="YES"</formula>
    </cfRule>
  </conditionalFormatting>
  <conditionalFormatting sqref="BS232:BT232">
    <cfRule type="expression" priority="757" aboveAverage="0" equalAverage="0" bottom="0" percent="0" rank="0" text="" dxfId="36">
      <formula>#ref!="YES"</formula>
    </cfRule>
  </conditionalFormatting>
  <conditionalFormatting sqref="BQ232">
    <cfRule type="expression" priority="758" aboveAverage="0" equalAverage="0" bottom="0" percent="0" rank="0" text="" dxfId="58">
      <formula>#ref!="YES"</formula>
    </cfRule>
  </conditionalFormatting>
  <conditionalFormatting sqref="BQ232">
    <cfRule type="expression" priority="759" aboveAverage="0" equalAverage="0" bottom="0" percent="0" rank="0" text="" dxfId="60">
      <formula>AND(#ref!="Unsuccessful",#ref!="")</formula>
    </cfRule>
  </conditionalFormatting>
  <conditionalFormatting sqref="BR232">
    <cfRule type="expression" priority="760" aboveAverage="0" equalAverage="0" bottom="0" percent="0" rank="0" text="" dxfId="82">
      <formula>AND($W232="Unsuccessful",$X232="")</formula>
    </cfRule>
  </conditionalFormatting>
  <conditionalFormatting sqref="BR232">
    <cfRule type="expression" priority="761" aboveAverage="0" equalAverage="0" bottom="0" percent="0" rank="0" text="" dxfId="82">
      <formula>#ref!="YES"</formula>
    </cfRule>
  </conditionalFormatting>
  <conditionalFormatting sqref="Q14:Q65 Q67:Q74 Q76:Q84 Q86:Q95 Q97:Q103 Q105 Q152:Q172">
    <cfRule type="expression" priority="762" aboveAverage="0" equalAverage="0" bottom="0" percent="0" rank="0" text="" dxfId="4">
      <formula>#ref!="YES"</formula>
    </cfRule>
  </conditionalFormatting>
  <conditionalFormatting sqref="Q13 Q106 Q124 Q151 Q127">
    <cfRule type="expression" priority="763" aboveAverage="0" equalAverage="0" bottom="0" percent="0" rank="0" text="" dxfId="35">
      <formula>#ref!="YES"</formula>
    </cfRule>
  </conditionalFormatting>
  <conditionalFormatting sqref="Q1:Q12 Q122:Q123 Q125:Q126 Q141:Q150 Q107:Q114 Q116:Q120 Q128:Q132 Q134:Q139 Q174:Q187">
    <cfRule type="expression" priority="764" aboveAverage="0" equalAverage="0" bottom="0" percent="0" rank="0" text="" dxfId="36">
      <formula>#ref!="YES"</formula>
    </cfRule>
  </conditionalFormatting>
  <conditionalFormatting sqref="Q173">
    <cfRule type="expression" priority="765" aboveAverage="0" equalAverage="0" bottom="0" percent="0" rank="0" text="" dxfId="88">
      <formula>#ref!="YES"</formula>
    </cfRule>
  </conditionalFormatting>
  <conditionalFormatting sqref="Q75">
    <cfRule type="expression" priority="766" aboveAverage="0" equalAverage="0" bottom="0" percent="0" rank="0" text="" dxfId="4">
      <formula>#ref!="YES"</formula>
    </cfRule>
  </conditionalFormatting>
  <conditionalFormatting sqref="Q66">
    <cfRule type="expression" priority="767" aboveAverage="0" equalAverage="0" bottom="0" percent="0" rank="0" text="" dxfId="4">
      <formula>#ref!="YES"</formula>
    </cfRule>
  </conditionalFormatting>
  <conditionalFormatting sqref="Q96">
    <cfRule type="expression" priority="768" aboveAverage="0" equalAverage="0" bottom="0" percent="0" rank="0" text="" dxfId="4">
      <formula>#ref!="YES"</formula>
    </cfRule>
  </conditionalFormatting>
  <conditionalFormatting sqref="Q85">
    <cfRule type="expression" priority="769" aboveAverage="0" equalAverage="0" bottom="0" percent="0" rank="0" text="" dxfId="4">
      <formula>#ref!="YES"</formula>
    </cfRule>
  </conditionalFormatting>
  <conditionalFormatting sqref="Q104">
    <cfRule type="expression" priority="770" aboveAverage="0" equalAverage="0" bottom="0" percent="0" rank="0" text="" dxfId="4">
      <formula>#ref!="YES"</formula>
    </cfRule>
  </conditionalFormatting>
  <conditionalFormatting sqref="Q115">
    <cfRule type="expression" priority="771" aboveAverage="0" equalAverage="0" bottom="0" percent="0" rank="0" text="" dxfId="36">
      <formula>#ref!="YES"</formula>
    </cfRule>
  </conditionalFormatting>
  <conditionalFormatting sqref="Q121">
    <cfRule type="expression" priority="772" aboveAverage="0" equalAverage="0" bottom="0" percent="0" rank="0" text="" dxfId="36">
      <formula>#ref!="YES"</formula>
    </cfRule>
  </conditionalFormatting>
  <conditionalFormatting sqref="Q133">
    <cfRule type="expression" priority="773" aboveAverage="0" equalAverage="0" bottom="0" percent="0" rank="0" text="" dxfId="36">
      <formula>#ref!="YES"</formula>
    </cfRule>
  </conditionalFormatting>
  <conditionalFormatting sqref="Q140">
    <cfRule type="expression" priority="774" aboveAverage="0" equalAverage="0" bottom="0" percent="0" rank="0" text="" dxfId="36">
      <formula>#ref!="YES"</formula>
    </cfRule>
  </conditionalFormatting>
  <conditionalFormatting sqref="M1">
    <cfRule type="expression" priority="775" aboveAverage="0" equalAverage="0" bottom="0" percent="0" rank="0" text="" dxfId="4">
      <formula>#ref!="YES"</formula>
    </cfRule>
  </conditionalFormatting>
  <conditionalFormatting sqref="M1">
    <cfRule type="expression" priority="776" aboveAverage="0" equalAverage="0" bottom="0" percent="0" rank="0" text="" dxfId="48">
      <formula>#ref!="YES"</formula>
    </cfRule>
  </conditionalFormatting>
  <conditionalFormatting sqref="N1">
    <cfRule type="expression" priority="777" aboveAverage="0" equalAverage="0" bottom="0" percent="0" rank="0" text="" dxfId="4">
      <formula>#ref!="YES"</formula>
    </cfRule>
  </conditionalFormatting>
  <conditionalFormatting sqref="AA1">
    <cfRule type="expression" priority="778" aboveAverage="0" equalAverage="0" bottom="0" percent="0" rank="0" text="" dxfId="36">
      <formula>#ref!="YES"</formula>
    </cfRule>
  </conditionalFormatting>
  <conditionalFormatting sqref="AB1">
    <cfRule type="expression" priority="779" aboveAverage="0" equalAverage="0" bottom="0" percent="0" rank="0" text="" dxfId="36">
      <formula>#ref!="YES"</formula>
    </cfRule>
  </conditionalFormatting>
  <conditionalFormatting sqref="S25">
    <cfRule type="expression" priority="780" aboveAverage="0" equalAverage="0" bottom="0" percent="0" rank="0" text="" dxfId="58">
      <formula>#ref!="YES"</formula>
    </cfRule>
  </conditionalFormatting>
  <conditionalFormatting sqref="S25">
    <cfRule type="expression" priority="781" aboveAverage="0" equalAverage="0" bottom="0" percent="0" rank="0" text="" dxfId="60">
      <formula>AND(#ref!="Unsuccessful",#ref!="")</formula>
    </cfRule>
  </conditionalFormatting>
  <conditionalFormatting sqref="S10">
    <cfRule type="expression" priority="782" aboveAverage="0" equalAverage="0" bottom="0" percent="0" rank="0" text="" dxfId="58">
      <formula>#ref!="YES"</formula>
    </cfRule>
  </conditionalFormatting>
  <conditionalFormatting sqref="S10">
    <cfRule type="expression" priority="783" aboveAverage="0" equalAverage="0" bottom="0" percent="0" rank="0" text="" dxfId="60">
      <formula>AND(#ref!="Unsuccessful",#ref!="")</formula>
    </cfRule>
  </conditionalFormatting>
  <conditionalFormatting sqref="S35">
    <cfRule type="expression" priority="784" aboveAverage="0" equalAverage="0" bottom="0" percent="0" rank="0" text="" dxfId="58">
      <formula>#ref!="YES"</formula>
    </cfRule>
  </conditionalFormatting>
  <conditionalFormatting sqref="S35">
    <cfRule type="expression" priority="785" aboveAverage="0" equalAverage="0" bottom="0" percent="0" rank="0" text="" dxfId="60">
      <formula>AND(#ref!="Unsuccessful",#ref!="")</formula>
    </cfRule>
  </conditionalFormatting>
  <conditionalFormatting sqref="S130">
    <cfRule type="expression" priority="786" aboveAverage="0" equalAverage="0" bottom="0" percent="0" rank="0" text="" dxfId="58">
      <formula>#ref!="YES"</formula>
    </cfRule>
  </conditionalFormatting>
  <conditionalFormatting sqref="S130">
    <cfRule type="expression" priority="787" aboveAverage="0" equalAverage="0" bottom="0" percent="0" rank="0" text="" dxfId="60">
      <formula>AND(#ref!="Unsuccessful",#ref!="")</formula>
    </cfRule>
  </conditionalFormatting>
  <dataValidations count="4">
    <dataValidation allowBlank="true" operator="equal" showDropDown="false" showErrorMessage="true" showInputMessage="false" sqref="P1:P175 P177 P179:P184 P186:P194 P196" type="list">
      <formula1>choices!$C$3:$C$15</formula1>
      <formula2>0</formula2>
    </dataValidation>
    <dataValidation allowBlank="true" operator="equal" showDropDown="false" showErrorMessage="true" showInputMessage="false" sqref="R1:R207" type="list">
      <formula1>choices!$B$3:$B$8</formula1>
      <formula2>0</formula2>
    </dataValidation>
    <dataValidation allowBlank="true" operator="equal" showDropDown="false" showErrorMessage="true" showInputMessage="false" sqref="L2:L71 L73:L78 L80:L81 L83:L89 L91 L93:L98 L100:L106 L108:L123 L125:L126 L128:L146 L148 L150 L152:L187" type="list">
      <formula1>choices!$D$3:$D$18</formula1>
      <formula2>0</formula2>
    </dataValidation>
    <dataValidation allowBlank="true" operator="equal" showDropDown="false" showErrorMessage="false" showInputMessage="false" sqref="L72 L79 L82 L90 L92 L99 L107 L124 L127 L147 L149 L151 L188:L194 L196" type="list">
      <formula1>choices!$D$4:$D$17</formula1>
      <formula2>0</formula2>
    </dataValidation>
  </dataValidations>
  <hyperlinks>
    <hyperlink ref="AR35" r:id="rId2" display="https://www.planet4589.org/space/deepcat/tab2.html"/>
    <hyperlink ref="AR166" r:id="rId3" display="  periapsis and apoapsis are in km, and the period in hours  &quot; https://www.isro.gov.in/Spacecraft/chandrayaan-1, the thing is still orbiting the moon https://www.nasa.gov/feature/jpl/new-nasa-radar-technique-finds-lost-lunar-spacecraft     &quot; &quot;https://earth.esa.int/web/eoportal/satellite-missions/c-missions/chandrayaan-1&quot;"/>
    <hyperlink ref="AR167" r:id="rId4" display="https://nssdc.gsfc.nasa.gov/nmc/spacecraft/display.action?id=2009-031A"/>
    <hyperlink ref="AR170" r:id="rId5" display="https://earth.esa.int/web/eoportal/satellite-missions/c-missions/chang-e-2"/>
    <hyperlink ref="AR175" r:id="rId6" display="for end of life: https://www.newscientist.com/article/2099696-chinas-jade-rabbit-moon-rover-dead-after-31-months-on-surface/"/>
    <hyperlink ref="AR180" r:id="rId7" display="wikipedia, there isn't much around and the NSS doesn't have it. Also astronautix and https://spaceflight101.com/change/change-5-test-mission/ &quot;It is probable (90%) that the stage re-enters the atmosphere after its flight around the Moon, but it could also enter a highly elliptical orbit with an apogee near 400,000 Kilometers.&quot;"/>
    <hyperlink ref="AR188" r:id="rId8" display="still in august 2020 active, see https://www.isro.gov.in/chandrayaan-2-completes-year-around-moo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9"/>
  <legacyDrawing r:id="rId10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2.8" hidden="false" customHeight="false" outlineLevel="0" collapsed="false">
      <c r="A1" s="31" t="s">
        <v>23</v>
      </c>
      <c r="B1" s="32" t="s">
        <v>743</v>
      </c>
    </row>
    <row r="2" customFormat="false" ht="12.8" hidden="false" customHeight="false" outlineLevel="0" collapsed="false">
      <c r="A2" s="31" t="s">
        <v>17</v>
      </c>
      <c r="B2" s="32" t="s">
        <v>743</v>
      </c>
    </row>
    <row r="4" customFormat="false" ht="12.8" hidden="false" customHeight="false" outlineLevel="0" collapsed="false">
      <c r="A4" s="33" t="s">
        <v>744</v>
      </c>
      <c r="B4" s="34" t="s">
        <v>745</v>
      </c>
      <c r="C4" s="35"/>
      <c r="D4" s="35"/>
      <c r="E4" s="35"/>
      <c r="F4" s="35"/>
      <c r="G4" s="35"/>
      <c r="H4" s="36"/>
    </row>
    <row r="5" customFormat="false" ht="12.8" hidden="false" customHeight="false" outlineLevel="0" collapsed="false">
      <c r="A5" s="37" t="s">
        <v>22</v>
      </c>
      <c r="B5" s="38" t="s">
        <v>119</v>
      </c>
      <c r="C5" s="39" t="s">
        <v>284</v>
      </c>
      <c r="D5" s="39" t="s">
        <v>86</v>
      </c>
      <c r="E5" s="39" t="s">
        <v>69</v>
      </c>
      <c r="F5" s="39" t="s">
        <v>153</v>
      </c>
      <c r="G5" s="39" t="s">
        <v>53</v>
      </c>
      <c r="H5" s="40" t="s">
        <v>746</v>
      </c>
    </row>
    <row r="6" customFormat="false" ht="12.8" hidden="false" customHeight="false" outlineLevel="0" collapsed="false">
      <c r="A6" s="41" t="s">
        <v>59</v>
      </c>
      <c r="B6" s="42"/>
      <c r="C6" s="43" t="n">
        <v>7</v>
      </c>
      <c r="D6" s="44"/>
      <c r="E6" s="43" t="n">
        <v>6</v>
      </c>
      <c r="F6" s="43" t="n">
        <v>11</v>
      </c>
      <c r="G6" s="45" t="n">
        <v>7</v>
      </c>
      <c r="H6" s="46" t="n">
        <v>31</v>
      </c>
    </row>
    <row r="7" customFormat="false" ht="12.8" hidden="false" customHeight="false" outlineLevel="0" collapsed="false">
      <c r="A7" s="47" t="s">
        <v>79</v>
      </c>
      <c r="B7" s="48" t="n">
        <v>10</v>
      </c>
      <c r="C7" s="49" t="n">
        <v>2</v>
      </c>
      <c r="D7" s="49" t="n">
        <v>1</v>
      </c>
      <c r="E7" s="49" t="n">
        <v>2</v>
      </c>
      <c r="F7" s="49" t="n">
        <v>5</v>
      </c>
      <c r="G7" s="50" t="n">
        <v>3</v>
      </c>
      <c r="H7" s="51" t="n">
        <v>23</v>
      </c>
    </row>
    <row r="8" customFormat="false" ht="12.8" hidden="false" customHeight="false" outlineLevel="0" collapsed="false">
      <c r="A8" s="47" t="s">
        <v>110</v>
      </c>
      <c r="B8" s="52"/>
      <c r="C8" s="53"/>
      <c r="D8" s="53"/>
      <c r="E8" s="49" t="n">
        <v>33</v>
      </c>
      <c r="F8" s="53"/>
      <c r="G8" s="54"/>
      <c r="H8" s="51" t="n">
        <v>33</v>
      </c>
    </row>
    <row r="9" customFormat="false" ht="12.8" hidden="false" customHeight="false" outlineLevel="0" collapsed="false">
      <c r="A9" s="47" t="s">
        <v>216</v>
      </c>
      <c r="B9" s="52"/>
      <c r="C9" s="53"/>
      <c r="D9" s="53"/>
      <c r="E9" s="49" t="n">
        <v>15</v>
      </c>
      <c r="F9" s="53"/>
      <c r="G9" s="50" t="n">
        <v>2</v>
      </c>
      <c r="H9" s="51" t="n">
        <v>17</v>
      </c>
    </row>
    <row r="10" customFormat="false" ht="12.8" hidden="false" customHeight="false" outlineLevel="0" collapsed="false">
      <c r="A10" s="47" t="s">
        <v>141</v>
      </c>
      <c r="B10" s="52"/>
      <c r="C10" s="49" t="n">
        <v>2</v>
      </c>
      <c r="D10" s="53"/>
      <c r="E10" s="49" t="n">
        <v>1</v>
      </c>
      <c r="F10" s="49" t="n">
        <v>10</v>
      </c>
      <c r="G10" s="54"/>
      <c r="H10" s="51" t="n">
        <v>13</v>
      </c>
    </row>
    <row r="11" customFormat="false" ht="12.8" hidden="false" customHeight="false" outlineLevel="0" collapsed="false">
      <c r="A11" s="47" t="s">
        <v>158</v>
      </c>
      <c r="B11" s="52"/>
      <c r="C11" s="53"/>
      <c r="D11" s="49" t="n">
        <v>1</v>
      </c>
      <c r="E11" s="53"/>
      <c r="F11" s="49" t="n">
        <v>1</v>
      </c>
      <c r="G11" s="50" t="n">
        <v>4</v>
      </c>
      <c r="H11" s="51" t="n">
        <v>6</v>
      </c>
    </row>
    <row r="12" customFormat="false" ht="12.8" hidden="false" customHeight="false" outlineLevel="0" collapsed="false">
      <c r="A12" s="47" t="s">
        <v>537</v>
      </c>
      <c r="B12" s="52"/>
      <c r="C12" s="53"/>
      <c r="D12" s="53"/>
      <c r="E12" s="49" t="n">
        <v>1</v>
      </c>
      <c r="F12" s="53"/>
      <c r="G12" s="50" t="n">
        <v>1</v>
      </c>
      <c r="H12" s="51" t="n">
        <v>2</v>
      </c>
    </row>
    <row r="13" customFormat="false" ht="12.8" hidden="false" customHeight="false" outlineLevel="0" collapsed="false">
      <c r="A13" s="47" t="s">
        <v>94</v>
      </c>
      <c r="B13" s="52"/>
      <c r="C13" s="53"/>
      <c r="D13" s="49" t="n">
        <v>8</v>
      </c>
      <c r="E13" s="49" t="n">
        <v>3</v>
      </c>
      <c r="F13" s="49" t="n">
        <v>2</v>
      </c>
      <c r="G13" s="50" t="n">
        <v>4</v>
      </c>
      <c r="H13" s="51" t="n">
        <v>17</v>
      </c>
    </row>
    <row r="14" customFormat="false" ht="12.8" hidden="false" customHeight="false" outlineLevel="0" collapsed="false">
      <c r="A14" s="47" t="s">
        <v>289</v>
      </c>
      <c r="B14" s="52"/>
      <c r="C14" s="49" t="n">
        <v>19</v>
      </c>
      <c r="D14" s="53"/>
      <c r="E14" s="53"/>
      <c r="F14" s="53"/>
      <c r="G14" s="54"/>
      <c r="H14" s="51" t="n">
        <v>19</v>
      </c>
    </row>
    <row r="15" customFormat="false" ht="12.8" hidden="false" customHeight="false" outlineLevel="0" collapsed="false">
      <c r="A15" s="47" t="s">
        <v>206</v>
      </c>
      <c r="B15" s="55"/>
      <c r="C15" s="56" t="n">
        <v>1</v>
      </c>
      <c r="D15" s="57"/>
      <c r="E15" s="57"/>
      <c r="F15" s="56" t="n">
        <v>26</v>
      </c>
      <c r="G15" s="58"/>
      <c r="H15" s="59" t="n">
        <v>27</v>
      </c>
    </row>
    <row r="16" customFormat="false" ht="12.8" hidden="false" customHeight="false" outlineLevel="0" collapsed="false">
      <c r="A16" s="60" t="s">
        <v>746</v>
      </c>
      <c r="B16" s="61" t="n">
        <v>10</v>
      </c>
      <c r="C16" s="62" t="n">
        <v>31</v>
      </c>
      <c r="D16" s="62" t="n">
        <v>10</v>
      </c>
      <c r="E16" s="62" t="n">
        <v>61</v>
      </c>
      <c r="F16" s="62" t="n">
        <v>55</v>
      </c>
      <c r="G16" s="63" t="n">
        <v>21</v>
      </c>
      <c r="H16" s="64" t="n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21"/>
  <sheetViews>
    <sheetView showFormulas="false" showGridLines="true" showRowColHeaders="true" showZeros="true" rightToLeft="false" tabSelected="false" showOutlineSymbols="true" defaultGridColor="true" view="normal" topLeftCell="E94" colorId="64" zoomScale="55" zoomScaleNormal="55" zoomScalePageLayoutView="100" workbookViewId="0">
      <selection pane="topLeft" activeCell="H220" activeCellId="0" sqref="H220"/>
    </sheetView>
  </sheetViews>
  <sheetFormatPr defaultRowHeight="13.8" zeroHeight="false" outlineLevelRow="0" outlineLevelCol="0"/>
  <cols>
    <col collapsed="false" customWidth="true" hidden="false" outlineLevel="0" max="1" min="1" style="65" width="36.2"/>
    <col collapsed="false" customWidth="true" hidden="false" outlineLevel="0" max="2" min="2" style="65" width="28.47"/>
    <col collapsed="false" customWidth="true" hidden="false" outlineLevel="0" max="3" min="3" style="65" width="11.9"/>
    <col collapsed="false" customWidth="true" hidden="false" outlineLevel="0" max="4" min="4" style="65" width="36.77"/>
    <col collapsed="false" customWidth="true" hidden="false" outlineLevel="0" max="6" min="5" style="65" width="12.2"/>
    <col collapsed="false" customWidth="true" hidden="false" outlineLevel="0" max="7" min="7" style="66" width="12.91"/>
    <col collapsed="false" customWidth="true" hidden="false" outlineLevel="0" max="8" min="8" style="65" width="25.5"/>
    <col collapsed="false" customWidth="true" hidden="false" outlineLevel="0" max="9" min="9" style="65" width="12.2"/>
    <col collapsed="false" customWidth="true" hidden="false" outlineLevel="0" max="10" min="10" style="65" width="43.4"/>
    <col collapsed="false" customWidth="true" hidden="false" outlineLevel="0" max="11" min="11" style="65" width="8.5"/>
    <col collapsed="false" customWidth="true" hidden="false" outlineLevel="0" max="12" min="12" style="65" width="21.4"/>
    <col collapsed="false" customWidth="true" hidden="false" outlineLevel="0" max="13" min="13" style="67" width="25.9"/>
    <col collapsed="false" customWidth="true" hidden="false" outlineLevel="0" max="14" min="14" style="68" width="21"/>
    <col collapsed="false" customWidth="true" hidden="false" outlineLevel="0" max="15" min="15" style="65" width="12.2"/>
    <col collapsed="false" customWidth="true" hidden="false" outlineLevel="0" max="16" min="16" style="65" width="17"/>
    <col collapsed="false" customWidth="true" hidden="false" outlineLevel="0" max="17" min="17" style="65" width="21"/>
    <col collapsed="false" customWidth="true" hidden="false" outlineLevel="0" max="18" min="18" style="65" width="12.6"/>
    <col collapsed="false" customWidth="true" hidden="false" outlineLevel="0" max="19" min="19" style="65" width="18.67"/>
    <col collapsed="false" customWidth="true" hidden="false" outlineLevel="0" max="20" min="20" style="65" width="28.31"/>
    <col collapsed="false" customWidth="true" hidden="false" outlineLevel="0" max="21" min="21" style="65" width="23.43"/>
    <col collapsed="false" customWidth="true" hidden="false" outlineLevel="0" max="22" min="22" style="65" width="17.6"/>
    <col collapsed="false" customWidth="true" hidden="false" outlineLevel="0" max="23" min="23" style="65" width="20.5"/>
    <col collapsed="false" customWidth="true" hidden="false" outlineLevel="0" max="24" min="24" style="66" width="22"/>
    <col collapsed="false" customWidth="true" hidden="false" outlineLevel="0" max="25" min="25" style="69" width="19.4"/>
    <col collapsed="false" customWidth="true" hidden="false" outlineLevel="0" max="26" min="26" style="69" width="12.03"/>
    <col collapsed="false" customWidth="true" hidden="false" outlineLevel="0" max="27" min="27" style="65" width="14.9"/>
    <col collapsed="false" customWidth="true" hidden="false" outlineLevel="0" max="28" min="28" style="65" width="16.5"/>
    <col collapsed="false" customWidth="true" hidden="false" outlineLevel="0" max="985" min="29" style="65" width="12.6"/>
    <col collapsed="false" customWidth="true" hidden="false" outlineLevel="0" max="987" min="986" style="70" width="12.6"/>
    <col collapsed="false" customWidth="true" hidden="false" outlineLevel="0" max="989" min="988" style="71" width="12.6"/>
    <col collapsed="false" customWidth="true" hidden="false" outlineLevel="0" max="1025" min="990" style="71" width="10.5"/>
  </cols>
  <sheetData>
    <row r="1" s="74" customFormat="true" ht="14.7" hidden="false" customHeight="true" outlineLevel="0" collapsed="false">
      <c r="A1" s="72" t="str">
        <f aca="false">IF(MOONDB!A1="", "", MOONDB!A1)</f>
        <v>OBJECT_NAME</v>
      </c>
      <c r="B1" s="72" t="str">
        <f aca="false">IF(MOONDB!B1="", "", MOONDB!B1)</f>
        <v>MISSION</v>
      </c>
      <c r="C1" s="72" t="str">
        <f aca="false">IF(MOONDB!C1="", "", MOONDB!C1)</f>
        <v>PROGRAM</v>
      </c>
      <c r="D1" s="72" t="str">
        <f aca="false">IF(MOONDB!D1="", "", MOONDB!D1)</f>
        <v>PARENT</v>
      </c>
      <c r="E1" s="72" t="str">
        <f aca="false">IF(MOONDB!E1="", "", MOONDB!E1)</f>
        <v>NSSDCID</v>
      </c>
      <c r="F1" s="72" t="str">
        <f aca="false">IF(MOONDB!F1="", "", MOONDB!F1)</f>
        <v>COSPARID</v>
      </c>
      <c r="G1" s="72" t="str">
        <f aca="false">IF(MOONDB!G1="", "", MOONDB!G1)</f>
        <v>LAUNCH_EPOCH</v>
      </c>
      <c r="H1" s="72" t="str">
        <f aca="false">IF(MOONDB!H1="", "", MOONDB!H1)</f>
        <v>LAUNCHER</v>
      </c>
      <c r="I1" s="72" t="str">
        <f aca="false">IF(MOONDB!I1="", "", MOONDB!I1)</f>
        <v>LAUNCH_SITE</v>
      </c>
      <c r="J1" s="72" t="str">
        <f aca="false">IF(MOONDB!J1="", "", MOONDB!J1)</f>
        <v>OPERATORS</v>
      </c>
      <c r="K1" s="72" t="str">
        <f aca="false">IF(MOONDB!K1="", "", MOONDB!K1)</f>
        <v>NATION</v>
      </c>
      <c r="L1" s="72" t="str">
        <f aca="false">IF(MOONDB!L1="", "", MOONDB!L1)</f>
        <v>BUS_TYPE</v>
      </c>
      <c r="M1" s="73" t="str">
        <f aca="false">IF(MOONDB!M1="", "", MOONDB!M1)</f>
        <v>MASS_TOT</v>
      </c>
      <c r="N1" s="73" t="str">
        <f aca="false">IF(MOONDB!N1="", "", MOONDB!N1)</f>
        <v>MASS_DRY</v>
      </c>
      <c r="O1" s="72" t="str">
        <f aca="false">IF(MOONDB!O1="", "", MOONDB!O1)</f>
        <v>POWER</v>
      </c>
      <c r="P1" s="72" t="str">
        <f aca="false">IF(MOONDB!P1="", "", MOONDB!P1)</f>
        <v>TARGET</v>
      </c>
      <c r="Q1" s="72" t="str">
        <f aca="false">IF(MOONDB!Q1="", "", MOONDB!Q1)</f>
        <v>TRAJECTORY_COMMENT</v>
      </c>
      <c r="R1" s="72" t="str">
        <f aca="false">IF(MOONDB!R1="", "", MOONDB!R1)</f>
        <v>RESULT</v>
      </c>
      <c r="S1" s="72" t="str">
        <f aca="false">IF(MOONDB!S1="", "", MOONDB!S1)</f>
        <v>FAILURE_REASON</v>
      </c>
      <c r="T1" s="72" t="str">
        <f aca="false">IF(MOONDB!T1="", "", MOONDB!T1)</f>
        <v>RESULT_COMMENT</v>
      </c>
      <c r="U1" s="72" t="str">
        <f aca="false">IF(MOONDB!U1="", "", MOONDB!U1)</f>
        <v>DISPOSAL_STRATEGY</v>
      </c>
      <c r="V1" s="72" t="str">
        <f aca="false">IF(MOONDB!V1="", "", MOONDB!V1)</f>
        <v>LAST_KNOWN_BODY</v>
      </c>
      <c r="W1" s="72" t="str">
        <f aca="false">IF(MOONDB!W1="", "", MOONDB!W1)</f>
        <v>LAST_KNOWN_STATUS</v>
      </c>
      <c r="X1" s="72" t="str">
        <f aca="false">IF(MOONDB!X1="", "", MOONDB!X1)</f>
        <v>LAST_KNOWN_STATUS_EPOCH</v>
      </c>
      <c r="Y1" s="72" t="str">
        <f aca="false">IF(MOONDB!Y1="", "", MOONDB!Y1)</f>
        <v>OBSERVATION</v>
      </c>
      <c r="Z1" s="72" t="str">
        <f aca="false">IF(MOONDB!Z1="", "", MOONDB!Z1)</f>
        <v>OBS_REFERENCE</v>
      </c>
      <c r="AA1" s="73" t="str">
        <f aca="false">IF(MOONDB!AA1="", "", MOONDB!AA1)</f>
        <v>LAST_KNOWN_LATITUDE</v>
      </c>
      <c r="AB1" s="73" t="str">
        <f aca="false">IF(MOONDB!AB1="", "", MOONDB!AB1)</f>
        <v>LAST_KNOWN_LONGITUDE</v>
      </c>
      <c r="AC1" s="73" t="str">
        <f aca="false">IF(MOONDB!AC1="", "", MOONDB!AC1)</f>
        <v>HORIZONS</v>
      </c>
      <c r="AD1" s="73" t="str">
        <f aca="false">IF(MOONDB!AO1="", "", MOONDB!AO1)</f>
        <v>SHAPE</v>
      </c>
      <c r="AE1" s="73" t="str">
        <f aca="false">IF(MOONDB!AP1="", "", MOONDB!AP1)</f>
        <v>SIZE_1</v>
      </c>
      <c r="AF1" s="73" t="str">
        <f aca="false">IF(MOONDB!AQ1="", "", MOONDB!AQ1)</f>
        <v>SIZE_2</v>
      </c>
      <c r="AG1" s="73" t="str">
        <f aca="false">IF(MOONDB!AR1="", "", MOONDB!AR1)</f>
        <v>REFERENCE_NOTES</v>
      </c>
      <c r="AH1" s="73" t="str">
        <f aca="false">IF(MOONDB!AS1="", "", MOONDB!AS1)</f>
        <v/>
      </c>
      <c r="AI1" s="73" t="str">
        <f aca="false">IF(MOONDB!AT1="", "", MOONDB!AT1)</f>
        <v/>
      </c>
      <c r="AJ1" s="73" t="str">
        <f aca="false">IF(MOONDB!AU1="", "", MOONDB!AU1)</f>
        <v/>
      </c>
      <c r="AKX1" s="70"/>
      <c r="AKY1" s="70"/>
      <c r="AKZ1" s="71"/>
      <c r="ALA1" s="71"/>
      <c r="ALB1" s="71"/>
      <c r="ALC1" s="71"/>
      <c r="ALD1" s="71"/>
      <c r="ALE1" s="71"/>
      <c r="ALF1" s="71"/>
      <c r="ALG1" s="71"/>
      <c r="ALH1" s="71"/>
      <c r="ALI1" s="71"/>
      <c r="ALJ1" s="71"/>
      <c r="ALK1" s="71"/>
      <c r="ALL1" s="71"/>
      <c r="ALM1" s="71"/>
      <c r="ALN1" s="71"/>
      <c r="ALO1" s="71"/>
      <c r="ALP1" s="71"/>
      <c r="ALQ1" s="71"/>
      <c r="ALR1" s="71"/>
      <c r="ALS1" s="71"/>
      <c r="ALT1" s="71"/>
      <c r="ALU1" s="71"/>
      <c r="ALV1" s="71"/>
      <c r="ALW1" s="71"/>
      <c r="ALX1" s="71"/>
      <c r="ALY1" s="71"/>
      <c r="ALZ1" s="71"/>
      <c r="AMA1" s="71"/>
      <c r="AMB1" s="71"/>
      <c r="AMC1" s="71"/>
      <c r="AMD1" s="71"/>
      <c r="AME1" s="71"/>
      <c r="AMF1" s="71"/>
      <c r="AMG1" s="71"/>
      <c r="AMH1" s="71"/>
      <c r="AMI1" s="71"/>
      <c r="AMJ1" s="71"/>
    </row>
    <row r="2" customFormat="false" ht="14.7" hidden="false" customHeight="true" outlineLevel="0" collapsed="false">
      <c r="A2" s="72" t="str">
        <f aca="false">IF(MOONDB!A2="", "", MOONDB!A2)</f>
        <v>Pioneer 0</v>
      </c>
      <c r="B2" s="72" t="str">
        <f aca="false">IF(MOONDB!B2="", "", MOONDB!B2)</f>
        <v>Pioneer 0</v>
      </c>
      <c r="C2" s="72" t="str">
        <f aca="false">IF(MOONDB!C2="", "", MOONDB!C2)</f>
        <v>Pioneer</v>
      </c>
      <c r="D2" s="72" t="str">
        <f aca="false">IF(MOONDB!D2="", "", MOONDB!D2)</f>
        <v>-</v>
      </c>
      <c r="E2" s="72" t="str">
        <f aca="false">IF(MOONDB!E2="", "", MOONDB!E2)</f>
        <v>ABLE1</v>
      </c>
      <c r="F2" s="72" t="str">
        <f aca="false">IF(MOONDB!F2="", "", MOONDB!F2)</f>
        <v>ABLE1</v>
      </c>
      <c r="G2" s="72" t="n">
        <f aca="false">IF(MOONDB!G2="", "", MOONDB!G2)</f>
        <v>21414</v>
      </c>
      <c r="H2" s="72" t="str">
        <f aca="false">IF(MOONDB!H2="", "", MOONDB!H2)</f>
        <v>Thor-Able</v>
      </c>
      <c r="I2" s="72" t="str">
        <f aca="false">IF(MOONDB!I2="", "", MOONDB!I2)</f>
        <v>Cape Canaveral, United States</v>
      </c>
      <c r="J2" s="72" t="str">
        <f aca="false">IF(MOONDB!J2="", "", MOONDB!J2)</f>
        <v>Department of Defense-Department of the Air Force</v>
      </c>
      <c r="K2" s="72" t="str">
        <f aca="false">IF(MOONDB!K2="", "", MOONDB!K2)</f>
        <v>USA</v>
      </c>
      <c r="L2" s="72" t="str">
        <f aca="false">IF(MOONDB!L2="", "", MOONDB!L2)</f>
        <v>R-ORB</v>
      </c>
      <c r="M2" s="73" t="str">
        <f aca="false">IF(MOONDB!M2="", "", MOONDB!M2)</f>
        <v/>
      </c>
      <c r="N2" s="73" t="n">
        <f aca="false">IF(MOONDB!N2="", "", MOONDB!N2)</f>
        <v>38.1</v>
      </c>
      <c r="O2" s="72" t="str">
        <f aca="false">IF(MOONDB!O2="", "", MOONDB!O2)</f>
        <v>Unknown</v>
      </c>
      <c r="P2" s="72" t="str">
        <f aca="false">IF(MOONDB!P2="", "", MOONDB!P2)</f>
        <v>Orbit</v>
      </c>
      <c r="Q2" s="72" t="str">
        <f aca="false">IF(MOONDB!Q2="", "", MOONDB!Q2)</f>
        <v>LLO</v>
      </c>
      <c r="R2" s="72" t="str">
        <f aca="false">IF(MOONDB!R2="", "", MOONDB!R2)</f>
        <v>Unproven</v>
      </c>
      <c r="S2" s="72" t="str">
        <f aca="false">IF(MOONDB!S2="", "", MOONDB!S2)</f>
        <v>Launcher failure</v>
      </c>
      <c r="T2" s="72" t="str">
        <f aca="false">IF(MOONDB!T2="", "", MOONDB!T2)</f>
        <v/>
      </c>
      <c r="U2" s="72" t="str">
        <f aca="false">IF(MOONDB!U2="", "", MOONDB!U2)</f>
        <v>Unknown</v>
      </c>
      <c r="V2" s="72" t="str">
        <f aca="false">IF(MOONDB!V2="", "", MOONDB!V2)</f>
        <v>E</v>
      </c>
      <c r="W2" s="72" t="str">
        <f aca="false">IF(MOONDB!W2="", "", MOONDB!W2)</f>
        <v>Destroyed during launch</v>
      </c>
      <c r="X2" s="72" t="n">
        <f aca="false">IF(MOONDB!X2="", "", MOONDB!X2)</f>
        <v>21414</v>
      </c>
      <c r="Y2" s="72" t="str">
        <f aca="false">IF(MOONDB!Y2="", "", MOONDB!Y2)</f>
        <v/>
      </c>
      <c r="Z2" s="72" t="str">
        <f aca="false">IF(MOONDB!Z2="", "", MOONDB!Z2)</f>
        <v/>
      </c>
      <c r="AA2" s="73" t="str">
        <f aca="false">IF(MOONDB!AA2="", "", MOONDB!AA2)</f>
        <v/>
      </c>
      <c r="AB2" s="73" t="str">
        <f aca="false">IF(MOONDB!AB2="", "", MOONDB!AB2)</f>
        <v/>
      </c>
      <c r="AC2" s="73" t="str">
        <f aca="false">IF(MOONDB!AC2="", "", MOONDB!AC2)</f>
        <v/>
      </c>
      <c r="AD2" s="73" t="str">
        <f aca="false">IF(MOONDB!AO2="", "", MOONDB!AO2)</f>
        <v/>
      </c>
      <c r="AE2" s="73" t="str">
        <f aca="false">IF(MOONDB!AP2="", "", MOONDB!AP2)</f>
        <v/>
      </c>
      <c r="AF2" s="73" t="str">
        <f aca="false">IF(MOONDB!AQ2="", "", MOONDB!AQ2)</f>
        <v/>
      </c>
      <c r="AG2" s="73" t="str">
        <f aca="false">IF(MOONDB!AR2="", "", MOONDB!AR2)</f>
        <v>Siddiqi, Asif A. Beyond Earth: A Chronicle of Deep Space Exploration, 1958-2016. NASA History Program Office, 2018.</v>
      </c>
      <c r="AH2" s="73" t="str">
        <f aca="false">IF(MOONDB!AS2="", "", MOONDB!AS2)</f>
        <v/>
      </c>
      <c r="AI2" s="73" t="str">
        <f aca="false">IF(MOONDB!AT2="", "", MOONDB!AT2)</f>
        <v/>
      </c>
      <c r="AJ2" s="73" t="str">
        <f aca="false">IF(MOONDB!AU2="", "", MOONDB!AU2)</f>
        <v/>
      </c>
      <c r="AK2" s="74"/>
      <c r="AL2" s="74"/>
      <c r="AM2" s="74"/>
      <c r="AN2" s="74"/>
      <c r="AO2" s="74"/>
      <c r="AP2" s="74"/>
    </row>
    <row r="3" customFormat="false" ht="14.7" hidden="false" customHeight="true" outlineLevel="0" collapsed="false">
      <c r="A3" s="72" t="str">
        <f aca="false">IF(MOONDB!A3="", "", MOONDB!A3)</f>
        <v>Luna 1958A</v>
      </c>
      <c r="B3" s="72" t="str">
        <f aca="false">IF(MOONDB!B3="", "", MOONDB!B3)</f>
        <v>Luna 1958A</v>
      </c>
      <c r="C3" s="72" t="str">
        <f aca="false">IF(MOONDB!C3="", "", MOONDB!C3)</f>
        <v>Luna</v>
      </c>
      <c r="D3" s="72" t="str">
        <f aca="false">IF(MOONDB!D3="", "", MOONDB!D3)</f>
        <v>-</v>
      </c>
      <c r="E3" s="72" t="str">
        <f aca="false">IF(MOONDB!E3="", "", MOONDB!E3)</f>
        <v>N/A</v>
      </c>
      <c r="F3" s="72" t="str">
        <f aca="false">IF(MOONDB!F3="", "", MOONDB!F3)</f>
        <v>N/A</v>
      </c>
      <c r="G3" s="72" t="n">
        <f aca="false">IF(MOONDB!G3="", "", MOONDB!G3)</f>
        <v>21451</v>
      </c>
      <c r="H3" s="72" t="str">
        <f aca="false">IF(MOONDB!H3="", "", MOONDB!H3)</f>
        <v>SL-3/A-1</v>
      </c>
      <c r="I3" s="72" t="str">
        <f aca="false">IF(MOONDB!I3="", "", MOONDB!I3)</f>
        <v>Tyuratam (Baikonur Cosmodrome), U.S.S.R</v>
      </c>
      <c r="J3" s="72" t="str">
        <f aca="false">IF(MOONDB!J3="", "", MOONDB!J3)</f>
        <v>Unknown</v>
      </c>
      <c r="K3" s="72" t="str">
        <f aca="false">IF(MOONDB!K3="", "", MOONDB!K3)</f>
        <v>USSR</v>
      </c>
      <c r="L3" s="72" t="str">
        <f aca="false">IF(MOONDB!L3="", "", MOONDB!L3)</f>
        <v>R-IMP</v>
      </c>
      <c r="M3" s="73" t="str">
        <f aca="false">IF(MOONDB!M3="", "", MOONDB!M3)</f>
        <v/>
      </c>
      <c r="N3" s="73" t="n">
        <f aca="false">IF(MOONDB!N3="", "", MOONDB!N3)</f>
        <v>360</v>
      </c>
      <c r="O3" s="72" t="str">
        <f aca="false">IF(MOONDB!O3="", "", MOONDB!O3)</f>
        <v>Unknown</v>
      </c>
      <c r="P3" s="72" t="str">
        <f aca="false">IF(MOONDB!P3="", "", MOONDB!P3)</f>
        <v>Impact</v>
      </c>
      <c r="Q3" s="72" t="str">
        <f aca="false">IF(MOONDB!Q3="", "", MOONDB!Q3)</f>
        <v/>
      </c>
      <c r="R3" s="72" t="str">
        <f aca="false">IF(MOONDB!R3="", "", MOONDB!R3)</f>
        <v>Unproven</v>
      </c>
      <c r="S3" s="72" t="str">
        <f aca="false">IF(MOONDB!S3="", "", MOONDB!S3)</f>
        <v>Launcher failure</v>
      </c>
      <c r="T3" s="72" t="str">
        <f aca="false">IF(MOONDB!T3="", "", MOONDB!T3)</f>
        <v/>
      </c>
      <c r="U3" s="72" t="str">
        <f aca="false">IF(MOONDB!U3="", "", MOONDB!U3)</f>
        <v>Moon impact</v>
      </c>
      <c r="V3" s="72" t="str">
        <f aca="false">IF(MOONDB!V3="", "", MOONDB!V3)</f>
        <v>E</v>
      </c>
      <c r="W3" s="72" t="str">
        <f aca="false">IF(MOONDB!W3="", "", MOONDB!W3)</f>
        <v>Destroyed during launch</v>
      </c>
      <c r="X3" s="72" t="n">
        <f aca="false">IF(MOONDB!X3="", "", MOONDB!X3)</f>
        <v>21451</v>
      </c>
      <c r="Y3" s="72" t="str">
        <f aca="false">IF(MOONDB!Y3="", "", MOONDB!Y3)</f>
        <v/>
      </c>
      <c r="Z3" s="72" t="str">
        <f aca="false">IF(MOONDB!Z3="", "", MOONDB!Z3)</f>
        <v/>
      </c>
      <c r="AA3" s="73" t="str">
        <f aca="false">IF(MOONDB!AA3="", "", MOONDB!AA3)</f>
        <v/>
      </c>
      <c r="AB3" s="73" t="str">
        <f aca="false">IF(MOONDB!AB3="", "", MOONDB!AB3)</f>
        <v/>
      </c>
      <c r="AC3" s="73" t="str">
        <f aca="false">IF(MOONDB!AC3="", "", MOONDB!AC3)</f>
        <v/>
      </c>
      <c r="AD3" s="73" t="str">
        <f aca="false">IF(MOONDB!AO3="", "", MOONDB!AO3)</f>
        <v/>
      </c>
      <c r="AE3" s="73" t="str">
        <f aca="false">IF(MOONDB!AP3="", "", MOONDB!AP3)</f>
        <v/>
      </c>
      <c r="AF3" s="73" t="str">
        <f aca="false">IF(MOONDB!AQ3="", "", MOONDB!AQ3)</f>
        <v/>
      </c>
      <c r="AG3" s="73" t="str">
        <f aca="false">IF(MOONDB!AR3="", "", MOONDB!AR3)</f>
        <v/>
      </c>
      <c r="AH3" s="73" t="str">
        <f aca="false">IF(MOONDB!AS3="", "", MOONDB!AS3)</f>
        <v/>
      </c>
      <c r="AI3" s="73" t="str">
        <f aca="false">IF(MOONDB!AT3="", "", MOONDB!AT3)</f>
        <v/>
      </c>
      <c r="AJ3" s="73" t="str">
        <f aca="false">IF(MOONDB!AU3="", "", MOONDB!AU3)</f>
        <v/>
      </c>
      <c r="AK3" s="74"/>
      <c r="AL3" s="74"/>
      <c r="AM3" s="74"/>
      <c r="AN3" s="74"/>
      <c r="AO3" s="74"/>
      <c r="AP3" s="74"/>
    </row>
    <row r="4" customFormat="false" ht="14.7" hidden="false" customHeight="true" outlineLevel="0" collapsed="false">
      <c r="A4" s="72" t="str">
        <f aca="false">IF(MOONDB!A4="", "", MOONDB!A4)</f>
        <v>Luna 1958B</v>
      </c>
      <c r="B4" s="72" t="str">
        <f aca="false">IF(MOONDB!B4="", "", MOONDB!B4)</f>
        <v>Luna 1958B</v>
      </c>
      <c r="C4" s="72" t="str">
        <f aca="false">IF(MOONDB!C4="", "", MOONDB!C4)</f>
        <v>Luna</v>
      </c>
      <c r="D4" s="72" t="str">
        <f aca="false">IF(MOONDB!D4="", "", MOONDB!D4)</f>
        <v>-</v>
      </c>
      <c r="E4" s="72" t="str">
        <f aca="false">IF(MOONDB!E4="", "", MOONDB!E4)</f>
        <v>N/A</v>
      </c>
      <c r="F4" s="72" t="str">
        <f aca="false">IF(MOONDB!F4="", "", MOONDB!F4)</f>
        <v>N/A</v>
      </c>
      <c r="G4" s="72" t="n">
        <f aca="false">IF(MOONDB!G4="", "", MOONDB!G4)</f>
        <v>21469</v>
      </c>
      <c r="H4" s="72" t="str">
        <f aca="false">IF(MOONDB!H4="", "", MOONDB!H4)</f>
        <v>SL-3/A-1</v>
      </c>
      <c r="I4" s="72" t="str">
        <f aca="false">IF(MOONDB!I4="", "", MOONDB!I4)</f>
        <v>Tyuratam (Baikonur Cosmodrome), U.S.S.R</v>
      </c>
      <c r="J4" s="72" t="str">
        <f aca="false">IF(MOONDB!J4="", "", MOONDB!J4)</f>
        <v>Unknown</v>
      </c>
      <c r="K4" s="72" t="str">
        <f aca="false">IF(MOONDB!K4="", "", MOONDB!K4)</f>
        <v>USSR</v>
      </c>
      <c r="L4" s="72" t="str">
        <f aca="false">IF(MOONDB!L4="", "", MOONDB!L4)</f>
        <v>R-IMP</v>
      </c>
      <c r="M4" s="73" t="str">
        <f aca="false">IF(MOONDB!M4="", "", MOONDB!M4)</f>
        <v/>
      </c>
      <c r="N4" s="73" t="n">
        <f aca="false">IF(MOONDB!N4="", "", MOONDB!N4)</f>
        <v>360</v>
      </c>
      <c r="O4" s="72" t="str">
        <f aca="false">IF(MOONDB!O4="", "", MOONDB!O4)</f>
        <v>Unknown</v>
      </c>
      <c r="P4" s="72" t="str">
        <f aca="false">IF(MOONDB!P4="", "", MOONDB!P4)</f>
        <v>Impact</v>
      </c>
      <c r="Q4" s="72" t="str">
        <f aca="false">IF(MOONDB!Q4="", "", MOONDB!Q4)</f>
        <v/>
      </c>
      <c r="R4" s="72" t="str">
        <f aca="false">IF(MOONDB!R4="", "", MOONDB!R4)</f>
        <v>Unproven</v>
      </c>
      <c r="S4" s="72" t="str">
        <f aca="false">IF(MOONDB!S4="", "", MOONDB!S4)</f>
        <v>Launcher failure</v>
      </c>
      <c r="T4" s="72" t="str">
        <f aca="false">IF(MOONDB!T4="", "", MOONDB!T4)</f>
        <v/>
      </c>
      <c r="U4" s="72" t="str">
        <f aca="false">IF(MOONDB!U4="", "", MOONDB!U4)</f>
        <v>Moon impact</v>
      </c>
      <c r="V4" s="72" t="str">
        <f aca="false">IF(MOONDB!V4="", "", MOONDB!V4)</f>
        <v>E</v>
      </c>
      <c r="W4" s="72" t="str">
        <f aca="false">IF(MOONDB!W4="", "", MOONDB!W4)</f>
        <v>Destroyed during launch</v>
      </c>
      <c r="X4" s="72" t="n">
        <f aca="false">IF(MOONDB!X4="", "", MOONDB!X4)</f>
        <v>21469</v>
      </c>
      <c r="Y4" s="72" t="str">
        <f aca="false">IF(MOONDB!Y4="", "", MOONDB!Y4)</f>
        <v/>
      </c>
      <c r="Z4" s="72" t="str">
        <f aca="false">IF(MOONDB!Z4="", "", MOONDB!Z4)</f>
        <v/>
      </c>
      <c r="AA4" s="73" t="str">
        <f aca="false">IF(MOONDB!AA4="", "", MOONDB!AA4)</f>
        <v/>
      </c>
      <c r="AB4" s="73" t="str">
        <f aca="false">IF(MOONDB!AB4="", "", MOONDB!AB4)</f>
        <v/>
      </c>
      <c r="AC4" s="73" t="str">
        <f aca="false">IF(MOONDB!AC4="", "", MOONDB!AC4)</f>
        <v/>
      </c>
      <c r="AD4" s="73" t="str">
        <f aca="false">IF(MOONDB!AO4="", "", MOONDB!AO4)</f>
        <v/>
      </c>
      <c r="AE4" s="73" t="str">
        <f aca="false">IF(MOONDB!AP4="", "", MOONDB!AP4)</f>
        <v/>
      </c>
      <c r="AF4" s="73" t="str">
        <f aca="false">IF(MOONDB!AQ4="", "", MOONDB!AQ4)</f>
        <v/>
      </c>
      <c r="AG4" s="73" t="str">
        <f aca="false">IF(MOONDB!AR4="", "", MOONDB!AR4)</f>
        <v/>
      </c>
      <c r="AH4" s="73" t="str">
        <f aca="false">IF(MOONDB!AS4="", "", MOONDB!AS4)</f>
        <v/>
      </c>
      <c r="AI4" s="73" t="str">
        <f aca="false">IF(MOONDB!AT4="", "", MOONDB!AT4)</f>
        <v/>
      </c>
      <c r="AJ4" s="73" t="str">
        <f aca="false">IF(MOONDB!AU4="", "", MOONDB!AU4)</f>
        <v/>
      </c>
      <c r="AK4" s="74"/>
      <c r="AL4" s="74"/>
      <c r="AM4" s="74"/>
      <c r="AN4" s="74"/>
      <c r="AO4" s="74"/>
      <c r="AP4" s="74"/>
    </row>
    <row r="5" customFormat="false" ht="14.7" hidden="false" customHeight="true" outlineLevel="0" collapsed="false">
      <c r="A5" s="72" t="str">
        <f aca="false">IF(MOONDB!A5="", "", MOONDB!A5)</f>
        <v>Pioneer 1</v>
      </c>
      <c r="B5" s="72" t="str">
        <f aca="false">IF(MOONDB!B5="", "", MOONDB!B5)</f>
        <v>Pioneer 1</v>
      </c>
      <c r="C5" s="72" t="str">
        <f aca="false">IF(MOONDB!C5="", "", MOONDB!C5)</f>
        <v>Pioneer</v>
      </c>
      <c r="D5" s="72" t="str">
        <f aca="false">IF(MOONDB!D5="", "", MOONDB!D5)</f>
        <v>-</v>
      </c>
      <c r="E5" s="72" t="str">
        <f aca="false">IF(MOONDB!E5="", "", MOONDB!E5)</f>
        <v>1958-007A</v>
      </c>
      <c r="F5" s="72" t="str">
        <f aca="false">IF(MOONDB!F5="", "", MOONDB!F5)</f>
        <v>1958-007A</v>
      </c>
      <c r="G5" s="72" t="n">
        <f aca="false">IF(MOONDB!G5="", "", MOONDB!G5)</f>
        <v>21469</v>
      </c>
      <c r="H5" s="72" t="str">
        <f aca="false">IF(MOONDB!H5="", "", MOONDB!H5)</f>
        <v>Thor-Able</v>
      </c>
      <c r="I5" s="72" t="str">
        <f aca="false">IF(MOONDB!I5="", "", MOONDB!I5)</f>
        <v>Cape Canaveral, United States</v>
      </c>
      <c r="J5" s="72" t="str">
        <f aca="false">IF(MOONDB!J5="", "", MOONDB!J5)</f>
        <v>Department of Defense-Department of the Air Force , NASA-Office of Space Science Applications</v>
      </c>
      <c r="K5" s="72" t="str">
        <f aca="false">IF(MOONDB!K5="", "", MOONDB!K5)</f>
        <v>USA</v>
      </c>
      <c r="L5" s="72" t="str">
        <f aca="false">IF(MOONDB!L5="", "", MOONDB!L5)</f>
        <v>R-ORB</v>
      </c>
      <c r="M5" s="73" t="str">
        <f aca="false">IF(MOONDB!M5="", "", MOONDB!M5)</f>
        <v/>
      </c>
      <c r="N5" s="73" t="n">
        <f aca="false">IF(MOONDB!N5="", "", MOONDB!N5)</f>
        <v>34.2</v>
      </c>
      <c r="O5" s="72" t="str">
        <f aca="false">IF(MOONDB!O5="", "", MOONDB!O5)</f>
        <v>Unknown</v>
      </c>
      <c r="P5" s="72" t="str">
        <f aca="false">IF(MOONDB!P5="", "", MOONDB!P5)</f>
        <v>Orbit</v>
      </c>
      <c r="Q5" s="72" t="str">
        <f aca="false">IF(MOONDB!Q5="", "", MOONDB!Q5)</f>
        <v/>
      </c>
      <c r="R5" s="72" t="str">
        <f aca="false">IF(MOONDB!R5="", "", MOONDB!R5)</f>
        <v>Unproven</v>
      </c>
      <c r="S5" s="72" t="str">
        <f aca="false">IF(MOONDB!S5="", "", MOONDB!S5)</f>
        <v>Launcher failure</v>
      </c>
      <c r="T5" s="72" t="str">
        <f aca="false">IF(MOONDB!T5="", "", MOONDB!T5)</f>
        <v>Earth orbit</v>
      </c>
      <c r="U5" s="72" t="str">
        <f aca="false">IF(MOONDB!U5="", "", MOONDB!U5)</f>
        <v>Unknown</v>
      </c>
      <c r="V5" s="72" t="str">
        <f aca="false">IF(MOONDB!V5="", "", MOONDB!V5)</f>
        <v>E</v>
      </c>
      <c r="W5" s="72" t="str">
        <f aca="false">IF(MOONDB!W5="", "", MOONDB!W5)</f>
        <v>Destroyed during launch</v>
      </c>
      <c r="X5" s="72" t="n">
        <f aca="false">IF(MOONDB!X5="", "", MOONDB!X5)</f>
        <v>21471</v>
      </c>
      <c r="Y5" s="72" t="str">
        <f aca="false">IF(MOONDB!Y5="", "", MOONDB!Y5)</f>
        <v/>
      </c>
      <c r="Z5" s="72" t="str">
        <f aca="false">IF(MOONDB!Z5="", "", MOONDB!Z5)</f>
        <v/>
      </c>
      <c r="AA5" s="73" t="str">
        <f aca="false">IF(MOONDB!AA5="", "", MOONDB!AA5)</f>
        <v/>
      </c>
      <c r="AB5" s="73" t="str">
        <f aca="false">IF(MOONDB!AB5="", "", MOONDB!AB5)</f>
        <v/>
      </c>
      <c r="AC5" s="73" t="str">
        <f aca="false">IF(MOONDB!AC5="", "", MOONDB!AC5)</f>
        <v/>
      </c>
      <c r="AD5" s="73" t="str">
        <f aca="false">IF(MOONDB!AO5="", "", MOONDB!AO5)</f>
        <v/>
      </c>
      <c r="AE5" s="73" t="str">
        <f aca="false">IF(MOONDB!AP5="", "", MOONDB!AP5)</f>
        <v/>
      </c>
      <c r="AF5" s="73" t="str">
        <f aca="false">IF(MOONDB!AQ5="", "", MOONDB!AQ5)</f>
        <v/>
      </c>
      <c r="AG5" s="73" t="str">
        <f aca="false">IF(MOONDB!AR5="", "", MOONDB!AR5)</f>
        <v/>
      </c>
      <c r="AH5" s="73" t="str">
        <f aca="false">IF(MOONDB!AS5="", "", MOONDB!AS5)</f>
        <v/>
      </c>
      <c r="AI5" s="73" t="str">
        <f aca="false">IF(MOONDB!AT5="", "", MOONDB!AT5)</f>
        <v/>
      </c>
      <c r="AJ5" s="73" t="str">
        <f aca="false">IF(MOONDB!AU5="", "", MOONDB!AU5)</f>
        <v/>
      </c>
      <c r="AK5" s="74"/>
      <c r="AL5" s="74"/>
      <c r="AM5" s="74"/>
      <c r="AN5" s="74"/>
      <c r="AO5" s="74"/>
      <c r="AP5" s="74"/>
    </row>
    <row r="6" customFormat="false" ht="14.7" hidden="false" customHeight="true" outlineLevel="0" collapsed="false">
      <c r="A6" s="72" t="str">
        <f aca="false">IF(MOONDB!A6="", "", MOONDB!A6)</f>
        <v>Pioneer 2</v>
      </c>
      <c r="B6" s="72" t="str">
        <f aca="false">IF(MOONDB!B6="", "", MOONDB!B6)</f>
        <v>Pioneer 2</v>
      </c>
      <c r="C6" s="72" t="str">
        <f aca="false">IF(MOONDB!C6="", "", MOONDB!C6)</f>
        <v>Pioneer</v>
      </c>
      <c r="D6" s="72" t="str">
        <f aca="false">IF(MOONDB!D6="", "", MOONDB!D6)</f>
        <v>-</v>
      </c>
      <c r="E6" s="72" t="str">
        <f aca="false">IF(MOONDB!E6="", "", MOONDB!E6)</f>
        <v>PION2</v>
      </c>
      <c r="F6" s="72" t="str">
        <f aca="false">IF(MOONDB!F6="", "", MOONDB!F6)</f>
        <v>N/A</v>
      </c>
      <c r="G6" s="72" t="n">
        <f aca="false">IF(MOONDB!G6="", "", MOONDB!G6)</f>
        <v>21497</v>
      </c>
      <c r="H6" s="72" t="str">
        <f aca="false">IF(MOONDB!H6="", "", MOONDB!H6)</f>
        <v>Thor-Able</v>
      </c>
      <c r="I6" s="72" t="str">
        <f aca="false">IF(MOONDB!I6="", "", MOONDB!I6)</f>
        <v>Cape Canaveral, United States</v>
      </c>
      <c r="J6" s="72" t="str">
        <f aca="false">IF(MOONDB!J6="", "", MOONDB!J6)</f>
        <v>NASA-Office of Space Science Applications , Space Technology Laboratories</v>
      </c>
      <c r="K6" s="72" t="str">
        <f aca="false">IF(MOONDB!K6="", "", MOONDB!K6)</f>
        <v>USA</v>
      </c>
      <c r="L6" s="72" t="str">
        <f aca="false">IF(MOONDB!L6="", "", MOONDB!L6)</f>
        <v>R-ORB</v>
      </c>
      <c r="M6" s="73" t="str">
        <f aca="false">IF(MOONDB!M6="", "", MOONDB!M6)</f>
        <v/>
      </c>
      <c r="N6" s="73" t="n">
        <f aca="false">IF(MOONDB!N6="", "", MOONDB!N6)</f>
        <v>39.2</v>
      </c>
      <c r="O6" s="72" t="str">
        <f aca="false">IF(MOONDB!O6="", "", MOONDB!O6)</f>
        <v>Unknown</v>
      </c>
      <c r="P6" s="72" t="str">
        <f aca="false">IF(MOONDB!P6="", "", MOONDB!P6)</f>
        <v>Orbit</v>
      </c>
      <c r="Q6" s="72" t="str">
        <f aca="false">IF(MOONDB!Q6="", "", MOONDB!Q6)</f>
        <v/>
      </c>
      <c r="R6" s="72" t="str">
        <f aca="false">IF(MOONDB!R6="", "", MOONDB!R6)</f>
        <v>Unproven</v>
      </c>
      <c r="S6" s="72" t="str">
        <f aca="false">IF(MOONDB!S6="", "", MOONDB!S6)</f>
        <v>Launcher failure</v>
      </c>
      <c r="T6" s="72" t="str">
        <f aca="false">IF(MOONDB!T6="", "", MOONDB!T6)</f>
        <v>Earth sub-orbital trajectory</v>
      </c>
      <c r="U6" s="72" t="str">
        <f aca="false">IF(MOONDB!U6="", "", MOONDB!U6)</f>
        <v>Unknown</v>
      </c>
      <c r="V6" s="72" t="str">
        <f aca="false">IF(MOONDB!V6="", "", MOONDB!V6)</f>
        <v>E</v>
      </c>
      <c r="W6" s="72" t="str">
        <f aca="false">IF(MOONDB!W6="", "", MOONDB!W6)</f>
        <v>Destroyed during re-entry</v>
      </c>
      <c r="X6" s="72" t="n">
        <f aca="false">IF(MOONDB!X6="", "", MOONDB!X6)</f>
        <v>21497</v>
      </c>
      <c r="Y6" s="72" t="str">
        <f aca="false">IF(MOONDB!Y6="", "", MOONDB!Y6)</f>
        <v/>
      </c>
      <c r="Z6" s="72" t="str">
        <f aca="false">IF(MOONDB!Z6="", "", MOONDB!Z6)</f>
        <v/>
      </c>
      <c r="AA6" s="73" t="str">
        <f aca="false">IF(MOONDB!AA6="", "", MOONDB!AA6)</f>
        <v/>
      </c>
      <c r="AB6" s="73" t="str">
        <f aca="false">IF(MOONDB!AB6="", "", MOONDB!AB6)</f>
        <v/>
      </c>
      <c r="AC6" s="73" t="str">
        <f aca="false">IF(MOONDB!AC6="", "", MOONDB!AC6)</f>
        <v/>
      </c>
      <c r="AD6" s="73" t="str">
        <f aca="false">IF(MOONDB!AO6="", "", MOONDB!AO6)</f>
        <v/>
      </c>
      <c r="AE6" s="73" t="str">
        <f aca="false">IF(MOONDB!AP6="", "", MOONDB!AP6)</f>
        <v/>
      </c>
      <c r="AF6" s="73" t="str">
        <f aca="false">IF(MOONDB!AQ6="", "", MOONDB!AQ6)</f>
        <v/>
      </c>
      <c r="AG6" s="73" t="str">
        <f aca="false">IF(MOONDB!AR6="", "", MOONDB!AR6)</f>
        <v/>
      </c>
      <c r="AH6" s="73" t="str">
        <f aca="false">IF(MOONDB!AS6="", "", MOONDB!AS6)</f>
        <v/>
      </c>
      <c r="AI6" s="73" t="str">
        <f aca="false">IF(MOONDB!AT6="", "", MOONDB!AT6)</f>
        <v/>
      </c>
      <c r="AJ6" s="73" t="str">
        <f aca="false">IF(MOONDB!AU6="", "", MOONDB!AU6)</f>
        <v/>
      </c>
      <c r="AK6" s="74"/>
      <c r="AL6" s="74"/>
      <c r="AM6" s="74"/>
      <c r="AN6" s="74"/>
      <c r="AO6" s="74"/>
      <c r="AP6" s="74"/>
    </row>
    <row r="7" customFormat="false" ht="14.7" hidden="false" customHeight="true" outlineLevel="0" collapsed="false">
      <c r="A7" s="72" t="str">
        <f aca="false">IF(MOONDB!A7="", "", MOONDB!A7)</f>
        <v>Luna 1958C</v>
      </c>
      <c r="B7" s="72" t="str">
        <f aca="false">IF(MOONDB!B7="", "", MOONDB!B7)</f>
        <v>Luna 1958C</v>
      </c>
      <c r="C7" s="72" t="str">
        <f aca="false">IF(MOONDB!C7="", "", MOONDB!C7)</f>
        <v>Luna</v>
      </c>
      <c r="D7" s="72" t="str">
        <f aca="false">IF(MOONDB!D7="", "", MOONDB!D7)</f>
        <v>-</v>
      </c>
      <c r="E7" s="72" t="str">
        <f aca="false">IF(MOONDB!E7="", "", MOONDB!E7)</f>
        <v>N/A</v>
      </c>
      <c r="F7" s="72" t="str">
        <f aca="false">IF(MOONDB!F7="", "", MOONDB!F7)</f>
        <v>N/A</v>
      </c>
      <c r="G7" s="72" t="n">
        <f aca="false">IF(MOONDB!G7="", "", MOONDB!G7)</f>
        <v>21523</v>
      </c>
      <c r="H7" s="72" t="str">
        <f aca="false">IF(MOONDB!H7="", "", MOONDB!H7)</f>
        <v>SL-3/A-1</v>
      </c>
      <c r="I7" s="72" t="str">
        <f aca="false">IF(MOONDB!I7="", "", MOONDB!I7)</f>
        <v>Tyuratam (Baikonur Cosmodrome), U.S.S.R</v>
      </c>
      <c r="J7" s="72" t="str">
        <f aca="false">IF(MOONDB!J7="", "", MOONDB!J7)</f>
        <v>Unknown</v>
      </c>
      <c r="K7" s="72" t="str">
        <f aca="false">IF(MOONDB!K7="", "", MOONDB!K7)</f>
        <v>USSR</v>
      </c>
      <c r="L7" s="72" t="str">
        <f aca="false">IF(MOONDB!L7="", "", MOONDB!L7)</f>
        <v>R-IMP</v>
      </c>
      <c r="M7" s="73" t="str">
        <f aca="false">IF(MOONDB!M7="", "", MOONDB!M7)</f>
        <v/>
      </c>
      <c r="N7" s="73" t="n">
        <f aca="false">IF(MOONDB!N7="", "", MOONDB!N7)</f>
        <v>156</v>
      </c>
      <c r="O7" s="72" t="str">
        <f aca="false">IF(MOONDB!O7="", "", MOONDB!O7)</f>
        <v>Unknown</v>
      </c>
      <c r="P7" s="72" t="str">
        <f aca="false">IF(MOONDB!P7="", "", MOONDB!P7)</f>
        <v>Impact</v>
      </c>
      <c r="Q7" s="72" t="str">
        <f aca="false">IF(MOONDB!Q7="", "", MOONDB!Q7)</f>
        <v/>
      </c>
      <c r="R7" s="72" t="str">
        <f aca="false">IF(MOONDB!R7="", "", MOONDB!R7)</f>
        <v>Unproven</v>
      </c>
      <c r="S7" s="72" t="str">
        <f aca="false">IF(MOONDB!S7="", "", MOONDB!S7)</f>
        <v>Launcher failure</v>
      </c>
      <c r="T7" s="72" t="str">
        <f aca="false">IF(MOONDB!T7="", "", MOONDB!T7)</f>
        <v/>
      </c>
      <c r="U7" s="72" t="str">
        <f aca="false">IF(MOONDB!U7="", "", MOONDB!U7)</f>
        <v>Moon impact</v>
      </c>
      <c r="V7" s="72" t="str">
        <f aca="false">IF(MOONDB!V7="", "", MOONDB!V7)</f>
        <v>E</v>
      </c>
      <c r="W7" s="72" t="str">
        <f aca="false">IF(MOONDB!W7="", "", MOONDB!W7)</f>
        <v>Destroyed during launch</v>
      </c>
      <c r="X7" s="72" t="n">
        <f aca="false">IF(MOONDB!X7="", "", MOONDB!X7)</f>
        <v>21523</v>
      </c>
      <c r="Y7" s="72" t="str">
        <f aca="false">IF(MOONDB!Y7="", "", MOONDB!Y7)</f>
        <v/>
      </c>
      <c r="Z7" s="72" t="str">
        <f aca="false">IF(MOONDB!Z7="", "", MOONDB!Z7)</f>
        <v/>
      </c>
      <c r="AA7" s="73" t="str">
        <f aca="false">IF(MOONDB!AA7="", "", MOONDB!AA7)</f>
        <v/>
      </c>
      <c r="AB7" s="73" t="str">
        <f aca="false">IF(MOONDB!AB7="", "", MOONDB!AB7)</f>
        <v/>
      </c>
      <c r="AC7" s="73" t="str">
        <f aca="false">IF(MOONDB!AC7="", "", MOONDB!AC7)</f>
        <v/>
      </c>
      <c r="AD7" s="73" t="str">
        <f aca="false">IF(MOONDB!AO7="", "", MOONDB!AO7)</f>
        <v/>
      </c>
      <c r="AE7" s="73" t="str">
        <f aca="false">IF(MOONDB!AP7="", "", MOONDB!AP7)</f>
        <v/>
      </c>
      <c r="AF7" s="73" t="str">
        <f aca="false">IF(MOONDB!AQ7="", "", MOONDB!AQ7)</f>
        <v/>
      </c>
      <c r="AG7" s="73" t="str">
        <f aca="false">IF(MOONDB!AR7="", "", MOONDB!AR7)</f>
        <v/>
      </c>
      <c r="AH7" s="73" t="str">
        <f aca="false">IF(MOONDB!AS7="", "", MOONDB!AS7)</f>
        <v/>
      </c>
      <c r="AI7" s="73" t="str">
        <f aca="false">IF(MOONDB!AT7="", "", MOONDB!AT7)</f>
        <v/>
      </c>
      <c r="AJ7" s="73" t="str">
        <f aca="false">IF(MOONDB!AU7="", "", MOONDB!AU7)</f>
        <v/>
      </c>
      <c r="AK7" s="74"/>
      <c r="AL7" s="74"/>
      <c r="AM7" s="74"/>
      <c r="AN7" s="74"/>
      <c r="AO7" s="74"/>
      <c r="AP7" s="74"/>
    </row>
    <row r="8" customFormat="false" ht="14.7" hidden="false" customHeight="true" outlineLevel="0" collapsed="false">
      <c r="A8" s="72" t="str">
        <f aca="false">IF(MOONDB!A8="", "", MOONDB!A8)</f>
        <v>Pioneer 3</v>
      </c>
      <c r="B8" s="72" t="str">
        <f aca="false">IF(MOONDB!B8="", "", MOONDB!B8)</f>
        <v>Pioneer 3</v>
      </c>
      <c r="C8" s="72" t="str">
        <f aca="false">IF(MOONDB!C8="", "", MOONDB!C8)</f>
        <v>Pioneer</v>
      </c>
      <c r="D8" s="72" t="str">
        <f aca="false">IF(MOONDB!D8="", "", MOONDB!D8)</f>
        <v>-</v>
      </c>
      <c r="E8" s="72" t="str">
        <f aca="false">IF(MOONDB!E8="", "", MOONDB!E8)</f>
        <v>1958-008A</v>
      </c>
      <c r="F8" s="72" t="str">
        <f aca="false">IF(MOONDB!F8="", "", MOONDB!F8)</f>
        <v>1958-008A</v>
      </c>
      <c r="G8" s="72" t="n">
        <f aca="false">IF(MOONDB!G8="", "", MOONDB!G8)</f>
        <v>21525</v>
      </c>
      <c r="H8" s="72" t="str">
        <f aca="false">IF(MOONDB!H8="", "", MOONDB!H8)</f>
        <v>Juno 2 (Juno II)</v>
      </c>
      <c r="I8" s="72" t="str">
        <f aca="false">IF(MOONDB!I8="", "", MOONDB!I8)</f>
        <v>Cape Canaveral, United States</v>
      </c>
      <c r="J8" s="72" t="str">
        <f aca="false">IF(MOONDB!J8="", "", MOONDB!J8)</f>
        <v>Department of Defense-Department of the Army , NASA-Office of Space Science Applications</v>
      </c>
      <c r="K8" s="72" t="str">
        <f aca="false">IF(MOONDB!K8="", "", MOONDB!K8)</f>
        <v>USA</v>
      </c>
      <c r="L8" s="72" t="str">
        <f aca="false">IF(MOONDB!L8="", "", MOONDB!L8)</f>
        <v>R-ORB</v>
      </c>
      <c r="M8" s="73" t="str">
        <f aca="false">IF(MOONDB!M8="", "", MOONDB!M8)</f>
        <v/>
      </c>
      <c r="N8" s="73" t="n">
        <f aca="false">IF(MOONDB!N8="", "", MOONDB!N8)</f>
        <v>5.87</v>
      </c>
      <c r="O8" s="72" t="str">
        <f aca="false">IF(MOONDB!O8="", "", MOONDB!O8)</f>
        <v>Unknown</v>
      </c>
      <c r="P8" s="72" t="str">
        <f aca="false">IF(MOONDB!P8="", "", MOONDB!P8)</f>
        <v>Fly-by</v>
      </c>
      <c r="Q8" s="72" t="str">
        <f aca="false">IF(MOONDB!Q8="", "", MOONDB!Q8)</f>
        <v/>
      </c>
      <c r="R8" s="72" t="str">
        <f aca="false">IF(MOONDB!R8="", "", MOONDB!R8)</f>
        <v>Unproven</v>
      </c>
      <c r="S8" s="72" t="str">
        <f aca="false">IF(MOONDB!S8="", "", MOONDB!S8)</f>
        <v>Launcher failure</v>
      </c>
      <c r="T8" s="72" t="str">
        <f aca="false">IF(MOONDB!T8="", "", MOONDB!T8)</f>
        <v>Earth orbit</v>
      </c>
      <c r="U8" s="72" t="str">
        <f aca="false">IF(MOONDB!U8="", "", MOONDB!U8)</f>
        <v>Heliocentric orbit</v>
      </c>
      <c r="V8" s="72" t="str">
        <f aca="false">IF(MOONDB!V8="", "", MOONDB!V8)</f>
        <v>E</v>
      </c>
      <c r="W8" s="72" t="str">
        <f aca="false">IF(MOONDB!W8="", "", MOONDB!W8)</f>
        <v>Destroyed during re-entry</v>
      </c>
      <c r="X8" s="72" t="n">
        <f aca="false">IF(MOONDB!X8="", "", MOONDB!X8)</f>
        <v>21526</v>
      </c>
      <c r="Y8" s="72" t="str">
        <f aca="false">IF(MOONDB!Y8="", "", MOONDB!Y8)</f>
        <v/>
      </c>
      <c r="Z8" s="72" t="str">
        <f aca="false">IF(MOONDB!Z8="", "", MOONDB!Z8)</f>
        <v/>
      </c>
      <c r="AA8" s="73" t="str">
        <f aca="false">IF(MOONDB!AA8="", "", MOONDB!AA8)</f>
        <v/>
      </c>
      <c r="AB8" s="73" t="str">
        <f aca="false">IF(MOONDB!AB8="", "", MOONDB!AB8)</f>
        <v/>
      </c>
      <c r="AC8" s="73" t="str">
        <f aca="false">IF(MOONDB!AC8="", "", MOONDB!AC8)</f>
        <v/>
      </c>
      <c r="AD8" s="73" t="str">
        <f aca="false">IF(MOONDB!AO8="", "", MOONDB!AO8)</f>
        <v/>
      </c>
      <c r="AE8" s="73" t="str">
        <f aca="false">IF(MOONDB!AP8="", "", MOONDB!AP8)</f>
        <v/>
      </c>
      <c r="AF8" s="73" t="str">
        <f aca="false">IF(MOONDB!AQ8="", "", MOONDB!AQ8)</f>
        <v/>
      </c>
      <c r="AG8" s="73" t="str">
        <f aca="false">IF(MOONDB!AR8="", "", MOONDB!AR8)</f>
        <v/>
      </c>
      <c r="AH8" s="73" t="str">
        <f aca="false">IF(MOONDB!AS8="", "", MOONDB!AS8)</f>
        <v/>
      </c>
      <c r="AI8" s="73" t="str">
        <f aca="false">IF(MOONDB!AT8="", "", MOONDB!AT8)</f>
        <v/>
      </c>
      <c r="AJ8" s="73" t="str">
        <f aca="false">IF(MOONDB!AU8="", "", MOONDB!AU8)</f>
        <v/>
      </c>
      <c r="AK8" s="74"/>
      <c r="AL8" s="74"/>
      <c r="AM8" s="74"/>
      <c r="AN8" s="74"/>
      <c r="AO8" s="74"/>
      <c r="AP8" s="74"/>
    </row>
    <row r="9" customFormat="false" ht="14.25" hidden="false" customHeight="true" outlineLevel="0" collapsed="false">
      <c r="A9" s="72" t="str">
        <f aca="false">IF(MOONDB!A9="", "", MOONDB!A9)</f>
        <v>Luna 1</v>
      </c>
      <c r="B9" s="72" t="str">
        <f aca="false">IF(MOONDB!B9="", "", MOONDB!B9)</f>
        <v>Luna 1</v>
      </c>
      <c r="C9" s="72" t="str">
        <f aca="false">IF(MOONDB!C9="", "", MOONDB!C9)</f>
        <v>Luna</v>
      </c>
      <c r="D9" s="72" t="str">
        <f aca="false">IF(MOONDB!D9="", "", MOONDB!D9)</f>
        <v>-</v>
      </c>
      <c r="E9" s="72" t="str">
        <f aca="false">IF(MOONDB!E9="", "", MOONDB!E9)</f>
        <v>1959-012A</v>
      </c>
      <c r="F9" s="72" t="str">
        <f aca="false">IF(MOONDB!F9="", "", MOONDB!F9)</f>
        <v>1959-012A</v>
      </c>
      <c r="G9" s="72" t="n">
        <f aca="false">IF(MOONDB!G9="", "", MOONDB!G9)</f>
        <v>21552</v>
      </c>
      <c r="H9" s="72" t="str">
        <f aca="false">IF(MOONDB!H9="", "", MOONDB!H9)</f>
        <v>Modified SS-6 (Sapwood) with 1st Generation Upper Stage</v>
      </c>
      <c r="I9" s="72" t="str">
        <f aca="false">IF(MOONDB!I9="", "", MOONDB!I9)</f>
        <v>Tyuratam (Baikonur Cosmodrome), U.S.S.R</v>
      </c>
      <c r="J9" s="72" t="str">
        <f aca="false">IF(MOONDB!J9="", "", MOONDB!J9)</f>
        <v>Unknown</v>
      </c>
      <c r="K9" s="72" t="str">
        <f aca="false">IF(MOONDB!K9="", "", MOONDB!K9)</f>
        <v>USSR</v>
      </c>
      <c r="L9" s="72" t="str">
        <f aca="false">IF(MOONDB!L9="", "", MOONDB!L9)</f>
        <v>R-IMP</v>
      </c>
      <c r="M9" s="73" t="str">
        <f aca="false">IF(MOONDB!M9="", "", MOONDB!M9)</f>
        <v/>
      </c>
      <c r="N9" s="73" t="n">
        <f aca="false">IF(MOONDB!N9="", "", MOONDB!N9)</f>
        <v>361</v>
      </c>
      <c r="O9" s="72" t="str">
        <f aca="false">IF(MOONDB!O9="", "", MOONDB!O9)</f>
        <v>Unknown</v>
      </c>
      <c r="P9" s="72" t="str">
        <f aca="false">IF(MOONDB!P9="", "", MOONDB!P9)</f>
        <v>Impact</v>
      </c>
      <c r="Q9" s="72" t="str">
        <f aca="false">IF(MOONDB!Q9="", "", MOONDB!Q9)</f>
        <v/>
      </c>
      <c r="R9" s="72" t="str">
        <f aca="false">IF(MOONDB!R9="", "", MOONDB!R9)</f>
        <v>Partial success</v>
      </c>
      <c r="S9" s="72" t="str">
        <f aca="false">IF(MOONDB!S9="", "", MOONDB!S9)</f>
        <v>Operational error</v>
      </c>
      <c r="T9" s="72" t="str">
        <f aca="false">IF(MOONDB!T9="", "", MOONDB!T9)</f>
        <v>Accidental Fly-by (first)</v>
      </c>
      <c r="U9" s="72" t="str">
        <f aca="false">IF(MOONDB!U9="", "", MOONDB!U9)</f>
        <v>Moon impact</v>
      </c>
      <c r="V9" s="72" t="str">
        <f aca="false">IF(MOONDB!V9="", "", MOONDB!V9)</f>
        <v>S</v>
      </c>
      <c r="W9" s="72" t="str">
        <f aca="false">IF(MOONDB!W9="", "", MOONDB!W9)</f>
        <v>Orbit (Sun)</v>
      </c>
      <c r="X9" s="72" t="str">
        <f aca="false">IF(MOONDB!X9="", "", MOONDB!X9)</f>
        <v>Unknown</v>
      </c>
      <c r="Y9" s="72" t="str">
        <f aca="false">IF(MOONDB!Y9="", "", MOONDB!Y9)</f>
        <v>yes</v>
      </c>
      <c r="Z9" s="72" t="str">
        <f aca="false">IF(MOONDB!Z9="", "", MOONDB!Z9)</f>
        <v/>
      </c>
      <c r="AA9" s="73" t="str">
        <f aca="false">IF(MOONDB!AA9="", "", MOONDB!AA9)</f>
        <v/>
      </c>
      <c r="AB9" s="73" t="str">
        <f aca="false">IF(MOONDB!AB9="", "", MOONDB!AB9)</f>
        <v/>
      </c>
      <c r="AC9" s="73" t="str">
        <f aca="false">IF(MOONDB!AC9="", "", MOONDB!AC9)</f>
        <v>No</v>
      </c>
      <c r="AD9" s="73" t="str">
        <f aca="false">IF(MOONDB!AO9="", "", MOONDB!AO9)</f>
        <v>sphere</v>
      </c>
      <c r="AE9" s="73" t="n">
        <f aca="false">IF(MOONDB!AP9="", "", MOONDB!AP9)</f>
        <v>2</v>
      </c>
      <c r="AF9" s="73" t="n">
        <f aca="false">IF(MOONDB!AQ9="", "", MOONDB!AQ9)</f>
        <v>0.56</v>
      </c>
      <c r="AG9" s="73" t="str">
        <f aca="false">IF(MOONDB!AR9="", "", MOONDB!AR9)</f>
        <v>Siddiqi, Asif A. Beyond Earth: A Chronicle of Deep Space Exploration, 1958-2016. NASA History Program Office, 2018.</v>
      </c>
      <c r="AH9" s="73" t="str">
        <f aca="false">IF(MOONDB!AS9="", "", MOONDB!AS9)</f>
        <v/>
      </c>
      <c r="AI9" s="73" t="str">
        <f aca="false">IF(MOONDB!AT9="", "", MOONDB!AT9)</f>
        <v/>
      </c>
      <c r="AJ9" s="73" t="str">
        <f aca="false">IF(MOONDB!AU9="", "", MOONDB!AU9)</f>
        <v/>
      </c>
      <c r="AK9" s="74"/>
      <c r="AL9" s="74"/>
      <c r="AM9" s="74"/>
      <c r="AN9" s="74"/>
      <c r="AO9" s="74"/>
      <c r="AP9" s="74"/>
    </row>
    <row r="10" customFormat="false" ht="14.25" hidden="false" customHeight="true" outlineLevel="0" collapsed="false">
      <c r="A10" s="72" t="str">
        <f aca="false">IF(MOONDB!A10="", "", MOONDB!A10)</f>
        <v>Pioneer 4</v>
      </c>
      <c r="B10" s="72" t="str">
        <f aca="false">IF(MOONDB!B10="", "", MOONDB!B10)</f>
        <v>Pioneer 4</v>
      </c>
      <c r="C10" s="72" t="str">
        <f aca="false">IF(MOONDB!C10="", "", MOONDB!C10)</f>
        <v>Pioneer</v>
      </c>
      <c r="D10" s="72" t="str">
        <f aca="false">IF(MOONDB!D10="", "", MOONDB!D10)</f>
        <v>-</v>
      </c>
      <c r="E10" s="72" t="str">
        <f aca="false">IF(MOONDB!E10="", "", MOONDB!E10)</f>
        <v>1959-013A</v>
      </c>
      <c r="F10" s="72" t="str">
        <f aca="false">IF(MOONDB!F10="", "", MOONDB!F10)</f>
        <v>1959-013A</v>
      </c>
      <c r="G10" s="72" t="n">
        <f aca="false">IF(MOONDB!G10="", "", MOONDB!G10)</f>
        <v>21612</v>
      </c>
      <c r="H10" s="72" t="str">
        <f aca="false">IF(MOONDB!H10="", "", MOONDB!H10)</f>
        <v>Juno 2 (Juno II)</v>
      </c>
      <c r="I10" s="72" t="str">
        <f aca="false">IF(MOONDB!I10="", "", MOONDB!I10)</f>
        <v>Cape Canaveral, United States</v>
      </c>
      <c r="J10" s="72" t="str">
        <f aca="false">IF(MOONDB!J10="", "", MOONDB!J10)</f>
        <v>Department of Defense-Department of the Army , NASA-Office of Space Science Applications</v>
      </c>
      <c r="K10" s="72" t="str">
        <f aca="false">IF(MOONDB!K10="", "", MOONDB!K10)</f>
        <v>USA</v>
      </c>
      <c r="L10" s="72" t="str">
        <f aca="false">IF(MOONDB!L10="", "", MOONDB!L10)</f>
        <v>R-ORB</v>
      </c>
      <c r="M10" s="73" t="str">
        <f aca="false">IF(MOONDB!M10="", "", MOONDB!M10)</f>
        <v/>
      </c>
      <c r="N10" s="73" t="n">
        <f aca="false">IF(MOONDB!N10="", "", MOONDB!N10)</f>
        <v>6.1</v>
      </c>
      <c r="O10" s="72" t="str">
        <f aca="false">IF(MOONDB!O10="", "", MOONDB!O10)</f>
        <v>Unknown</v>
      </c>
      <c r="P10" s="72" t="str">
        <f aca="false">IF(MOONDB!P10="", "", MOONDB!P10)</f>
        <v>Fly-by</v>
      </c>
      <c r="Q10" s="72" t="str">
        <f aca="false">IF(MOONDB!Q10="", "", MOONDB!Q10)</f>
        <v/>
      </c>
      <c r="R10" s="72" t="str">
        <f aca="false">IF(MOONDB!R10="", "", MOONDB!R10)</f>
        <v>Partial success</v>
      </c>
      <c r="S10" s="72" t="str">
        <f aca="false">IF(MOONDB!S10="", "", MOONDB!S10)</f>
        <v>Spacecraft malfunction</v>
      </c>
      <c r="T10" s="72" t="str">
        <f aca="false">IF(MOONDB!T10="", "", MOONDB!T10)</f>
        <v>the flyby was too high</v>
      </c>
      <c r="U10" s="72" t="str">
        <f aca="false">IF(MOONDB!U10="", "", MOONDB!U10)</f>
        <v>Heliocentric orbit</v>
      </c>
      <c r="V10" s="72" t="str">
        <f aca="false">IF(MOONDB!V10="", "", MOONDB!V10)</f>
        <v>S</v>
      </c>
      <c r="W10" s="72" t="str">
        <f aca="false">IF(MOONDB!W10="", "", MOONDB!W10)</f>
        <v>Orbit (Sun)</v>
      </c>
      <c r="X10" s="72" t="n">
        <f aca="false">IF(MOONDB!X10="", "", MOONDB!X10)</f>
        <v>21627</v>
      </c>
      <c r="Y10" s="72" t="str">
        <f aca="false">IF(MOONDB!Y10="", "", MOONDB!Y10)</f>
        <v/>
      </c>
      <c r="Z10" s="72" t="str">
        <f aca="false">IF(MOONDB!Z10="", "", MOONDB!Z10)</f>
        <v/>
      </c>
      <c r="AA10" s="73" t="str">
        <f aca="false">IF(MOONDB!AA10="", "", MOONDB!AA10)</f>
        <v/>
      </c>
      <c r="AB10" s="73" t="str">
        <f aca="false">IF(MOONDB!AB10="", "", MOONDB!AB10)</f>
        <v/>
      </c>
      <c r="AC10" s="73" t="str">
        <f aca="false">IF(MOONDB!AC10="", "", MOONDB!AC10)</f>
        <v>No</v>
      </c>
      <c r="AD10" s="73" t="str">
        <f aca="false">IF(MOONDB!AO10="", "", MOONDB!AO10)</f>
        <v>cone</v>
      </c>
      <c r="AE10" s="73" t="n">
        <f aca="false">IF(MOONDB!AP10="", "", MOONDB!AP10)</f>
        <v>0.6</v>
      </c>
      <c r="AF10" s="73" t="n">
        <f aca="false">IF(MOONDB!AQ10="", "", MOONDB!AQ10)</f>
        <v>0.115</v>
      </c>
      <c r="AG10" s="73" t="str">
        <f aca="false">IF(MOONDB!AR10="", "", MOONDB!AR10)</f>
        <v/>
      </c>
      <c r="AH10" s="73" t="str">
        <f aca="false">IF(MOONDB!AS10="", "", MOONDB!AS10)</f>
        <v/>
      </c>
      <c r="AI10" s="73" t="str">
        <f aca="false">IF(MOONDB!AT10="", "", MOONDB!AT10)</f>
        <v/>
      </c>
      <c r="AJ10" s="73" t="str">
        <f aca="false">IF(MOONDB!AU10="", "", MOONDB!AU10)</f>
        <v/>
      </c>
      <c r="AK10" s="74"/>
      <c r="AL10" s="74"/>
      <c r="AM10" s="74"/>
      <c r="AN10" s="74"/>
      <c r="AO10" s="74"/>
      <c r="AP10" s="74"/>
    </row>
    <row r="11" customFormat="false" ht="14.7" hidden="false" customHeight="true" outlineLevel="0" collapsed="false">
      <c r="A11" s="72" t="str">
        <f aca="false">IF(MOONDB!A11="", "", MOONDB!A11)</f>
        <v>Luna 1959A</v>
      </c>
      <c r="B11" s="72" t="str">
        <f aca="false">IF(MOONDB!B11="", "", MOONDB!B11)</f>
        <v>Luna 1959A</v>
      </c>
      <c r="C11" s="72" t="str">
        <f aca="false">IF(MOONDB!C11="", "", MOONDB!C11)</f>
        <v>Luna</v>
      </c>
      <c r="D11" s="72" t="str">
        <f aca="false">IF(MOONDB!D11="", "", MOONDB!D11)</f>
        <v>-</v>
      </c>
      <c r="E11" s="72" t="str">
        <f aca="false">IF(MOONDB!E11="", "", MOONDB!E11)</f>
        <v>N/A</v>
      </c>
      <c r="F11" s="72" t="str">
        <f aca="false">IF(MOONDB!F11="", "", MOONDB!F11)</f>
        <v>N/A</v>
      </c>
      <c r="G11" s="72" t="n">
        <f aca="false">IF(MOONDB!G11="", "", MOONDB!G11)</f>
        <v>21719</v>
      </c>
      <c r="H11" s="72" t="str">
        <f aca="false">IF(MOONDB!H11="", "", MOONDB!H11)</f>
        <v>SL-3/A-1</v>
      </c>
      <c r="I11" s="72" t="str">
        <f aca="false">IF(MOONDB!I11="", "", MOONDB!I11)</f>
        <v>Tyuratam (Baikonur Cosmodrome), U.S.S.R</v>
      </c>
      <c r="J11" s="72" t="str">
        <f aca="false">IF(MOONDB!J11="", "", MOONDB!J11)</f>
        <v>Unknown</v>
      </c>
      <c r="K11" s="72" t="str">
        <f aca="false">IF(MOONDB!K11="", "", MOONDB!K11)</f>
        <v>USSR</v>
      </c>
      <c r="L11" s="72" t="str">
        <f aca="false">IF(MOONDB!L11="", "", MOONDB!L11)</f>
        <v>R-IMP</v>
      </c>
      <c r="M11" s="73" t="str">
        <f aca="false">IF(MOONDB!M11="", "", MOONDB!M11)</f>
        <v/>
      </c>
      <c r="N11" s="73" t="n">
        <f aca="false">IF(MOONDB!N11="", "", MOONDB!N11)</f>
        <v>390</v>
      </c>
      <c r="O11" s="72" t="str">
        <f aca="false">IF(MOONDB!O11="", "", MOONDB!O11)</f>
        <v>Unknown</v>
      </c>
      <c r="P11" s="72" t="str">
        <f aca="false">IF(MOONDB!P11="", "", MOONDB!P11)</f>
        <v>Impact</v>
      </c>
      <c r="Q11" s="72" t="str">
        <f aca="false">IF(MOONDB!Q11="", "", MOONDB!Q11)</f>
        <v/>
      </c>
      <c r="R11" s="72" t="str">
        <f aca="false">IF(MOONDB!R11="", "", MOONDB!R11)</f>
        <v>Unproven</v>
      </c>
      <c r="S11" s="72" t="str">
        <f aca="false">IF(MOONDB!S11="", "", MOONDB!S11)</f>
        <v>Launcher failure</v>
      </c>
      <c r="T11" s="72" t="str">
        <f aca="false">IF(MOONDB!T11="", "", MOONDB!T11)</f>
        <v/>
      </c>
      <c r="U11" s="72" t="str">
        <f aca="false">IF(MOONDB!U11="", "", MOONDB!U11)</f>
        <v>Moon impact</v>
      </c>
      <c r="V11" s="72" t="str">
        <f aca="false">IF(MOONDB!V11="", "", MOONDB!V11)</f>
        <v>E</v>
      </c>
      <c r="W11" s="72" t="str">
        <f aca="false">IF(MOONDB!W11="", "", MOONDB!W11)</f>
        <v>Destroyed during launch</v>
      </c>
      <c r="X11" s="72" t="n">
        <f aca="false">IF(MOONDB!X11="", "", MOONDB!X11)</f>
        <v>21719</v>
      </c>
      <c r="Y11" s="72" t="str">
        <f aca="false">IF(MOONDB!Y11="", "", MOONDB!Y11)</f>
        <v/>
      </c>
      <c r="Z11" s="72" t="str">
        <f aca="false">IF(MOONDB!Z11="", "", MOONDB!Z11)</f>
        <v/>
      </c>
      <c r="AA11" s="73" t="str">
        <f aca="false">IF(MOONDB!AA11="", "", MOONDB!AA11)</f>
        <v/>
      </c>
      <c r="AB11" s="73" t="str">
        <f aca="false">IF(MOONDB!AB11="", "", MOONDB!AB11)</f>
        <v/>
      </c>
      <c r="AC11" s="73" t="str">
        <f aca="false">IF(MOONDB!AC11="", "", MOONDB!AC11)</f>
        <v/>
      </c>
      <c r="AD11" s="73" t="str">
        <f aca="false">IF(MOONDB!AO11="", "", MOONDB!AO11)</f>
        <v/>
      </c>
      <c r="AE11" s="73" t="str">
        <f aca="false">IF(MOONDB!AP11="", "", MOONDB!AP11)</f>
        <v/>
      </c>
      <c r="AF11" s="73" t="str">
        <f aca="false">IF(MOONDB!AQ11="", "", MOONDB!AQ11)</f>
        <v/>
      </c>
      <c r="AG11" s="73" t="str">
        <f aca="false">IF(MOONDB!AR11="", "", MOONDB!AR11)</f>
        <v/>
      </c>
      <c r="AH11" s="73" t="str">
        <f aca="false">IF(MOONDB!AS11="", "", MOONDB!AS11)</f>
        <v/>
      </c>
      <c r="AI11" s="73" t="str">
        <f aca="false">IF(MOONDB!AT11="", "", MOONDB!AT11)</f>
        <v/>
      </c>
      <c r="AJ11" s="73" t="str">
        <f aca="false">IF(MOONDB!AU11="", "", MOONDB!AU11)</f>
        <v/>
      </c>
      <c r="AK11" s="74"/>
      <c r="AL11" s="74"/>
      <c r="AM11" s="74"/>
      <c r="AN11" s="74"/>
      <c r="AO11" s="74"/>
      <c r="AP11" s="74"/>
    </row>
    <row r="12" customFormat="false" ht="14.25" hidden="false" customHeight="true" outlineLevel="0" collapsed="false">
      <c r="A12" s="72" t="str">
        <f aca="false">IF(MOONDB!A12="", "", MOONDB!A12)</f>
        <v>Luna 2</v>
      </c>
      <c r="B12" s="72" t="str">
        <f aca="false">IF(MOONDB!B12="", "", MOONDB!B12)</f>
        <v>Luna 2</v>
      </c>
      <c r="C12" s="72" t="str">
        <f aca="false">IF(MOONDB!C12="", "", MOONDB!C12)</f>
        <v>Luna</v>
      </c>
      <c r="D12" s="72" t="str">
        <f aca="false">IF(MOONDB!D12="", "", MOONDB!D12)</f>
        <v>-</v>
      </c>
      <c r="E12" s="72" t="str">
        <f aca="false">IF(MOONDB!E12="", "", MOONDB!E12)</f>
        <v>1959-014A</v>
      </c>
      <c r="F12" s="72" t="str">
        <f aca="false">IF(MOONDB!F12="", "", MOONDB!F12)</f>
        <v>1959-014A</v>
      </c>
      <c r="G12" s="72" t="n">
        <f aca="false">IF(MOONDB!G12="", "", MOONDB!G12)</f>
        <v>21805</v>
      </c>
      <c r="H12" s="72" t="str">
        <f aca="false">IF(MOONDB!H12="", "", MOONDB!H12)</f>
        <v>Modified SS-6 (Sapwood) with 2nd Generation (Longer) Upper Stage</v>
      </c>
      <c r="I12" s="72" t="str">
        <f aca="false">IF(MOONDB!I12="", "", MOONDB!I12)</f>
        <v>Tyuratam (Baikonur Cosmodrome), U.S.S.R</v>
      </c>
      <c r="J12" s="72" t="str">
        <f aca="false">IF(MOONDB!J12="", "", MOONDB!J12)</f>
        <v>Unknown</v>
      </c>
      <c r="K12" s="72" t="str">
        <f aca="false">IF(MOONDB!K12="", "", MOONDB!K12)</f>
        <v>USSR</v>
      </c>
      <c r="L12" s="72" t="str">
        <f aca="false">IF(MOONDB!L12="", "", MOONDB!L12)</f>
        <v>R-IMP</v>
      </c>
      <c r="M12" s="73" t="str">
        <f aca="false">IF(MOONDB!M12="", "", MOONDB!M12)</f>
        <v/>
      </c>
      <c r="N12" s="73" t="n">
        <f aca="false">IF(MOONDB!N12="", "", MOONDB!N12)</f>
        <v>390.2</v>
      </c>
      <c r="O12" s="72" t="str">
        <f aca="false">IF(MOONDB!O12="", "", MOONDB!O12)</f>
        <v>Unknown</v>
      </c>
      <c r="P12" s="72" t="str">
        <f aca="false">IF(MOONDB!P12="", "", MOONDB!P12)</f>
        <v>Impact</v>
      </c>
      <c r="Q12" s="72" t="str">
        <f aca="false">IF(MOONDB!Q12="", "", MOONDB!Q12)</f>
        <v/>
      </c>
      <c r="R12" s="72" t="str">
        <f aca="false">IF(MOONDB!R12="", "", MOONDB!R12)</f>
        <v>Success</v>
      </c>
      <c r="S12" s="72" t="str">
        <f aca="false">IF(MOONDB!S12="", "", MOONDB!S12)</f>
        <v/>
      </c>
      <c r="T12" s="72" t="str">
        <f aca="false">IF(MOONDB!T12="", "", MOONDB!T12)</f>
        <v>First spacecraft to impact the Moon's surface</v>
      </c>
      <c r="U12" s="72" t="str">
        <f aca="false">IF(MOONDB!U12="", "", MOONDB!U12)</f>
        <v>Moon impact</v>
      </c>
      <c r="V12" s="72" t="str">
        <f aca="false">IF(MOONDB!V12="", "", MOONDB!V12)</f>
        <v>M</v>
      </c>
      <c r="W12" s="72" t="str">
        <f aca="false">IF(MOONDB!W12="", "", MOONDB!W12)</f>
        <v>Impacted (commanded)</v>
      </c>
      <c r="X12" s="72" t="n">
        <f aca="false">IF(MOONDB!X12="", "", MOONDB!X12)</f>
        <v>21807</v>
      </c>
      <c r="Y12" s="72" t="str">
        <f aca="false">IF(MOONDB!Y12="", "", MOONDB!Y12)</f>
        <v>estimated (most estimates give it as within the range 29 to 31 N, 1 W to 1 E)</v>
      </c>
      <c r="Z12" s="72" t="str">
        <f aca="false">IF(MOONDB!Z12="", "", MOONDB!Z12)</f>
        <v>a</v>
      </c>
      <c r="AA12" s="73" t="n">
        <f aca="false">IF(MOONDB!AA12="", "", MOONDB!AA12)</f>
        <v>30</v>
      </c>
      <c r="AB12" s="73" t="n">
        <f aca="false">IF(MOONDB!AB12="", "", MOONDB!AB12)</f>
        <v>0</v>
      </c>
      <c r="AC12" s="73" t="str">
        <f aca="false">IF(MOONDB!AC12="", "", MOONDB!AC12)</f>
        <v/>
      </c>
      <c r="AD12" s="73" t="str">
        <f aca="false">IF(MOONDB!AO12="", "", MOONDB!AO12)</f>
        <v/>
      </c>
      <c r="AE12" s="73" t="str">
        <f aca="false">IF(MOONDB!AP12="", "", MOONDB!AP12)</f>
        <v/>
      </c>
      <c r="AF12" s="73" t="str">
        <f aca="false">IF(MOONDB!AQ12="", "", MOONDB!AQ12)</f>
        <v/>
      </c>
      <c r="AG12" s="73" t="str">
        <f aca="false">IF(MOONDB!AR12="", "", MOONDB!AR12)</f>
        <v/>
      </c>
      <c r="AH12" s="73" t="str">
        <f aca="false">IF(MOONDB!AS12="", "", MOONDB!AS12)</f>
        <v/>
      </c>
      <c r="AI12" s="73" t="str">
        <f aca="false">IF(MOONDB!AT12="", "", MOONDB!AT12)</f>
        <v/>
      </c>
      <c r="AJ12" s="73" t="str">
        <f aca="false">IF(MOONDB!AU12="", "", MOONDB!AU12)</f>
        <v/>
      </c>
      <c r="AK12" s="74"/>
      <c r="AL12" s="74"/>
      <c r="AM12" s="74"/>
      <c r="AN12" s="74"/>
      <c r="AO12" s="74"/>
      <c r="AP12" s="74"/>
    </row>
    <row r="13" customFormat="false" ht="14.25" hidden="false" customHeight="true" outlineLevel="0" collapsed="false">
      <c r="A13" s="72" t="str">
        <f aca="false">IF(MOONDB!A13="", "", MOONDB!A13)</f>
        <v>Luna 2 Upper Stage</v>
      </c>
      <c r="B13" s="72" t="str">
        <f aca="false">IF(MOONDB!B13="", "", MOONDB!B13)</f>
        <v>Luna 2</v>
      </c>
      <c r="C13" s="72" t="str">
        <f aca="false">IF(MOONDB!C13="", "", MOONDB!C13)</f>
        <v>Luna</v>
      </c>
      <c r="D13" s="72" t="str">
        <f aca="false">IF(MOONDB!D13="", "", MOONDB!D13)</f>
        <v>-</v>
      </c>
      <c r="E13" s="72" t="str">
        <f aca="false">IF(MOONDB!E13="", "", MOONDB!E13)</f>
        <v>1959-014A</v>
      </c>
      <c r="F13" s="72" t="str">
        <f aca="false">IF(MOONDB!F13="", "", MOONDB!F13)</f>
        <v>1959-014A</v>
      </c>
      <c r="G13" s="72" t="n">
        <f aca="false">IF(MOONDB!G13="", "", MOONDB!G13)</f>
        <v>21805</v>
      </c>
      <c r="H13" s="72" t="str">
        <f aca="false">IF(MOONDB!H13="", "", MOONDB!H13)</f>
        <v>Modified SS-6 (Sapwood) with 2nd Generation (Longer) Upper Stage</v>
      </c>
      <c r="I13" s="72" t="str">
        <f aca="false">IF(MOONDB!I13="", "", MOONDB!I13)</f>
        <v>Tyuratam (Baikonur Cosmodrome), U.S.S.R</v>
      </c>
      <c r="J13" s="72" t="str">
        <f aca="false">IF(MOONDB!J13="", "", MOONDB!J13)</f>
        <v>Unknown</v>
      </c>
      <c r="K13" s="72" t="str">
        <f aca="false">IF(MOONDB!K13="", "", MOONDB!K13)</f>
        <v>USSR</v>
      </c>
      <c r="L13" s="72" t="str">
        <f aca="false">IF(MOONDB!L13="", "", MOONDB!L13)</f>
        <v>R-LAU</v>
      </c>
      <c r="M13" s="73" t="str">
        <f aca="false">IF(MOONDB!M13="", "", MOONDB!M13)</f>
        <v/>
      </c>
      <c r="N13" s="73" t="n">
        <f aca="false">IF(MOONDB!N13="", "", MOONDB!N13)</f>
        <v>390.2</v>
      </c>
      <c r="O13" s="72" t="str">
        <f aca="false">IF(MOONDB!O13="", "", MOONDB!O13)</f>
        <v>Unknown</v>
      </c>
      <c r="P13" s="72" t="str">
        <f aca="false">IF(MOONDB!P13="", "", MOONDB!P13)</f>
        <v>Impact</v>
      </c>
      <c r="Q13" s="72" t="str">
        <f aca="false">IF(MOONDB!Q13="", "", MOONDB!Q13)</f>
        <v/>
      </c>
      <c r="R13" s="72" t="str">
        <f aca="false">IF(MOONDB!R13="", "", MOONDB!R13)</f>
        <v>Success</v>
      </c>
      <c r="S13" s="72" t="str">
        <f aca="false">IF(MOONDB!S13="", "", MOONDB!S13)</f>
        <v/>
      </c>
      <c r="T13" s="72" t="str">
        <f aca="false">IF(MOONDB!T13="", "", MOONDB!T13)</f>
        <v/>
      </c>
      <c r="U13" s="72" t="str">
        <f aca="false">IF(MOONDB!U13="", "", MOONDB!U13)</f>
        <v>Moon impact</v>
      </c>
      <c r="V13" s="72" t="str">
        <f aca="false">IF(MOONDB!V13="", "", MOONDB!V13)</f>
        <v>M</v>
      </c>
      <c r="W13" s="72" t="str">
        <f aca="false">IF(MOONDB!W13="", "", MOONDB!W13)</f>
        <v>Impacted (commanded)</v>
      </c>
      <c r="X13" s="72" t="n">
        <f aca="false">IF(MOONDB!X13="", "", MOONDB!X13)</f>
        <v>21807</v>
      </c>
      <c r="Y13" s="72" t="str">
        <f aca="false">IF(MOONDB!Y13="", "", MOONDB!Y13)</f>
        <v/>
      </c>
      <c r="Z13" s="72" t="str">
        <f aca="false">IF(MOONDB!Z13="", "", MOONDB!Z13)</f>
        <v>b</v>
      </c>
      <c r="AA13" s="73" t="str">
        <f aca="false">IF(MOONDB!AA13="", "", MOONDB!AA13)</f>
        <v>Unknown</v>
      </c>
      <c r="AB13" s="73" t="str">
        <f aca="false">IF(MOONDB!AB13="", "", MOONDB!AB13)</f>
        <v>Unknown</v>
      </c>
      <c r="AC13" s="73" t="str">
        <f aca="false">IF(MOONDB!AC13="", "", MOONDB!AC13)</f>
        <v/>
      </c>
      <c r="AD13" s="73" t="str">
        <f aca="false">IF(MOONDB!AO13="", "", MOONDB!AO13)</f>
        <v/>
      </c>
      <c r="AE13" s="73" t="str">
        <f aca="false">IF(MOONDB!AP13="", "", MOONDB!AP13)</f>
        <v/>
      </c>
      <c r="AF13" s="73" t="str">
        <f aca="false">IF(MOONDB!AQ13="", "", MOONDB!AQ13)</f>
        <v/>
      </c>
      <c r="AG13" s="73" t="str">
        <f aca="false">IF(MOONDB!AR13="", "", MOONDB!AR13)</f>
        <v/>
      </c>
      <c r="AH13" s="73" t="str">
        <f aca="false">IF(MOONDB!AS13="", "", MOONDB!AS13)</f>
        <v/>
      </c>
      <c r="AI13" s="73" t="str">
        <f aca="false">IF(MOONDB!AT13="", "", MOONDB!AT13)</f>
        <v/>
      </c>
      <c r="AJ13" s="73" t="str">
        <f aca="false">IF(MOONDB!AU13="", "", MOONDB!AU13)</f>
        <v/>
      </c>
      <c r="AK13" s="74"/>
      <c r="AL13" s="74"/>
      <c r="AM13" s="74"/>
      <c r="AN13" s="74"/>
      <c r="AO13" s="74"/>
      <c r="AP13" s="74"/>
    </row>
    <row r="14" customFormat="false" ht="14.25" hidden="false" customHeight="true" outlineLevel="0" collapsed="false">
      <c r="A14" s="72" t="str">
        <f aca="false">IF(MOONDB!A14="", "", MOONDB!A14)</f>
        <v>Luna 3</v>
      </c>
      <c r="B14" s="72" t="str">
        <f aca="false">IF(MOONDB!B14="", "", MOONDB!B14)</f>
        <v>Luna 3</v>
      </c>
      <c r="C14" s="72" t="str">
        <f aca="false">IF(MOONDB!C14="", "", MOONDB!C14)</f>
        <v>Luna</v>
      </c>
      <c r="D14" s="72" t="str">
        <f aca="false">IF(MOONDB!D14="", "", MOONDB!D14)</f>
        <v>-</v>
      </c>
      <c r="E14" s="72" t="str">
        <f aca="false">IF(MOONDB!E14="", "", MOONDB!E14)</f>
        <v>1959-008A</v>
      </c>
      <c r="F14" s="72" t="str">
        <f aca="false">IF(MOONDB!F14="", "", MOONDB!F14)</f>
        <v>1959-008A</v>
      </c>
      <c r="G14" s="72" t="n">
        <f aca="false">IF(MOONDB!G14="", "", MOONDB!G14)</f>
        <v>21827</v>
      </c>
      <c r="H14" s="72" t="str">
        <f aca="false">IF(MOONDB!H14="", "", MOONDB!H14)</f>
        <v>Modified SS-6 (Sapwood) with 1st Generation Upper Stage</v>
      </c>
      <c r="I14" s="72" t="str">
        <f aca="false">IF(MOONDB!I14="", "", MOONDB!I14)</f>
        <v>Tyuratam (Baikonur Cosmodrome), U.S.S.R</v>
      </c>
      <c r="J14" s="72" t="str">
        <f aca="false">IF(MOONDB!J14="", "", MOONDB!J14)</f>
        <v>Unknown</v>
      </c>
      <c r="K14" s="72" t="str">
        <f aca="false">IF(MOONDB!K14="", "", MOONDB!K14)</f>
        <v>USSR</v>
      </c>
      <c r="L14" s="72" t="str">
        <f aca="false">IF(MOONDB!L14="", "", MOONDB!L14)</f>
        <v>R-ORB</v>
      </c>
      <c r="M14" s="73" t="str">
        <f aca="false">IF(MOONDB!M14="", "", MOONDB!M14)</f>
        <v/>
      </c>
      <c r="N14" s="73" t="n">
        <f aca="false">IF(MOONDB!N14="", "", MOONDB!N14)</f>
        <v>278.5</v>
      </c>
      <c r="O14" s="72" t="str">
        <f aca="false">IF(MOONDB!O14="", "", MOONDB!O14)</f>
        <v>Unknown</v>
      </c>
      <c r="P14" s="72" t="str">
        <f aca="false">IF(MOONDB!P14="", "", MOONDB!P14)</f>
        <v>Fly-by</v>
      </c>
      <c r="Q14" s="72" t="str">
        <f aca="false">IF(MOONDB!Q14="", "", MOONDB!Q14)</f>
        <v/>
      </c>
      <c r="R14" s="72" t="str">
        <f aca="false">IF(MOONDB!R14="", "", MOONDB!R14)</f>
        <v>Success</v>
      </c>
      <c r="S14" s="72" t="str">
        <f aca="false">IF(MOONDB!S14="", "", MOONDB!S14)</f>
        <v/>
      </c>
      <c r="T14" s="72" t="str">
        <f aca="false">IF(MOONDB!T14="", "", MOONDB!T14)</f>
        <v>First pictures of the lunar farside.</v>
      </c>
      <c r="U14" s="72" t="str">
        <f aca="false">IF(MOONDB!U14="", "", MOONDB!U14)</f>
        <v>Destructive Earth re-entry</v>
      </c>
      <c r="V14" s="72" t="str">
        <f aca="false">IF(MOONDB!V14="", "", MOONDB!V14)</f>
        <v>E</v>
      </c>
      <c r="W14" s="72" t="str">
        <f aca="false">IF(MOONDB!W14="", "", MOONDB!W14)</f>
        <v>Destroyed during re-entry</v>
      </c>
      <c r="X14" s="72" t="n">
        <f aca="false">IF(MOONDB!X14="", "", MOONDB!X14)</f>
        <v>22004</v>
      </c>
      <c r="Y14" s="72" t="str">
        <f aca="false">IF(MOONDB!Y14="", "", MOONDB!Y14)</f>
        <v/>
      </c>
      <c r="Z14" s="72" t="str">
        <f aca="false">IF(MOONDB!Z14="", "", MOONDB!Z14)</f>
        <v>https://www.orbitalfocus.uk/Diaries/Luna/Luna03.php</v>
      </c>
      <c r="AA14" s="73" t="str">
        <f aca="false">IF(MOONDB!AA14="", "", MOONDB!AA14)</f>
        <v/>
      </c>
      <c r="AB14" s="73" t="str">
        <f aca="false">IF(MOONDB!AB14="", "", MOONDB!AB14)</f>
        <v/>
      </c>
      <c r="AC14" s="73" t="str">
        <f aca="false">IF(MOONDB!AC14="", "", MOONDB!AC14)</f>
        <v/>
      </c>
      <c r="AD14" s="73" t="str">
        <f aca="false">IF(MOONDB!AO14="", "", MOONDB!AO14)</f>
        <v/>
      </c>
      <c r="AE14" s="73" t="str">
        <f aca="false">IF(MOONDB!AP14="", "", MOONDB!AP14)</f>
        <v/>
      </c>
      <c r="AF14" s="73" t="str">
        <f aca="false">IF(MOONDB!AQ14="", "", MOONDB!AQ14)</f>
        <v/>
      </c>
      <c r="AG14" s="73" t="str">
        <f aca="false">IF(MOONDB!AR14="", "", MOONDB!AR14)</f>
        <v/>
      </c>
      <c r="AH14" s="73" t="str">
        <f aca="false">IF(MOONDB!AS14="", "", MOONDB!AS14)</f>
        <v/>
      </c>
      <c r="AI14" s="73" t="str">
        <f aca="false">IF(MOONDB!AT14="", "", MOONDB!AT14)</f>
        <v/>
      </c>
      <c r="AJ14" s="73" t="str">
        <f aca="false">IF(MOONDB!AU14="", "", MOONDB!AU14)</f>
        <v/>
      </c>
      <c r="AK14" s="74"/>
      <c r="AL14" s="74"/>
      <c r="AM14" s="74"/>
      <c r="AN14" s="74"/>
      <c r="AO14" s="74"/>
      <c r="AP14" s="74"/>
    </row>
    <row r="15" customFormat="false" ht="14.7" hidden="false" customHeight="true" outlineLevel="0" collapsed="false">
      <c r="A15" s="72" t="str">
        <f aca="false">IF(MOONDB!A15="", "", MOONDB!A15)</f>
        <v>Pioneer P-3</v>
      </c>
      <c r="B15" s="72" t="str">
        <f aca="false">IF(MOONDB!B15="", "", MOONDB!B15)</f>
        <v>Pioneer P-3</v>
      </c>
      <c r="C15" s="72" t="str">
        <f aca="false">IF(MOONDB!C15="", "", MOONDB!C15)</f>
        <v>Pioneer</v>
      </c>
      <c r="D15" s="72" t="str">
        <f aca="false">IF(MOONDB!D15="", "", MOONDB!D15)</f>
        <v>-</v>
      </c>
      <c r="E15" s="72" t="str">
        <f aca="false">IF(MOONDB!E15="", "", MOONDB!E15)</f>
        <v>PIONX</v>
      </c>
      <c r="F15" s="72" t="str">
        <f aca="false">IF(MOONDB!F15="", "", MOONDB!F15)</f>
        <v>N/A</v>
      </c>
      <c r="G15" s="72" t="n">
        <f aca="false">IF(MOONDB!G15="", "", MOONDB!G15)</f>
        <v>21880</v>
      </c>
      <c r="H15" s="72" t="str">
        <f aca="false">IF(MOONDB!H15="", "", MOONDB!H15)</f>
        <v>Atlas-Able</v>
      </c>
      <c r="I15" s="72" t="str">
        <f aca="false">IF(MOONDB!I15="", "", MOONDB!I15)</f>
        <v>Cape Canaveral, United States</v>
      </c>
      <c r="J15" s="72" t="str">
        <f aca="false">IF(MOONDB!J15="", "", MOONDB!J15)</f>
        <v>NASA-Office of Space Science Applications</v>
      </c>
      <c r="K15" s="72" t="str">
        <f aca="false">IF(MOONDB!K15="", "", MOONDB!K15)</f>
        <v>USA</v>
      </c>
      <c r="L15" s="72" t="str">
        <f aca="false">IF(MOONDB!L15="", "", MOONDB!L15)</f>
        <v>R-ORB</v>
      </c>
      <c r="M15" s="73" t="str">
        <f aca="false">IF(MOONDB!M15="", "", MOONDB!M15)</f>
        <v/>
      </c>
      <c r="N15" s="73" t="n">
        <f aca="false">IF(MOONDB!N15="", "", MOONDB!N15)</f>
        <v>168.7</v>
      </c>
      <c r="O15" s="72" t="str">
        <f aca="false">IF(MOONDB!O15="", "", MOONDB!O15)</f>
        <v>Unknown</v>
      </c>
      <c r="P15" s="72" t="str">
        <f aca="false">IF(MOONDB!P15="", "", MOONDB!P15)</f>
        <v>Orbit</v>
      </c>
      <c r="Q15" s="72" t="str">
        <f aca="false">IF(MOONDB!Q15="", "", MOONDB!Q15)</f>
        <v/>
      </c>
      <c r="R15" s="72" t="str">
        <f aca="false">IF(MOONDB!R15="", "", MOONDB!R15)</f>
        <v>Unproven</v>
      </c>
      <c r="S15" s="72" t="str">
        <f aca="false">IF(MOONDB!S15="", "", MOONDB!S15)</f>
        <v>Launcher failure</v>
      </c>
      <c r="T15" s="72" t="str">
        <f aca="false">IF(MOONDB!T15="", "", MOONDB!T15)</f>
        <v/>
      </c>
      <c r="U15" s="72" t="str">
        <f aca="false">IF(MOONDB!U15="", "", MOONDB!U15)</f>
        <v>Unknown</v>
      </c>
      <c r="V15" s="72" t="str">
        <f aca="false">IF(MOONDB!V15="", "", MOONDB!V15)</f>
        <v>E</v>
      </c>
      <c r="W15" s="72" t="str">
        <f aca="false">IF(MOONDB!W15="", "", MOONDB!W15)</f>
        <v>Destroyed during launch</v>
      </c>
      <c r="X15" s="72" t="n">
        <f aca="false">IF(MOONDB!X15="", "", MOONDB!X15)</f>
        <v>21880</v>
      </c>
      <c r="Y15" s="72" t="str">
        <f aca="false">IF(MOONDB!Y15="", "", MOONDB!Y15)</f>
        <v/>
      </c>
      <c r="Z15" s="72" t="str">
        <f aca="false">IF(MOONDB!Z15="", "", MOONDB!Z15)</f>
        <v/>
      </c>
      <c r="AA15" s="73" t="str">
        <f aca="false">IF(MOONDB!AA15="", "", MOONDB!AA15)</f>
        <v/>
      </c>
      <c r="AB15" s="73" t="str">
        <f aca="false">IF(MOONDB!AB15="", "", MOONDB!AB15)</f>
        <v/>
      </c>
      <c r="AC15" s="73" t="str">
        <f aca="false">IF(MOONDB!AC15="", "", MOONDB!AC15)</f>
        <v/>
      </c>
      <c r="AD15" s="73" t="str">
        <f aca="false">IF(MOONDB!AO15="", "", MOONDB!AO15)</f>
        <v/>
      </c>
      <c r="AE15" s="73" t="str">
        <f aca="false">IF(MOONDB!AP15="", "", MOONDB!AP15)</f>
        <v/>
      </c>
      <c r="AF15" s="73" t="str">
        <f aca="false">IF(MOONDB!AQ15="", "", MOONDB!AQ15)</f>
        <v/>
      </c>
      <c r="AG15" s="73" t="str">
        <f aca="false">IF(MOONDB!AR15="", "", MOONDB!AR15)</f>
        <v/>
      </c>
      <c r="AH15" s="73" t="str">
        <f aca="false">IF(MOONDB!AS15="", "", MOONDB!AS15)</f>
        <v/>
      </c>
      <c r="AI15" s="73" t="str">
        <f aca="false">IF(MOONDB!AT15="", "", MOONDB!AT15)</f>
        <v/>
      </c>
      <c r="AJ15" s="73" t="str">
        <f aca="false">IF(MOONDB!AU15="", "", MOONDB!AU15)</f>
        <v/>
      </c>
      <c r="AK15" s="74"/>
      <c r="AL15" s="74"/>
      <c r="AM15" s="74"/>
      <c r="AN15" s="74"/>
      <c r="AO15" s="74"/>
      <c r="AP15" s="74"/>
    </row>
    <row r="16" customFormat="false" ht="14.7" hidden="false" customHeight="true" outlineLevel="0" collapsed="false">
      <c r="A16" s="72" t="str">
        <f aca="false">IF(MOONDB!A16="", "", MOONDB!A16)</f>
        <v>Luna 1960A</v>
      </c>
      <c r="B16" s="72" t="str">
        <f aca="false">IF(MOONDB!B16="", "", MOONDB!B16)</f>
        <v>Luna 1960A</v>
      </c>
      <c r="C16" s="72" t="str">
        <f aca="false">IF(MOONDB!C16="", "", MOONDB!C16)</f>
        <v>Luna</v>
      </c>
      <c r="D16" s="72" t="str">
        <f aca="false">IF(MOONDB!D16="", "", MOONDB!D16)</f>
        <v>-</v>
      </c>
      <c r="E16" s="72" t="str">
        <f aca="false">IF(MOONDB!E16="", "", MOONDB!E16)</f>
        <v>N/A</v>
      </c>
      <c r="F16" s="72" t="str">
        <f aca="false">IF(MOONDB!F16="", "", MOONDB!F16)</f>
        <v>N/A</v>
      </c>
      <c r="G16" s="72" t="n">
        <f aca="false">IF(MOONDB!G16="", "", MOONDB!G16)</f>
        <v>22021</v>
      </c>
      <c r="H16" s="72" t="str">
        <f aca="false">IF(MOONDB!H16="", "", MOONDB!H16)</f>
        <v>SL-3/A-1</v>
      </c>
      <c r="I16" s="72" t="str">
        <f aca="false">IF(MOONDB!I16="", "", MOONDB!I16)</f>
        <v>Tyuratam (Baikonur Cosmodrome), U.S.S.R</v>
      </c>
      <c r="J16" s="72" t="str">
        <f aca="false">IF(MOONDB!J16="", "", MOONDB!J16)</f>
        <v>Unknown</v>
      </c>
      <c r="K16" s="72" t="str">
        <f aca="false">IF(MOONDB!K16="", "", MOONDB!K16)</f>
        <v>USSR</v>
      </c>
      <c r="L16" s="72" t="str">
        <f aca="false">IF(MOONDB!L16="", "", MOONDB!L16)</f>
        <v>R-ORB</v>
      </c>
      <c r="M16" s="73" t="str">
        <f aca="false">IF(MOONDB!M16="", "", MOONDB!M16)</f>
        <v/>
      </c>
      <c r="N16" s="73" t="n">
        <f aca="false">IF(MOONDB!N16="", "", MOONDB!N16)</f>
        <v>280</v>
      </c>
      <c r="O16" s="72" t="str">
        <f aca="false">IF(MOONDB!O16="", "", MOONDB!O16)</f>
        <v>Unknown</v>
      </c>
      <c r="P16" s="72" t="str">
        <f aca="false">IF(MOONDB!P16="", "", MOONDB!P16)</f>
        <v>Fly-by</v>
      </c>
      <c r="Q16" s="72" t="str">
        <f aca="false">IF(MOONDB!Q16="", "", MOONDB!Q16)</f>
        <v/>
      </c>
      <c r="R16" s="72" t="str">
        <f aca="false">IF(MOONDB!R16="", "", MOONDB!R16)</f>
        <v>Unproven</v>
      </c>
      <c r="S16" s="72" t="str">
        <f aca="false">IF(MOONDB!S16="", "", MOONDB!S16)</f>
        <v>Launcher failure</v>
      </c>
      <c r="T16" s="72" t="str">
        <f aca="false">IF(MOONDB!T16="", "", MOONDB!T16)</f>
        <v/>
      </c>
      <c r="U16" s="72" t="str">
        <f aca="false">IF(MOONDB!U16="", "", MOONDB!U16)</f>
        <v>Moon impact</v>
      </c>
      <c r="V16" s="72" t="str">
        <f aca="false">IF(MOONDB!V16="", "", MOONDB!V16)</f>
        <v>E</v>
      </c>
      <c r="W16" s="72" t="str">
        <f aca="false">IF(MOONDB!W16="", "", MOONDB!W16)</f>
        <v>Destroyed during launch</v>
      </c>
      <c r="X16" s="72" t="n">
        <f aca="false">IF(MOONDB!X16="", "", MOONDB!X16)</f>
        <v>22021</v>
      </c>
      <c r="Y16" s="72" t="str">
        <f aca="false">IF(MOONDB!Y16="", "", MOONDB!Y16)</f>
        <v/>
      </c>
      <c r="Z16" s="72" t="str">
        <f aca="false">IF(MOONDB!Z16="", "", MOONDB!Z16)</f>
        <v/>
      </c>
      <c r="AA16" s="73" t="str">
        <f aca="false">IF(MOONDB!AA16="", "", MOONDB!AA16)</f>
        <v/>
      </c>
      <c r="AB16" s="73" t="str">
        <f aca="false">IF(MOONDB!AB16="", "", MOONDB!AB16)</f>
        <v/>
      </c>
      <c r="AC16" s="73" t="str">
        <f aca="false">IF(MOONDB!AC16="", "", MOONDB!AC16)</f>
        <v/>
      </c>
      <c r="AD16" s="73" t="str">
        <f aca="false">IF(MOONDB!AO16="", "", MOONDB!AO16)</f>
        <v/>
      </c>
      <c r="AE16" s="73" t="str">
        <f aca="false">IF(MOONDB!AP16="", "", MOONDB!AP16)</f>
        <v/>
      </c>
      <c r="AF16" s="73" t="str">
        <f aca="false">IF(MOONDB!AQ16="", "", MOONDB!AQ16)</f>
        <v/>
      </c>
      <c r="AG16" s="73" t="str">
        <f aca="false">IF(MOONDB!AR16="", "", MOONDB!AR16)</f>
        <v/>
      </c>
      <c r="AH16" s="73" t="str">
        <f aca="false">IF(MOONDB!AS16="", "", MOONDB!AS16)</f>
        <v/>
      </c>
      <c r="AI16" s="73" t="str">
        <f aca="false">IF(MOONDB!AT16="", "", MOONDB!AT16)</f>
        <v/>
      </c>
      <c r="AJ16" s="73" t="str">
        <f aca="false">IF(MOONDB!AU16="", "", MOONDB!AU16)</f>
        <v/>
      </c>
      <c r="AK16" s="74"/>
      <c r="AL16" s="74"/>
      <c r="AM16" s="74"/>
      <c r="AN16" s="74"/>
      <c r="AO16" s="74"/>
      <c r="AP16" s="74"/>
    </row>
    <row r="17" customFormat="false" ht="14.7" hidden="false" customHeight="true" outlineLevel="0" collapsed="false">
      <c r="A17" s="72" t="str">
        <f aca="false">IF(MOONDB!A17="", "", MOONDB!A17)</f>
        <v>Luna 1960B</v>
      </c>
      <c r="B17" s="72" t="str">
        <f aca="false">IF(MOONDB!B17="", "", MOONDB!B17)</f>
        <v>Luna 1960B</v>
      </c>
      <c r="C17" s="72" t="str">
        <f aca="false">IF(MOONDB!C17="", "", MOONDB!C17)</f>
        <v>Luna</v>
      </c>
      <c r="D17" s="72" t="str">
        <f aca="false">IF(MOONDB!D17="", "", MOONDB!D17)</f>
        <v>-</v>
      </c>
      <c r="E17" s="72" t="str">
        <f aca="false">IF(MOONDB!E17="", "", MOONDB!E17)</f>
        <v>N/A</v>
      </c>
      <c r="F17" s="72" t="str">
        <f aca="false">IF(MOONDB!F17="", "", MOONDB!F17)</f>
        <v>N/A</v>
      </c>
      <c r="G17" s="72" t="n">
        <f aca="false">IF(MOONDB!G17="", "", MOONDB!G17)</f>
        <v>22022</v>
      </c>
      <c r="H17" s="72" t="str">
        <f aca="false">IF(MOONDB!H17="", "", MOONDB!H17)</f>
        <v>SL-3/A-1</v>
      </c>
      <c r="I17" s="72" t="str">
        <f aca="false">IF(MOONDB!I17="", "", MOONDB!I17)</f>
        <v>Tyuratam (Baikonur Cosmodrome), U.S.S.R</v>
      </c>
      <c r="J17" s="72" t="str">
        <f aca="false">IF(MOONDB!J17="", "", MOONDB!J17)</f>
        <v>Unknown</v>
      </c>
      <c r="K17" s="72" t="str">
        <f aca="false">IF(MOONDB!K17="", "", MOONDB!K17)</f>
        <v>USSR</v>
      </c>
      <c r="L17" s="72" t="str">
        <f aca="false">IF(MOONDB!L17="", "", MOONDB!L17)</f>
        <v>R-ORB</v>
      </c>
      <c r="M17" s="73" t="str">
        <f aca="false">IF(MOONDB!M17="", "", MOONDB!M17)</f>
        <v/>
      </c>
      <c r="N17" s="73" t="n">
        <f aca="false">IF(MOONDB!N17="", "", MOONDB!N17)</f>
        <v>280</v>
      </c>
      <c r="O17" s="72" t="str">
        <f aca="false">IF(MOONDB!O17="", "", MOONDB!O17)</f>
        <v>Unknown</v>
      </c>
      <c r="P17" s="72" t="str">
        <f aca="false">IF(MOONDB!P17="", "", MOONDB!P17)</f>
        <v>Fly-by</v>
      </c>
      <c r="Q17" s="72" t="str">
        <f aca="false">IF(MOONDB!Q17="", "", MOONDB!Q17)</f>
        <v/>
      </c>
      <c r="R17" s="72" t="str">
        <f aca="false">IF(MOONDB!R17="", "", MOONDB!R17)</f>
        <v>Unproven</v>
      </c>
      <c r="S17" s="72" t="str">
        <f aca="false">IF(MOONDB!S17="", "", MOONDB!S17)</f>
        <v>Launcher failure</v>
      </c>
      <c r="T17" s="72" t="str">
        <f aca="false">IF(MOONDB!T17="", "", MOONDB!T17)</f>
        <v/>
      </c>
      <c r="U17" s="72" t="str">
        <f aca="false">IF(MOONDB!U17="", "", MOONDB!U17)</f>
        <v>Moon impact</v>
      </c>
      <c r="V17" s="72" t="str">
        <f aca="false">IF(MOONDB!V17="", "", MOONDB!V17)</f>
        <v>E</v>
      </c>
      <c r="W17" s="72" t="str">
        <f aca="false">IF(MOONDB!W17="", "", MOONDB!W17)</f>
        <v>Destroyed during launch</v>
      </c>
      <c r="X17" s="72" t="n">
        <f aca="false">IF(MOONDB!X17="", "", MOONDB!X17)</f>
        <v>22022</v>
      </c>
      <c r="Y17" s="72" t="str">
        <f aca="false">IF(MOONDB!Y17="", "", MOONDB!Y17)</f>
        <v/>
      </c>
      <c r="Z17" s="72" t="str">
        <f aca="false">IF(MOONDB!Z17="", "", MOONDB!Z17)</f>
        <v/>
      </c>
      <c r="AA17" s="73" t="str">
        <f aca="false">IF(MOONDB!AA17="", "", MOONDB!AA17)</f>
        <v/>
      </c>
      <c r="AB17" s="73" t="str">
        <f aca="false">IF(MOONDB!AB17="", "", MOONDB!AB17)</f>
        <v/>
      </c>
      <c r="AC17" s="73" t="str">
        <f aca="false">IF(MOONDB!AC17="", "", MOONDB!AC17)</f>
        <v/>
      </c>
      <c r="AD17" s="73" t="str">
        <f aca="false">IF(MOONDB!AO17="", "", MOONDB!AO17)</f>
        <v/>
      </c>
      <c r="AE17" s="73" t="str">
        <f aca="false">IF(MOONDB!AP17="", "", MOONDB!AP17)</f>
        <v/>
      </c>
      <c r="AF17" s="73" t="str">
        <f aca="false">IF(MOONDB!AQ17="", "", MOONDB!AQ17)</f>
        <v/>
      </c>
      <c r="AG17" s="73" t="str">
        <f aca="false">IF(MOONDB!AR17="", "", MOONDB!AR17)</f>
        <v/>
      </c>
      <c r="AH17" s="73" t="str">
        <f aca="false">IF(MOONDB!AS17="", "", MOONDB!AS17)</f>
        <v/>
      </c>
      <c r="AI17" s="73" t="str">
        <f aca="false">IF(MOONDB!AT17="", "", MOONDB!AT17)</f>
        <v/>
      </c>
      <c r="AJ17" s="73" t="str">
        <f aca="false">IF(MOONDB!AU17="", "", MOONDB!AU17)</f>
        <v/>
      </c>
      <c r="AK17" s="74"/>
      <c r="AL17" s="74"/>
      <c r="AM17" s="74"/>
      <c r="AN17" s="74"/>
      <c r="AO17" s="74"/>
      <c r="AP17" s="74"/>
    </row>
    <row r="18" customFormat="false" ht="14.7" hidden="false" customHeight="true" outlineLevel="0" collapsed="false">
      <c r="A18" s="72" t="str">
        <f aca="false">IF(MOONDB!A18="", "", MOONDB!A18)</f>
        <v>Pioneer P-30</v>
      </c>
      <c r="B18" s="72" t="str">
        <f aca="false">IF(MOONDB!B18="", "", MOONDB!B18)</f>
        <v>Pioneer P-30</v>
      </c>
      <c r="C18" s="72" t="str">
        <f aca="false">IF(MOONDB!C18="", "", MOONDB!C18)</f>
        <v>Pioneer</v>
      </c>
      <c r="D18" s="72" t="str">
        <f aca="false">IF(MOONDB!D18="", "", MOONDB!D18)</f>
        <v>-</v>
      </c>
      <c r="E18" s="72" t="str">
        <f aca="false">IF(MOONDB!E18="", "", MOONDB!E18)</f>
        <v>PIONY</v>
      </c>
      <c r="F18" s="72" t="str">
        <f aca="false">IF(MOONDB!F18="", "", MOONDB!F18)</f>
        <v>N/A</v>
      </c>
      <c r="G18" s="72" t="n">
        <f aca="false">IF(MOONDB!G18="", "", MOONDB!G18)</f>
        <v>22184</v>
      </c>
      <c r="H18" s="72" t="str">
        <f aca="false">IF(MOONDB!H18="", "", MOONDB!H18)</f>
        <v>Atlas-Able</v>
      </c>
      <c r="I18" s="72" t="str">
        <f aca="false">IF(MOONDB!I18="", "", MOONDB!I18)</f>
        <v>Cape Canaveral, United States</v>
      </c>
      <c r="J18" s="72" t="str">
        <f aca="false">IF(MOONDB!J18="", "", MOONDB!J18)</f>
        <v>NASA-Office of Space Science Applications</v>
      </c>
      <c r="K18" s="72" t="str">
        <f aca="false">IF(MOONDB!K18="", "", MOONDB!K18)</f>
        <v>USA</v>
      </c>
      <c r="L18" s="72" t="str">
        <f aca="false">IF(MOONDB!L18="", "", MOONDB!L18)</f>
        <v>R-ORB</v>
      </c>
      <c r="M18" s="73" t="str">
        <f aca="false">IF(MOONDB!M18="", "", MOONDB!M18)</f>
        <v/>
      </c>
      <c r="N18" s="73" t="n">
        <f aca="false">IF(MOONDB!N18="", "", MOONDB!N18)</f>
        <v>175.5</v>
      </c>
      <c r="O18" s="72" t="str">
        <f aca="false">IF(MOONDB!O18="", "", MOONDB!O18)</f>
        <v>Unknown</v>
      </c>
      <c r="P18" s="72" t="str">
        <f aca="false">IF(MOONDB!P18="", "", MOONDB!P18)</f>
        <v>Orbit</v>
      </c>
      <c r="Q18" s="72" t="str">
        <f aca="false">IF(MOONDB!Q18="", "", MOONDB!Q18)</f>
        <v/>
      </c>
      <c r="R18" s="72" t="str">
        <f aca="false">IF(MOONDB!R18="", "", MOONDB!R18)</f>
        <v>Unproven</v>
      </c>
      <c r="S18" s="72" t="str">
        <f aca="false">IF(MOONDB!S18="", "", MOONDB!S18)</f>
        <v>Launcher failure</v>
      </c>
      <c r="T18" s="72" t="str">
        <f aca="false">IF(MOONDB!T18="", "", MOONDB!T18)</f>
        <v/>
      </c>
      <c r="U18" s="72" t="str">
        <f aca="false">IF(MOONDB!U18="", "", MOONDB!U18)</f>
        <v>Unknown</v>
      </c>
      <c r="V18" s="72" t="str">
        <f aca="false">IF(MOONDB!V18="", "", MOONDB!V18)</f>
        <v>E</v>
      </c>
      <c r="W18" s="72" t="str">
        <f aca="false">IF(MOONDB!W18="", "", MOONDB!W18)</f>
        <v>Destroyed during re-entry</v>
      </c>
      <c r="X18" s="72" t="n">
        <f aca="false">IF(MOONDB!X18="", "", MOONDB!X18)</f>
        <v>22184</v>
      </c>
      <c r="Y18" s="72" t="str">
        <f aca="false">IF(MOONDB!Y18="", "", MOONDB!Y18)</f>
        <v/>
      </c>
      <c r="Z18" s="72" t="str">
        <f aca="false">IF(MOONDB!Z18="", "", MOONDB!Z18)</f>
        <v/>
      </c>
      <c r="AA18" s="73" t="str">
        <f aca="false">IF(MOONDB!AA18="", "", MOONDB!AA18)</f>
        <v/>
      </c>
      <c r="AB18" s="73" t="str">
        <f aca="false">IF(MOONDB!AB18="", "", MOONDB!AB18)</f>
        <v/>
      </c>
      <c r="AC18" s="73" t="str">
        <f aca="false">IF(MOONDB!AC18="", "", MOONDB!AC18)</f>
        <v/>
      </c>
      <c r="AD18" s="73" t="str">
        <f aca="false">IF(MOONDB!AO18="", "", MOONDB!AO18)</f>
        <v/>
      </c>
      <c r="AE18" s="73" t="str">
        <f aca="false">IF(MOONDB!AP18="", "", MOONDB!AP18)</f>
        <v/>
      </c>
      <c r="AF18" s="73" t="str">
        <f aca="false">IF(MOONDB!AQ18="", "", MOONDB!AQ18)</f>
        <v/>
      </c>
      <c r="AG18" s="73" t="str">
        <f aca="false">IF(MOONDB!AR18="", "", MOONDB!AR18)</f>
        <v/>
      </c>
      <c r="AH18" s="73" t="str">
        <f aca="false">IF(MOONDB!AS18="", "", MOONDB!AS18)</f>
        <v/>
      </c>
      <c r="AI18" s="73" t="str">
        <f aca="false">IF(MOONDB!AT18="", "", MOONDB!AT18)</f>
        <v/>
      </c>
      <c r="AJ18" s="73" t="str">
        <f aca="false">IF(MOONDB!AU18="", "", MOONDB!AU18)</f>
        <v/>
      </c>
      <c r="AK18" s="74"/>
      <c r="AL18" s="74"/>
      <c r="AM18" s="74"/>
      <c r="AN18" s="74"/>
      <c r="AO18" s="74"/>
      <c r="AP18" s="74"/>
    </row>
    <row r="19" customFormat="false" ht="14.7" hidden="false" customHeight="true" outlineLevel="0" collapsed="false">
      <c r="A19" s="72" t="str">
        <f aca="false">IF(MOONDB!A19="", "", MOONDB!A19)</f>
        <v>Pioneer P-31</v>
      </c>
      <c r="B19" s="72" t="str">
        <f aca="false">IF(MOONDB!B19="", "", MOONDB!B19)</f>
        <v>Pioneer P-31</v>
      </c>
      <c r="C19" s="72" t="str">
        <f aca="false">IF(MOONDB!C19="", "", MOONDB!C19)</f>
        <v>Pioneer</v>
      </c>
      <c r="D19" s="72" t="str">
        <f aca="false">IF(MOONDB!D19="", "", MOONDB!D19)</f>
        <v>-</v>
      </c>
      <c r="E19" s="72" t="str">
        <f aca="false">IF(MOONDB!E19="", "", MOONDB!E19)</f>
        <v>PIONZ</v>
      </c>
      <c r="F19" s="72" t="str">
        <f aca="false">IF(MOONDB!F19="", "", MOONDB!F19)</f>
        <v>N/A</v>
      </c>
      <c r="G19" s="72" t="n">
        <f aca="false">IF(MOONDB!G19="", "", MOONDB!G19)</f>
        <v>22265</v>
      </c>
      <c r="H19" s="72" t="str">
        <f aca="false">IF(MOONDB!H19="", "", MOONDB!H19)</f>
        <v>Atlas-Able</v>
      </c>
      <c r="I19" s="72" t="str">
        <f aca="false">IF(MOONDB!I19="", "", MOONDB!I19)</f>
        <v>Cape Canaveral, United States</v>
      </c>
      <c r="J19" s="72" t="str">
        <f aca="false">IF(MOONDB!J19="", "", MOONDB!J19)</f>
        <v>NASA-Office of Space Science Applications</v>
      </c>
      <c r="K19" s="72" t="str">
        <f aca="false">IF(MOONDB!K19="", "", MOONDB!K19)</f>
        <v>USA</v>
      </c>
      <c r="L19" s="72" t="str">
        <f aca="false">IF(MOONDB!L19="", "", MOONDB!L19)</f>
        <v>R-ORB</v>
      </c>
      <c r="M19" s="73" t="str">
        <f aca="false">IF(MOONDB!M19="", "", MOONDB!M19)</f>
        <v/>
      </c>
      <c r="N19" s="73" t="n">
        <f aca="false">IF(MOONDB!N19="", "", MOONDB!N19)</f>
        <v>175</v>
      </c>
      <c r="O19" s="72" t="str">
        <f aca="false">IF(MOONDB!O19="", "", MOONDB!O19)</f>
        <v>Unknown</v>
      </c>
      <c r="P19" s="72" t="str">
        <f aca="false">IF(MOONDB!P19="", "", MOONDB!P19)</f>
        <v>Orbit</v>
      </c>
      <c r="Q19" s="72" t="str">
        <f aca="false">IF(MOONDB!Q19="", "", MOONDB!Q19)</f>
        <v/>
      </c>
      <c r="R19" s="72" t="str">
        <f aca="false">IF(MOONDB!R19="", "", MOONDB!R19)</f>
        <v>Unproven</v>
      </c>
      <c r="S19" s="72" t="str">
        <f aca="false">IF(MOONDB!S19="", "", MOONDB!S19)</f>
        <v>Launcher failure</v>
      </c>
      <c r="T19" s="72" t="str">
        <f aca="false">IF(MOONDB!T19="", "", MOONDB!T19)</f>
        <v/>
      </c>
      <c r="U19" s="72" t="str">
        <f aca="false">IF(MOONDB!U19="", "", MOONDB!U19)</f>
        <v>Unknown</v>
      </c>
      <c r="V19" s="72" t="str">
        <f aca="false">IF(MOONDB!V19="", "", MOONDB!V19)</f>
        <v>E</v>
      </c>
      <c r="W19" s="72" t="str">
        <f aca="false">IF(MOONDB!W19="", "", MOONDB!W19)</f>
        <v>Destroyed during re-entry</v>
      </c>
      <c r="X19" s="72" t="n">
        <f aca="false">IF(MOONDB!X19="", "", MOONDB!X19)</f>
        <v>22265</v>
      </c>
      <c r="Y19" s="72" t="str">
        <f aca="false">IF(MOONDB!Y19="", "", MOONDB!Y19)</f>
        <v/>
      </c>
      <c r="Z19" s="72" t="str">
        <f aca="false">IF(MOONDB!Z19="", "", MOONDB!Z19)</f>
        <v/>
      </c>
      <c r="AA19" s="73" t="str">
        <f aca="false">IF(MOONDB!AA19="", "", MOONDB!AA19)</f>
        <v/>
      </c>
      <c r="AB19" s="73" t="str">
        <f aca="false">IF(MOONDB!AB19="", "", MOONDB!AB19)</f>
        <v/>
      </c>
      <c r="AC19" s="73" t="str">
        <f aca="false">IF(MOONDB!AC19="", "", MOONDB!AC19)</f>
        <v/>
      </c>
      <c r="AD19" s="73" t="str">
        <f aca="false">IF(MOONDB!AO19="", "", MOONDB!AO19)</f>
        <v/>
      </c>
      <c r="AE19" s="73" t="str">
        <f aca="false">IF(MOONDB!AP19="", "", MOONDB!AP19)</f>
        <v/>
      </c>
      <c r="AF19" s="73" t="str">
        <f aca="false">IF(MOONDB!AQ19="", "", MOONDB!AQ19)</f>
        <v/>
      </c>
      <c r="AG19" s="73" t="str">
        <f aca="false">IF(MOONDB!AR19="", "", MOONDB!AR19)</f>
        <v/>
      </c>
      <c r="AH19" s="73" t="str">
        <f aca="false">IF(MOONDB!AS19="", "", MOONDB!AS19)</f>
        <v/>
      </c>
      <c r="AI19" s="73" t="str">
        <f aca="false">IF(MOONDB!AT19="", "", MOONDB!AT19)</f>
        <v/>
      </c>
      <c r="AJ19" s="73" t="str">
        <f aca="false">IF(MOONDB!AU19="", "", MOONDB!AU19)</f>
        <v/>
      </c>
      <c r="AK19" s="74"/>
      <c r="AL19" s="74"/>
      <c r="AM19" s="74"/>
      <c r="AN19" s="74"/>
      <c r="AO19" s="74"/>
      <c r="AP19" s="74"/>
    </row>
    <row r="20" customFormat="false" ht="14.7" hidden="false" customHeight="true" outlineLevel="0" collapsed="false">
      <c r="A20" s="72" t="str">
        <f aca="false">IF(MOONDB!A20="", "", MOONDB!A20)</f>
        <v>Ranger 3</v>
      </c>
      <c r="B20" s="72" t="str">
        <f aca="false">IF(MOONDB!B20="", "", MOONDB!B20)</f>
        <v>Ranger 3</v>
      </c>
      <c r="C20" s="72" t="str">
        <f aca="false">IF(MOONDB!C20="", "", MOONDB!C20)</f>
        <v>Ranger</v>
      </c>
      <c r="D20" s="72" t="str">
        <f aca="false">IF(MOONDB!D20="", "", MOONDB!D20)</f>
        <v>-</v>
      </c>
      <c r="E20" s="72" t="str">
        <f aca="false">IF(MOONDB!E20="", "", MOONDB!E20)</f>
        <v>1962-001A</v>
      </c>
      <c r="F20" s="72" t="str">
        <f aca="false">IF(MOONDB!F20="", "", MOONDB!F20)</f>
        <v>1962-001A</v>
      </c>
      <c r="G20" s="72" t="n">
        <f aca="false">IF(MOONDB!G20="", "", MOONDB!G20)</f>
        <v>22672</v>
      </c>
      <c r="H20" s="72" t="str">
        <f aca="false">IF(MOONDB!H20="", "", MOONDB!H20)</f>
        <v>Atlas-Agena B</v>
      </c>
      <c r="I20" s="72" t="str">
        <f aca="false">IF(MOONDB!I20="", "", MOONDB!I20)</f>
        <v>Cape Canaveral, United States</v>
      </c>
      <c r="J20" s="72" t="str">
        <f aca="false">IF(MOONDB!J20="", "", MOONDB!J20)</f>
        <v>NASA-Office of Space Science Applications</v>
      </c>
      <c r="K20" s="72" t="str">
        <f aca="false">IF(MOONDB!K20="", "", MOONDB!K20)</f>
        <v>USA</v>
      </c>
      <c r="L20" s="72" t="str">
        <f aca="false">IF(MOONDB!L20="", "", MOONDB!L20)</f>
        <v>R-IMP</v>
      </c>
      <c r="M20" s="73" t="str">
        <f aca="false">IF(MOONDB!M20="", "", MOONDB!M20)</f>
        <v/>
      </c>
      <c r="N20" s="73" t="n">
        <f aca="false">IF(MOONDB!N20="", "", MOONDB!N20)</f>
        <v>329.8</v>
      </c>
      <c r="O20" s="72" t="n">
        <f aca="false">IF(MOONDB!O20="", "", MOONDB!O20)</f>
        <v>135</v>
      </c>
      <c r="P20" s="72" t="str">
        <f aca="false">IF(MOONDB!P20="", "", MOONDB!P20)</f>
        <v>Impact</v>
      </c>
      <c r="Q20" s="72" t="str">
        <f aca="false">IF(MOONDB!Q20="", "", MOONDB!Q20)</f>
        <v/>
      </c>
      <c r="R20" s="72" t="str">
        <f aca="false">IF(MOONDB!R20="", "", MOONDB!R20)</f>
        <v>Failure</v>
      </c>
      <c r="S20" s="72" t="str">
        <f aca="false">IF(MOONDB!S20="", "", MOONDB!S20)</f>
        <v>Spacecraft malfunction</v>
      </c>
      <c r="T20" s="72" t="str">
        <f aca="false">IF(MOONDB!T20="", "", MOONDB!T20)</f>
        <v>Accidental Fly-by</v>
      </c>
      <c r="U20" s="72" t="str">
        <f aca="false">IF(MOONDB!U20="", "", MOONDB!U20)</f>
        <v>Moon impact</v>
      </c>
      <c r="V20" s="72" t="str">
        <f aca="false">IF(MOONDB!V20="", "", MOONDB!V20)</f>
        <v>S</v>
      </c>
      <c r="W20" s="72" t="str">
        <f aca="false">IF(MOONDB!W20="", "", MOONDB!W20)</f>
        <v>Orbit (Sun)</v>
      </c>
      <c r="X20" s="72" t="str">
        <f aca="false">IF(MOONDB!X20="", "", MOONDB!X20)</f>
        <v>Unknown</v>
      </c>
      <c r="Y20" s="72" t="str">
        <f aca="false">IF(MOONDB!Y20="", "", MOONDB!Y20)</f>
        <v>yes</v>
      </c>
      <c r="Z20" s="72" t="str">
        <f aca="false">IF(MOONDB!Z20="", "", MOONDB!Z20)</f>
        <v/>
      </c>
      <c r="AA20" s="73" t="str">
        <f aca="false">IF(MOONDB!AA20="", "", MOONDB!AA20)</f>
        <v/>
      </c>
      <c r="AB20" s="73" t="str">
        <f aca="false">IF(MOONDB!AB20="", "", MOONDB!AB20)</f>
        <v/>
      </c>
      <c r="AC20" s="73" t="str">
        <f aca="false">IF(MOONDB!AC20="", "", MOONDB!AC20)</f>
        <v>No</v>
      </c>
      <c r="AD20" s="73" t="str">
        <f aca="false">IF(MOONDB!AO20="", "", MOONDB!AO20)</f>
        <v>hexagonal</v>
      </c>
      <c r="AE20" s="73" t="n">
        <f aca="false">IF(MOONDB!AP20="", "", MOONDB!AP20)</f>
        <v>5.2</v>
      </c>
      <c r="AF20" s="73" t="n">
        <f aca="false">IF(MOONDB!AQ20="", "", MOONDB!AQ20)</f>
        <v>1.5</v>
      </c>
      <c r="AG20" s="73" t="str">
        <f aca="false">IF(MOONDB!AR20="", "", MOONDB!AR20)</f>
        <v>Satlist: https://www.satlist.nl/index.html</v>
      </c>
      <c r="AH20" s="73" t="str">
        <f aca="false">IF(MOONDB!AS20="", "", MOONDB!AS20)</f>
        <v/>
      </c>
      <c r="AI20" s="73" t="str">
        <f aca="false">IF(MOONDB!AT20="", "", MOONDB!AT20)</f>
        <v/>
      </c>
      <c r="AJ20" s="73" t="str">
        <f aca="false">IF(MOONDB!AU20="", "", MOONDB!AU20)</f>
        <v/>
      </c>
      <c r="AK20" s="74"/>
      <c r="AL20" s="74"/>
      <c r="AM20" s="74"/>
      <c r="AN20" s="74"/>
      <c r="AO20" s="74"/>
      <c r="AP20" s="74"/>
    </row>
    <row r="21" customFormat="false" ht="14.7" hidden="false" customHeight="true" outlineLevel="0" collapsed="false">
      <c r="A21" s="72" t="str">
        <f aca="false">IF(MOONDB!A21="", "", MOONDB!A21)</f>
        <v>Ranger 4</v>
      </c>
      <c r="B21" s="72" t="str">
        <f aca="false">IF(MOONDB!B21="", "", MOONDB!B21)</f>
        <v>Ranger 4</v>
      </c>
      <c r="C21" s="72" t="str">
        <f aca="false">IF(MOONDB!C21="", "", MOONDB!C21)</f>
        <v>Ranger</v>
      </c>
      <c r="D21" s="72" t="str">
        <f aca="false">IF(MOONDB!D21="", "", MOONDB!D21)</f>
        <v>-</v>
      </c>
      <c r="E21" s="72" t="str">
        <f aca="false">IF(MOONDB!E21="", "", MOONDB!E21)</f>
        <v>1962-012A</v>
      </c>
      <c r="F21" s="72" t="str">
        <f aca="false">IF(MOONDB!F21="", "", MOONDB!F21)</f>
        <v>1962-012A</v>
      </c>
      <c r="G21" s="72" t="n">
        <f aca="false">IF(MOONDB!G21="", "", MOONDB!G21)</f>
        <v>22759</v>
      </c>
      <c r="H21" s="72" t="str">
        <f aca="false">IF(MOONDB!H21="", "", MOONDB!H21)</f>
        <v>Atlas-Agena B</v>
      </c>
      <c r="I21" s="72" t="str">
        <f aca="false">IF(MOONDB!I21="", "", MOONDB!I21)</f>
        <v>Cape Canaveral, United States</v>
      </c>
      <c r="J21" s="72" t="str">
        <f aca="false">IF(MOONDB!J21="", "", MOONDB!J21)</f>
        <v>NASA-Office of Space Science Applications</v>
      </c>
      <c r="K21" s="72" t="str">
        <f aca="false">IF(MOONDB!K21="", "", MOONDB!K21)</f>
        <v>USA</v>
      </c>
      <c r="L21" s="72" t="str">
        <f aca="false">IF(MOONDB!L21="", "", MOONDB!L21)</f>
        <v>R-IMP</v>
      </c>
      <c r="M21" s="73" t="str">
        <f aca="false">IF(MOONDB!M21="", "", MOONDB!M21)</f>
        <v/>
      </c>
      <c r="N21" s="73" t="n">
        <f aca="false">IF(MOONDB!N21="", "", MOONDB!N21)</f>
        <v>331.1</v>
      </c>
      <c r="O21" s="72" t="n">
        <f aca="false">IF(MOONDB!O21="", "", MOONDB!O21)</f>
        <v>135</v>
      </c>
      <c r="P21" s="72" t="str">
        <f aca="false">IF(MOONDB!P21="", "", MOONDB!P21)</f>
        <v>Impact</v>
      </c>
      <c r="Q21" s="72" t="str">
        <f aca="false">IF(MOONDB!Q21="", "", MOONDB!Q21)</f>
        <v/>
      </c>
      <c r="R21" s="72" t="str">
        <f aca="false">IF(MOONDB!R21="", "", MOONDB!R21)</f>
        <v>Failure</v>
      </c>
      <c r="S21" s="72" t="str">
        <f aca="false">IF(MOONDB!S21="", "", MOONDB!S21)</f>
        <v>Spacecraft malfunction</v>
      </c>
      <c r="T21" s="72" t="str">
        <f aca="false">IF(MOONDB!T21="", "", MOONDB!T21)</f>
        <v/>
      </c>
      <c r="U21" s="72" t="str">
        <f aca="false">IF(MOONDB!U21="", "", MOONDB!U21)</f>
        <v>Moon impact</v>
      </c>
      <c r="V21" s="72" t="str">
        <f aca="false">IF(MOONDB!V21="", "", MOONDB!V21)</f>
        <v>M</v>
      </c>
      <c r="W21" s="72" t="str">
        <f aca="false">IF(MOONDB!W21="", "", MOONDB!W21)</f>
        <v>Impacted (unintentional)</v>
      </c>
      <c r="X21" s="72" t="n">
        <f aca="false">IF(MOONDB!X21="", "", MOONDB!X21)</f>
        <v>22762</v>
      </c>
      <c r="Y21" s="72" t="str">
        <f aca="false">IF(MOONDB!Y21="", "", MOONDB!Y21)</f>
        <v>?</v>
      </c>
      <c r="Z21" s="72" t="str">
        <f aca="false">IF(MOONDB!Z21="", "", MOONDB!Z21)</f>
        <v>c</v>
      </c>
      <c r="AA21" s="73" t="n">
        <f aca="false">IF(MOONDB!AA21="", "", MOONDB!AA21)</f>
        <v>-15.5</v>
      </c>
      <c r="AB21" s="73" t="n">
        <f aca="false">IF(MOONDB!AB21="", "", MOONDB!AB21)</f>
        <v>229.3</v>
      </c>
      <c r="AC21" s="73" t="str">
        <f aca="false">IF(MOONDB!AC21="", "", MOONDB!AC21)</f>
        <v/>
      </c>
      <c r="AD21" s="73" t="str">
        <f aca="false">IF(MOONDB!AO21="", "", MOONDB!AO21)</f>
        <v/>
      </c>
      <c r="AE21" s="73" t="str">
        <f aca="false">IF(MOONDB!AP21="", "", MOONDB!AP21)</f>
        <v/>
      </c>
      <c r="AF21" s="73" t="str">
        <f aca="false">IF(MOONDB!AQ21="", "", MOONDB!AQ21)</f>
        <v/>
      </c>
      <c r="AG21" s="73" t="str">
        <f aca="false">IF(MOONDB!AR21="", "", MOONDB!AR21)</f>
        <v/>
      </c>
      <c r="AH21" s="73" t="str">
        <f aca="false">IF(MOONDB!AS21="", "", MOONDB!AS21)</f>
        <v/>
      </c>
      <c r="AI21" s="73" t="str">
        <f aca="false">IF(MOONDB!AT21="", "", MOONDB!AT21)</f>
        <v/>
      </c>
      <c r="AJ21" s="73" t="str">
        <f aca="false">IF(MOONDB!AU21="", "", MOONDB!AU21)</f>
        <v/>
      </c>
      <c r="AK21" s="74"/>
      <c r="AL21" s="74"/>
      <c r="AM21" s="74"/>
      <c r="AN21" s="74"/>
      <c r="AO21" s="74"/>
      <c r="AP21" s="74"/>
    </row>
    <row r="22" customFormat="false" ht="14.7" hidden="false" customHeight="true" outlineLevel="0" collapsed="false">
      <c r="A22" s="72" t="str">
        <f aca="false">IF(MOONDB!A22="", "", MOONDB!A22)</f>
        <v>Ranger 5</v>
      </c>
      <c r="B22" s="72" t="str">
        <f aca="false">IF(MOONDB!B22="", "", MOONDB!B22)</f>
        <v>Ranger 5</v>
      </c>
      <c r="C22" s="72" t="str">
        <f aca="false">IF(MOONDB!C22="", "", MOONDB!C22)</f>
        <v>Ranger</v>
      </c>
      <c r="D22" s="72" t="str">
        <f aca="false">IF(MOONDB!D22="", "", MOONDB!D22)</f>
        <v>-</v>
      </c>
      <c r="E22" s="72" t="str">
        <f aca="false">IF(MOONDB!E22="", "", MOONDB!E22)</f>
        <v>1962-055A</v>
      </c>
      <c r="F22" s="72" t="str">
        <f aca="false">IF(MOONDB!F22="", "", MOONDB!F22)</f>
        <v>1962-055A</v>
      </c>
      <c r="G22" s="72" t="n">
        <f aca="false">IF(MOONDB!G22="", "", MOONDB!G22)</f>
        <v>22937</v>
      </c>
      <c r="H22" s="72" t="str">
        <f aca="false">IF(MOONDB!H22="", "", MOONDB!H22)</f>
        <v>Atlas-Agena B</v>
      </c>
      <c r="I22" s="72" t="str">
        <f aca="false">IF(MOONDB!I22="", "", MOONDB!I22)</f>
        <v>Cape Canaveral, United States</v>
      </c>
      <c r="J22" s="72" t="str">
        <f aca="false">IF(MOONDB!J22="", "", MOONDB!J22)</f>
        <v>NASA-Office of Space Science Applications</v>
      </c>
      <c r="K22" s="72" t="str">
        <f aca="false">IF(MOONDB!K22="", "", MOONDB!K22)</f>
        <v>USA</v>
      </c>
      <c r="L22" s="72" t="str">
        <f aca="false">IF(MOONDB!L22="", "", MOONDB!L22)</f>
        <v>R-IMP</v>
      </c>
      <c r="M22" s="73" t="str">
        <f aca="false">IF(MOONDB!M22="", "", MOONDB!M22)</f>
        <v/>
      </c>
      <c r="N22" s="73" t="n">
        <f aca="false">IF(MOONDB!N22="", "", MOONDB!N22)</f>
        <v>342.5</v>
      </c>
      <c r="O22" s="72" t="n">
        <f aca="false">IF(MOONDB!O22="", "", MOONDB!O22)</f>
        <v>135</v>
      </c>
      <c r="P22" s="72" t="str">
        <f aca="false">IF(MOONDB!P22="", "", MOONDB!P22)</f>
        <v>Impact</v>
      </c>
      <c r="Q22" s="72" t="str">
        <f aca="false">IF(MOONDB!Q22="", "", MOONDB!Q22)</f>
        <v/>
      </c>
      <c r="R22" s="72" t="str">
        <f aca="false">IF(MOONDB!R22="", "", MOONDB!R22)</f>
        <v>Failure</v>
      </c>
      <c r="S22" s="72" t="str">
        <f aca="false">IF(MOONDB!S22="", "", MOONDB!S22)</f>
        <v>Spacecraft malfunction</v>
      </c>
      <c r="T22" s="72" t="str">
        <f aca="false">IF(MOONDB!T22="", "", MOONDB!T22)</f>
        <v>Accidental Fly-by</v>
      </c>
      <c r="U22" s="72" t="str">
        <f aca="false">IF(MOONDB!U22="", "", MOONDB!U22)</f>
        <v>Moon impact</v>
      </c>
      <c r="V22" s="72" t="str">
        <f aca="false">IF(MOONDB!V22="", "", MOONDB!V22)</f>
        <v>S</v>
      </c>
      <c r="W22" s="72" t="str">
        <f aca="false">IF(MOONDB!W22="", "", MOONDB!W22)</f>
        <v>Orbit (Sun)</v>
      </c>
      <c r="X22" s="72" t="str">
        <f aca="false">IF(MOONDB!X22="", "", MOONDB!X22)</f>
        <v>Unknown</v>
      </c>
      <c r="Y22" s="72" t="str">
        <f aca="false">IF(MOONDB!Y22="", "", MOONDB!Y22)</f>
        <v>yes</v>
      </c>
      <c r="Z22" s="72" t="str">
        <f aca="false">IF(MOONDB!Z22="", "", MOONDB!Z22)</f>
        <v/>
      </c>
      <c r="AA22" s="73" t="str">
        <f aca="false">IF(MOONDB!AA22="", "", MOONDB!AA22)</f>
        <v/>
      </c>
      <c r="AB22" s="73" t="str">
        <f aca="false">IF(MOONDB!AB22="", "", MOONDB!AB22)</f>
        <v/>
      </c>
      <c r="AC22" s="73" t="str">
        <f aca="false">IF(MOONDB!AC22="", "", MOONDB!AC22)</f>
        <v>No</v>
      </c>
      <c r="AD22" s="73" t="str">
        <f aca="false">IF(MOONDB!AO22="", "", MOONDB!AO22)</f>
        <v>hexagonal</v>
      </c>
      <c r="AE22" s="73" t="n">
        <f aca="false">IF(MOONDB!AP22="", "", MOONDB!AP22)</f>
        <v>5.2</v>
      </c>
      <c r="AF22" s="73" t="n">
        <f aca="false">IF(MOONDB!AQ22="", "", MOONDB!AQ22)</f>
        <v>1.5</v>
      </c>
      <c r="AG22" s="73" t="str">
        <f aca="false">IF(MOONDB!AR22="", "", MOONDB!AR22)</f>
        <v>Satlist</v>
      </c>
      <c r="AH22" s="73" t="str">
        <f aca="false">IF(MOONDB!AS22="", "", MOONDB!AS22)</f>
        <v/>
      </c>
      <c r="AI22" s="73" t="str">
        <f aca="false">IF(MOONDB!AT22="", "", MOONDB!AT22)</f>
        <v/>
      </c>
      <c r="AJ22" s="73" t="str">
        <f aca="false">IF(MOONDB!AU22="", "", MOONDB!AU22)</f>
        <v/>
      </c>
      <c r="AK22" s="74"/>
      <c r="AL22" s="74"/>
      <c r="AM22" s="74"/>
      <c r="AN22" s="74"/>
      <c r="AO22" s="74"/>
      <c r="AP22" s="74"/>
    </row>
    <row r="23" customFormat="false" ht="14.7" hidden="false" customHeight="true" outlineLevel="0" collapsed="false">
      <c r="A23" s="72" t="str">
        <f aca="false">IF(MOONDB!A23="", "", MOONDB!A23)</f>
        <v>Sputnik 25</v>
      </c>
      <c r="B23" s="72" t="str">
        <f aca="false">IF(MOONDB!B23="", "", MOONDB!B23)</f>
        <v>Sputnik 25</v>
      </c>
      <c r="C23" s="72" t="str">
        <f aca="false">IF(MOONDB!C23="", "", MOONDB!C23)</f>
        <v>Luna</v>
      </c>
      <c r="D23" s="72" t="str">
        <f aca="false">IF(MOONDB!D23="", "", MOONDB!D23)</f>
        <v>-</v>
      </c>
      <c r="E23" s="72" t="str">
        <f aca="false">IF(MOONDB!E23="", "", MOONDB!E23)</f>
        <v>1963-001A</v>
      </c>
      <c r="F23" s="72" t="str">
        <f aca="false">IF(MOONDB!F23="", "", MOONDB!F23)</f>
        <v>1963-001A</v>
      </c>
      <c r="G23" s="72" t="n">
        <f aca="false">IF(MOONDB!G23="", "", MOONDB!G23)</f>
        <v>23015</v>
      </c>
      <c r="H23" s="72" t="str">
        <f aca="false">IF(MOONDB!H23="", "", MOONDB!H23)</f>
        <v>SL-6/A-2-e/Molniya/8K78</v>
      </c>
      <c r="I23" s="72" t="str">
        <f aca="false">IF(MOONDB!I23="", "", MOONDB!I23)</f>
        <v>Tyuratam (Baikonur Cosmodrome), U.S.S.R</v>
      </c>
      <c r="J23" s="72" t="str">
        <f aca="false">IF(MOONDB!J23="", "", MOONDB!J23)</f>
        <v>Unknown</v>
      </c>
      <c r="K23" s="72" t="str">
        <f aca="false">IF(MOONDB!K23="", "", MOONDB!K23)</f>
        <v>USSR</v>
      </c>
      <c r="L23" s="72" t="str">
        <f aca="false">IF(MOONDB!L23="", "", MOONDB!L23)</f>
        <v>R-LND</v>
      </c>
      <c r="M23" s="73" t="str">
        <f aca="false">IF(MOONDB!M23="", "", MOONDB!M23)</f>
        <v/>
      </c>
      <c r="N23" s="73" t="n">
        <f aca="false">IF(MOONDB!N23="", "", MOONDB!N23)</f>
        <v>1420</v>
      </c>
      <c r="O23" s="72" t="str">
        <f aca="false">IF(MOONDB!O23="", "", MOONDB!O23)</f>
        <v>Unknown</v>
      </c>
      <c r="P23" s="72" t="str">
        <f aca="false">IF(MOONDB!P23="", "", MOONDB!P23)</f>
        <v>Soft landing</v>
      </c>
      <c r="Q23" s="72" t="str">
        <f aca="false">IF(MOONDB!Q23="", "", MOONDB!Q23)</f>
        <v/>
      </c>
      <c r="R23" s="72" t="str">
        <f aca="false">IF(MOONDB!R23="", "", MOONDB!R23)</f>
        <v>Unproven</v>
      </c>
      <c r="S23" s="72" t="str">
        <f aca="false">IF(MOONDB!S23="", "", MOONDB!S23)</f>
        <v>Launcher failure</v>
      </c>
      <c r="T23" s="72" t="str">
        <f aca="false">IF(MOONDB!T23="", "", MOONDB!T23)</f>
        <v>Reached Earth orbit</v>
      </c>
      <c r="U23" s="72" t="str">
        <f aca="false">IF(MOONDB!U23="", "", MOONDB!U23)</f>
        <v>Moon surface</v>
      </c>
      <c r="V23" s="72" t="str">
        <f aca="false">IF(MOONDB!V23="", "", MOONDB!V23)</f>
        <v>E</v>
      </c>
      <c r="W23" s="72" t="str">
        <f aca="false">IF(MOONDB!W23="", "", MOONDB!W23)</f>
        <v>Destroyed during re-entry</v>
      </c>
      <c r="X23" s="72" t="n">
        <f aca="false">IF(MOONDB!X23="", "", MOONDB!X23)</f>
        <v>23016</v>
      </c>
      <c r="Y23" s="72" t="str">
        <f aca="false">IF(MOONDB!Y23="", "", MOONDB!Y23)</f>
        <v/>
      </c>
      <c r="Z23" s="72" t="str">
        <f aca="false">IF(MOONDB!Z23="", "", MOONDB!Z23)</f>
        <v/>
      </c>
      <c r="AA23" s="73" t="str">
        <f aca="false">IF(MOONDB!AA23="", "", MOONDB!AA23)</f>
        <v/>
      </c>
      <c r="AB23" s="73" t="str">
        <f aca="false">IF(MOONDB!AB23="", "", MOONDB!AB23)</f>
        <v/>
      </c>
      <c r="AC23" s="73" t="str">
        <f aca="false">IF(MOONDB!AC23="", "", MOONDB!AC23)</f>
        <v/>
      </c>
      <c r="AD23" s="73" t="str">
        <f aca="false">IF(MOONDB!AO23="", "", MOONDB!AO23)</f>
        <v/>
      </c>
      <c r="AE23" s="73" t="str">
        <f aca="false">IF(MOONDB!AP23="", "", MOONDB!AP23)</f>
        <v/>
      </c>
      <c r="AF23" s="73" t="str">
        <f aca="false">IF(MOONDB!AQ23="", "", MOONDB!AQ23)</f>
        <v/>
      </c>
      <c r="AG23" s="73" t="str">
        <f aca="false">IF(MOONDB!AR23="", "", MOONDB!AR23)</f>
        <v/>
      </c>
      <c r="AH23" s="73" t="str">
        <f aca="false">IF(MOONDB!AS23="", "", MOONDB!AS23)</f>
        <v/>
      </c>
      <c r="AI23" s="73" t="str">
        <f aca="false">IF(MOONDB!AT23="", "", MOONDB!AT23)</f>
        <v/>
      </c>
      <c r="AJ23" s="73" t="str">
        <f aca="false">IF(MOONDB!AU23="", "", MOONDB!AU23)</f>
        <v/>
      </c>
      <c r="AK23" s="74"/>
      <c r="AL23" s="74"/>
      <c r="AM23" s="74"/>
      <c r="AN23" s="74"/>
      <c r="AO23" s="74"/>
      <c r="AP23" s="74"/>
    </row>
    <row r="24" customFormat="false" ht="14.7" hidden="false" customHeight="true" outlineLevel="0" collapsed="false">
      <c r="A24" s="72" t="str">
        <f aca="false">IF(MOONDB!A24="", "", MOONDB!A24)</f>
        <v>Luna 1963B</v>
      </c>
      <c r="B24" s="72" t="str">
        <f aca="false">IF(MOONDB!B24="", "", MOONDB!B24)</f>
        <v>Luna 1963B</v>
      </c>
      <c r="C24" s="72" t="str">
        <f aca="false">IF(MOONDB!C24="", "", MOONDB!C24)</f>
        <v>Luna</v>
      </c>
      <c r="D24" s="72" t="str">
        <f aca="false">IF(MOONDB!D24="", "", MOONDB!D24)</f>
        <v>-</v>
      </c>
      <c r="E24" s="72" t="str">
        <f aca="false">IF(MOONDB!E24="", "", MOONDB!E24)</f>
        <v>N/A</v>
      </c>
      <c r="F24" s="72" t="str">
        <f aca="false">IF(MOONDB!F24="", "", MOONDB!F24)</f>
        <v>N/A</v>
      </c>
      <c r="G24" s="72" t="n">
        <f aca="false">IF(MOONDB!G24="", "", MOONDB!G24)</f>
        <v>23045</v>
      </c>
      <c r="H24" s="72" t="str">
        <f aca="false">IF(MOONDB!H24="", "", MOONDB!H24)</f>
        <v>SL-6/A-2-e/Molniya/8K78</v>
      </c>
      <c r="I24" s="72" t="str">
        <f aca="false">IF(MOONDB!I24="", "", MOONDB!I24)</f>
        <v>Tyuratam (Baikonur Cosmodrome), U.S.S.R</v>
      </c>
      <c r="J24" s="72" t="str">
        <f aca="false">IF(MOONDB!J24="", "", MOONDB!J24)</f>
        <v>Unknown</v>
      </c>
      <c r="K24" s="72" t="str">
        <f aca="false">IF(MOONDB!K24="", "", MOONDB!K24)</f>
        <v>USSR</v>
      </c>
      <c r="L24" s="72" t="str">
        <f aca="false">IF(MOONDB!L24="", "", MOONDB!L24)</f>
        <v>R-LND</v>
      </c>
      <c r="M24" s="73" t="str">
        <f aca="false">IF(MOONDB!M24="", "", MOONDB!M24)</f>
        <v/>
      </c>
      <c r="N24" s="73" t="n">
        <f aca="false">IF(MOONDB!N24="", "", MOONDB!N24)</f>
        <v>1420</v>
      </c>
      <c r="O24" s="72" t="str">
        <f aca="false">IF(MOONDB!O24="", "", MOONDB!O24)</f>
        <v>Unknown</v>
      </c>
      <c r="P24" s="72" t="str">
        <f aca="false">IF(MOONDB!P24="", "", MOONDB!P24)</f>
        <v>Soft landing</v>
      </c>
      <c r="Q24" s="72" t="str">
        <f aca="false">IF(MOONDB!Q24="", "", MOONDB!Q24)</f>
        <v/>
      </c>
      <c r="R24" s="72" t="str">
        <f aca="false">IF(MOONDB!R24="", "", MOONDB!R24)</f>
        <v>Unproven</v>
      </c>
      <c r="S24" s="72" t="str">
        <f aca="false">IF(MOONDB!S24="", "", MOONDB!S24)</f>
        <v>Launcher failure</v>
      </c>
      <c r="T24" s="72" t="str">
        <f aca="false">IF(MOONDB!T24="", "", MOONDB!T24)</f>
        <v/>
      </c>
      <c r="U24" s="72" t="str">
        <f aca="false">IF(MOONDB!U24="", "", MOONDB!U24)</f>
        <v>Moon surface</v>
      </c>
      <c r="V24" s="72" t="str">
        <f aca="false">IF(MOONDB!V24="", "", MOONDB!V24)</f>
        <v>E</v>
      </c>
      <c r="W24" s="72" t="str">
        <f aca="false">IF(MOONDB!W24="", "", MOONDB!W24)</f>
        <v>Destroyed during launch</v>
      </c>
      <c r="X24" s="72" t="n">
        <f aca="false">IF(MOONDB!X24="", "", MOONDB!X24)</f>
        <v>23045</v>
      </c>
      <c r="Y24" s="72" t="str">
        <f aca="false">IF(MOONDB!Y24="", "", MOONDB!Y24)</f>
        <v/>
      </c>
      <c r="Z24" s="72" t="str">
        <f aca="false">IF(MOONDB!Z24="", "", MOONDB!Z24)</f>
        <v/>
      </c>
      <c r="AA24" s="73" t="str">
        <f aca="false">IF(MOONDB!AA24="", "", MOONDB!AA24)</f>
        <v/>
      </c>
      <c r="AB24" s="73" t="str">
        <f aca="false">IF(MOONDB!AB24="", "", MOONDB!AB24)</f>
        <v/>
      </c>
      <c r="AC24" s="73" t="str">
        <f aca="false">IF(MOONDB!AC24="", "", MOONDB!AC24)</f>
        <v/>
      </c>
      <c r="AD24" s="73" t="str">
        <f aca="false">IF(MOONDB!AO24="", "", MOONDB!AO24)</f>
        <v/>
      </c>
      <c r="AE24" s="73" t="str">
        <f aca="false">IF(MOONDB!AP24="", "", MOONDB!AP24)</f>
        <v/>
      </c>
      <c r="AF24" s="73" t="str">
        <f aca="false">IF(MOONDB!AQ24="", "", MOONDB!AQ24)</f>
        <v/>
      </c>
      <c r="AG24" s="73" t="str">
        <f aca="false">IF(MOONDB!AR24="", "", MOONDB!AR24)</f>
        <v/>
      </c>
      <c r="AH24" s="73" t="str">
        <f aca="false">IF(MOONDB!AS24="", "", MOONDB!AS24)</f>
        <v/>
      </c>
      <c r="AI24" s="73" t="str">
        <f aca="false">IF(MOONDB!AT24="", "", MOONDB!AT24)</f>
        <v/>
      </c>
      <c r="AJ24" s="73" t="str">
        <f aca="false">IF(MOONDB!AU24="", "", MOONDB!AU24)</f>
        <v/>
      </c>
      <c r="AK24" s="74"/>
      <c r="AL24" s="74"/>
      <c r="AM24" s="74"/>
      <c r="AN24" s="74"/>
      <c r="AO24" s="74"/>
      <c r="AP24" s="74"/>
    </row>
    <row r="25" customFormat="false" ht="14.7" hidden="false" customHeight="true" outlineLevel="0" collapsed="false">
      <c r="A25" s="72" t="str">
        <f aca="false">IF(MOONDB!A25="", "", MOONDB!A25)</f>
        <v>Luna 4</v>
      </c>
      <c r="B25" s="72" t="str">
        <f aca="false">IF(MOONDB!B25="", "", MOONDB!B25)</f>
        <v>Luna 4</v>
      </c>
      <c r="C25" s="72" t="str">
        <f aca="false">IF(MOONDB!C25="", "", MOONDB!C25)</f>
        <v>Luna</v>
      </c>
      <c r="D25" s="72" t="str">
        <f aca="false">IF(MOONDB!D25="", "", MOONDB!D25)</f>
        <v>-</v>
      </c>
      <c r="E25" s="72" t="str">
        <f aca="false">IF(MOONDB!E25="", "", MOONDB!E25)</f>
        <v>1963-008B</v>
      </c>
      <c r="F25" s="72" t="str">
        <f aca="false">IF(MOONDB!F25="", "", MOONDB!F25)</f>
        <v>1963-008B</v>
      </c>
      <c r="G25" s="72" t="n">
        <f aca="false">IF(MOONDB!G25="", "", MOONDB!G25)</f>
        <v>23103</v>
      </c>
      <c r="H25" s="72" t="str">
        <f aca="false">IF(MOONDB!H25="", "", MOONDB!H25)</f>
        <v>Modified SS-6 (Sapwood) with 2nd Generation Upper Stage + Escape Stage</v>
      </c>
      <c r="I25" s="72" t="str">
        <f aca="false">IF(MOONDB!I25="", "", MOONDB!I25)</f>
        <v>Tyuratam (Baikonur Cosmodrome), U.S.S.R</v>
      </c>
      <c r="J25" s="72" t="str">
        <f aca="false">IF(MOONDB!J25="", "", MOONDB!J25)</f>
        <v>Unknown</v>
      </c>
      <c r="K25" s="72" t="str">
        <f aca="false">IF(MOONDB!K25="", "", MOONDB!K25)</f>
        <v>USSR</v>
      </c>
      <c r="L25" s="72" t="str">
        <f aca="false">IF(MOONDB!L25="", "", MOONDB!L25)</f>
        <v>R-LND</v>
      </c>
      <c r="M25" s="73" t="str">
        <f aca="false">IF(MOONDB!M25="", "", MOONDB!M25)</f>
        <v/>
      </c>
      <c r="N25" s="73" t="n">
        <f aca="false">IF(MOONDB!N25="", "", MOONDB!N25)</f>
        <v>1422</v>
      </c>
      <c r="O25" s="72" t="str">
        <f aca="false">IF(MOONDB!O25="", "", MOONDB!O25)</f>
        <v>Unknown</v>
      </c>
      <c r="P25" s="72" t="str">
        <f aca="false">IF(MOONDB!P25="", "", MOONDB!P25)</f>
        <v>Soft landing</v>
      </c>
      <c r="Q25" s="72" t="str">
        <f aca="false">IF(MOONDB!Q25="", "", MOONDB!Q25)</f>
        <v/>
      </c>
      <c r="R25" s="72" t="str">
        <f aca="false">IF(MOONDB!R25="", "", MOONDB!R25)</f>
        <v>Failure</v>
      </c>
      <c r="S25" s="72" t="str">
        <f aca="false">IF(MOONDB!S25="", "", MOONDB!S25)</f>
        <v>Spacecraft malfunction</v>
      </c>
      <c r="T25" s="72" t="str">
        <f aca="false">IF(MOONDB!T25="", "", MOONDB!T25)</f>
        <v>Accidental Fly-by</v>
      </c>
      <c r="U25" s="72" t="str">
        <f aca="false">IF(MOONDB!U25="", "", MOONDB!U25)</f>
        <v>Moon surface</v>
      </c>
      <c r="V25" s="72" t="str">
        <f aca="false">IF(MOONDB!V25="", "", MOONDB!V25)</f>
        <v>E</v>
      </c>
      <c r="W25" s="72" t="str">
        <f aca="false">IF(MOONDB!W25="", "", MOONDB!W25)</f>
        <v>Orbit (Earth)</v>
      </c>
      <c r="X25" s="72" t="n">
        <f aca="false">IF(MOONDB!X25="", "", MOONDB!X25)</f>
        <v>23108</v>
      </c>
      <c r="Y25" s="72" t="str">
        <f aca="false">IF(MOONDB!Y25="", "", MOONDB!Y25)</f>
        <v>no</v>
      </c>
      <c r="Z25" s="72" t="str">
        <f aca="false">IF(MOONDB!Z25="", "", MOONDB!Z25)</f>
        <v/>
      </c>
      <c r="AA25" s="73" t="str">
        <f aca="false">IF(MOONDB!AA25="", "", MOONDB!AA25)</f>
        <v/>
      </c>
      <c r="AB25" s="73" t="str">
        <f aca="false">IF(MOONDB!AB25="", "", MOONDB!AB25)</f>
        <v/>
      </c>
      <c r="AC25" s="73" t="str">
        <f aca="false">IF(MOONDB!AC25="", "", MOONDB!AC25)</f>
        <v>No</v>
      </c>
      <c r="AD25" s="73" t="str">
        <f aca="false">IF(MOONDB!AO25="", "", MOONDB!AO25)</f>
        <v>cylinder</v>
      </c>
      <c r="AE25" s="73" t="n">
        <f aca="false">IF(MOONDB!AP25="", "", MOONDB!AP25)</f>
        <v>7.15</v>
      </c>
      <c r="AF25" s="73" t="n">
        <f aca="false">IF(MOONDB!AQ25="", "", MOONDB!AQ25)</f>
        <v>2.6</v>
      </c>
      <c r="AG25" s="73" t="str">
        <f aca="false">IF(MOONDB!AR25="", "", MOONDB!AR25)</f>
        <v>taken from text of nssdc, it's not clear if the spacecraft was ejected or not,  BARYCENTRIC ORBIT (EARTH-MOON), "https://www.planet4589.org/space/deepcat/tab2.html"</v>
      </c>
      <c r="AH25" s="73" t="str">
        <f aca="false">IF(MOONDB!AS25="", "", MOONDB!AS25)</f>
        <v/>
      </c>
      <c r="AI25" s="73" t="str">
        <f aca="false">IF(MOONDB!AT25="", "", MOONDB!AT25)</f>
        <v/>
      </c>
      <c r="AJ25" s="73" t="str">
        <f aca="false">IF(MOONDB!AU25="", "", MOONDB!AU25)</f>
        <v/>
      </c>
      <c r="AK25" s="74"/>
      <c r="AL25" s="74"/>
      <c r="AM25" s="74"/>
      <c r="AN25" s="74"/>
      <c r="AO25" s="74"/>
      <c r="AP25" s="74"/>
    </row>
    <row r="26" customFormat="false" ht="14.25" hidden="false" customHeight="true" outlineLevel="0" collapsed="false">
      <c r="A26" s="72" t="str">
        <f aca="false">IF(MOONDB!A26="", "", MOONDB!A26)</f>
        <v>Ranger 6</v>
      </c>
      <c r="B26" s="72" t="str">
        <f aca="false">IF(MOONDB!B26="", "", MOONDB!B26)</f>
        <v>Ranger 6</v>
      </c>
      <c r="C26" s="72" t="str">
        <f aca="false">IF(MOONDB!C26="", "", MOONDB!C26)</f>
        <v>Ranger</v>
      </c>
      <c r="D26" s="72" t="str">
        <f aca="false">IF(MOONDB!D26="", "", MOONDB!D26)</f>
        <v>-</v>
      </c>
      <c r="E26" s="72" t="str">
        <f aca="false">IF(MOONDB!E26="", "", MOONDB!E26)</f>
        <v>1964-007A</v>
      </c>
      <c r="F26" s="72" t="str">
        <f aca="false">IF(MOONDB!F26="", "", MOONDB!F26)</f>
        <v>1964-007A</v>
      </c>
      <c r="G26" s="72" t="n">
        <f aca="false">IF(MOONDB!G26="", "", MOONDB!G26)</f>
        <v>23406</v>
      </c>
      <c r="H26" s="72" t="str">
        <f aca="false">IF(MOONDB!H26="", "", MOONDB!H26)</f>
        <v>Atlas-Agena B</v>
      </c>
      <c r="I26" s="72" t="str">
        <f aca="false">IF(MOONDB!I26="", "", MOONDB!I26)</f>
        <v>Cape Canaveral, United States</v>
      </c>
      <c r="J26" s="72" t="str">
        <f aca="false">IF(MOONDB!J26="", "", MOONDB!J26)</f>
        <v>NASA-Office of Space Science Applications</v>
      </c>
      <c r="K26" s="72" t="str">
        <f aca="false">IF(MOONDB!K26="", "", MOONDB!K26)</f>
        <v>USA</v>
      </c>
      <c r="L26" s="72" t="str">
        <f aca="false">IF(MOONDB!L26="", "", MOONDB!L26)</f>
        <v>R-IMP</v>
      </c>
      <c r="M26" s="73" t="str">
        <f aca="false">IF(MOONDB!M26="", "", MOONDB!M26)</f>
        <v/>
      </c>
      <c r="N26" s="73" t="n">
        <f aca="false">IF(MOONDB!N26="", "", MOONDB!N26)</f>
        <v>381</v>
      </c>
      <c r="O26" s="72" t="n">
        <f aca="false">IF(MOONDB!O26="", "", MOONDB!O26)</f>
        <v>200</v>
      </c>
      <c r="P26" s="72" t="str">
        <f aca="false">IF(MOONDB!P26="", "", MOONDB!P26)</f>
        <v>Impact</v>
      </c>
      <c r="Q26" s="72" t="str">
        <f aca="false">IF(MOONDB!Q26="", "", MOONDB!Q26)</f>
        <v/>
      </c>
      <c r="R26" s="72" t="str">
        <f aca="false">IF(MOONDB!R26="", "", MOONDB!R26)</f>
        <v>Partial success</v>
      </c>
      <c r="S26" s="72" t="str">
        <f aca="false">IF(MOONDB!S26="", "", MOONDB!S26)</f>
        <v>Spacecraft malfunction</v>
      </c>
      <c r="T26" s="72" t="str">
        <f aca="false">IF(MOONDB!T26="", "", MOONDB!T26)</f>
        <v/>
      </c>
      <c r="U26" s="72" t="str">
        <f aca="false">IF(MOONDB!U26="", "", MOONDB!U26)</f>
        <v>Moon impact</v>
      </c>
      <c r="V26" s="72" t="str">
        <f aca="false">IF(MOONDB!V26="", "", MOONDB!V26)</f>
        <v>M</v>
      </c>
      <c r="W26" s="72" t="str">
        <f aca="false">IF(MOONDB!W26="", "", MOONDB!W26)</f>
        <v>Impacted (commanded)</v>
      </c>
      <c r="X26" s="72" t="n">
        <f aca="false">IF(MOONDB!X26="", "", MOONDB!X26)</f>
        <v>23409</v>
      </c>
      <c r="Y26" s="72" t="str">
        <f aca="false">IF(MOONDB!Y26="", "", MOONDB!Y26)</f>
        <v>LRO</v>
      </c>
      <c r="Z26" s="72" t="str">
        <f aca="false">IF(MOONDB!Z26="", "", MOONDB!Z26)</f>
        <v>d</v>
      </c>
      <c r="AA26" s="73" t="n">
        <f aca="false">IF(MOONDB!AA26="", "", MOONDB!AA26)</f>
        <v>9.3864</v>
      </c>
      <c r="AB26" s="73" t="n">
        <f aca="false">IF(MOONDB!AB26="", "", MOONDB!AB26)</f>
        <v>21.4806</v>
      </c>
      <c r="AC26" s="73" t="str">
        <f aca="false">IF(MOONDB!AC26="", "", MOONDB!AC26)</f>
        <v/>
      </c>
      <c r="AD26" s="73" t="str">
        <f aca="false">IF(MOONDB!AO26="", "", MOONDB!AO26)</f>
        <v/>
      </c>
      <c r="AE26" s="73" t="str">
        <f aca="false">IF(MOONDB!AP26="", "", MOONDB!AP26)</f>
        <v/>
      </c>
      <c r="AF26" s="73" t="str">
        <f aca="false">IF(MOONDB!AQ26="", "", MOONDB!AQ26)</f>
        <v/>
      </c>
      <c r="AG26" s="73" t="str">
        <f aca="false">IF(MOONDB!AR26="", "", MOONDB!AR26)</f>
        <v/>
      </c>
      <c r="AH26" s="73" t="str">
        <f aca="false">IF(MOONDB!AS26="", "", MOONDB!AS26)</f>
        <v/>
      </c>
      <c r="AI26" s="73" t="str">
        <f aca="false">IF(MOONDB!AT26="", "", MOONDB!AT26)</f>
        <v/>
      </c>
      <c r="AJ26" s="73" t="str">
        <f aca="false">IF(MOONDB!AU26="", "", MOONDB!AU26)</f>
        <v/>
      </c>
      <c r="AK26" s="74"/>
      <c r="AL26" s="74"/>
      <c r="AM26" s="74"/>
      <c r="AN26" s="74"/>
      <c r="AO26" s="74"/>
      <c r="AP26" s="74"/>
    </row>
    <row r="27" customFormat="false" ht="14.7" hidden="false" customHeight="true" outlineLevel="0" collapsed="false">
      <c r="A27" s="72" t="str">
        <f aca="false">IF(MOONDB!A27="", "", MOONDB!A27)</f>
        <v>Luna 1964A</v>
      </c>
      <c r="B27" s="72" t="str">
        <f aca="false">IF(MOONDB!B27="", "", MOONDB!B27)</f>
        <v>Luna 1964A</v>
      </c>
      <c r="C27" s="72" t="str">
        <f aca="false">IF(MOONDB!C27="", "", MOONDB!C27)</f>
        <v>Luna</v>
      </c>
      <c r="D27" s="72" t="str">
        <f aca="false">IF(MOONDB!D27="", "", MOONDB!D27)</f>
        <v>-</v>
      </c>
      <c r="E27" s="72" t="str">
        <f aca="false">IF(MOONDB!E27="", "", MOONDB!E27)</f>
        <v>N/A</v>
      </c>
      <c r="F27" s="72" t="str">
        <f aca="false">IF(MOONDB!F27="", "", MOONDB!F27)</f>
        <v>N/A</v>
      </c>
      <c r="G27" s="72" t="n">
        <f aca="false">IF(MOONDB!G27="", "", MOONDB!G27)</f>
        <v>23457</v>
      </c>
      <c r="H27" s="72" t="str">
        <f aca="false">IF(MOONDB!H27="", "", MOONDB!H27)</f>
        <v>SL-6/A-2-e/Molniya/8K78</v>
      </c>
      <c r="I27" s="72" t="str">
        <f aca="false">IF(MOONDB!I27="", "", MOONDB!I27)</f>
        <v>Tyuratam (Baikonur Cosmodrome), U.S.S.R</v>
      </c>
      <c r="J27" s="72" t="str">
        <f aca="false">IF(MOONDB!J27="", "", MOONDB!J27)</f>
        <v>Unknown</v>
      </c>
      <c r="K27" s="72" t="str">
        <f aca="false">IF(MOONDB!K27="", "", MOONDB!K27)</f>
        <v>USSR</v>
      </c>
      <c r="L27" s="72" t="str">
        <f aca="false">IF(MOONDB!L27="", "", MOONDB!L27)</f>
        <v>R-LND</v>
      </c>
      <c r="M27" s="73" t="str">
        <f aca="false">IF(MOONDB!M27="", "", MOONDB!M27)</f>
        <v/>
      </c>
      <c r="N27" s="73" t="n">
        <f aca="false">IF(MOONDB!N27="", "", MOONDB!N27)</f>
        <v>1420</v>
      </c>
      <c r="O27" s="72" t="str">
        <f aca="false">IF(MOONDB!O27="", "", MOONDB!O27)</f>
        <v>Unknown</v>
      </c>
      <c r="P27" s="72" t="str">
        <f aca="false">IF(MOONDB!P27="", "", MOONDB!P27)</f>
        <v>Soft landing</v>
      </c>
      <c r="Q27" s="72" t="str">
        <f aca="false">IF(MOONDB!Q27="", "", MOONDB!Q27)</f>
        <v/>
      </c>
      <c r="R27" s="72" t="str">
        <f aca="false">IF(MOONDB!R27="", "", MOONDB!R27)</f>
        <v>Unproven</v>
      </c>
      <c r="S27" s="72" t="str">
        <f aca="false">IF(MOONDB!S27="", "", MOONDB!S27)</f>
        <v>Launcher failure</v>
      </c>
      <c r="T27" s="72" t="str">
        <f aca="false">IF(MOONDB!T27="", "", MOONDB!T27)</f>
        <v/>
      </c>
      <c r="U27" s="72" t="str">
        <f aca="false">IF(MOONDB!U27="", "", MOONDB!U27)</f>
        <v>Moon surface</v>
      </c>
      <c r="V27" s="72" t="str">
        <f aca="false">IF(MOONDB!V27="", "", MOONDB!V27)</f>
        <v>E</v>
      </c>
      <c r="W27" s="72" t="str">
        <f aca="false">IF(MOONDB!W27="", "", MOONDB!W27)</f>
        <v>Destroyed during launch</v>
      </c>
      <c r="X27" s="72" t="n">
        <f aca="false">IF(MOONDB!X27="", "", MOONDB!X27)</f>
        <v>23457</v>
      </c>
      <c r="Y27" s="72" t="str">
        <f aca="false">IF(MOONDB!Y27="", "", MOONDB!Y27)</f>
        <v/>
      </c>
      <c r="Z27" s="72" t="str">
        <f aca="false">IF(MOONDB!Z27="", "", MOONDB!Z27)</f>
        <v/>
      </c>
      <c r="AA27" s="73" t="str">
        <f aca="false">IF(MOONDB!AA27="", "", MOONDB!AA27)</f>
        <v/>
      </c>
      <c r="AB27" s="73" t="str">
        <f aca="false">IF(MOONDB!AB27="", "", MOONDB!AB27)</f>
        <v/>
      </c>
      <c r="AC27" s="73" t="str">
        <f aca="false">IF(MOONDB!AC27="", "", MOONDB!AC27)</f>
        <v/>
      </c>
      <c r="AD27" s="73" t="str">
        <f aca="false">IF(MOONDB!AO27="", "", MOONDB!AO27)</f>
        <v/>
      </c>
      <c r="AE27" s="73" t="str">
        <f aca="false">IF(MOONDB!AP27="", "", MOONDB!AP27)</f>
        <v/>
      </c>
      <c r="AF27" s="73" t="str">
        <f aca="false">IF(MOONDB!AQ27="", "", MOONDB!AQ27)</f>
        <v/>
      </c>
      <c r="AG27" s="73" t="str">
        <f aca="false">IF(MOONDB!AR27="", "", MOONDB!AR27)</f>
        <v/>
      </c>
      <c r="AH27" s="73" t="str">
        <f aca="false">IF(MOONDB!AS27="", "", MOONDB!AS27)</f>
        <v/>
      </c>
      <c r="AI27" s="73" t="str">
        <f aca="false">IF(MOONDB!AT27="", "", MOONDB!AT27)</f>
        <v/>
      </c>
      <c r="AJ27" s="73" t="str">
        <f aca="false">IF(MOONDB!AU27="", "", MOONDB!AU27)</f>
        <v/>
      </c>
      <c r="AK27" s="74"/>
      <c r="AL27" s="74"/>
      <c r="AM27" s="74"/>
      <c r="AN27" s="74"/>
      <c r="AO27" s="74"/>
      <c r="AP27" s="74"/>
    </row>
    <row r="28" customFormat="false" ht="14.7" hidden="false" customHeight="true" outlineLevel="0" collapsed="false">
      <c r="A28" s="72" t="str">
        <f aca="false">IF(MOONDB!A28="", "", MOONDB!A28)</f>
        <v>Luna 1964B</v>
      </c>
      <c r="B28" s="72" t="str">
        <f aca="false">IF(MOONDB!B28="", "", MOONDB!B28)</f>
        <v>Luna 1964B</v>
      </c>
      <c r="C28" s="72" t="str">
        <f aca="false">IF(MOONDB!C28="", "", MOONDB!C28)</f>
        <v>Luna</v>
      </c>
      <c r="D28" s="72" t="str">
        <f aca="false">IF(MOONDB!D28="", "", MOONDB!D28)</f>
        <v>-</v>
      </c>
      <c r="E28" s="72" t="str">
        <f aca="false">IF(MOONDB!E28="", "", MOONDB!E28)</f>
        <v>N/A</v>
      </c>
      <c r="F28" s="72" t="str">
        <f aca="false">IF(MOONDB!F28="", "", MOONDB!F28)</f>
        <v>N/A</v>
      </c>
      <c r="G28" s="72" t="n">
        <f aca="false">IF(MOONDB!G28="", "", MOONDB!G28)</f>
        <v>23487</v>
      </c>
      <c r="H28" s="72" t="str">
        <f aca="false">IF(MOONDB!H28="", "", MOONDB!H28)</f>
        <v>SL-6/A-2-e/Molniya/8K78</v>
      </c>
      <c r="I28" s="72" t="str">
        <f aca="false">IF(MOONDB!I28="", "", MOONDB!I28)</f>
        <v>Tyuratam (Baikonur Cosmodrome), U.S.S.R</v>
      </c>
      <c r="J28" s="72" t="str">
        <f aca="false">IF(MOONDB!J28="", "", MOONDB!J28)</f>
        <v>Unknown</v>
      </c>
      <c r="K28" s="72" t="str">
        <f aca="false">IF(MOONDB!K28="", "", MOONDB!K28)</f>
        <v>USSR</v>
      </c>
      <c r="L28" s="72" t="str">
        <f aca="false">IF(MOONDB!L28="", "", MOONDB!L28)</f>
        <v>R-LND</v>
      </c>
      <c r="M28" s="73" t="str">
        <f aca="false">IF(MOONDB!M28="", "", MOONDB!M28)</f>
        <v/>
      </c>
      <c r="N28" s="73" t="n">
        <f aca="false">IF(MOONDB!N28="", "", MOONDB!N28)</f>
        <v>1420</v>
      </c>
      <c r="O28" s="72" t="str">
        <f aca="false">IF(MOONDB!O28="", "", MOONDB!O28)</f>
        <v>Unknown</v>
      </c>
      <c r="P28" s="72" t="str">
        <f aca="false">IF(MOONDB!P28="", "", MOONDB!P28)</f>
        <v>Soft landing</v>
      </c>
      <c r="Q28" s="72" t="str">
        <f aca="false">IF(MOONDB!Q28="", "", MOONDB!Q28)</f>
        <v/>
      </c>
      <c r="R28" s="72" t="str">
        <f aca="false">IF(MOONDB!R28="", "", MOONDB!R28)</f>
        <v>Unproven</v>
      </c>
      <c r="S28" s="72" t="str">
        <f aca="false">IF(MOONDB!S28="", "", MOONDB!S28)</f>
        <v>Launcher failure</v>
      </c>
      <c r="T28" s="72" t="str">
        <f aca="false">IF(MOONDB!T28="", "", MOONDB!T28)</f>
        <v/>
      </c>
      <c r="U28" s="72" t="str">
        <f aca="false">IF(MOONDB!U28="", "", MOONDB!U28)</f>
        <v>Moon surface</v>
      </c>
      <c r="V28" s="72" t="str">
        <f aca="false">IF(MOONDB!V28="", "", MOONDB!V28)</f>
        <v>E</v>
      </c>
      <c r="W28" s="72" t="str">
        <f aca="false">IF(MOONDB!W28="", "", MOONDB!W28)</f>
        <v>Destroyed during launch</v>
      </c>
      <c r="X28" s="72" t="n">
        <f aca="false">IF(MOONDB!X28="", "", MOONDB!X28)</f>
        <v>23487</v>
      </c>
      <c r="Y28" s="72" t="str">
        <f aca="false">IF(MOONDB!Y28="", "", MOONDB!Y28)</f>
        <v/>
      </c>
      <c r="Z28" s="72" t="str">
        <f aca="false">IF(MOONDB!Z28="", "", MOONDB!Z28)</f>
        <v/>
      </c>
      <c r="AA28" s="73" t="str">
        <f aca="false">IF(MOONDB!AA28="", "", MOONDB!AA28)</f>
        <v/>
      </c>
      <c r="AB28" s="73" t="str">
        <f aca="false">IF(MOONDB!AB28="", "", MOONDB!AB28)</f>
        <v/>
      </c>
      <c r="AC28" s="73" t="str">
        <f aca="false">IF(MOONDB!AC28="", "", MOONDB!AC28)</f>
        <v/>
      </c>
      <c r="AD28" s="73" t="str">
        <f aca="false">IF(MOONDB!AO28="", "", MOONDB!AO28)</f>
        <v/>
      </c>
      <c r="AE28" s="73" t="str">
        <f aca="false">IF(MOONDB!AP28="", "", MOONDB!AP28)</f>
        <v/>
      </c>
      <c r="AF28" s="73" t="str">
        <f aca="false">IF(MOONDB!AQ28="", "", MOONDB!AQ28)</f>
        <v/>
      </c>
      <c r="AG28" s="73" t="str">
        <f aca="false">IF(MOONDB!AR28="", "", MOONDB!AR28)</f>
        <v/>
      </c>
      <c r="AH28" s="73" t="str">
        <f aca="false">IF(MOONDB!AS28="", "", MOONDB!AS28)</f>
        <v/>
      </c>
      <c r="AI28" s="73" t="str">
        <f aca="false">IF(MOONDB!AT28="", "", MOONDB!AT28)</f>
        <v/>
      </c>
      <c r="AJ28" s="73" t="str">
        <f aca="false">IF(MOONDB!AU28="", "", MOONDB!AU28)</f>
        <v/>
      </c>
      <c r="AK28" s="74"/>
      <c r="AL28" s="74"/>
      <c r="AM28" s="74"/>
      <c r="AN28" s="74"/>
      <c r="AO28" s="74"/>
      <c r="AP28" s="74"/>
    </row>
    <row r="29" customFormat="false" ht="14.25" hidden="false" customHeight="true" outlineLevel="0" collapsed="false">
      <c r="A29" s="72" t="str">
        <f aca="false">IF(MOONDB!A29="", "", MOONDB!A29)</f>
        <v>Ranger 7</v>
      </c>
      <c r="B29" s="72" t="str">
        <f aca="false">IF(MOONDB!B29="", "", MOONDB!B29)</f>
        <v>Ranger 7</v>
      </c>
      <c r="C29" s="72" t="str">
        <f aca="false">IF(MOONDB!C29="", "", MOONDB!C29)</f>
        <v>Ranger</v>
      </c>
      <c r="D29" s="72" t="str">
        <f aca="false">IF(MOONDB!D29="", "", MOONDB!D29)</f>
        <v>-</v>
      </c>
      <c r="E29" s="72" t="str">
        <f aca="false">IF(MOONDB!E29="", "", MOONDB!E29)</f>
        <v>1964-041A</v>
      </c>
      <c r="F29" s="72" t="str">
        <f aca="false">IF(MOONDB!F29="", "", MOONDB!F29)</f>
        <v>1964-041A</v>
      </c>
      <c r="G29" s="72" t="n">
        <f aca="false">IF(MOONDB!G29="", "", MOONDB!G29)</f>
        <v>23586</v>
      </c>
      <c r="H29" s="72" t="str">
        <f aca="false">IF(MOONDB!H29="", "", MOONDB!H29)</f>
        <v>Atlas-Agena B</v>
      </c>
      <c r="I29" s="72" t="str">
        <f aca="false">IF(MOONDB!I29="", "", MOONDB!I29)</f>
        <v>Cape Canaveral, United States</v>
      </c>
      <c r="J29" s="72" t="str">
        <f aca="false">IF(MOONDB!J29="", "", MOONDB!J29)</f>
        <v>NASA-Office of Space Science Applications</v>
      </c>
      <c r="K29" s="72" t="str">
        <f aca="false">IF(MOONDB!K29="", "", MOONDB!K29)</f>
        <v>USA</v>
      </c>
      <c r="L29" s="72" t="str">
        <f aca="false">IF(MOONDB!L29="", "", MOONDB!L29)</f>
        <v>R-IMP</v>
      </c>
      <c r="M29" s="73" t="str">
        <f aca="false">IF(MOONDB!M29="", "", MOONDB!M29)</f>
        <v/>
      </c>
      <c r="N29" s="73" t="n">
        <f aca="false">IF(MOONDB!N29="", "", MOONDB!N29)</f>
        <v>365.7</v>
      </c>
      <c r="O29" s="72" t="n">
        <f aca="false">IF(MOONDB!O29="", "", MOONDB!O29)</f>
        <v>200</v>
      </c>
      <c r="P29" s="72" t="str">
        <f aca="false">IF(MOONDB!P29="", "", MOONDB!P29)</f>
        <v>Impact</v>
      </c>
      <c r="Q29" s="72" t="str">
        <f aca="false">IF(MOONDB!Q29="", "", MOONDB!Q29)</f>
        <v/>
      </c>
      <c r="R29" s="72" t="str">
        <f aca="false">IF(MOONDB!R29="", "", MOONDB!R29)</f>
        <v>Success</v>
      </c>
      <c r="S29" s="72" t="str">
        <f aca="false">IF(MOONDB!S29="", "", MOONDB!S29)</f>
        <v/>
      </c>
      <c r="T29" s="72" t="str">
        <f aca="false">IF(MOONDB!T29="", "", MOONDB!T29)</f>
        <v>first U.S. close-up pictures of the Moon</v>
      </c>
      <c r="U29" s="72" t="str">
        <f aca="false">IF(MOONDB!U29="", "", MOONDB!U29)</f>
        <v>Moon impact</v>
      </c>
      <c r="V29" s="72" t="str">
        <f aca="false">IF(MOONDB!V29="", "", MOONDB!V29)</f>
        <v>M</v>
      </c>
      <c r="W29" s="72" t="str">
        <f aca="false">IF(MOONDB!W29="", "", MOONDB!W29)</f>
        <v>Impacted (commanded)</v>
      </c>
      <c r="X29" s="72" t="n">
        <f aca="false">IF(MOONDB!X29="", "", MOONDB!X29)</f>
        <v>23589</v>
      </c>
      <c r="Y29" s="72" t="str">
        <f aca="false">IF(MOONDB!Y29="", "", MOONDB!Y29)</f>
        <v>LRO</v>
      </c>
      <c r="Z29" s="72" t="str">
        <f aca="false">IF(MOONDB!Z29="", "", MOONDB!Z29)</f>
        <v>d</v>
      </c>
      <c r="AA29" s="73" t="n">
        <f aca="false">IF(MOONDB!AA29="", "", MOONDB!AA29)</f>
        <v>-10.634</v>
      </c>
      <c r="AB29" s="73" t="n">
        <f aca="false">IF(MOONDB!AB29="", "", MOONDB!AB29)</f>
        <v>339.323</v>
      </c>
      <c r="AC29" s="73" t="str">
        <f aca="false">IF(MOONDB!AC29="", "", MOONDB!AC29)</f>
        <v/>
      </c>
      <c r="AD29" s="73" t="str">
        <f aca="false">IF(MOONDB!AO29="", "", MOONDB!AO29)</f>
        <v/>
      </c>
      <c r="AE29" s="73" t="str">
        <f aca="false">IF(MOONDB!AP29="", "", MOONDB!AP29)</f>
        <v/>
      </c>
      <c r="AF29" s="73" t="str">
        <f aca="false">IF(MOONDB!AQ29="", "", MOONDB!AQ29)</f>
        <v/>
      </c>
      <c r="AG29" s="73" t="str">
        <f aca="false">IF(MOONDB!AR29="", "", MOONDB!AR29)</f>
        <v/>
      </c>
      <c r="AH29" s="73" t="str">
        <f aca="false">IF(MOONDB!AS29="", "", MOONDB!AS29)</f>
        <v/>
      </c>
      <c r="AI29" s="73" t="str">
        <f aca="false">IF(MOONDB!AT29="", "", MOONDB!AT29)</f>
        <v/>
      </c>
      <c r="AJ29" s="73" t="str">
        <f aca="false">IF(MOONDB!AU29="", "", MOONDB!AU29)</f>
        <v/>
      </c>
      <c r="AK29" s="74"/>
      <c r="AL29" s="74"/>
      <c r="AM29" s="74"/>
      <c r="AN29" s="74"/>
      <c r="AO29" s="74"/>
      <c r="AP29" s="74"/>
    </row>
    <row r="30" customFormat="false" ht="14.25" hidden="false" customHeight="true" outlineLevel="0" collapsed="false">
      <c r="A30" s="72" t="str">
        <f aca="false">IF(MOONDB!A30="", "", MOONDB!A30)</f>
        <v>Ranger 8</v>
      </c>
      <c r="B30" s="72" t="str">
        <f aca="false">IF(MOONDB!B30="", "", MOONDB!B30)</f>
        <v>Ranger 8</v>
      </c>
      <c r="C30" s="72" t="str">
        <f aca="false">IF(MOONDB!C30="", "", MOONDB!C30)</f>
        <v>Ranger</v>
      </c>
      <c r="D30" s="72" t="str">
        <f aca="false">IF(MOONDB!D30="", "", MOONDB!D30)</f>
        <v>-</v>
      </c>
      <c r="E30" s="72" t="str">
        <f aca="false">IF(MOONDB!E30="", "", MOONDB!E30)</f>
        <v>1965-010A</v>
      </c>
      <c r="F30" s="72" t="str">
        <f aca="false">IF(MOONDB!F30="", "", MOONDB!F30)</f>
        <v>1965-010A</v>
      </c>
      <c r="G30" s="72" t="n">
        <f aca="false">IF(MOONDB!G30="", "", MOONDB!G30)</f>
        <v>23790</v>
      </c>
      <c r="H30" s="72" t="str">
        <f aca="false">IF(MOONDB!H30="", "", MOONDB!H30)</f>
        <v>Atlas-Agena B</v>
      </c>
      <c r="I30" s="72" t="str">
        <f aca="false">IF(MOONDB!I30="", "", MOONDB!I30)</f>
        <v>Cape Canaveral, United States</v>
      </c>
      <c r="J30" s="72" t="str">
        <f aca="false">IF(MOONDB!J30="", "", MOONDB!J30)</f>
        <v>NASA-Office of Space Science Applications</v>
      </c>
      <c r="K30" s="72" t="str">
        <f aca="false">IF(MOONDB!K30="", "", MOONDB!K30)</f>
        <v>USA</v>
      </c>
      <c r="L30" s="72" t="str">
        <f aca="false">IF(MOONDB!L30="", "", MOONDB!L30)</f>
        <v>R-IMP</v>
      </c>
      <c r="M30" s="73" t="str">
        <f aca="false">IF(MOONDB!M30="", "", MOONDB!M30)</f>
        <v/>
      </c>
      <c r="N30" s="73" t="n">
        <f aca="false">IF(MOONDB!N30="", "", MOONDB!N30)</f>
        <v>367</v>
      </c>
      <c r="O30" s="72" t="n">
        <f aca="false">IF(MOONDB!O30="", "", MOONDB!O30)</f>
        <v>200</v>
      </c>
      <c r="P30" s="72" t="str">
        <f aca="false">IF(MOONDB!P30="", "", MOONDB!P30)</f>
        <v>Impact</v>
      </c>
      <c r="Q30" s="72" t="str">
        <f aca="false">IF(MOONDB!Q30="", "", MOONDB!Q30)</f>
        <v/>
      </c>
      <c r="R30" s="72" t="str">
        <f aca="false">IF(MOONDB!R30="", "", MOONDB!R30)</f>
        <v>Success</v>
      </c>
      <c r="S30" s="72" t="str">
        <f aca="false">IF(MOONDB!S30="", "", MOONDB!S30)</f>
        <v/>
      </c>
      <c r="T30" s="72" t="str">
        <f aca="false">IF(MOONDB!T30="", "", MOONDB!T30)</f>
        <v/>
      </c>
      <c r="U30" s="72" t="str">
        <f aca="false">IF(MOONDB!U30="", "", MOONDB!U30)</f>
        <v>Moon impact</v>
      </c>
      <c r="V30" s="72" t="str">
        <f aca="false">IF(MOONDB!V30="", "", MOONDB!V30)</f>
        <v>M</v>
      </c>
      <c r="W30" s="72" t="str">
        <f aca="false">IF(MOONDB!W30="", "", MOONDB!W30)</f>
        <v>Impacted (commanded)</v>
      </c>
      <c r="X30" s="72" t="n">
        <f aca="false">IF(MOONDB!X30="", "", MOONDB!X30)</f>
        <v>23793</v>
      </c>
      <c r="Y30" s="72" t="str">
        <f aca="false">IF(MOONDB!Y30="", "", MOONDB!Y30)</f>
        <v>LRO</v>
      </c>
      <c r="Z30" s="72" t="str">
        <f aca="false">IF(MOONDB!Z30="", "", MOONDB!Z30)</f>
        <v>d</v>
      </c>
      <c r="AA30" s="73" t="n">
        <f aca="false">IF(MOONDB!AA30="", "", MOONDB!AA30)</f>
        <v>2.6376</v>
      </c>
      <c r="AB30" s="73" t="n">
        <f aca="false">IF(MOONDB!AB30="", "", MOONDB!AB30)</f>
        <v>24.7881</v>
      </c>
      <c r="AC30" s="73" t="str">
        <f aca="false">IF(MOONDB!AC30="", "", MOONDB!AC30)</f>
        <v/>
      </c>
      <c r="AD30" s="73" t="str">
        <f aca="false">IF(MOONDB!AO30="", "", MOONDB!AO30)</f>
        <v/>
      </c>
      <c r="AE30" s="73" t="str">
        <f aca="false">IF(MOONDB!AP30="", "", MOONDB!AP30)</f>
        <v/>
      </c>
      <c r="AF30" s="73" t="str">
        <f aca="false">IF(MOONDB!AQ30="", "", MOONDB!AQ30)</f>
        <v/>
      </c>
      <c r="AG30" s="73" t="str">
        <f aca="false">IF(MOONDB!AR30="", "", MOONDB!AR30)</f>
        <v/>
      </c>
      <c r="AH30" s="73" t="str">
        <f aca="false">IF(MOONDB!AS30="", "", MOONDB!AS30)</f>
        <v/>
      </c>
      <c r="AI30" s="73" t="str">
        <f aca="false">IF(MOONDB!AT30="", "", MOONDB!AT30)</f>
        <v/>
      </c>
      <c r="AJ30" s="73" t="str">
        <f aca="false">IF(MOONDB!AU30="", "", MOONDB!AU30)</f>
        <v/>
      </c>
      <c r="AK30" s="74"/>
      <c r="AL30" s="74"/>
      <c r="AM30" s="74"/>
      <c r="AN30" s="74"/>
      <c r="AO30" s="74"/>
      <c r="AP30" s="74"/>
    </row>
    <row r="31" customFormat="false" ht="14.7" hidden="false" customHeight="true" outlineLevel="0" collapsed="false">
      <c r="A31" s="72" t="str">
        <f aca="false">IF(MOONDB!A31="", "", MOONDB!A31)</f>
        <v>Cosmos 60</v>
      </c>
      <c r="B31" s="72" t="str">
        <f aca="false">IF(MOONDB!B31="", "", MOONDB!B31)</f>
        <v>Cosmos 60</v>
      </c>
      <c r="C31" s="72" t="str">
        <f aca="false">IF(MOONDB!C31="", "", MOONDB!C31)</f>
        <v>Cosmos</v>
      </c>
      <c r="D31" s="72" t="str">
        <f aca="false">IF(MOONDB!D31="", "", MOONDB!D31)</f>
        <v>-</v>
      </c>
      <c r="E31" s="72" t="str">
        <f aca="false">IF(MOONDB!E31="", "", MOONDB!E31)</f>
        <v>1965-018A</v>
      </c>
      <c r="F31" s="72" t="str">
        <f aca="false">IF(MOONDB!F31="", "", MOONDB!F31)</f>
        <v>1965-018A</v>
      </c>
      <c r="G31" s="72" t="n">
        <f aca="false">IF(MOONDB!G31="", "", MOONDB!G31)</f>
        <v>23813</v>
      </c>
      <c r="H31" s="72" t="str">
        <f aca="false">IF(MOONDB!H31="", "", MOONDB!H31)</f>
        <v>Molniya</v>
      </c>
      <c r="I31" s="72" t="str">
        <f aca="false">IF(MOONDB!I31="", "", MOONDB!I31)</f>
        <v>Tyuratam (Baikonur Cosmodrome), U.S.S.R</v>
      </c>
      <c r="J31" s="72" t="str">
        <f aca="false">IF(MOONDB!J31="", "", MOONDB!J31)</f>
        <v>Unknown</v>
      </c>
      <c r="K31" s="72" t="str">
        <f aca="false">IF(MOONDB!K31="", "", MOONDB!K31)</f>
        <v>USSR</v>
      </c>
      <c r="L31" s="72" t="str">
        <f aca="false">IF(MOONDB!L31="", "", MOONDB!L31)</f>
        <v>R-LND</v>
      </c>
      <c r="M31" s="73" t="str">
        <f aca="false">IF(MOONDB!M31="", "", MOONDB!M31)</f>
        <v/>
      </c>
      <c r="N31" s="73" t="n">
        <f aca="false">IF(MOONDB!N31="", "", MOONDB!N31)</f>
        <v>6530</v>
      </c>
      <c r="O31" s="72" t="str">
        <f aca="false">IF(MOONDB!O31="", "", MOONDB!O31)</f>
        <v>Unknown</v>
      </c>
      <c r="P31" s="72" t="str">
        <f aca="false">IF(MOONDB!P31="", "", MOONDB!P31)</f>
        <v>Soft landing</v>
      </c>
      <c r="Q31" s="72" t="str">
        <f aca="false">IF(MOONDB!Q31="", "", MOONDB!Q31)</f>
        <v/>
      </c>
      <c r="R31" s="72" t="str">
        <f aca="false">IF(MOONDB!R31="", "", MOONDB!R31)</f>
        <v>Unproven</v>
      </c>
      <c r="S31" s="72" t="str">
        <f aca="false">IF(MOONDB!S31="", "", MOONDB!S31)</f>
        <v>Launcher failure</v>
      </c>
      <c r="T31" s="72" t="str">
        <f aca="false">IF(MOONDB!T31="", "", MOONDB!T31)</f>
        <v/>
      </c>
      <c r="U31" s="72" t="str">
        <f aca="false">IF(MOONDB!U31="", "", MOONDB!U31)</f>
        <v>Moon surface</v>
      </c>
      <c r="V31" s="72" t="str">
        <f aca="false">IF(MOONDB!V31="", "", MOONDB!V31)</f>
        <v>E</v>
      </c>
      <c r="W31" s="72" t="str">
        <f aca="false">IF(MOONDB!W31="", "", MOONDB!W31)</f>
        <v>Destroyed during re-entry</v>
      </c>
      <c r="X31" s="72" t="n">
        <f aca="false">IF(MOONDB!X31="", "", MOONDB!X31)</f>
        <v>23818</v>
      </c>
      <c r="Y31" s="72" t="str">
        <f aca="false">IF(MOONDB!Y31="", "", MOONDB!Y31)</f>
        <v/>
      </c>
      <c r="Z31" s="72" t="str">
        <f aca="false">IF(MOONDB!Z31="", "", MOONDB!Z31)</f>
        <v/>
      </c>
      <c r="AA31" s="73" t="str">
        <f aca="false">IF(MOONDB!AA31="", "", MOONDB!AA31)</f>
        <v/>
      </c>
      <c r="AB31" s="73" t="str">
        <f aca="false">IF(MOONDB!AB31="", "", MOONDB!AB31)</f>
        <v/>
      </c>
      <c r="AC31" s="73" t="str">
        <f aca="false">IF(MOONDB!AC31="", "", MOONDB!AC31)</f>
        <v/>
      </c>
      <c r="AD31" s="73" t="str">
        <f aca="false">IF(MOONDB!AO31="", "", MOONDB!AO31)</f>
        <v/>
      </c>
      <c r="AE31" s="73" t="str">
        <f aca="false">IF(MOONDB!AP31="", "", MOONDB!AP31)</f>
        <v/>
      </c>
      <c r="AF31" s="73" t="str">
        <f aca="false">IF(MOONDB!AQ31="", "", MOONDB!AQ31)</f>
        <v/>
      </c>
      <c r="AG31" s="73" t="str">
        <f aca="false">IF(MOONDB!AR31="", "", MOONDB!AR31)</f>
        <v/>
      </c>
      <c r="AH31" s="73" t="str">
        <f aca="false">IF(MOONDB!AS31="", "", MOONDB!AS31)</f>
        <v/>
      </c>
      <c r="AI31" s="73" t="str">
        <f aca="false">IF(MOONDB!AT31="", "", MOONDB!AT31)</f>
        <v/>
      </c>
      <c r="AJ31" s="73" t="str">
        <f aca="false">IF(MOONDB!AU31="", "", MOONDB!AU31)</f>
        <v/>
      </c>
      <c r="AK31" s="74"/>
      <c r="AL31" s="74"/>
      <c r="AM31" s="74"/>
      <c r="AN31" s="74"/>
      <c r="AO31" s="74"/>
      <c r="AP31" s="74"/>
    </row>
    <row r="32" customFormat="false" ht="14.25" hidden="false" customHeight="true" outlineLevel="0" collapsed="false">
      <c r="A32" s="72" t="str">
        <f aca="false">IF(MOONDB!A32="", "", MOONDB!A32)</f>
        <v>Ranger 9</v>
      </c>
      <c r="B32" s="72" t="str">
        <f aca="false">IF(MOONDB!B32="", "", MOONDB!B32)</f>
        <v>Ranger 9</v>
      </c>
      <c r="C32" s="72" t="str">
        <f aca="false">IF(MOONDB!C32="", "", MOONDB!C32)</f>
        <v>Ranger</v>
      </c>
      <c r="D32" s="72" t="str">
        <f aca="false">IF(MOONDB!D32="", "", MOONDB!D32)</f>
        <v>-</v>
      </c>
      <c r="E32" s="72" t="str">
        <f aca="false">IF(MOONDB!E32="", "", MOONDB!E32)</f>
        <v>1965-023A</v>
      </c>
      <c r="F32" s="72" t="str">
        <f aca="false">IF(MOONDB!F32="", "", MOONDB!F32)</f>
        <v>1965-023A</v>
      </c>
      <c r="G32" s="72" t="n">
        <f aca="false">IF(MOONDB!G32="", "", MOONDB!G32)</f>
        <v>23822</v>
      </c>
      <c r="H32" s="72" t="str">
        <f aca="false">IF(MOONDB!H32="", "", MOONDB!H32)</f>
        <v>Atlas-Agena B</v>
      </c>
      <c r="I32" s="72" t="str">
        <f aca="false">IF(MOONDB!I32="", "", MOONDB!I32)</f>
        <v>Cape Canaveral, United States</v>
      </c>
      <c r="J32" s="72" t="str">
        <f aca="false">IF(MOONDB!J32="", "", MOONDB!J32)</f>
        <v>NASA-Office of Space Science Applications</v>
      </c>
      <c r="K32" s="72" t="str">
        <f aca="false">IF(MOONDB!K32="", "", MOONDB!K32)</f>
        <v>USA</v>
      </c>
      <c r="L32" s="72" t="str">
        <f aca="false">IF(MOONDB!L32="", "", MOONDB!L32)</f>
        <v>R-IMP</v>
      </c>
      <c r="M32" s="73" t="str">
        <f aca="false">IF(MOONDB!M32="", "", MOONDB!M32)</f>
        <v/>
      </c>
      <c r="N32" s="73" t="n">
        <f aca="false">IF(MOONDB!N32="", "", MOONDB!N32)</f>
        <v>367</v>
      </c>
      <c r="O32" s="72" t="n">
        <f aca="false">IF(MOONDB!O32="", "", MOONDB!O32)</f>
        <v>200</v>
      </c>
      <c r="P32" s="72" t="str">
        <f aca="false">IF(MOONDB!P32="", "", MOONDB!P32)</f>
        <v>Impact</v>
      </c>
      <c r="Q32" s="72" t="str">
        <f aca="false">IF(MOONDB!Q32="", "", MOONDB!Q32)</f>
        <v/>
      </c>
      <c r="R32" s="72" t="str">
        <f aca="false">IF(MOONDB!R32="", "", MOONDB!R32)</f>
        <v>Success</v>
      </c>
      <c r="S32" s="72" t="str">
        <f aca="false">IF(MOONDB!S32="", "", MOONDB!S32)</f>
        <v/>
      </c>
      <c r="T32" s="72" t="str">
        <f aca="false">IF(MOONDB!T32="", "", MOONDB!T32)</f>
        <v/>
      </c>
      <c r="U32" s="72" t="str">
        <f aca="false">IF(MOONDB!U32="", "", MOONDB!U32)</f>
        <v>Moon impact</v>
      </c>
      <c r="V32" s="72" t="str">
        <f aca="false">IF(MOONDB!V32="", "", MOONDB!V32)</f>
        <v>M</v>
      </c>
      <c r="W32" s="72" t="str">
        <f aca="false">IF(MOONDB!W32="", "", MOONDB!W32)</f>
        <v>Impacted (commanded)</v>
      </c>
      <c r="X32" s="72" t="n">
        <f aca="false">IF(MOONDB!X32="", "", MOONDB!X32)</f>
        <v>23825</v>
      </c>
      <c r="Y32" s="72" t="str">
        <f aca="false">IF(MOONDB!Y32="", "", MOONDB!Y32)</f>
        <v>LRO</v>
      </c>
      <c r="Z32" s="72" t="str">
        <f aca="false">IF(MOONDB!Z32="", "", MOONDB!Z32)</f>
        <v>d</v>
      </c>
      <c r="AA32" s="73" t="n">
        <f aca="false">IF(MOONDB!AA32="", "", MOONDB!AA32)</f>
        <v>-12.8281</v>
      </c>
      <c r="AB32" s="73" t="n">
        <f aca="false">IF(MOONDB!AB32="", "", MOONDB!AB32)</f>
        <v>357.6116</v>
      </c>
      <c r="AC32" s="73" t="str">
        <f aca="false">IF(MOONDB!AC32="", "", MOONDB!AC32)</f>
        <v/>
      </c>
      <c r="AD32" s="73" t="str">
        <f aca="false">IF(MOONDB!AO32="", "", MOONDB!AO32)</f>
        <v/>
      </c>
      <c r="AE32" s="73" t="str">
        <f aca="false">IF(MOONDB!AP32="", "", MOONDB!AP32)</f>
        <v/>
      </c>
      <c r="AF32" s="73" t="str">
        <f aca="false">IF(MOONDB!AQ32="", "", MOONDB!AQ32)</f>
        <v/>
      </c>
      <c r="AG32" s="73" t="str">
        <f aca="false">IF(MOONDB!AR32="", "", MOONDB!AR32)</f>
        <v/>
      </c>
      <c r="AH32" s="73" t="str">
        <f aca="false">IF(MOONDB!AS32="", "", MOONDB!AS32)</f>
        <v/>
      </c>
      <c r="AI32" s="73" t="str">
        <f aca="false">IF(MOONDB!AT32="", "", MOONDB!AT32)</f>
        <v/>
      </c>
      <c r="AJ32" s="73" t="str">
        <f aca="false">IF(MOONDB!AU32="", "", MOONDB!AU32)</f>
        <v/>
      </c>
      <c r="AK32" s="74"/>
      <c r="AL32" s="74"/>
      <c r="AM32" s="74"/>
      <c r="AN32" s="74"/>
      <c r="AO32" s="74"/>
      <c r="AP32" s="74"/>
    </row>
    <row r="33" customFormat="false" ht="14.7" hidden="false" customHeight="true" outlineLevel="0" collapsed="false">
      <c r="A33" s="72" t="str">
        <f aca="false">IF(MOONDB!A33="", "", MOONDB!A33)</f>
        <v>Luna 1965A</v>
      </c>
      <c r="B33" s="72" t="str">
        <f aca="false">IF(MOONDB!B33="", "", MOONDB!B33)</f>
        <v>Luna 1965A</v>
      </c>
      <c r="C33" s="72" t="str">
        <f aca="false">IF(MOONDB!C33="", "", MOONDB!C33)</f>
        <v>Luna</v>
      </c>
      <c r="D33" s="72" t="str">
        <f aca="false">IF(MOONDB!D33="", "", MOONDB!D33)</f>
        <v>-</v>
      </c>
      <c r="E33" s="72" t="str">
        <f aca="false">IF(MOONDB!E33="", "", MOONDB!E33)</f>
        <v>1965-077A</v>
      </c>
      <c r="F33" s="72" t="str">
        <f aca="false">IF(MOONDB!F33="", "", MOONDB!F33)</f>
        <v>1965-077A</v>
      </c>
      <c r="G33" s="72" t="n">
        <f aca="false">IF(MOONDB!G33="", "", MOONDB!G33)</f>
        <v>23842</v>
      </c>
      <c r="H33" s="72" t="str">
        <f aca="false">IF(MOONDB!H33="", "", MOONDB!H33)</f>
        <v>SL-6/A-2-e/Molniya/8K78</v>
      </c>
      <c r="I33" s="72" t="str">
        <f aca="false">IF(MOONDB!I33="", "", MOONDB!I33)</f>
        <v>Tyuratam (Baikonur Cosmodrome), U.S.S.R</v>
      </c>
      <c r="J33" s="72" t="str">
        <f aca="false">IF(MOONDB!J33="", "", MOONDB!J33)</f>
        <v>Unknown</v>
      </c>
      <c r="K33" s="72" t="str">
        <f aca="false">IF(MOONDB!K33="", "", MOONDB!K33)</f>
        <v>USSR</v>
      </c>
      <c r="L33" s="72" t="str">
        <f aca="false">IF(MOONDB!L33="", "", MOONDB!L33)</f>
        <v>R-LND</v>
      </c>
      <c r="M33" s="73" t="str">
        <f aca="false">IF(MOONDB!M33="", "", MOONDB!M33)</f>
        <v/>
      </c>
      <c r="N33" s="73" t="n">
        <f aca="false">IF(MOONDB!N33="", "", MOONDB!N33)</f>
        <v>1504</v>
      </c>
      <c r="O33" s="72" t="str">
        <f aca="false">IF(MOONDB!O33="", "", MOONDB!O33)</f>
        <v>Unknown</v>
      </c>
      <c r="P33" s="72" t="str">
        <f aca="false">IF(MOONDB!P33="", "", MOONDB!P33)</f>
        <v>Soft landing</v>
      </c>
      <c r="Q33" s="72" t="str">
        <f aca="false">IF(MOONDB!Q33="", "", MOONDB!Q33)</f>
        <v/>
      </c>
      <c r="R33" s="72" t="str">
        <f aca="false">IF(MOONDB!R33="", "", MOONDB!R33)</f>
        <v>Unproven</v>
      </c>
      <c r="S33" s="72" t="str">
        <f aca="false">IF(MOONDB!S33="", "", MOONDB!S33)</f>
        <v>Launcher failure</v>
      </c>
      <c r="T33" s="72" t="str">
        <f aca="false">IF(MOONDB!T33="", "", MOONDB!T33)</f>
        <v/>
      </c>
      <c r="U33" s="72" t="str">
        <f aca="false">IF(MOONDB!U33="", "", MOONDB!U33)</f>
        <v>Moon surface</v>
      </c>
      <c r="V33" s="72" t="str">
        <f aca="false">IF(MOONDB!V33="", "", MOONDB!V33)</f>
        <v>E</v>
      </c>
      <c r="W33" s="72" t="str">
        <f aca="false">IF(MOONDB!W33="", "", MOONDB!W33)</f>
        <v>Destroyed during launch</v>
      </c>
      <c r="X33" s="72" t="n">
        <f aca="false">IF(MOONDB!X33="", "", MOONDB!X33)</f>
        <v>23842</v>
      </c>
      <c r="Y33" s="72" t="str">
        <f aca="false">IF(MOONDB!Y33="", "", MOONDB!Y33)</f>
        <v/>
      </c>
      <c r="Z33" s="72" t="str">
        <f aca="false">IF(MOONDB!Z33="", "", MOONDB!Z33)</f>
        <v/>
      </c>
      <c r="AA33" s="73" t="str">
        <f aca="false">IF(MOONDB!AA33="", "", MOONDB!AA33)</f>
        <v/>
      </c>
      <c r="AB33" s="73" t="str">
        <f aca="false">IF(MOONDB!AB33="", "", MOONDB!AB33)</f>
        <v/>
      </c>
      <c r="AC33" s="73" t="str">
        <f aca="false">IF(MOONDB!AC33="", "", MOONDB!AC33)</f>
        <v/>
      </c>
      <c r="AD33" s="73" t="str">
        <f aca="false">IF(MOONDB!AO33="", "", MOONDB!AO33)</f>
        <v/>
      </c>
      <c r="AE33" s="73" t="str">
        <f aca="false">IF(MOONDB!AP33="", "", MOONDB!AP33)</f>
        <v/>
      </c>
      <c r="AF33" s="73" t="str">
        <f aca="false">IF(MOONDB!AQ33="", "", MOONDB!AQ33)</f>
        <v/>
      </c>
      <c r="AG33" s="73" t="str">
        <f aca="false">IF(MOONDB!AR33="", "", MOONDB!AR33)</f>
        <v/>
      </c>
      <c r="AH33" s="73" t="str">
        <f aca="false">IF(MOONDB!AS33="", "", MOONDB!AS33)</f>
        <v/>
      </c>
      <c r="AI33" s="73" t="str">
        <f aca="false">IF(MOONDB!AT33="", "", MOONDB!AT33)</f>
        <v/>
      </c>
      <c r="AJ33" s="73" t="str">
        <f aca="false">IF(MOONDB!AU33="", "", MOONDB!AU33)</f>
        <v/>
      </c>
      <c r="AK33" s="74"/>
      <c r="AL33" s="74"/>
      <c r="AM33" s="74"/>
      <c r="AN33" s="74"/>
      <c r="AO33" s="74"/>
      <c r="AP33" s="74"/>
    </row>
    <row r="34" customFormat="false" ht="14.7" hidden="false" customHeight="true" outlineLevel="0" collapsed="false">
      <c r="A34" s="72" t="str">
        <f aca="false">IF(MOONDB!A34="", "", MOONDB!A34)</f>
        <v>Luna 5</v>
      </c>
      <c r="B34" s="72" t="str">
        <f aca="false">IF(MOONDB!B34="", "", MOONDB!B34)</f>
        <v>Luna 5</v>
      </c>
      <c r="C34" s="72" t="str">
        <f aca="false">IF(MOONDB!C34="", "", MOONDB!C34)</f>
        <v>Luna</v>
      </c>
      <c r="D34" s="72" t="str">
        <f aca="false">IF(MOONDB!D34="", "", MOONDB!D34)</f>
        <v>-</v>
      </c>
      <c r="E34" s="72" t="str">
        <f aca="false">IF(MOONDB!E34="", "", MOONDB!E34)</f>
        <v>1965-036A</v>
      </c>
      <c r="F34" s="72" t="str">
        <f aca="false">IF(MOONDB!F34="", "", MOONDB!F34)</f>
        <v>1965-036A</v>
      </c>
      <c r="G34" s="72" t="n">
        <f aca="false">IF(MOONDB!G34="", "", MOONDB!G34)</f>
        <v>23871</v>
      </c>
      <c r="H34" s="72" t="str">
        <f aca="false">IF(MOONDB!H34="", "", MOONDB!H34)</f>
        <v>Modified SS-6 (Sapwood) with 2nd Generation Upper Stage + Escape Stage</v>
      </c>
      <c r="I34" s="72" t="str">
        <f aca="false">IF(MOONDB!I34="", "", MOONDB!I34)</f>
        <v>Tyuratam (Baikonur Cosmodrome), U.S.S.R</v>
      </c>
      <c r="J34" s="72" t="str">
        <f aca="false">IF(MOONDB!J34="", "", MOONDB!J34)</f>
        <v>Unknown</v>
      </c>
      <c r="K34" s="72" t="str">
        <f aca="false">IF(MOONDB!K34="", "", MOONDB!K34)</f>
        <v>USSR</v>
      </c>
      <c r="L34" s="72" t="str">
        <f aca="false">IF(MOONDB!L34="", "", MOONDB!L34)</f>
        <v>R-LND</v>
      </c>
      <c r="M34" s="73" t="str">
        <f aca="false">IF(MOONDB!M34="", "", MOONDB!M34)</f>
        <v/>
      </c>
      <c r="N34" s="73" t="n">
        <f aca="false">IF(MOONDB!N34="", "", MOONDB!N34)</f>
        <v>1476</v>
      </c>
      <c r="O34" s="72" t="str">
        <f aca="false">IF(MOONDB!O34="", "", MOONDB!O34)</f>
        <v>Unknown</v>
      </c>
      <c r="P34" s="72" t="str">
        <f aca="false">IF(MOONDB!P34="", "", MOONDB!P34)</f>
        <v>Soft landing</v>
      </c>
      <c r="Q34" s="72" t="str">
        <f aca="false">IF(MOONDB!Q34="", "", MOONDB!Q34)</f>
        <v/>
      </c>
      <c r="R34" s="72" t="str">
        <f aca="false">IF(MOONDB!R34="", "", MOONDB!R34)</f>
        <v>Failure</v>
      </c>
      <c r="S34" s="72" t="str">
        <f aca="false">IF(MOONDB!S34="", "", MOONDB!S34)</f>
        <v>Spacecraft malfunction</v>
      </c>
      <c r="T34" s="72" t="str">
        <f aca="false">IF(MOONDB!T34="", "", MOONDB!T34)</f>
        <v/>
      </c>
      <c r="U34" s="72" t="str">
        <f aca="false">IF(MOONDB!U34="", "", MOONDB!U34)</f>
        <v>Moon surface</v>
      </c>
      <c r="V34" s="72" t="str">
        <f aca="false">IF(MOONDB!V34="", "", MOONDB!V34)</f>
        <v>M</v>
      </c>
      <c r="W34" s="72" t="str">
        <f aca="false">IF(MOONDB!W34="", "", MOONDB!W34)</f>
        <v>Impacted (unintentional)</v>
      </c>
      <c r="X34" s="72" t="n">
        <f aca="false">IF(MOONDB!X34="", "", MOONDB!X34)</f>
        <v>23874</v>
      </c>
      <c r="Y34" s="72" t="str">
        <f aca="false">IF(MOONDB!Y34="", "", MOONDB!Y34)</f>
        <v>estimated (Other analyses and reports give a wide range of possible impact sites: 1.6 S, 25 W; 8.17 N, 23.43 W; 30 S, 8 W; and 31 S, 8 W)</v>
      </c>
      <c r="Z34" s="72" t="str">
        <f aca="false">IF(MOONDB!Z34="", "", MOONDB!Z34)</f>
        <v>e</v>
      </c>
      <c r="AA34" s="73" t="n">
        <f aca="false">IF(MOONDB!AA34="", "", MOONDB!AA34)</f>
        <v>-1.35</v>
      </c>
      <c r="AB34" s="73" t="n">
        <f aca="false">IF(MOONDB!AB34="", "", MOONDB!AB34)</f>
        <v>334.52</v>
      </c>
      <c r="AC34" s="73" t="str">
        <f aca="false">IF(MOONDB!AC34="", "", MOONDB!AC34)</f>
        <v/>
      </c>
      <c r="AD34" s="73" t="str">
        <f aca="false">IF(MOONDB!AO34="", "", MOONDB!AO34)</f>
        <v/>
      </c>
      <c r="AE34" s="73" t="str">
        <f aca="false">IF(MOONDB!AP34="", "", MOONDB!AP34)</f>
        <v/>
      </c>
      <c r="AF34" s="73" t="str">
        <f aca="false">IF(MOONDB!AQ34="", "", MOONDB!AQ34)</f>
        <v/>
      </c>
      <c r="AG34" s="73" t="str">
        <f aca="false">IF(MOONDB!AR34="", "", MOONDB!AR34)</f>
        <v/>
      </c>
      <c r="AH34" s="73" t="str">
        <f aca="false">IF(MOONDB!AS34="", "", MOONDB!AS34)</f>
        <v/>
      </c>
      <c r="AI34" s="73" t="str">
        <f aca="false">IF(MOONDB!AT34="", "", MOONDB!AT34)</f>
        <v/>
      </c>
      <c r="AJ34" s="73" t="str">
        <f aca="false">IF(MOONDB!AU34="", "", MOONDB!AU34)</f>
        <v/>
      </c>
      <c r="AK34" s="74"/>
      <c r="AL34" s="74"/>
      <c r="AM34" s="74"/>
      <c r="AN34" s="74"/>
      <c r="AO34" s="74"/>
      <c r="AP34" s="74"/>
    </row>
    <row r="35" customFormat="false" ht="14.7" hidden="false" customHeight="true" outlineLevel="0" collapsed="false">
      <c r="A35" s="72" t="str">
        <f aca="false">IF(MOONDB!A35="", "", MOONDB!A35)</f>
        <v>Luna 6</v>
      </c>
      <c r="B35" s="72" t="str">
        <f aca="false">IF(MOONDB!B35="", "", MOONDB!B35)</f>
        <v>Luna 6</v>
      </c>
      <c r="C35" s="72" t="str">
        <f aca="false">IF(MOONDB!C35="", "", MOONDB!C35)</f>
        <v>Luna</v>
      </c>
      <c r="D35" s="72" t="str">
        <f aca="false">IF(MOONDB!D35="", "", MOONDB!D35)</f>
        <v>-</v>
      </c>
      <c r="E35" s="72" t="str">
        <f aca="false">IF(MOONDB!E35="", "", MOONDB!E35)</f>
        <v>1965-044A</v>
      </c>
      <c r="F35" s="72" t="str">
        <f aca="false">IF(MOONDB!F35="", "", MOONDB!F35)</f>
        <v>1965-044A</v>
      </c>
      <c r="G35" s="72" t="n">
        <f aca="false">IF(MOONDB!G35="", "", MOONDB!G35)</f>
        <v>23901</v>
      </c>
      <c r="H35" s="72" t="str">
        <f aca="false">IF(MOONDB!H35="", "", MOONDB!H35)</f>
        <v>Modified SS-6 (Sapwood) with 2nd Generation Upper Stage + Escape Stage</v>
      </c>
      <c r="I35" s="72" t="str">
        <f aca="false">IF(MOONDB!I35="", "", MOONDB!I35)</f>
        <v>Tyuratam (Baikonur Cosmodrome), U.S.S.R</v>
      </c>
      <c r="J35" s="72" t="str">
        <f aca="false">IF(MOONDB!J35="", "", MOONDB!J35)</f>
        <v>Unknown</v>
      </c>
      <c r="K35" s="72" t="str">
        <f aca="false">IF(MOONDB!K35="", "", MOONDB!K35)</f>
        <v>USSR</v>
      </c>
      <c r="L35" s="72" t="str">
        <f aca="false">IF(MOONDB!L35="", "", MOONDB!L35)</f>
        <v>R-LND</v>
      </c>
      <c r="M35" s="73" t="str">
        <f aca="false">IF(MOONDB!M35="", "", MOONDB!M35)</f>
        <v/>
      </c>
      <c r="N35" s="73" t="n">
        <f aca="false">IF(MOONDB!N35="", "", MOONDB!N35)</f>
        <v>1442</v>
      </c>
      <c r="O35" s="72" t="str">
        <f aca="false">IF(MOONDB!O35="", "", MOONDB!O35)</f>
        <v>Unknown</v>
      </c>
      <c r="P35" s="72" t="str">
        <f aca="false">IF(MOONDB!P35="", "", MOONDB!P35)</f>
        <v>Soft landing</v>
      </c>
      <c r="Q35" s="72" t="str">
        <f aca="false">IF(MOONDB!Q35="", "", MOONDB!Q35)</f>
        <v/>
      </c>
      <c r="R35" s="72" t="str">
        <f aca="false">IF(MOONDB!R35="", "", MOONDB!R35)</f>
        <v>Failure</v>
      </c>
      <c r="S35" s="72" t="str">
        <f aca="false">IF(MOONDB!S35="", "", MOONDB!S35)</f>
        <v>Spacecraft malfunction</v>
      </c>
      <c r="T35" s="72" t="str">
        <f aca="false">IF(MOONDB!T35="", "", MOONDB!T35)</f>
        <v>Accidental Fly-by</v>
      </c>
      <c r="U35" s="72" t="str">
        <f aca="false">IF(MOONDB!U35="", "", MOONDB!U35)</f>
        <v>Moon surface</v>
      </c>
      <c r="V35" s="72" t="str">
        <f aca="false">IF(MOONDB!V35="", "", MOONDB!V35)</f>
        <v>S</v>
      </c>
      <c r="W35" s="72" t="str">
        <f aca="false">IF(MOONDB!W35="", "", MOONDB!W35)</f>
        <v>Orbit (Sun)</v>
      </c>
      <c r="X35" s="72" t="str">
        <f aca="false">IF(MOONDB!X35="", "", MOONDB!X35)</f>
        <v>Unknown</v>
      </c>
      <c r="Y35" s="72" t="str">
        <f aca="false">IF(MOONDB!Y35="", "", MOONDB!Y35)</f>
        <v/>
      </c>
      <c r="Z35" s="72" t="str">
        <f aca="false">IF(MOONDB!Z35="", "", MOONDB!Z35)</f>
        <v/>
      </c>
      <c r="AA35" s="73" t="str">
        <f aca="false">IF(MOONDB!AA35="", "", MOONDB!AA35)</f>
        <v/>
      </c>
      <c r="AB35" s="73" t="str">
        <f aca="false">IF(MOONDB!AB35="", "", MOONDB!AB35)</f>
        <v/>
      </c>
      <c r="AC35" s="73" t="str">
        <f aca="false">IF(MOONDB!AC35="", "", MOONDB!AC35)</f>
        <v>No</v>
      </c>
      <c r="AD35" s="73" t="str">
        <f aca="false">IF(MOONDB!AO35="", "", MOONDB!AO35)</f>
        <v>cylinder</v>
      </c>
      <c r="AE35" s="73" t="n">
        <f aca="false">IF(MOONDB!AP35="", "", MOONDB!AP35)</f>
        <v>2.6</v>
      </c>
      <c r="AF35" s="73" t="n">
        <f aca="false">IF(MOONDB!AQ35="", "", MOONDB!AQ35)</f>
        <v>1</v>
      </c>
      <c r="AG35" s="73" t="str">
        <f aca="false">IF(MOONDB!AR35="", "", MOONDB!AR35)</f>
        <v>https://www.planet4589.org/space/deepcat/tab2.html</v>
      </c>
      <c r="AH35" s="73" t="str">
        <f aca="false">IF(MOONDB!AS35="", "", MOONDB!AS35)</f>
        <v/>
      </c>
      <c r="AI35" s="73" t="str">
        <f aca="false">IF(MOONDB!AT35="", "", MOONDB!AT35)</f>
        <v/>
      </c>
      <c r="AJ35" s="73" t="str">
        <f aca="false">IF(MOONDB!AU35="", "", MOONDB!AU35)</f>
        <v/>
      </c>
      <c r="AK35" s="74"/>
      <c r="AL35" s="74"/>
      <c r="AM35" s="74"/>
      <c r="AN35" s="74"/>
      <c r="AO35" s="74"/>
      <c r="AP35" s="74"/>
    </row>
    <row r="36" customFormat="false" ht="14.25" hidden="false" customHeight="true" outlineLevel="0" collapsed="false">
      <c r="A36" s="72" t="str">
        <f aca="false">IF(MOONDB!A36="", "", MOONDB!A36)</f>
        <v>Zond 3</v>
      </c>
      <c r="B36" s="72" t="str">
        <f aca="false">IF(MOONDB!B36="", "", MOONDB!B36)</f>
        <v>Zond 3</v>
      </c>
      <c r="C36" s="72" t="str">
        <f aca="false">IF(MOONDB!C36="", "", MOONDB!C36)</f>
        <v>Zond</v>
      </c>
      <c r="D36" s="72" t="str">
        <f aca="false">IF(MOONDB!D36="", "", MOONDB!D36)</f>
        <v>-</v>
      </c>
      <c r="E36" s="72" t="str">
        <f aca="false">IF(MOONDB!E36="", "", MOONDB!E36)</f>
        <v>1965-056A</v>
      </c>
      <c r="F36" s="72" t="str">
        <f aca="false">IF(MOONDB!F36="", "", MOONDB!F36)</f>
        <v>1965-056A</v>
      </c>
      <c r="G36" s="72" t="n">
        <f aca="false">IF(MOONDB!G36="", "", MOONDB!G36)</f>
        <v>23941</v>
      </c>
      <c r="H36" s="72" t="str">
        <f aca="false">IF(MOONDB!H36="", "", MOONDB!H36)</f>
        <v>Modified SS-6 (Sapwood) with 2nd Generation Upper Stage + Escape Stage</v>
      </c>
      <c r="I36" s="72" t="str">
        <f aca="false">IF(MOONDB!I36="", "", MOONDB!I36)</f>
        <v>Tyuratam (Baikonur Cosmodrome), U.S.S.R</v>
      </c>
      <c r="J36" s="72" t="str">
        <f aca="false">IF(MOONDB!J36="", "", MOONDB!J36)</f>
        <v>Unknown</v>
      </c>
      <c r="K36" s="72" t="str">
        <f aca="false">IF(MOONDB!K36="", "", MOONDB!K36)</f>
        <v>USSR</v>
      </c>
      <c r="L36" s="72" t="str">
        <f aca="false">IF(MOONDB!L36="", "", MOONDB!L36)</f>
        <v>R-ORB</v>
      </c>
      <c r="M36" s="73" t="str">
        <f aca="false">IF(MOONDB!M36="", "", MOONDB!M36)</f>
        <v/>
      </c>
      <c r="N36" s="73" t="n">
        <f aca="false">IF(MOONDB!N36="", "", MOONDB!N36)</f>
        <v>960</v>
      </c>
      <c r="O36" s="72" t="str">
        <f aca="false">IF(MOONDB!O36="", "", MOONDB!O36)</f>
        <v>Unknown</v>
      </c>
      <c r="P36" s="72" t="str">
        <f aca="false">IF(MOONDB!P36="", "", MOONDB!P36)</f>
        <v>Fly-by</v>
      </c>
      <c r="Q36" s="72" t="str">
        <f aca="false">IF(MOONDB!Q36="", "", MOONDB!Q36)</f>
        <v/>
      </c>
      <c r="R36" s="72" t="str">
        <f aca="false">IF(MOONDB!R36="", "", MOONDB!R36)</f>
        <v>Success</v>
      </c>
      <c r="S36" s="72" t="str">
        <f aca="false">IF(MOONDB!S36="", "", MOONDB!S36)</f>
        <v/>
      </c>
      <c r="T36" s="72" t="str">
        <f aca="false">IF(MOONDB!T36="", "", MOONDB!T36)</f>
        <v/>
      </c>
      <c r="U36" s="72" t="str">
        <f aca="false">IF(MOONDB!U36="", "", MOONDB!U36)</f>
        <v>Unknown</v>
      </c>
      <c r="V36" s="72" t="str">
        <f aca="false">IF(MOONDB!V36="", "", MOONDB!V36)</f>
        <v>S</v>
      </c>
      <c r="W36" s="72" t="str">
        <f aca="false">IF(MOONDB!W36="", "", MOONDB!W36)</f>
        <v>Orbit (Sun)</v>
      </c>
      <c r="X36" s="72" t="str">
        <f aca="false">IF(MOONDB!X36="", "", MOONDB!X36)</f>
        <v>Unknown</v>
      </c>
      <c r="Y36" s="72" t="str">
        <f aca="false">IF(MOONDB!Y36="", "", MOONDB!Y36)</f>
        <v/>
      </c>
      <c r="Z36" s="72" t="str">
        <f aca="false">IF(MOONDB!Z36="", "", MOONDB!Z36)</f>
        <v/>
      </c>
      <c r="AA36" s="73" t="str">
        <f aca="false">IF(MOONDB!AA36="", "", MOONDB!AA36)</f>
        <v/>
      </c>
      <c r="AB36" s="73" t="str">
        <f aca="false">IF(MOONDB!AB36="", "", MOONDB!AB36)</f>
        <v/>
      </c>
      <c r="AC36" s="73" t="str">
        <f aca="false">IF(MOONDB!AC36="", "", MOONDB!AC36)</f>
        <v>No</v>
      </c>
      <c r="AD36" s="73" t="str">
        <f aca="false">IF(MOONDB!AO36="", "", MOONDB!AO36)</f>
        <v>irregular</v>
      </c>
      <c r="AE36" s="73" t="n">
        <f aca="false">IF(MOONDB!AP36="", "", MOONDB!AP36)</f>
        <v>2.5</v>
      </c>
      <c r="AF36" s="73" t="n">
        <f aca="false">IF(MOONDB!AQ36="", "", MOONDB!AQ36)</f>
        <v>1</v>
      </c>
      <c r="AG36" s="73" t="str">
        <f aca="false">IF(MOONDB!AR36="", "", MOONDB!AR36)</f>
        <v/>
      </c>
      <c r="AH36" s="73" t="str">
        <f aca="false">IF(MOONDB!AS36="", "", MOONDB!AS36)</f>
        <v/>
      </c>
      <c r="AI36" s="73" t="str">
        <f aca="false">IF(MOONDB!AT36="", "", MOONDB!AT36)</f>
        <v/>
      </c>
      <c r="AJ36" s="73" t="str">
        <f aca="false">IF(MOONDB!AU36="", "", MOONDB!AU36)</f>
        <v/>
      </c>
      <c r="AK36" s="74"/>
      <c r="AL36" s="74"/>
      <c r="AM36" s="74"/>
      <c r="AN36" s="74"/>
      <c r="AO36" s="74"/>
      <c r="AP36" s="74"/>
    </row>
    <row r="37" customFormat="false" ht="14.7" hidden="false" customHeight="true" outlineLevel="0" collapsed="false">
      <c r="A37" s="72" t="str">
        <f aca="false">IF(MOONDB!A37="", "", MOONDB!A37)</f>
        <v>Luna 7</v>
      </c>
      <c r="B37" s="72" t="str">
        <f aca="false">IF(MOONDB!B37="", "", MOONDB!B37)</f>
        <v>Luna 7</v>
      </c>
      <c r="C37" s="72" t="str">
        <f aca="false">IF(MOONDB!C37="", "", MOONDB!C37)</f>
        <v>Luna</v>
      </c>
      <c r="D37" s="72" t="str">
        <f aca="false">IF(MOONDB!D37="", "", MOONDB!D37)</f>
        <v>-</v>
      </c>
      <c r="E37" s="72" t="str">
        <f aca="false">IF(MOONDB!E37="", "", MOONDB!E37)</f>
        <v>1965-077A</v>
      </c>
      <c r="F37" s="72" t="str">
        <f aca="false">IF(MOONDB!F37="", "", MOONDB!F37)</f>
        <v>1965-077A</v>
      </c>
      <c r="G37" s="72" t="n">
        <f aca="false">IF(MOONDB!G37="", "", MOONDB!G37)</f>
        <v>24019</v>
      </c>
      <c r="H37" s="72" t="str">
        <f aca="false">IF(MOONDB!H37="", "", MOONDB!H37)</f>
        <v>Modified SS-6 (Sapwood) with 2nd Generation Upper Stage + Escape Stage</v>
      </c>
      <c r="I37" s="72" t="str">
        <f aca="false">IF(MOONDB!I37="", "", MOONDB!I37)</f>
        <v>Tyuratam (Baikonur Cosmodrome), U.S.S.R</v>
      </c>
      <c r="J37" s="72" t="str">
        <f aca="false">IF(MOONDB!J37="", "", MOONDB!J37)</f>
        <v>Unknown</v>
      </c>
      <c r="K37" s="72" t="str">
        <f aca="false">IF(MOONDB!K37="", "", MOONDB!K37)</f>
        <v>USSR</v>
      </c>
      <c r="L37" s="72" t="str">
        <f aca="false">IF(MOONDB!L37="", "", MOONDB!L37)</f>
        <v>R-LND</v>
      </c>
      <c r="M37" s="73" t="str">
        <f aca="false">IF(MOONDB!M37="", "", MOONDB!M37)</f>
        <v/>
      </c>
      <c r="N37" s="73" t="n">
        <f aca="false">IF(MOONDB!N37="", "", MOONDB!N37)</f>
        <v>1504</v>
      </c>
      <c r="O37" s="72" t="str">
        <f aca="false">IF(MOONDB!O37="", "", MOONDB!O37)</f>
        <v>Unknown</v>
      </c>
      <c r="P37" s="72" t="str">
        <f aca="false">IF(MOONDB!P37="", "", MOONDB!P37)</f>
        <v>Soft landing</v>
      </c>
      <c r="Q37" s="72" t="str">
        <f aca="false">IF(MOONDB!Q37="", "", MOONDB!Q37)</f>
        <v/>
      </c>
      <c r="R37" s="72" t="str">
        <f aca="false">IF(MOONDB!R37="", "", MOONDB!R37)</f>
        <v>Failure</v>
      </c>
      <c r="S37" s="72" t="str">
        <f aca="false">IF(MOONDB!S37="", "", MOONDB!S37)</f>
        <v>Spacecraft malfunction</v>
      </c>
      <c r="T37" s="72" t="str">
        <f aca="false">IF(MOONDB!T37="", "", MOONDB!T37)</f>
        <v>attitude system failed to activateretro</v>
      </c>
      <c r="U37" s="72" t="str">
        <f aca="false">IF(MOONDB!U37="", "", MOONDB!U37)</f>
        <v>Moon surface</v>
      </c>
      <c r="V37" s="72" t="str">
        <f aca="false">IF(MOONDB!V37="", "", MOONDB!V37)</f>
        <v>M</v>
      </c>
      <c r="W37" s="72" t="str">
        <f aca="false">IF(MOONDB!W37="", "", MOONDB!W37)</f>
        <v>Impacted (unintentional)</v>
      </c>
      <c r="X37" s="72" t="n">
        <f aca="false">IF(MOONDB!X37="", "", MOONDB!X37)</f>
        <v>24022</v>
      </c>
      <c r="Y37" s="72" t="str">
        <f aca="false">IF(MOONDB!Y37="", "", MOONDB!Y37)</f>
        <v>estimated</v>
      </c>
      <c r="Z37" s="72" t="str">
        <f aca="false">IF(MOONDB!Z37="", "", MOONDB!Z37)</f>
        <v>c</v>
      </c>
      <c r="AA37" s="73" t="n">
        <f aca="false">IF(MOONDB!AA37="", "", MOONDB!AA37)</f>
        <v>9</v>
      </c>
      <c r="AB37" s="73" t="n">
        <f aca="false">IF(MOONDB!AB37="", "", MOONDB!AB37)</f>
        <v>311</v>
      </c>
      <c r="AC37" s="73" t="str">
        <f aca="false">IF(MOONDB!AC37="", "", MOONDB!AC37)</f>
        <v/>
      </c>
      <c r="AD37" s="73" t="str">
        <f aca="false">IF(MOONDB!AO37="", "", MOONDB!AO37)</f>
        <v/>
      </c>
      <c r="AE37" s="73" t="str">
        <f aca="false">IF(MOONDB!AP37="", "", MOONDB!AP37)</f>
        <v/>
      </c>
      <c r="AF37" s="73" t="str">
        <f aca="false">IF(MOONDB!AQ37="", "", MOONDB!AQ37)</f>
        <v/>
      </c>
      <c r="AG37" s="73" t="str">
        <f aca="false">IF(MOONDB!AR37="", "", MOONDB!AR37)</f>
        <v/>
      </c>
      <c r="AH37" s="73" t="str">
        <f aca="false">IF(MOONDB!AS37="", "", MOONDB!AS37)</f>
        <v/>
      </c>
      <c r="AI37" s="73" t="str">
        <f aca="false">IF(MOONDB!AT37="", "", MOONDB!AT37)</f>
        <v/>
      </c>
      <c r="AJ37" s="73" t="str">
        <f aca="false">IF(MOONDB!AU37="", "", MOONDB!AU37)</f>
        <v/>
      </c>
      <c r="AK37" s="74"/>
      <c r="AL37" s="74"/>
      <c r="AM37" s="74"/>
      <c r="AN37" s="74"/>
      <c r="AO37" s="74"/>
      <c r="AP37" s="74"/>
    </row>
    <row r="38" customFormat="false" ht="14.7" hidden="false" customHeight="true" outlineLevel="0" collapsed="false">
      <c r="A38" s="72" t="str">
        <f aca="false">IF(MOONDB!A38="", "", MOONDB!A38)</f>
        <v>Luna 8</v>
      </c>
      <c r="B38" s="72" t="str">
        <f aca="false">IF(MOONDB!B38="", "", MOONDB!B38)</f>
        <v>Luna 8</v>
      </c>
      <c r="C38" s="72" t="str">
        <f aca="false">IF(MOONDB!C38="", "", MOONDB!C38)</f>
        <v>Luna</v>
      </c>
      <c r="D38" s="72" t="str">
        <f aca="false">IF(MOONDB!D38="", "", MOONDB!D38)</f>
        <v>-</v>
      </c>
      <c r="E38" s="72" t="str">
        <f aca="false">IF(MOONDB!E38="", "", MOONDB!E38)</f>
        <v>1965-099A</v>
      </c>
      <c r="F38" s="72" t="str">
        <f aca="false">IF(MOONDB!F38="", "", MOONDB!F38)</f>
        <v>1965-099A</v>
      </c>
      <c r="G38" s="72" t="n">
        <f aca="false">IF(MOONDB!G38="", "", MOONDB!G38)</f>
        <v>24079</v>
      </c>
      <c r="H38" s="72" t="str">
        <f aca="false">IF(MOONDB!H38="", "", MOONDB!H38)</f>
        <v>Modified SS-6 (Sapwood) with 2nd Generation Upper Stage + Escape Stage</v>
      </c>
      <c r="I38" s="72" t="str">
        <f aca="false">IF(MOONDB!I38="", "", MOONDB!I38)</f>
        <v>Tyuratam (Baikonur Cosmodrome), U.S.S.R</v>
      </c>
      <c r="J38" s="72" t="str">
        <f aca="false">IF(MOONDB!J38="", "", MOONDB!J38)</f>
        <v>Unknown</v>
      </c>
      <c r="K38" s="72" t="str">
        <f aca="false">IF(MOONDB!K38="", "", MOONDB!K38)</f>
        <v>USSR</v>
      </c>
      <c r="L38" s="72" t="str">
        <f aca="false">IF(MOONDB!L38="", "", MOONDB!L38)</f>
        <v>R-LND</v>
      </c>
      <c r="M38" s="73" t="str">
        <f aca="false">IF(MOONDB!M38="", "", MOONDB!M38)</f>
        <v/>
      </c>
      <c r="N38" s="73" t="n">
        <f aca="false">IF(MOONDB!N38="", "", MOONDB!N38)</f>
        <v>1552</v>
      </c>
      <c r="O38" s="72" t="str">
        <f aca="false">IF(MOONDB!O38="", "", MOONDB!O38)</f>
        <v>Unknown</v>
      </c>
      <c r="P38" s="72" t="str">
        <f aca="false">IF(MOONDB!P38="", "", MOONDB!P38)</f>
        <v>Soft landing</v>
      </c>
      <c r="Q38" s="72" t="str">
        <f aca="false">IF(MOONDB!Q38="", "", MOONDB!Q38)</f>
        <v/>
      </c>
      <c r="R38" s="72" t="str">
        <f aca="false">IF(MOONDB!R38="", "", MOONDB!R38)</f>
        <v>Failure</v>
      </c>
      <c r="S38" s="72" t="str">
        <f aca="false">IF(MOONDB!S38="", "", MOONDB!S38)</f>
        <v>Spacecraft malfunction</v>
      </c>
      <c r="T38" s="72" t="str">
        <f aca="false">IF(MOONDB!T38="", "", MOONDB!T38)</f>
        <v/>
      </c>
      <c r="U38" s="72" t="str">
        <f aca="false">IF(MOONDB!U38="", "", MOONDB!U38)</f>
        <v>Moon surface</v>
      </c>
      <c r="V38" s="72" t="str">
        <f aca="false">IF(MOONDB!V38="", "", MOONDB!V38)</f>
        <v>M</v>
      </c>
      <c r="W38" s="72" t="str">
        <f aca="false">IF(MOONDB!W38="", "", MOONDB!W38)</f>
        <v>Impacted (unintentional)</v>
      </c>
      <c r="X38" s="72" t="n">
        <f aca="false">IF(MOONDB!X38="", "", MOONDB!X38)</f>
        <v>24082</v>
      </c>
      <c r="Y38" s="72" t="str">
        <f aca="false">IF(MOONDB!Y38="", "", MOONDB!Y38)</f>
        <v/>
      </c>
      <c r="Z38" s="72" t="str">
        <f aca="false">IF(MOONDB!Z38="", "", MOONDB!Z38)</f>
        <v>c</v>
      </c>
      <c r="AA38" s="73" t="n">
        <f aca="false">IF(MOONDB!AA38="", "", MOONDB!AA38)</f>
        <v>9.1</v>
      </c>
      <c r="AB38" s="73" t="n">
        <f aca="false">IF(MOONDB!AB38="", "", MOONDB!AB38)</f>
        <v>296.7</v>
      </c>
      <c r="AC38" s="73" t="str">
        <f aca="false">IF(MOONDB!AC38="", "", MOONDB!AC38)</f>
        <v/>
      </c>
      <c r="AD38" s="73" t="str">
        <f aca="false">IF(MOONDB!AO38="", "", MOONDB!AO38)</f>
        <v/>
      </c>
      <c r="AE38" s="73" t="str">
        <f aca="false">IF(MOONDB!AP38="", "", MOONDB!AP38)</f>
        <v/>
      </c>
      <c r="AF38" s="73" t="str">
        <f aca="false">IF(MOONDB!AQ38="", "", MOONDB!AQ38)</f>
        <v/>
      </c>
      <c r="AG38" s="73" t="str">
        <f aca="false">IF(MOONDB!AR38="", "", MOONDB!AR38)</f>
        <v/>
      </c>
      <c r="AH38" s="73" t="str">
        <f aca="false">IF(MOONDB!AS38="", "", MOONDB!AS38)</f>
        <v/>
      </c>
      <c r="AI38" s="73" t="str">
        <f aca="false">IF(MOONDB!AT38="", "", MOONDB!AT38)</f>
        <v/>
      </c>
      <c r="AJ38" s="73" t="str">
        <f aca="false">IF(MOONDB!AU38="", "", MOONDB!AU38)</f>
        <v/>
      </c>
      <c r="AK38" s="74"/>
      <c r="AL38" s="74"/>
      <c r="AM38" s="74"/>
      <c r="AN38" s="74"/>
      <c r="AO38" s="74"/>
      <c r="AP38" s="74"/>
    </row>
    <row r="39" customFormat="false" ht="14.25" hidden="false" customHeight="true" outlineLevel="0" collapsed="false">
      <c r="A39" s="72" t="str">
        <f aca="false">IF(MOONDB!A39="", "", MOONDB!A39)</f>
        <v>Luna 9</v>
      </c>
      <c r="B39" s="72" t="str">
        <f aca="false">IF(MOONDB!B39="", "", MOONDB!B39)</f>
        <v>Luna 9</v>
      </c>
      <c r="C39" s="72" t="str">
        <f aca="false">IF(MOONDB!C39="", "", MOONDB!C39)</f>
        <v>Luna</v>
      </c>
      <c r="D39" s="72" t="str">
        <f aca="false">IF(MOONDB!D39="", "", MOONDB!D39)</f>
        <v>-</v>
      </c>
      <c r="E39" s="72" t="str">
        <f aca="false">IF(MOONDB!E39="", "", MOONDB!E39)</f>
        <v>1966-006A</v>
      </c>
      <c r="F39" s="72" t="str">
        <f aca="false">IF(MOONDB!F39="", "", MOONDB!F39)</f>
        <v>1966-006A</v>
      </c>
      <c r="G39" s="72" t="n">
        <f aca="false">IF(MOONDB!G39="", "", MOONDB!G39)</f>
        <v>24138</v>
      </c>
      <c r="H39" s="72" t="str">
        <f aca="false">IF(MOONDB!H39="", "", MOONDB!H39)</f>
        <v>Modified SS-6 (Sapwood) with 2nd Generation Upper Stage + Escape Stage</v>
      </c>
      <c r="I39" s="72" t="str">
        <f aca="false">IF(MOONDB!I39="", "", MOONDB!I39)</f>
        <v>Tyuratam (Baikonur Cosmodrome), U.S.S.R</v>
      </c>
      <c r="J39" s="72" t="str">
        <f aca="false">IF(MOONDB!J39="", "", MOONDB!J39)</f>
        <v>Unknown</v>
      </c>
      <c r="K39" s="72" t="str">
        <f aca="false">IF(MOONDB!K39="", "", MOONDB!K39)</f>
        <v>USSR</v>
      </c>
      <c r="L39" s="72" t="str">
        <f aca="false">IF(MOONDB!L39="", "", MOONDB!L39)</f>
        <v>R-LND</v>
      </c>
      <c r="M39" s="73" t="str">
        <f aca="false">IF(MOONDB!M39="", "", MOONDB!M39)</f>
        <v/>
      </c>
      <c r="N39" s="73" t="n">
        <f aca="false">IF(MOONDB!N39="", "", MOONDB!N39)</f>
        <v>99</v>
      </c>
      <c r="O39" s="72" t="str">
        <f aca="false">IF(MOONDB!O39="", "", MOONDB!O39)</f>
        <v>Unknown</v>
      </c>
      <c r="P39" s="72" t="str">
        <f aca="false">IF(MOONDB!P39="", "", MOONDB!P39)</f>
        <v>Soft landing</v>
      </c>
      <c r="Q39" s="72" t="str">
        <f aca="false">IF(MOONDB!Q39="", "", MOONDB!Q39)</f>
        <v/>
      </c>
      <c r="R39" s="72" t="str">
        <f aca="false">IF(MOONDB!R39="", "", MOONDB!R39)</f>
        <v>Success</v>
      </c>
      <c r="S39" s="72" t="str">
        <f aca="false">IF(MOONDB!S39="", "", MOONDB!S39)</f>
        <v/>
      </c>
      <c r="T39" s="72" t="str">
        <f aca="false">IF(MOONDB!T39="", "", MOONDB!T39)</f>
        <v> first lunar soft landing and first picture from the lunar surface</v>
      </c>
      <c r="U39" s="72" t="str">
        <f aca="false">IF(MOONDB!U39="", "", MOONDB!U39)</f>
        <v>Moon surface</v>
      </c>
      <c r="V39" s="72" t="str">
        <f aca="false">IF(MOONDB!V39="", "", MOONDB!V39)</f>
        <v>M</v>
      </c>
      <c r="W39" s="72" t="str">
        <f aca="false">IF(MOONDB!W39="", "", MOONDB!W39)</f>
        <v>Soft landed (Moon)</v>
      </c>
      <c r="X39" s="72" t="n">
        <f aca="false">IF(MOONDB!X39="", "", MOONDB!X39)</f>
        <v>24141</v>
      </c>
      <c r="Y39" s="72" t="str">
        <f aca="false">IF(MOONDB!Y39="", "", MOONDB!Y39)</f>
        <v/>
      </c>
      <c r="Z39" s="72" t="str">
        <f aca="false">IF(MOONDB!Z39="", "", MOONDB!Z39)</f>
        <v>f</v>
      </c>
      <c r="AA39" s="73" t="n">
        <f aca="false">IF(MOONDB!AA39="", "", MOONDB!AA39)</f>
        <v>7.13</v>
      </c>
      <c r="AB39" s="73" t="n">
        <f aca="false">IF(MOONDB!AB39="", "", MOONDB!AB39)</f>
        <v>295.63</v>
      </c>
      <c r="AC39" s="73" t="str">
        <f aca="false">IF(MOONDB!AC39="", "", MOONDB!AC39)</f>
        <v/>
      </c>
      <c r="AD39" s="73" t="str">
        <f aca="false">IF(MOONDB!AO39="", "", MOONDB!AO39)</f>
        <v/>
      </c>
      <c r="AE39" s="73" t="str">
        <f aca="false">IF(MOONDB!AP39="", "", MOONDB!AP39)</f>
        <v/>
      </c>
      <c r="AF39" s="73" t="str">
        <f aca="false">IF(MOONDB!AQ39="", "", MOONDB!AQ39)</f>
        <v/>
      </c>
      <c r="AG39" s="73" t="str">
        <f aca="false">IF(MOONDB!AR39="", "", MOONDB!AR39)</f>
        <v>Saddiqi has it at 7°8'N and 64°22' W</v>
      </c>
      <c r="AH39" s="73" t="str">
        <f aca="false">IF(MOONDB!AS39="", "", MOONDB!AS39)</f>
        <v/>
      </c>
      <c r="AI39" s="73" t="str">
        <f aca="false">IF(MOONDB!AT39="", "", MOONDB!AT39)</f>
        <v/>
      </c>
      <c r="AJ39" s="73" t="str">
        <f aca="false">IF(MOONDB!AU39="", "", MOONDB!AU39)</f>
        <v/>
      </c>
      <c r="AK39" s="74"/>
      <c r="AL39" s="74"/>
      <c r="AM39" s="74"/>
      <c r="AN39" s="74"/>
      <c r="AO39" s="74"/>
      <c r="AP39" s="74"/>
    </row>
    <row r="40" customFormat="false" ht="14.7" hidden="false" customHeight="true" outlineLevel="0" collapsed="false">
      <c r="A40" s="72" t="str">
        <f aca="false">IF(MOONDB!A40="", "", MOONDB!A40)</f>
        <v>Cosmos 111</v>
      </c>
      <c r="B40" s="72" t="str">
        <f aca="false">IF(MOONDB!B40="", "", MOONDB!B40)</f>
        <v>Cosmos 111</v>
      </c>
      <c r="C40" s="72" t="str">
        <f aca="false">IF(MOONDB!C40="", "", MOONDB!C40)</f>
        <v>Cosmos</v>
      </c>
      <c r="D40" s="72" t="str">
        <f aca="false">IF(MOONDB!D40="", "", MOONDB!D40)</f>
        <v>-</v>
      </c>
      <c r="E40" s="72" t="str">
        <f aca="false">IF(MOONDB!E40="", "", MOONDB!E40)</f>
        <v>1966-017A</v>
      </c>
      <c r="F40" s="72" t="str">
        <f aca="false">IF(MOONDB!F40="", "", MOONDB!F40)</f>
        <v>1966-017A</v>
      </c>
      <c r="G40" s="72" t="n">
        <f aca="false">IF(MOONDB!G40="", "", MOONDB!G40)</f>
        <v>24167</v>
      </c>
      <c r="H40" s="72" t="str">
        <f aca="false">IF(MOONDB!H40="", "", MOONDB!H40)</f>
        <v>Molniya-M</v>
      </c>
      <c r="I40" s="72" t="str">
        <f aca="false">IF(MOONDB!I40="", "", MOONDB!I40)</f>
        <v>Tyuratam (Baikonur Cosmodrome), U.S.S.R</v>
      </c>
      <c r="J40" s="72" t="str">
        <f aca="false">IF(MOONDB!J40="", "", MOONDB!J40)</f>
        <v>Unknown</v>
      </c>
      <c r="K40" s="72" t="str">
        <f aca="false">IF(MOONDB!K40="", "", MOONDB!K40)</f>
        <v>USSR</v>
      </c>
      <c r="L40" s="72" t="str">
        <f aca="false">IF(MOONDB!L40="", "", MOONDB!L40)</f>
        <v>R-ORB</v>
      </c>
      <c r="M40" s="73" t="str">
        <f aca="false">IF(MOONDB!M40="", "", MOONDB!M40)</f>
        <v/>
      </c>
      <c r="N40" s="73" t="n">
        <f aca="false">IF(MOONDB!N40="", "", MOONDB!N40)</f>
        <v>6540</v>
      </c>
      <c r="O40" s="72" t="str">
        <f aca="false">IF(MOONDB!O40="", "", MOONDB!O40)</f>
        <v>Unknown</v>
      </c>
      <c r="P40" s="72" t="str">
        <f aca="false">IF(MOONDB!P40="", "", MOONDB!P40)</f>
        <v>Orbit</v>
      </c>
      <c r="Q40" s="72" t="str">
        <f aca="false">IF(MOONDB!Q40="", "", MOONDB!Q40)</f>
        <v/>
      </c>
      <c r="R40" s="72" t="str">
        <f aca="false">IF(MOONDB!R40="", "", MOONDB!R40)</f>
        <v>Unproven</v>
      </c>
      <c r="S40" s="72" t="str">
        <f aca="false">IF(MOONDB!S40="", "", MOONDB!S40)</f>
        <v>Launcher failure</v>
      </c>
      <c r="T40" s="72" t="str">
        <f aca="false">IF(MOONDB!T40="", "", MOONDB!T40)</f>
        <v/>
      </c>
      <c r="U40" s="72" t="str">
        <f aca="false">IF(MOONDB!U40="", "", MOONDB!U40)</f>
        <v>Moon impact</v>
      </c>
      <c r="V40" s="72" t="str">
        <f aca="false">IF(MOONDB!V40="", "", MOONDB!V40)</f>
        <v>E</v>
      </c>
      <c r="W40" s="72" t="str">
        <f aca="false">IF(MOONDB!W40="", "", MOONDB!W40)</f>
        <v>Destroyed during re-entry</v>
      </c>
      <c r="X40" s="72" t="n">
        <f aca="false">IF(MOONDB!X40="", "", MOONDB!X40)</f>
        <v>24169</v>
      </c>
      <c r="Y40" s="72" t="str">
        <f aca="false">IF(MOONDB!Y40="", "", MOONDB!Y40)</f>
        <v/>
      </c>
      <c r="Z40" s="72" t="str">
        <f aca="false">IF(MOONDB!Z40="", "", MOONDB!Z40)</f>
        <v/>
      </c>
      <c r="AA40" s="73" t="str">
        <f aca="false">IF(MOONDB!AA40="", "", MOONDB!AA40)</f>
        <v/>
      </c>
      <c r="AB40" s="73" t="str">
        <f aca="false">IF(MOONDB!AB40="", "", MOONDB!AB40)</f>
        <v/>
      </c>
      <c r="AC40" s="73" t="str">
        <f aca="false">IF(MOONDB!AC40="", "", MOONDB!AC40)</f>
        <v/>
      </c>
      <c r="AD40" s="73" t="str">
        <f aca="false">IF(MOONDB!AO40="", "", MOONDB!AO40)</f>
        <v/>
      </c>
      <c r="AE40" s="73" t="str">
        <f aca="false">IF(MOONDB!AP40="", "", MOONDB!AP40)</f>
        <v/>
      </c>
      <c r="AF40" s="73" t="str">
        <f aca="false">IF(MOONDB!AQ40="", "", MOONDB!AQ40)</f>
        <v/>
      </c>
      <c r="AG40" s="73" t="str">
        <f aca="false">IF(MOONDB!AR40="", "", MOONDB!AR40)</f>
        <v>NSSDC (disposal strategy deduced by the fact that this mission was the same as Luna 10)</v>
      </c>
      <c r="AH40" s="73" t="str">
        <f aca="false">IF(MOONDB!AS40="", "", MOONDB!AS40)</f>
        <v/>
      </c>
      <c r="AI40" s="73" t="str">
        <f aca="false">IF(MOONDB!AT40="", "", MOONDB!AT40)</f>
        <v/>
      </c>
      <c r="AJ40" s="73" t="str">
        <f aca="false">IF(MOONDB!AU40="", "", MOONDB!AU40)</f>
        <v/>
      </c>
      <c r="AK40" s="74"/>
      <c r="AL40" s="74"/>
      <c r="AM40" s="74"/>
      <c r="AN40" s="74"/>
      <c r="AO40" s="74"/>
      <c r="AP40" s="74"/>
    </row>
    <row r="41" customFormat="false" ht="14.25" hidden="false" customHeight="true" outlineLevel="0" collapsed="false">
      <c r="A41" s="72" t="str">
        <f aca="false">IF(MOONDB!A41="", "", MOONDB!A41)</f>
        <v>Luna 10</v>
      </c>
      <c r="B41" s="72" t="str">
        <f aca="false">IF(MOONDB!B41="", "", MOONDB!B41)</f>
        <v>Luna 10</v>
      </c>
      <c r="C41" s="72" t="str">
        <f aca="false">IF(MOONDB!C41="", "", MOONDB!C41)</f>
        <v>Luna</v>
      </c>
      <c r="D41" s="72" t="str">
        <f aca="false">IF(MOONDB!D41="", "", MOONDB!D41)</f>
        <v>-</v>
      </c>
      <c r="E41" s="72" t="str">
        <f aca="false">IF(MOONDB!E41="", "", MOONDB!E41)</f>
        <v>1966-027A</v>
      </c>
      <c r="F41" s="72" t="str">
        <f aca="false">IF(MOONDB!F41="", "", MOONDB!F41)</f>
        <v>1966-027A</v>
      </c>
      <c r="G41" s="72" t="n">
        <f aca="false">IF(MOONDB!G41="", "", MOONDB!G41)</f>
        <v>24197</v>
      </c>
      <c r="H41" s="72" t="str">
        <f aca="false">IF(MOONDB!H41="", "", MOONDB!H41)</f>
        <v>Modified SS-6 (Sapwood) with 2nd Generation Upper Stage + Escape Stage</v>
      </c>
      <c r="I41" s="72" t="str">
        <f aca="false">IF(MOONDB!I41="", "", MOONDB!I41)</f>
        <v>Tyuratam (Baikonur Cosmodrome), U.S.S.R</v>
      </c>
      <c r="J41" s="72" t="str">
        <f aca="false">IF(MOONDB!J41="", "", MOONDB!J41)</f>
        <v>Unknown</v>
      </c>
      <c r="K41" s="72" t="str">
        <f aca="false">IF(MOONDB!K41="", "", MOONDB!K41)</f>
        <v>USSR</v>
      </c>
      <c r="L41" s="72" t="str">
        <f aca="false">IF(MOONDB!L41="", "", MOONDB!L41)</f>
        <v>R-ORB</v>
      </c>
      <c r="M41" s="73" t="str">
        <f aca="false">IF(MOONDB!M41="", "", MOONDB!M41)</f>
        <v/>
      </c>
      <c r="N41" s="73" t="n">
        <f aca="false">IF(MOONDB!N41="", "", MOONDB!N41)</f>
        <v>245</v>
      </c>
      <c r="O41" s="72" t="str">
        <f aca="false">IF(MOONDB!O41="", "", MOONDB!O41)</f>
        <v>Unknown</v>
      </c>
      <c r="P41" s="72" t="str">
        <f aca="false">IF(MOONDB!P41="", "", MOONDB!P41)</f>
        <v>Orbit</v>
      </c>
      <c r="Q41" s="72" t="str">
        <f aca="false">IF(MOONDB!Q41="", "", MOONDB!Q41)</f>
        <v/>
      </c>
      <c r="R41" s="72" t="str">
        <f aca="false">IF(MOONDB!R41="", "", MOONDB!R41)</f>
        <v>Success</v>
      </c>
      <c r="S41" s="72" t="str">
        <f aca="false">IF(MOONDB!S41="", "", MOONDB!S41)</f>
        <v/>
      </c>
      <c r="T41" s="72" t="str">
        <f aca="false">IF(MOONDB!T41="", "", MOONDB!T41)</f>
        <v>First lunar orbiter</v>
      </c>
      <c r="U41" s="72" t="str">
        <f aca="false">IF(MOONDB!U41="", "", MOONDB!U41)</f>
        <v>Moon impact</v>
      </c>
      <c r="V41" s="72" t="str">
        <f aca="false">IF(MOONDB!V41="", "", MOONDB!V41)</f>
        <v>M</v>
      </c>
      <c r="W41" s="72" t="str">
        <f aca="false">IF(MOONDB!W41="", "", MOONDB!W41)</f>
        <v>Impacted (orbit decay)</v>
      </c>
      <c r="X41" s="72" t="str">
        <f aca="false">IF(MOONDB!X41="", "", MOONDB!X41)</f>
        <v>Unknown (1966)   </v>
      </c>
      <c r="Y41" s="72" t="str">
        <f aca="false">IF(MOONDB!Y41="", "", MOONDB!Y41)</f>
        <v/>
      </c>
      <c r="Z41" s="72" t="str">
        <f aca="false">IF(MOONDB!Z41="", "", MOONDB!Z41)</f>
        <v>g</v>
      </c>
      <c r="AA41" s="73" t="str">
        <f aca="false">IF(MOONDB!AA41="", "", MOONDB!AA41)</f>
        <v>Unknown</v>
      </c>
      <c r="AB41" s="73" t="str">
        <f aca="false">IF(MOONDB!AB41="", "", MOONDB!AB41)</f>
        <v>Unknown</v>
      </c>
      <c r="AC41" s="73" t="str">
        <f aca="false">IF(MOONDB!AC41="", "", MOONDB!AC41)</f>
        <v/>
      </c>
      <c r="AD41" s="73" t="str">
        <f aca="false">IF(MOONDB!AO41="", "", MOONDB!AO41)</f>
        <v/>
      </c>
      <c r="AE41" s="73" t="str">
        <f aca="false">IF(MOONDB!AP41="", "", MOONDB!AP41)</f>
        <v/>
      </c>
      <c r="AF41" s="73" t="str">
        <f aca="false">IF(MOONDB!AQ41="", "", MOONDB!AQ41)</f>
        <v/>
      </c>
      <c r="AG41" s="73" t="str">
        <f aca="false">IF(MOONDB!AR41="", "", MOONDB!AR41)</f>
        <v/>
      </c>
      <c r="AH41" s="73" t="str">
        <f aca="false">IF(MOONDB!AS41="", "", MOONDB!AS41)</f>
        <v/>
      </c>
      <c r="AI41" s="73" t="str">
        <f aca="false">IF(MOONDB!AT41="", "", MOONDB!AT41)</f>
        <v/>
      </c>
      <c r="AJ41" s="73" t="str">
        <f aca="false">IF(MOONDB!AU41="", "", MOONDB!AU41)</f>
        <v/>
      </c>
      <c r="AK41" s="74"/>
      <c r="AL41" s="74"/>
      <c r="AM41" s="74"/>
      <c r="AN41" s="74"/>
      <c r="AO41" s="74"/>
      <c r="AP41" s="74"/>
    </row>
    <row r="42" customFormat="false" ht="14.7" hidden="false" customHeight="true" outlineLevel="0" collapsed="false">
      <c r="A42" s="72" t="str">
        <f aca="false">IF(MOONDB!A42="", "", MOONDB!A42)</f>
        <v>Luna 1966A</v>
      </c>
      <c r="B42" s="72" t="str">
        <f aca="false">IF(MOONDB!B42="", "", MOONDB!B42)</f>
        <v>Luna 1966A</v>
      </c>
      <c r="C42" s="72" t="str">
        <f aca="false">IF(MOONDB!C42="", "", MOONDB!C42)</f>
        <v>Luna</v>
      </c>
      <c r="D42" s="72" t="str">
        <f aca="false">IF(MOONDB!D42="", "", MOONDB!D42)</f>
        <v>-</v>
      </c>
      <c r="E42" s="72" t="str">
        <f aca="false">IF(MOONDB!E42="", "", MOONDB!E42)</f>
        <v>N/A</v>
      </c>
      <c r="F42" s="72" t="str">
        <f aca="false">IF(MOONDB!F42="", "", MOONDB!F42)</f>
        <v>N/A</v>
      </c>
      <c r="G42" s="72" t="n">
        <f aca="false">IF(MOONDB!G42="", "", MOONDB!G42)</f>
        <v>24227</v>
      </c>
      <c r="H42" s="72" t="str">
        <f aca="false">IF(MOONDB!H42="", "", MOONDB!H42)</f>
        <v>SL-6/A-2-e/Molniya/8K78</v>
      </c>
      <c r="I42" s="72" t="str">
        <f aca="false">IF(MOONDB!I42="", "", MOONDB!I42)</f>
        <v>Tyuratam (Baikonur Cosmodrome), U.S.S.R</v>
      </c>
      <c r="J42" s="72" t="str">
        <f aca="false">IF(MOONDB!J42="", "", MOONDB!J42)</f>
        <v>Unknown</v>
      </c>
      <c r="K42" s="72" t="str">
        <f aca="false">IF(MOONDB!K42="", "", MOONDB!K42)</f>
        <v>USSR</v>
      </c>
      <c r="L42" s="72" t="str">
        <f aca="false">IF(MOONDB!L42="", "", MOONDB!L42)</f>
        <v>R-LND</v>
      </c>
      <c r="M42" s="73" t="str">
        <f aca="false">IF(MOONDB!M42="", "", MOONDB!M42)</f>
        <v/>
      </c>
      <c r="N42" s="73" t="str">
        <f aca="false">IF(MOONDB!N42="", "", MOONDB!N42)</f>
        <v/>
      </c>
      <c r="O42" s="72" t="str">
        <f aca="false">IF(MOONDB!O42="", "", MOONDB!O42)</f>
        <v>Unknown</v>
      </c>
      <c r="P42" s="72" t="str">
        <f aca="false">IF(MOONDB!P42="", "", MOONDB!P42)</f>
        <v>Soft landing</v>
      </c>
      <c r="Q42" s="72" t="str">
        <f aca="false">IF(MOONDB!Q42="", "", MOONDB!Q42)</f>
        <v/>
      </c>
      <c r="R42" s="72" t="str">
        <f aca="false">IF(MOONDB!R42="", "", MOONDB!R42)</f>
        <v>Unproven</v>
      </c>
      <c r="S42" s="72" t="str">
        <f aca="false">IF(MOONDB!S42="", "", MOONDB!S42)</f>
        <v>Launcher failure</v>
      </c>
      <c r="T42" s="72" t="str">
        <f aca="false">IF(MOONDB!T42="", "", MOONDB!T42)</f>
        <v/>
      </c>
      <c r="U42" s="72" t="str">
        <f aca="false">IF(MOONDB!U42="", "", MOONDB!U42)</f>
        <v>Moon surface</v>
      </c>
      <c r="V42" s="72" t="str">
        <f aca="false">IF(MOONDB!V42="", "", MOONDB!V42)</f>
        <v>E</v>
      </c>
      <c r="W42" s="72" t="str">
        <f aca="false">IF(MOONDB!W42="", "", MOONDB!W42)</f>
        <v>Destroyed during launch</v>
      </c>
      <c r="X42" s="72" t="n">
        <f aca="false">IF(MOONDB!X42="", "", MOONDB!X42)</f>
        <v>24227</v>
      </c>
      <c r="Y42" s="72" t="str">
        <f aca="false">IF(MOONDB!Y42="", "", MOONDB!Y42)</f>
        <v/>
      </c>
      <c r="Z42" s="72" t="str">
        <f aca="false">IF(MOONDB!Z42="", "", MOONDB!Z42)</f>
        <v/>
      </c>
      <c r="AA42" s="73" t="str">
        <f aca="false">IF(MOONDB!AA42="", "", MOONDB!AA42)</f>
        <v/>
      </c>
      <c r="AB42" s="73" t="str">
        <f aca="false">IF(MOONDB!AB42="", "", MOONDB!AB42)</f>
        <v/>
      </c>
      <c r="AC42" s="73" t="str">
        <f aca="false">IF(MOONDB!AC42="", "", MOONDB!AC42)</f>
        <v/>
      </c>
      <c r="AD42" s="73" t="str">
        <f aca="false">IF(MOONDB!AO42="", "", MOONDB!AO42)</f>
        <v/>
      </c>
      <c r="AE42" s="73" t="str">
        <f aca="false">IF(MOONDB!AP42="", "", MOONDB!AP42)</f>
        <v/>
      </c>
      <c r="AF42" s="73" t="str">
        <f aca="false">IF(MOONDB!AQ42="", "", MOONDB!AQ42)</f>
        <v/>
      </c>
      <c r="AG42" s="73" t="str">
        <f aca="false">IF(MOONDB!AR42="", "", MOONDB!AR42)</f>
        <v/>
      </c>
      <c r="AH42" s="73" t="str">
        <f aca="false">IF(MOONDB!AS42="", "", MOONDB!AS42)</f>
        <v/>
      </c>
      <c r="AI42" s="73" t="str">
        <f aca="false">IF(MOONDB!AT42="", "", MOONDB!AT42)</f>
        <v/>
      </c>
      <c r="AJ42" s="73" t="str">
        <f aca="false">IF(MOONDB!AU42="", "", MOONDB!AU42)</f>
        <v/>
      </c>
      <c r="AK42" s="74"/>
      <c r="AL42" s="74"/>
      <c r="AM42" s="74"/>
      <c r="AN42" s="74"/>
      <c r="AO42" s="74"/>
      <c r="AP42" s="74"/>
    </row>
    <row r="43" customFormat="false" ht="14.25" hidden="false" customHeight="true" outlineLevel="0" collapsed="false">
      <c r="A43" s="72" t="str">
        <f aca="false">IF(MOONDB!A43="", "", MOONDB!A43)</f>
        <v>Surveyor 1</v>
      </c>
      <c r="B43" s="72" t="str">
        <f aca="false">IF(MOONDB!B43="", "", MOONDB!B43)</f>
        <v>Surveyor 1</v>
      </c>
      <c r="C43" s="72" t="str">
        <f aca="false">IF(MOONDB!C43="", "", MOONDB!C43)</f>
        <v>Surveyor</v>
      </c>
      <c r="D43" s="72" t="str">
        <f aca="false">IF(MOONDB!D43="", "", MOONDB!D43)</f>
        <v>-</v>
      </c>
      <c r="E43" s="72" t="str">
        <f aca="false">IF(MOONDB!E43="", "", MOONDB!E43)</f>
        <v>1966-045A</v>
      </c>
      <c r="F43" s="72" t="str">
        <f aca="false">IF(MOONDB!F43="", "", MOONDB!F43)</f>
        <v>1966-045A</v>
      </c>
      <c r="G43" s="72" t="n">
        <f aca="false">IF(MOONDB!G43="", "", MOONDB!G43)</f>
        <v>24257</v>
      </c>
      <c r="H43" s="72" t="str">
        <f aca="false">IF(MOONDB!H43="", "", MOONDB!H43)</f>
        <v>Atlas-Centaur</v>
      </c>
      <c r="I43" s="72" t="str">
        <f aca="false">IF(MOONDB!I43="", "", MOONDB!I43)</f>
        <v>Cape Canaveral, United States</v>
      </c>
      <c r="J43" s="72" t="str">
        <f aca="false">IF(MOONDB!J43="", "", MOONDB!J43)</f>
        <v>NASA-Office of Space Science Applications</v>
      </c>
      <c r="K43" s="72" t="str">
        <f aca="false">IF(MOONDB!K43="", "", MOONDB!K43)</f>
        <v>USA</v>
      </c>
      <c r="L43" s="72" t="str">
        <f aca="false">IF(MOONDB!L43="", "", MOONDB!L43)</f>
        <v>R-LND</v>
      </c>
      <c r="M43" s="73" t="str">
        <f aca="false">IF(MOONDB!M43="", "", MOONDB!M43)</f>
        <v/>
      </c>
      <c r="N43" s="73" t="n">
        <f aca="false">IF(MOONDB!N43="", "", MOONDB!N43)</f>
        <v>294.3</v>
      </c>
      <c r="O43" s="72" t="str">
        <f aca="false">IF(MOONDB!O43="", "", MOONDB!O43)</f>
        <v>Unknown</v>
      </c>
      <c r="P43" s="72" t="str">
        <f aca="false">IF(MOONDB!P43="", "", MOONDB!P43)</f>
        <v>Soft landing</v>
      </c>
      <c r="Q43" s="72" t="str">
        <f aca="false">IF(MOONDB!Q43="", "", MOONDB!Q43)</f>
        <v/>
      </c>
      <c r="R43" s="72" t="str">
        <f aca="false">IF(MOONDB!R43="", "", MOONDB!R43)</f>
        <v>Success</v>
      </c>
      <c r="S43" s="72" t="str">
        <f aca="false">IF(MOONDB!S43="", "", MOONDB!S43)</f>
        <v/>
      </c>
      <c r="T43" s="72" t="str">
        <f aca="false">IF(MOONDB!T43="", "", MOONDB!T43)</f>
        <v> first U.S. Moon landing and first U.S. photo from the lunar surface.</v>
      </c>
      <c r="U43" s="72" t="str">
        <f aca="false">IF(MOONDB!U43="", "", MOONDB!U43)</f>
        <v>Moon surface</v>
      </c>
      <c r="V43" s="72" t="str">
        <f aca="false">IF(MOONDB!V43="", "", MOONDB!V43)</f>
        <v>M</v>
      </c>
      <c r="W43" s="72" t="str">
        <f aca="false">IF(MOONDB!W43="", "", MOONDB!W43)</f>
        <v>Soft landed (Moon)</v>
      </c>
      <c r="X43" s="72" t="n">
        <f aca="false">IF(MOONDB!X43="", "", MOONDB!X43)</f>
        <v>24260</v>
      </c>
      <c r="Y43" s="72" t="str">
        <f aca="false">IF(MOONDB!Y43="", "", MOONDB!Y43)</f>
        <v>LRO</v>
      </c>
      <c r="Z43" s="72" t="str">
        <f aca="false">IF(MOONDB!Z43="", "", MOONDB!Z43)</f>
        <v>d</v>
      </c>
      <c r="AA43" s="73" t="n">
        <f aca="false">IF(MOONDB!AA43="", "", MOONDB!AA43)</f>
        <v>-2.4745</v>
      </c>
      <c r="AB43" s="73" t="n">
        <f aca="false">IF(MOONDB!AB43="", "", MOONDB!AB43)</f>
        <v>316.6602</v>
      </c>
      <c r="AC43" s="73" t="str">
        <f aca="false">IF(MOONDB!AC43="", "", MOONDB!AC43)</f>
        <v/>
      </c>
      <c r="AD43" s="73" t="str">
        <f aca="false">IF(MOONDB!AO43="", "", MOONDB!AO43)</f>
        <v/>
      </c>
      <c r="AE43" s="73" t="str">
        <f aca="false">IF(MOONDB!AP43="", "", MOONDB!AP43)</f>
        <v/>
      </c>
      <c r="AF43" s="73" t="str">
        <f aca="false">IF(MOONDB!AQ43="", "", MOONDB!AQ43)</f>
        <v/>
      </c>
      <c r="AG43" s="73" t="str">
        <f aca="false">IF(MOONDB!AR43="", "", MOONDB!AR43)</f>
        <v/>
      </c>
      <c r="AH43" s="73" t="str">
        <f aca="false">IF(MOONDB!AS43="", "", MOONDB!AS43)</f>
        <v/>
      </c>
      <c r="AI43" s="73" t="str">
        <f aca="false">IF(MOONDB!AT43="", "", MOONDB!AT43)</f>
        <v/>
      </c>
      <c r="AJ43" s="73" t="str">
        <f aca="false">IF(MOONDB!AU43="", "", MOONDB!AU43)</f>
        <v/>
      </c>
      <c r="AK43" s="74"/>
      <c r="AL43" s="74"/>
      <c r="AM43" s="74"/>
      <c r="AN43" s="74"/>
      <c r="AO43" s="74"/>
      <c r="AP43" s="74"/>
    </row>
    <row r="44" customFormat="false" ht="14.25" hidden="false" customHeight="true" outlineLevel="0" collapsed="false">
      <c r="A44" s="72" t="str">
        <f aca="false">IF(MOONDB!A44="", "", MOONDB!A44)</f>
        <v>EXPLORER 33</v>
      </c>
      <c r="B44" s="72" t="str">
        <f aca="false">IF(MOONDB!B44="", "", MOONDB!B44)</f>
        <v>Explorer 33</v>
      </c>
      <c r="C44" s="72" t="str">
        <f aca="false">IF(MOONDB!C44="", "", MOONDB!C44)</f>
        <v>Explorer</v>
      </c>
      <c r="D44" s="72" t="str">
        <f aca="false">IF(MOONDB!D44="", "", MOONDB!D44)</f>
        <v>-</v>
      </c>
      <c r="E44" s="72" t="str">
        <f aca="false">IF(MOONDB!E44="", "", MOONDB!E44)</f>
        <v>1966-058A</v>
      </c>
      <c r="F44" s="72" t="str">
        <f aca="false">IF(MOONDB!F44="", "", MOONDB!F44)</f>
        <v>1966-058A</v>
      </c>
      <c r="G44" s="72" t="n">
        <f aca="false">IF(MOONDB!G44="", "", MOONDB!G44)</f>
        <v>24289</v>
      </c>
      <c r="H44" s="72" t="str">
        <f aca="false">IF(MOONDB!H44="", "", MOONDB!H44)</f>
        <v>Thor Delta E-1</v>
      </c>
      <c r="I44" s="72" t="str">
        <f aca="false">IF(MOONDB!I44="", "", MOONDB!I44)</f>
        <v>Cape Canaveral, United States</v>
      </c>
      <c r="J44" s="72" t="str">
        <f aca="false">IF(MOONDB!J44="", "", MOONDB!J44)</f>
        <v>NASA</v>
      </c>
      <c r="K44" s="72" t="str">
        <f aca="false">IF(MOONDB!K44="", "", MOONDB!K44)</f>
        <v>USA</v>
      </c>
      <c r="L44" s="72" t="str">
        <f aca="false">IF(MOONDB!L44="", "", MOONDB!L44)</f>
        <v>R-ORB</v>
      </c>
      <c r="M44" s="73" t="str">
        <f aca="false">IF(MOONDB!M44="", "", MOONDB!M44)</f>
        <v/>
      </c>
      <c r="N44" s="73" t="n">
        <f aca="false">IF(MOONDB!N44="", "", MOONDB!N44)</f>
        <v>93.4</v>
      </c>
      <c r="O44" s="72" t="n">
        <f aca="false">IF(MOONDB!O44="", "", MOONDB!O44)</f>
        <v>42.8</v>
      </c>
      <c r="P44" s="72" t="str">
        <f aca="false">IF(MOONDB!P44="", "", MOONDB!P44)</f>
        <v>Orbit</v>
      </c>
      <c r="Q44" s="72" t="str">
        <f aca="false">IF(MOONDB!Q44="", "", MOONDB!Q44)</f>
        <v/>
      </c>
      <c r="R44" s="72" t="str">
        <f aca="false">IF(MOONDB!R44="", "", MOONDB!R44)</f>
        <v>Failure</v>
      </c>
      <c r="S44" s="72" t="str">
        <f aca="false">IF(MOONDB!S44="", "", MOONDB!S44)</f>
        <v>Launcher failure</v>
      </c>
      <c r="T44" s="72" t="str">
        <f aca="false">IF(MOONDB!T44="", "", MOONDB!T44)</f>
        <v>Too much speed</v>
      </c>
      <c r="U44" s="72" t="str">
        <f aca="false">IF(MOONDB!U44="", "", MOONDB!U44)</f>
        <v>Unknown</v>
      </c>
      <c r="V44" s="72" t="str">
        <f aca="false">IF(MOONDB!V44="", "", MOONDB!V44)</f>
        <v>E</v>
      </c>
      <c r="W44" s="72" t="str">
        <f aca="false">IF(MOONDB!W44="", "", MOONDB!W44)</f>
        <v>Orbit (Earth)</v>
      </c>
      <c r="X44" s="72" t="str">
        <f aca="false">IF(MOONDB!X44="", "", MOONDB!X44)</f>
        <v>Unknown</v>
      </c>
      <c r="Y44" s="72" t="str">
        <f aca="false">IF(MOONDB!Y44="", "", MOONDB!Y44)</f>
        <v/>
      </c>
      <c r="Z44" s="72" t="str">
        <f aca="false">IF(MOONDB!Z44="", "", MOONDB!Z44)</f>
        <v/>
      </c>
      <c r="AA44" s="73" t="str">
        <f aca="false">IF(MOONDB!AA44="", "", MOONDB!AA44)</f>
        <v/>
      </c>
      <c r="AB44" s="73" t="str">
        <f aca="false">IF(MOONDB!AB44="", "", MOONDB!AB44)</f>
        <v/>
      </c>
      <c r="AC44" s="73" t="str">
        <f aca="false">IF(MOONDB!AC44="", "", MOONDB!AC44)</f>
        <v>No</v>
      </c>
      <c r="AD44" s="73" t="str">
        <f aca="false">IF(MOONDB!AO44="", "", MOONDB!AO44)</f>
        <v>irregular</v>
      </c>
      <c r="AE44" s="73" t="n">
        <f aca="false">IF(MOONDB!AP44="", "", MOONDB!AP44)</f>
        <v>1.12</v>
      </c>
      <c r="AF44" s="73" t="n">
        <f aca="false">IF(MOONDB!AQ44="", "", MOONDB!AQ44)</f>
        <v>0.71</v>
      </c>
      <c r="AG44" s="73" t="str">
        <f aca="false">IF(MOONDB!AR44="", "", MOONDB!AR44)</f>
        <v>Space track and Satlist</v>
      </c>
      <c r="AH44" s="73" t="str">
        <f aca="false">IF(MOONDB!AS44="", "", MOONDB!AS44)</f>
        <v/>
      </c>
      <c r="AI44" s="73" t="str">
        <f aca="false">IF(MOONDB!AT44="", "", MOONDB!AT44)</f>
        <v/>
      </c>
      <c r="AJ44" s="73" t="str">
        <f aca="false">IF(MOONDB!AU44="", "", MOONDB!AU44)</f>
        <v/>
      </c>
      <c r="AK44" s="74"/>
      <c r="AL44" s="74"/>
      <c r="AM44" s="74"/>
      <c r="AN44" s="74"/>
      <c r="AO44" s="74"/>
      <c r="AP44" s="74"/>
    </row>
    <row r="45" customFormat="false" ht="14.25" hidden="false" customHeight="true" outlineLevel="0" collapsed="false">
      <c r="A45" s="72" t="str">
        <f aca="false">IF(MOONDB!A45="", "", MOONDB!A45)</f>
        <v>Lunar Orbiter 1</v>
      </c>
      <c r="B45" s="72" t="str">
        <f aca="false">IF(MOONDB!B45="", "", MOONDB!B45)</f>
        <v>Lunar Orbiter 1</v>
      </c>
      <c r="C45" s="72" t="str">
        <f aca="false">IF(MOONDB!C45="", "", MOONDB!C45)</f>
        <v>Lunar Orbiter</v>
      </c>
      <c r="D45" s="72" t="str">
        <f aca="false">IF(MOONDB!D45="", "", MOONDB!D45)</f>
        <v>-</v>
      </c>
      <c r="E45" s="72" t="str">
        <f aca="false">IF(MOONDB!E45="", "", MOONDB!E45)</f>
        <v>1966-073A</v>
      </c>
      <c r="F45" s="72" t="str">
        <f aca="false">IF(MOONDB!F45="", "", MOONDB!F45)</f>
        <v>1966-073A</v>
      </c>
      <c r="G45" s="72" t="n">
        <f aca="false">IF(MOONDB!G45="", "", MOONDB!G45)</f>
        <v>24329</v>
      </c>
      <c r="H45" s="72" t="str">
        <f aca="false">IF(MOONDB!H45="", "", MOONDB!H45)</f>
        <v>Atlas-Agena D</v>
      </c>
      <c r="I45" s="72" t="str">
        <f aca="false">IF(MOONDB!I45="", "", MOONDB!I45)</f>
        <v>Cape Canaveral, United States</v>
      </c>
      <c r="J45" s="72" t="str">
        <f aca="false">IF(MOONDB!J45="", "", MOONDB!J45)</f>
        <v>NASA-Office of Space Science Applications</v>
      </c>
      <c r="K45" s="72" t="str">
        <f aca="false">IF(MOONDB!K45="", "", MOONDB!K45)</f>
        <v>USA</v>
      </c>
      <c r="L45" s="72" t="str">
        <f aca="false">IF(MOONDB!L45="", "", MOONDB!L45)</f>
        <v>R-ORB</v>
      </c>
      <c r="M45" s="73" t="str">
        <f aca="false">IF(MOONDB!M45="", "", MOONDB!M45)</f>
        <v/>
      </c>
      <c r="N45" s="73" t="n">
        <f aca="false">IF(MOONDB!N45="", "", MOONDB!N45)</f>
        <v>385.6</v>
      </c>
      <c r="O45" s="72" t="n">
        <f aca="false">IF(MOONDB!O45="", "", MOONDB!O45)</f>
        <v>375</v>
      </c>
      <c r="P45" s="72" t="str">
        <f aca="false">IF(MOONDB!P45="", "", MOONDB!P45)</f>
        <v>Orbit</v>
      </c>
      <c r="Q45" s="72" t="str">
        <f aca="false">IF(MOONDB!Q45="", "", MOONDB!Q45)</f>
        <v/>
      </c>
      <c r="R45" s="72" t="str">
        <f aca="false">IF(MOONDB!R45="", "", MOONDB!R45)</f>
        <v>Success</v>
      </c>
      <c r="S45" s="72" t="str">
        <f aca="false">IF(MOONDB!S45="", "", MOONDB!S45)</f>
        <v/>
      </c>
      <c r="T45" s="72" t="str">
        <f aca="false">IF(MOONDB!T45="", "", MOONDB!T45)</f>
        <v/>
      </c>
      <c r="U45" s="72" t="str">
        <f aca="false">IF(MOONDB!U45="", "", MOONDB!U45)</f>
        <v>Moon impact</v>
      </c>
      <c r="V45" s="72" t="str">
        <f aca="false">IF(MOONDB!V45="", "", MOONDB!V45)</f>
        <v>M</v>
      </c>
      <c r="W45" s="72" t="str">
        <f aca="false">IF(MOONDB!W45="", "", MOONDB!W45)</f>
        <v>Impacted (commanded)</v>
      </c>
      <c r="X45" s="72" t="n">
        <f aca="false">IF(MOONDB!X45="", "", MOONDB!X45)</f>
        <v>24409</v>
      </c>
      <c r="Y45" s="72" t="str">
        <f aca="false">IF(MOONDB!Y45="", "", MOONDB!Y45)</f>
        <v>estimated (conflict ref)</v>
      </c>
      <c r="Z45" s="72" t="str">
        <f aca="false">IF(MOONDB!Z45="", "", MOONDB!Z45)</f>
        <v>h</v>
      </c>
      <c r="AA45" s="73" t="n">
        <f aca="false">IF(MOONDB!AA45="", "", MOONDB!AA45)</f>
        <v>6.35</v>
      </c>
      <c r="AB45" s="73" t="n">
        <f aca="false">IF(MOONDB!AB45="", "", MOONDB!AB45)</f>
        <v>160.71</v>
      </c>
      <c r="AC45" s="73" t="str">
        <f aca="false">IF(MOONDB!AC45="", "", MOONDB!AC45)</f>
        <v/>
      </c>
      <c r="AD45" s="73" t="str">
        <f aca="false">IF(MOONDB!AO45="", "", MOONDB!AO45)</f>
        <v/>
      </c>
      <c r="AE45" s="73" t="str">
        <f aca="false">IF(MOONDB!AP45="", "", MOONDB!AP45)</f>
        <v/>
      </c>
      <c r="AF45" s="73" t="str">
        <f aca="false">IF(MOONDB!AQ45="", "", MOONDB!AQ45)</f>
        <v/>
      </c>
      <c r="AG45" s="73" t="str">
        <f aca="false">IF(MOONDB!AR45="", "", MOONDB!AR45)</f>
        <v/>
      </c>
      <c r="AH45" s="73" t="str">
        <f aca="false">IF(MOONDB!AS45="", "", MOONDB!AS45)</f>
        <v/>
      </c>
      <c r="AI45" s="73" t="str">
        <f aca="false">IF(MOONDB!AT45="", "", MOONDB!AT45)</f>
        <v/>
      </c>
      <c r="AJ45" s="73" t="str">
        <f aca="false">IF(MOONDB!AU45="", "", MOONDB!AU45)</f>
        <v/>
      </c>
      <c r="AK45" s="74"/>
      <c r="AL45" s="74"/>
      <c r="AM45" s="74"/>
      <c r="AN45" s="74"/>
      <c r="AO45" s="74"/>
      <c r="AP45" s="74"/>
    </row>
    <row r="46" customFormat="false" ht="14.7" hidden="false" customHeight="true" outlineLevel="0" collapsed="false">
      <c r="A46" s="72" t="str">
        <f aca="false">IF(MOONDB!A46="", "", MOONDB!A46)</f>
        <v>Luna 11</v>
      </c>
      <c r="B46" s="72" t="str">
        <f aca="false">IF(MOONDB!B46="", "", MOONDB!B46)</f>
        <v>Luna 11</v>
      </c>
      <c r="C46" s="72" t="str">
        <f aca="false">IF(MOONDB!C46="", "", MOONDB!C46)</f>
        <v>Luna</v>
      </c>
      <c r="D46" s="72" t="str">
        <f aca="false">IF(MOONDB!D46="", "", MOONDB!D46)</f>
        <v>-</v>
      </c>
      <c r="E46" s="72" t="str">
        <f aca="false">IF(MOONDB!E46="", "", MOONDB!E46)</f>
        <v>1966-078A</v>
      </c>
      <c r="F46" s="72" t="str">
        <f aca="false">IF(MOONDB!F46="", "", MOONDB!F46)</f>
        <v>1966-078A</v>
      </c>
      <c r="G46" s="72" t="n">
        <f aca="false">IF(MOONDB!G46="", "", MOONDB!G46)</f>
        <v>24343</v>
      </c>
      <c r="H46" s="72" t="str">
        <f aca="false">IF(MOONDB!H46="", "", MOONDB!H46)</f>
        <v>Modified SS-6 (Sapwood) with 2nd Generation Upper Stage + Escape Stage</v>
      </c>
      <c r="I46" s="72" t="str">
        <f aca="false">IF(MOONDB!I46="", "", MOONDB!I46)</f>
        <v>Tyuratam (Baikonur Cosmodrome), U.S.S.R</v>
      </c>
      <c r="J46" s="72" t="str">
        <f aca="false">IF(MOONDB!J46="", "", MOONDB!J46)</f>
        <v>Unknown</v>
      </c>
      <c r="K46" s="72" t="str">
        <f aca="false">IF(MOONDB!K46="", "", MOONDB!K46)</f>
        <v>USSR</v>
      </c>
      <c r="L46" s="72" t="str">
        <f aca="false">IF(MOONDB!L46="", "", MOONDB!L46)</f>
        <v>R-ORB</v>
      </c>
      <c r="M46" s="73" t="str">
        <f aca="false">IF(MOONDB!M46="", "", MOONDB!M46)</f>
        <v/>
      </c>
      <c r="N46" s="73" t="n">
        <f aca="false">IF(MOONDB!N46="", "", MOONDB!N46)</f>
        <v>3616</v>
      </c>
      <c r="O46" s="72" t="str">
        <f aca="false">IF(MOONDB!O46="", "", MOONDB!O46)</f>
        <v>Unknown</v>
      </c>
      <c r="P46" s="72" t="str">
        <f aca="false">IF(MOONDB!P46="", "", MOONDB!P46)</f>
        <v>Orbit</v>
      </c>
      <c r="Q46" s="72" t="str">
        <f aca="false">IF(MOONDB!Q46="", "", MOONDB!Q46)</f>
        <v/>
      </c>
      <c r="R46" s="72" t="str">
        <f aca="false">IF(MOONDB!R46="", "", MOONDB!R46)</f>
        <v>Success</v>
      </c>
      <c r="S46" s="72" t="str">
        <f aca="false">IF(MOONDB!S46="", "", MOONDB!S46)</f>
        <v/>
      </c>
      <c r="T46" s="72" t="str">
        <f aca="false">IF(MOONDB!T46="", "", MOONDB!T46)</f>
        <v/>
      </c>
      <c r="U46" s="72" t="str">
        <f aca="false">IF(MOONDB!U46="", "", MOONDB!U46)</f>
        <v>Moon impact</v>
      </c>
      <c r="V46" s="72" t="str">
        <f aca="false">IF(MOONDB!V46="", "", MOONDB!V46)</f>
        <v>M</v>
      </c>
      <c r="W46" s="72" t="str">
        <f aca="false">IF(MOONDB!W46="", "", MOONDB!W46)</f>
        <v>Impacted (orbit decay)</v>
      </c>
      <c r="X46" s="72" t="str">
        <f aca="false">IF(MOONDB!X46="", "", MOONDB!X46)</f>
        <v>Unknown (1966)   </v>
      </c>
      <c r="Y46" s="72" t="str">
        <f aca="false">IF(MOONDB!Y46="", "", MOONDB!Y46)</f>
        <v/>
      </c>
      <c r="Z46" s="72" t="str">
        <f aca="false">IF(MOONDB!Z46="", "", MOONDB!Z46)</f>
        <v>g</v>
      </c>
      <c r="AA46" s="73" t="str">
        <f aca="false">IF(MOONDB!AA46="", "", MOONDB!AA46)</f>
        <v>Unknown</v>
      </c>
      <c r="AB46" s="73" t="str">
        <f aca="false">IF(MOONDB!AB46="", "", MOONDB!AB46)</f>
        <v>Unknown</v>
      </c>
      <c r="AC46" s="73" t="str">
        <f aca="false">IF(MOONDB!AC46="", "", MOONDB!AC46)</f>
        <v/>
      </c>
      <c r="AD46" s="73" t="str">
        <f aca="false">IF(MOONDB!AO46="", "", MOONDB!AO46)</f>
        <v/>
      </c>
      <c r="AE46" s="73" t="str">
        <f aca="false">IF(MOONDB!AP46="", "", MOONDB!AP46)</f>
        <v/>
      </c>
      <c r="AF46" s="73" t="str">
        <f aca="false">IF(MOONDB!AQ46="", "", MOONDB!AQ46)</f>
        <v/>
      </c>
      <c r="AG46" s="73" t="str">
        <f aca="false">IF(MOONDB!AR46="", "", MOONDB!AR46)</f>
        <v/>
      </c>
      <c r="AH46" s="73" t="str">
        <f aca="false">IF(MOONDB!AS46="", "", MOONDB!AS46)</f>
        <v/>
      </c>
      <c r="AI46" s="73" t="str">
        <f aca="false">IF(MOONDB!AT46="", "", MOONDB!AT46)</f>
        <v/>
      </c>
      <c r="AJ46" s="73" t="str">
        <f aca="false">IF(MOONDB!AU46="", "", MOONDB!AU46)</f>
        <v/>
      </c>
      <c r="AK46" s="74"/>
      <c r="AL46" s="74"/>
      <c r="AM46" s="74"/>
      <c r="AN46" s="74"/>
      <c r="AO46" s="74"/>
      <c r="AP46" s="74"/>
    </row>
    <row r="47" customFormat="false" ht="14.25" hidden="false" customHeight="true" outlineLevel="0" collapsed="false">
      <c r="A47" s="72" t="str">
        <f aca="false">IF(MOONDB!A47="", "", MOONDB!A47)</f>
        <v>Surveyor 2</v>
      </c>
      <c r="B47" s="72" t="str">
        <f aca="false">IF(MOONDB!B47="", "", MOONDB!B47)</f>
        <v>Surveyor 2</v>
      </c>
      <c r="C47" s="72" t="str">
        <f aca="false">IF(MOONDB!C47="", "", MOONDB!C47)</f>
        <v>Surveyor</v>
      </c>
      <c r="D47" s="72" t="str">
        <f aca="false">IF(MOONDB!D47="", "", MOONDB!D47)</f>
        <v>-</v>
      </c>
      <c r="E47" s="72" t="str">
        <f aca="false">IF(MOONDB!E47="", "", MOONDB!E47)</f>
        <v>1966-084A</v>
      </c>
      <c r="F47" s="72" t="str">
        <f aca="false">IF(MOONDB!F47="", "", MOONDB!F47)</f>
        <v>1966-084A</v>
      </c>
      <c r="G47" s="72" t="n">
        <f aca="false">IF(MOONDB!G47="", "", MOONDB!G47)</f>
        <v>24370</v>
      </c>
      <c r="H47" s="72" t="str">
        <f aca="false">IF(MOONDB!H47="", "", MOONDB!H47)</f>
        <v>Atlas-Centaur</v>
      </c>
      <c r="I47" s="72" t="str">
        <f aca="false">IF(MOONDB!I47="", "", MOONDB!I47)</f>
        <v>Cape Canaveral, United States</v>
      </c>
      <c r="J47" s="72" t="str">
        <f aca="false">IF(MOONDB!J47="", "", MOONDB!J47)</f>
        <v>NASA-Office of Space Science Applications</v>
      </c>
      <c r="K47" s="72" t="str">
        <f aca="false">IF(MOONDB!K47="", "", MOONDB!K47)</f>
        <v>USA</v>
      </c>
      <c r="L47" s="72" t="str">
        <f aca="false">IF(MOONDB!L47="", "", MOONDB!L47)</f>
        <v>R-LND</v>
      </c>
      <c r="M47" s="73" t="str">
        <f aca="false">IF(MOONDB!M47="", "", MOONDB!M47)</f>
        <v/>
      </c>
      <c r="N47" s="73" t="n">
        <f aca="false">IF(MOONDB!N47="", "", MOONDB!N47)</f>
        <v>292</v>
      </c>
      <c r="O47" s="72" t="str">
        <f aca="false">IF(MOONDB!O47="", "", MOONDB!O47)</f>
        <v>Unknown</v>
      </c>
      <c r="P47" s="72" t="str">
        <f aca="false">IF(MOONDB!P47="", "", MOONDB!P47)</f>
        <v>Soft landing</v>
      </c>
      <c r="Q47" s="72" t="str">
        <f aca="false">IF(MOONDB!Q47="", "", MOONDB!Q47)</f>
        <v/>
      </c>
      <c r="R47" s="72" t="str">
        <f aca="false">IF(MOONDB!R47="", "", MOONDB!R47)</f>
        <v>Failure</v>
      </c>
      <c r="S47" s="72" t="str">
        <f aca="false">IF(MOONDB!S47="", "", MOONDB!S47)</f>
        <v>Spacecraft malfunction</v>
      </c>
      <c r="T47" s="72" t="str">
        <f aca="false">IF(MOONDB!T47="", "", MOONDB!T47)</f>
        <v/>
      </c>
      <c r="U47" s="72" t="str">
        <f aca="false">IF(MOONDB!U47="", "", MOONDB!U47)</f>
        <v>Moon surface</v>
      </c>
      <c r="V47" s="72" t="str">
        <f aca="false">IF(MOONDB!V47="", "", MOONDB!V47)</f>
        <v>M</v>
      </c>
      <c r="W47" s="72" t="str">
        <f aca="false">IF(MOONDB!W47="", "", MOONDB!W47)</f>
        <v>Impacted (unintentional)</v>
      </c>
      <c r="X47" s="72" t="n">
        <f aca="false">IF(MOONDB!X47="", "", MOONDB!X47)</f>
        <v>24373</v>
      </c>
      <c r="Y47" s="72" t="str">
        <f aca="false">IF(MOONDB!Y47="", "", MOONDB!Y47)</f>
        <v>estimated</v>
      </c>
      <c r="Z47" s="72" t="str">
        <f aca="false">IF(MOONDB!Z47="", "", MOONDB!Z47)</f>
        <v>c</v>
      </c>
      <c r="AA47" s="73" t="n">
        <f aca="false">IF(MOONDB!AA47="", "", MOONDB!AA47)</f>
        <v>5.5</v>
      </c>
      <c r="AB47" s="73" t="n">
        <f aca="false">IF(MOONDB!AB47="", "", MOONDB!AB47)</f>
        <v>348</v>
      </c>
      <c r="AC47" s="73" t="str">
        <f aca="false">IF(MOONDB!AC47="", "", MOONDB!AC47)</f>
        <v/>
      </c>
      <c r="AD47" s="73" t="str">
        <f aca="false">IF(MOONDB!AO47="", "", MOONDB!AO47)</f>
        <v/>
      </c>
      <c r="AE47" s="73" t="str">
        <f aca="false">IF(MOONDB!AP47="", "", MOONDB!AP47)</f>
        <v/>
      </c>
      <c r="AF47" s="73" t="str">
        <f aca="false">IF(MOONDB!AQ47="", "", MOONDB!AQ47)</f>
        <v/>
      </c>
      <c r="AG47" s="73" t="str">
        <f aca="false">IF(MOONDB!AR47="", "", MOONDB!AR47)</f>
        <v/>
      </c>
      <c r="AH47" s="73" t="str">
        <f aca="false">IF(MOONDB!AS47="", "", MOONDB!AS47)</f>
        <v/>
      </c>
      <c r="AI47" s="73" t="str">
        <f aca="false">IF(MOONDB!AT47="", "", MOONDB!AT47)</f>
        <v/>
      </c>
      <c r="AJ47" s="73" t="str">
        <f aca="false">IF(MOONDB!AU47="", "", MOONDB!AU47)</f>
        <v/>
      </c>
      <c r="AK47" s="74"/>
      <c r="AL47" s="74"/>
      <c r="AM47" s="74"/>
      <c r="AN47" s="74"/>
      <c r="AO47" s="74"/>
      <c r="AP47" s="74"/>
    </row>
    <row r="48" customFormat="false" ht="14.25" hidden="false" customHeight="true" outlineLevel="0" collapsed="false">
      <c r="A48" s="72" t="str">
        <f aca="false">IF(MOONDB!A48="", "", MOONDB!A48)</f>
        <v>Luna 12</v>
      </c>
      <c r="B48" s="72" t="str">
        <f aca="false">IF(MOONDB!B48="", "", MOONDB!B48)</f>
        <v>Luna 12</v>
      </c>
      <c r="C48" s="72" t="str">
        <f aca="false">IF(MOONDB!C48="", "", MOONDB!C48)</f>
        <v>Luna</v>
      </c>
      <c r="D48" s="72" t="str">
        <f aca="false">IF(MOONDB!D48="", "", MOONDB!D48)</f>
        <v>-</v>
      </c>
      <c r="E48" s="72" t="str">
        <f aca="false">IF(MOONDB!E48="", "", MOONDB!E48)</f>
        <v>1966-094A</v>
      </c>
      <c r="F48" s="72" t="str">
        <f aca="false">IF(MOONDB!F48="", "", MOONDB!F48)</f>
        <v>1966-094A</v>
      </c>
      <c r="G48" s="72" t="n">
        <f aca="false">IF(MOONDB!G48="", "", MOONDB!G48)</f>
        <v>24402</v>
      </c>
      <c r="H48" s="72" t="str">
        <f aca="false">IF(MOONDB!H48="", "", MOONDB!H48)</f>
        <v>Modified SS-6 (Sapwood) with 2nd Generation Upper Stage + Escape Stage</v>
      </c>
      <c r="I48" s="72" t="str">
        <f aca="false">IF(MOONDB!I48="", "", MOONDB!I48)</f>
        <v>Tyuratam (Baikonur Cosmodrome), U.S.S.R</v>
      </c>
      <c r="J48" s="72" t="str">
        <f aca="false">IF(MOONDB!J48="", "", MOONDB!J48)</f>
        <v>Unknown</v>
      </c>
      <c r="K48" s="72" t="str">
        <f aca="false">IF(MOONDB!K48="", "", MOONDB!K48)</f>
        <v>USSR</v>
      </c>
      <c r="L48" s="72" t="str">
        <f aca="false">IF(MOONDB!L48="", "", MOONDB!L48)</f>
        <v>R-ORB</v>
      </c>
      <c r="M48" s="73" t="str">
        <f aca="false">IF(MOONDB!M48="", "", MOONDB!M48)</f>
        <v/>
      </c>
      <c r="N48" s="73" t="n">
        <f aca="false">IF(MOONDB!N48="", "", MOONDB!N48)</f>
        <v>1620</v>
      </c>
      <c r="O48" s="72" t="str">
        <f aca="false">IF(MOONDB!O48="", "", MOONDB!O48)</f>
        <v>Unknown</v>
      </c>
      <c r="P48" s="72" t="str">
        <f aca="false">IF(MOONDB!P48="", "", MOONDB!P48)</f>
        <v>Orbit</v>
      </c>
      <c r="Q48" s="72" t="str">
        <f aca="false">IF(MOONDB!Q48="", "", MOONDB!Q48)</f>
        <v/>
      </c>
      <c r="R48" s="72" t="str">
        <f aca="false">IF(MOONDB!R48="", "", MOONDB!R48)</f>
        <v>Success</v>
      </c>
      <c r="S48" s="72" t="str">
        <f aca="false">IF(MOONDB!S48="", "", MOONDB!S48)</f>
        <v/>
      </c>
      <c r="T48" s="72" t="str">
        <f aca="false">IF(MOONDB!T48="", "", MOONDB!T48)</f>
        <v/>
      </c>
      <c r="U48" s="72" t="str">
        <f aca="false">IF(MOONDB!U48="", "", MOONDB!U48)</f>
        <v>Moon impact</v>
      </c>
      <c r="V48" s="72" t="str">
        <f aca="false">IF(MOONDB!V48="", "", MOONDB!V48)</f>
        <v>M</v>
      </c>
      <c r="W48" s="72" t="str">
        <f aca="false">IF(MOONDB!W48="", "", MOONDB!W48)</f>
        <v>Impacted (orbit decay)</v>
      </c>
      <c r="X48" s="72" t="str">
        <f aca="false">IF(MOONDB!X48="", "", MOONDB!X48)</f>
        <v>Unknown (1967)   </v>
      </c>
      <c r="Y48" s="72" t="str">
        <f aca="false">IF(MOONDB!Y48="", "", MOONDB!Y48)</f>
        <v/>
      </c>
      <c r="Z48" s="72" t="str">
        <f aca="false">IF(MOONDB!Z48="", "", MOONDB!Z48)</f>
        <v>g</v>
      </c>
      <c r="AA48" s="73" t="str">
        <f aca="false">IF(MOONDB!AA48="", "", MOONDB!AA48)</f>
        <v>Unknown</v>
      </c>
      <c r="AB48" s="73" t="str">
        <f aca="false">IF(MOONDB!AB48="", "", MOONDB!AB48)</f>
        <v>Unknown</v>
      </c>
      <c r="AC48" s="73" t="str">
        <f aca="false">IF(MOONDB!AC48="", "", MOONDB!AC48)</f>
        <v/>
      </c>
      <c r="AD48" s="73" t="str">
        <f aca="false">IF(MOONDB!AO48="", "", MOONDB!AO48)</f>
        <v/>
      </c>
      <c r="AE48" s="73" t="str">
        <f aca="false">IF(MOONDB!AP48="", "", MOONDB!AP48)</f>
        <v/>
      </c>
      <c r="AF48" s="73" t="str">
        <f aca="false">IF(MOONDB!AQ48="", "", MOONDB!AQ48)</f>
        <v/>
      </c>
      <c r="AG48" s="73" t="str">
        <f aca="false">IF(MOONDB!AR48="", "", MOONDB!AR48)</f>
        <v/>
      </c>
      <c r="AH48" s="73" t="str">
        <f aca="false">IF(MOONDB!AS48="", "", MOONDB!AS48)</f>
        <v/>
      </c>
      <c r="AI48" s="73" t="str">
        <f aca="false">IF(MOONDB!AT48="", "", MOONDB!AT48)</f>
        <v/>
      </c>
      <c r="AJ48" s="73" t="str">
        <f aca="false">IF(MOONDB!AU48="", "", MOONDB!AU48)</f>
        <v/>
      </c>
      <c r="AK48" s="74"/>
      <c r="AL48" s="74"/>
      <c r="AM48" s="74"/>
      <c r="AN48" s="74"/>
      <c r="AO48" s="74"/>
      <c r="AP48" s="74"/>
    </row>
    <row r="49" customFormat="false" ht="14.25" hidden="false" customHeight="true" outlineLevel="0" collapsed="false">
      <c r="A49" s="72" t="str">
        <f aca="false">IF(MOONDB!A49="", "", MOONDB!A49)</f>
        <v>Lunar Orbiter 2</v>
      </c>
      <c r="B49" s="72" t="str">
        <f aca="false">IF(MOONDB!B49="", "", MOONDB!B49)</f>
        <v>Lunar Orbiter 2</v>
      </c>
      <c r="C49" s="72" t="str">
        <f aca="false">IF(MOONDB!C49="", "", MOONDB!C49)</f>
        <v>Lunar Orbiter</v>
      </c>
      <c r="D49" s="72" t="str">
        <f aca="false">IF(MOONDB!D49="", "", MOONDB!D49)</f>
        <v>-</v>
      </c>
      <c r="E49" s="72" t="str">
        <f aca="false">IF(MOONDB!E49="", "", MOONDB!E49)</f>
        <v>1966-100A</v>
      </c>
      <c r="F49" s="72" t="str">
        <f aca="false">IF(MOONDB!F49="", "", MOONDB!F49)</f>
        <v>1966-100A</v>
      </c>
      <c r="G49" s="72" t="n">
        <f aca="false">IF(MOONDB!G49="", "", MOONDB!G49)</f>
        <v>24417</v>
      </c>
      <c r="H49" s="72" t="str">
        <f aca="false">IF(MOONDB!H49="", "", MOONDB!H49)</f>
        <v>Atlas-Agena D</v>
      </c>
      <c r="I49" s="72" t="str">
        <f aca="false">IF(MOONDB!I49="", "", MOONDB!I49)</f>
        <v>Cape Canaveral, United States</v>
      </c>
      <c r="J49" s="72" t="str">
        <f aca="false">IF(MOONDB!J49="", "", MOONDB!J49)</f>
        <v>NASA-Office of Space Science Applications</v>
      </c>
      <c r="K49" s="72" t="str">
        <f aca="false">IF(MOONDB!K49="", "", MOONDB!K49)</f>
        <v>USA</v>
      </c>
      <c r="L49" s="72" t="str">
        <f aca="false">IF(MOONDB!L49="", "", MOONDB!L49)</f>
        <v>R-ORB</v>
      </c>
      <c r="M49" s="73" t="str">
        <f aca="false">IF(MOONDB!M49="", "", MOONDB!M49)</f>
        <v/>
      </c>
      <c r="N49" s="73" t="n">
        <f aca="false">IF(MOONDB!N49="", "", MOONDB!N49)</f>
        <v>385.6</v>
      </c>
      <c r="O49" s="72" t="n">
        <f aca="false">IF(MOONDB!O49="", "", MOONDB!O49)</f>
        <v>375</v>
      </c>
      <c r="P49" s="72" t="str">
        <f aca="false">IF(MOONDB!P49="", "", MOONDB!P49)</f>
        <v>Orbit</v>
      </c>
      <c r="Q49" s="72" t="str">
        <f aca="false">IF(MOONDB!Q49="", "", MOONDB!Q49)</f>
        <v/>
      </c>
      <c r="R49" s="72" t="str">
        <f aca="false">IF(MOONDB!R49="", "", MOONDB!R49)</f>
        <v>Success</v>
      </c>
      <c r="S49" s="72" t="str">
        <f aca="false">IF(MOONDB!S49="", "", MOONDB!S49)</f>
        <v/>
      </c>
      <c r="T49" s="72" t="str">
        <f aca="false">IF(MOONDB!T49="", "", MOONDB!T49)</f>
        <v/>
      </c>
      <c r="U49" s="72" t="str">
        <f aca="false">IF(MOONDB!U49="", "", MOONDB!U49)</f>
        <v>Moon impact</v>
      </c>
      <c r="V49" s="72" t="str">
        <f aca="false">IF(MOONDB!V49="", "", MOONDB!V49)</f>
        <v>M</v>
      </c>
      <c r="W49" s="72" t="str">
        <f aca="false">IF(MOONDB!W49="", "", MOONDB!W49)</f>
        <v>Impacted (commanded)</v>
      </c>
      <c r="X49" s="72" t="n">
        <f aca="false">IF(MOONDB!X49="", "", MOONDB!X49)</f>
        <v>24756</v>
      </c>
      <c r="Y49" s="72" t="str">
        <f aca="false">IF(MOONDB!Y49="", "", MOONDB!Y49)</f>
        <v>estimated (conflict ref)</v>
      </c>
      <c r="Z49" s="72" t="str">
        <f aca="false">IF(MOONDB!Z49="", "", MOONDB!Z49)</f>
        <v>j</v>
      </c>
      <c r="AA49" s="73" t="n">
        <f aca="false">IF(MOONDB!AA49="", "", MOONDB!AA49)</f>
        <v>3</v>
      </c>
      <c r="AB49" s="73" t="n">
        <f aca="false">IF(MOONDB!AB49="", "", MOONDB!AB49)</f>
        <v>119.1</v>
      </c>
      <c r="AC49" s="73" t="str">
        <f aca="false">IF(MOONDB!AC49="", "", MOONDB!AC49)</f>
        <v/>
      </c>
      <c r="AD49" s="73" t="str">
        <f aca="false">IF(MOONDB!AO49="", "", MOONDB!AO49)</f>
        <v/>
      </c>
      <c r="AE49" s="73" t="str">
        <f aca="false">IF(MOONDB!AP49="", "", MOONDB!AP49)</f>
        <v/>
      </c>
      <c r="AF49" s="73" t="str">
        <f aca="false">IF(MOONDB!AQ49="", "", MOONDB!AQ49)</f>
        <v/>
      </c>
      <c r="AG49" s="73" t="str">
        <f aca="false">IF(MOONDB!AR49="", "", MOONDB!AR49)</f>
        <v/>
      </c>
      <c r="AH49" s="73" t="str">
        <f aca="false">IF(MOONDB!AS49="", "", MOONDB!AS49)</f>
        <v/>
      </c>
      <c r="AI49" s="73" t="str">
        <f aca="false">IF(MOONDB!AT49="", "", MOONDB!AT49)</f>
        <v/>
      </c>
      <c r="AJ49" s="73" t="str">
        <f aca="false">IF(MOONDB!AU49="", "", MOONDB!AU49)</f>
        <v/>
      </c>
      <c r="AK49" s="74"/>
      <c r="AL49" s="74"/>
      <c r="AM49" s="74"/>
      <c r="AN49" s="74"/>
      <c r="AO49" s="74"/>
      <c r="AP49" s="74"/>
    </row>
    <row r="50" customFormat="false" ht="14.25" hidden="false" customHeight="true" outlineLevel="0" collapsed="false">
      <c r="A50" s="72" t="str">
        <f aca="false">IF(MOONDB!A50="", "", MOONDB!A50)</f>
        <v>Luna 13</v>
      </c>
      <c r="B50" s="72" t="str">
        <f aca="false">IF(MOONDB!B50="", "", MOONDB!B50)</f>
        <v>Luna 13</v>
      </c>
      <c r="C50" s="72" t="str">
        <f aca="false">IF(MOONDB!C50="", "", MOONDB!C50)</f>
        <v>Luna</v>
      </c>
      <c r="D50" s="72" t="str">
        <f aca="false">IF(MOONDB!D50="", "", MOONDB!D50)</f>
        <v>-</v>
      </c>
      <c r="E50" s="72" t="str">
        <f aca="false">IF(MOONDB!E50="", "", MOONDB!E50)</f>
        <v>1966-116A</v>
      </c>
      <c r="F50" s="72" t="str">
        <f aca="false">IF(MOONDB!F50="", "", MOONDB!F50)</f>
        <v>1966-116A</v>
      </c>
      <c r="G50" s="72" t="n">
        <f aca="false">IF(MOONDB!G50="", "", MOONDB!G50)</f>
        <v>24462</v>
      </c>
      <c r="H50" s="72" t="str">
        <f aca="false">IF(MOONDB!H50="", "", MOONDB!H50)</f>
        <v>Modified SS-6 (Sapwood) with 2nd Generation Upper Stage + Escape Stage</v>
      </c>
      <c r="I50" s="72" t="str">
        <f aca="false">IF(MOONDB!I50="", "", MOONDB!I50)</f>
        <v>Tyuratam (Baikonur Cosmodrome), U.S.S.R</v>
      </c>
      <c r="J50" s="72" t="str">
        <f aca="false">IF(MOONDB!J50="", "", MOONDB!J50)</f>
        <v>Unknown</v>
      </c>
      <c r="K50" s="72" t="str">
        <f aca="false">IF(MOONDB!K50="", "", MOONDB!K50)</f>
        <v>USSR</v>
      </c>
      <c r="L50" s="72" t="str">
        <f aca="false">IF(MOONDB!L50="", "", MOONDB!L50)</f>
        <v>R-LND</v>
      </c>
      <c r="M50" s="73" t="str">
        <f aca="false">IF(MOONDB!M50="", "", MOONDB!M50)</f>
        <v/>
      </c>
      <c r="N50" s="73" t="n">
        <f aca="false">IF(MOONDB!N50="", "", MOONDB!N50)</f>
        <v>1620</v>
      </c>
      <c r="O50" s="72" t="str">
        <f aca="false">IF(MOONDB!O50="", "", MOONDB!O50)</f>
        <v>Unknown</v>
      </c>
      <c r="P50" s="72" t="str">
        <f aca="false">IF(MOONDB!P50="", "", MOONDB!P50)</f>
        <v>Soft landing</v>
      </c>
      <c r="Q50" s="72" t="str">
        <f aca="false">IF(MOONDB!Q50="", "", MOONDB!Q50)</f>
        <v/>
      </c>
      <c r="R50" s="72" t="str">
        <f aca="false">IF(MOONDB!R50="", "", MOONDB!R50)</f>
        <v>Success</v>
      </c>
      <c r="S50" s="72" t="str">
        <f aca="false">IF(MOONDB!S50="", "", MOONDB!S50)</f>
        <v/>
      </c>
      <c r="T50" s="72" t="str">
        <f aca="false">IF(MOONDB!T50="", "", MOONDB!T50)</f>
        <v/>
      </c>
      <c r="U50" s="72" t="str">
        <f aca="false">IF(MOONDB!U50="", "", MOONDB!U50)</f>
        <v>Moon surface</v>
      </c>
      <c r="V50" s="72" t="str">
        <f aca="false">IF(MOONDB!V50="", "", MOONDB!V50)</f>
        <v>M</v>
      </c>
      <c r="W50" s="72" t="str">
        <f aca="false">IF(MOONDB!W50="", "", MOONDB!W50)</f>
        <v>Soft landed (Moon)</v>
      </c>
      <c r="X50" s="72" t="n">
        <f aca="false">IF(MOONDB!X50="", "", MOONDB!X50)</f>
        <v>24465</v>
      </c>
      <c r="Y50" s="72" t="str">
        <f aca="false">IF(MOONDB!Y50="", "", MOONDB!Y50)</f>
        <v>TASS communiques</v>
      </c>
      <c r="Z50" s="72" t="str">
        <f aca="false">IF(MOONDB!Z50="", "", MOONDB!Z50)</f>
        <v>c</v>
      </c>
      <c r="AA50" s="73" t="n">
        <f aca="false">IF(MOONDB!AA50="", "", MOONDB!AA50)</f>
        <v>18.87</v>
      </c>
      <c r="AB50" s="73" t="n">
        <f aca="false">IF(MOONDB!AB50="", "", MOONDB!AB50)</f>
        <v>297.95</v>
      </c>
      <c r="AC50" s="73" t="str">
        <f aca="false">IF(MOONDB!AC50="", "", MOONDB!AC50)</f>
        <v/>
      </c>
      <c r="AD50" s="73" t="str">
        <f aca="false">IF(MOONDB!AO50="", "", MOONDB!AO50)</f>
        <v/>
      </c>
      <c r="AE50" s="73" t="str">
        <f aca="false">IF(MOONDB!AP50="", "", MOONDB!AP50)</f>
        <v/>
      </c>
      <c r="AF50" s="73" t="str">
        <f aca="false">IF(MOONDB!AQ50="", "", MOONDB!AQ50)</f>
        <v/>
      </c>
      <c r="AG50" s="73" t="str">
        <f aca="false">IF(MOONDB!AR50="", "", MOONDB!AR50)</f>
        <v>Saddiqi has it at 18°52'N and 62°3' W</v>
      </c>
      <c r="AH50" s="73" t="str">
        <f aca="false">IF(MOONDB!AS50="", "", MOONDB!AS50)</f>
        <v/>
      </c>
      <c r="AI50" s="73" t="str">
        <f aca="false">IF(MOONDB!AT50="", "", MOONDB!AT50)</f>
        <v/>
      </c>
      <c r="AJ50" s="73" t="str">
        <f aca="false">IF(MOONDB!AU50="", "", MOONDB!AU50)</f>
        <v/>
      </c>
      <c r="AK50" s="74"/>
      <c r="AL50" s="74"/>
      <c r="AM50" s="74"/>
      <c r="AN50" s="74"/>
      <c r="AO50" s="74"/>
      <c r="AP50" s="74"/>
    </row>
    <row r="51" customFormat="false" ht="14.25" hidden="false" customHeight="true" outlineLevel="0" collapsed="false">
      <c r="A51" s="72" t="str">
        <f aca="false">IF(MOONDB!A51="", "", MOONDB!A51)</f>
        <v>Lunar Orbiter 3</v>
      </c>
      <c r="B51" s="72" t="str">
        <f aca="false">IF(MOONDB!B51="", "", MOONDB!B51)</f>
        <v>Lunar Orbiter 3</v>
      </c>
      <c r="C51" s="72" t="str">
        <f aca="false">IF(MOONDB!C51="", "", MOONDB!C51)</f>
        <v>Lunar Orbiter</v>
      </c>
      <c r="D51" s="72" t="str">
        <f aca="false">IF(MOONDB!D51="", "", MOONDB!D51)</f>
        <v>-</v>
      </c>
      <c r="E51" s="72" t="str">
        <f aca="false">IF(MOONDB!E51="", "", MOONDB!E51)</f>
        <v>1967-008A</v>
      </c>
      <c r="F51" s="72" t="str">
        <f aca="false">IF(MOONDB!F51="", "", MOONDB!F51)</f>
        <v>1967-008A</v>
      </c>
      <c r="G51" s="72" t="n">
        <f aca="false">IF(MOONDB!G51="", "", MOONDB!G51)</f>
        <v>24508</v>
      </c>
      <c r="H51" s="72" t="str">
        <f aca="false">IF(MOONDB!H51="", "", MOONDB!H51)</f>
        <v>Atlas-Agena D</v>
      </c>
      <c r="I51" s="72" t="str">
        <f aca="false">IF(MOONDB!I51="", "", MOONDB!I51)</f>
        <v>Cape Canaveral, United States</v>
      </c>
      <c r="J51" s="72" t="str">
        <f aca="false">IF(MOONDB!J51="", "", MOONDB!J51)</f>
        <v>NASA-Office of Space Science Applications</v>
      </c>
      <c r="K51" s="72" t="str">
        <f aca="false">IF(MOONDB!K51="", "", MOONDB!K51)</f>
        <v>USA</v>
      </c>
      <c r="L51" s="72" t="str">
        <f aca="false">IF(MOONDB!L51="", "", MOONDB!L51)</f>
        <v>R-ORB</v>
      </c>
      <c r="M51" s="73" t="str">
        <f aca="false">IF(MOONDB!M51="", "", MOONDB!M51)</f>
        <v/>
      </c>
      <c r="N51" s="73" t="n">
        <f aca="false">IF(MOONDB!N51="", "", MOONDB!N51)</f>
        <v>385.6</v>
      </c>
      <c r="O51" s="72" t="n">
        <f aca="false">IF(MOONDB!O51="", "", MOONDB!O51)</f>
        <v>375</v>
      </c>
      <c r="P51" s="72" t="str">
        <f aca="false">IF(MOONDB!P51="", "", MOONDB!P51)</f>
        <v>Orbit</v>
      </c>
      <c r="Q51" s="72" t="str">
        <f aca="false">IF(MOONDB!Q51="", "", MOONDB!Q51)</f>
        <v/>
      </c>
      <c r="R51" s="72" t="str">
        <f aca="false">IF(MOONDB!R51="", "", MOONDB!R51)</f>
        <v>Partial success</v>
      </c>
      <c r="S51" s="72" t="str">
        <f aca="false">IF(MOONDB!S51="", "", MOONDB!S51)</f>
        <v>Spacecraft malfunction</v>
      </c>
      <c r="T51" s="72" t="str">
        <f aca="false">IF(MOONDB!T51="", "", MOONDB!T51)</f>
        <v>camera failure</v>
      </c>
      <c r="U51" s="72" t="str">
        <f aca="false">IF(MOONDB!U51="", "", MOONDB!U51)</f>
        <v>Moon impact</v>
      </c>
      <c r="V51" s="72" t="str">
        <f aca="false">IF(MOONDB!V51="", "", MOONDB!V51)</f>
        <v>M</v>
      </c>
      <c r="W51" s="72" t="str">
        <f aca="false">IF(MOONDB!W51="", "", MOONDB!W51)</f>
        <v>Impacted (commanded)</v>
      </c>
      <c r="X51" s="72" t="n">
        <f aca="false">IF(MOONDB!X51="", "", MOONDB!X51)</f>
        <v>24754</v>
      </c>
      <c r="Y51" s="72" t="str">
        <f aca="false">IF(MOONDB!Y51="", "", MOONDB!Y51)</f>
        <v>estimated (conflict ref)</v>
      </c>
      <c r="Z51" s="72" t="str">
        <f aca="false">IF(MOONDB!Z51="", "", MOONDB!Z51)</f>
        <v>j</v>
      </c>
      <c r="AA51" s="73" t="n">
        <f aca="false">IF(MOONDB!AA51="", "", MOONDB!AA51)</f>
        <v>14.3</v>
      </c>
      <c r="AB51" s="73" t="n">
        <f aca="false">IF(MOONDB!AB51="", "", MOONDB!AB51)</f>
        <v>267.3</v>
      </c>
      <c r="AC51" s="73" t="str">
        <f aca="false">IF(MOONDB!AC51="", "", MOONDB!AC51)</f>
        <v/>
      </c>
      <c r="AD51" s="73" t="str">
        <f aca="false">IF(MOONDB!AO51="", "", MOONDB!AO51)</f>
        <v/>
      </c>
      <c r="AE51" s="73" t="str">
        <f aca="false">IF(MOONDB!AP51="", "", MOONDB!AP51)</f>
        <v/>
      </c>
      <c r="AF51" s="73" t="str">
        <f aca="false">IF(MOONDB!AQ51="", "", MOONDB!AQ51)</f>
        <v/>
      </c>
      <c r="AG51" s="73" t="str">
        <f aca="false">IF(MOONDB!AR51="", "", MOONDB!AR51)</f>
        <v/>
      </c>
      <c r="AH51" s="73" t="str">
        <f aca="false">IF(MOONDB!AS51="", "", MOONDB!AS51)</f>
        <v/>
      </c>
      <c r="AI51" s="73" t="str">
        <f aca="false">IF(MOONDB!AT51="", "", MOONDB!AT51)</f>
        <v/>
      </c>
      <c r="AJ51" s="73" t="str">
        <f aca="false">IF(MOONDB!AU51="", "", MOONDB!AU51)</f>
        <v/>
      </c>
      <c r="AK51" s="74"/>
      <c r="AL51" s="74"/>
      <c r="AM51" s="74"/>
      <c r="AN51" s="74"/>
      <c r="AO51" s="74"/>
      <c r="AP51" s="74"/>
    </row>
    <row r="52" customFormat="false" ht="14.25" hidden="false" customHeight="true" outlineLevel="0" collapsed="false">
      <c r="A52" s="72" t="str">
        <f aca="false">IF(MOONDB!A52="", "", MOONDB!A52)</f>
        <v>Surveyor 3</v>
      </c>
      <c r="B52" s="72" t="str">
        <f aca="false">IF(MOONDB!B52="", "", MOONDB!B52)</f>
        <v>Surveyor 3</v>
      </c>
      <c r="C52" s="72" t="str">
        <f aca="false">IF(MOONDB!C52="", "", MOONDB!C52)</f>
        <v>Surveyor</v>
      </c>
      <c r="D52" s="72" t="str">
        <f aca="false">IF(MOONDB!D52="", "", MOONDB!D52)</f>
        <v>-</v>
      </c>
      <c r="E52" s="72" t="str">
        <f aca="false">IF(MOONDB!E52="", "", MOONDB!E52)</f>
        <v>1967-035A</v>
      </c>
      <c r="F52" s="72" t="str">
        <f aca="false">IF(MOONDB!F52="", "", MOONDB!F52)</f>
        <v>1967-035A</v>
      </c>
      <c r="G52" s="72" t="n">
        <f aca="false">IF(MOONDB!G52="", "", MOONDB!G52)</f>
        <v>24579</v>
      </c>
      <c r="H52" s="72" t="str">
        <f aca="false">IF(MOONDB!H52="", "", MOONDB!H52)</f>
        <v>Atlas-Centaur</v>
      </c>
      <c r="I52" s="72" t="str">
        <f aca="false">IF(MOONDB!I52="", "", MOONDB!I52)</f>
        <v>Cape Canaveral, United States</v>
      </c>
      <c r="J52" s="72" t="str">
        <f aca="false">IF(MOONDB!J52="", "", MOONDB!J52)</f>
        <v>NASA-Office of Space Science Applications</v>
      </c>
      <c r="K52" s="72" t="str">
        <f aca="false">IF(MOONDB!K52="", "", MOONDB!K52)</f>
        <v>USA</v>
      </c>
      <c r="L52" s="72" t="str">
        <f aca="false">IF(MOONDB!L52="", "", MOONDB!L52)</f>
        <v>R-LND</v>
      </c>
      <c r="M52" s="73" t="str">
        <f aca="false">IF(MOONDB!M52="", "", MOONDB!M52)</f>
        <v/>
      </c>
      <c r="N52" s="73" t="n">
        <f aca="false">IF(MOONDB!N52="", "", MOONDB!N52)</f>
        <v>296</v>
      </c>
      <c r="O52" s="72" t="str">
        <f aca="false">IF(MOONDB!O52="", "", MOONDB!O52)</f>
        <v>Unknown</v>
      </c>
      <c r="P52" s="72" t="str">
        <f aca="false">IF(MOONDB!P52="", "", MOONDB!P52)</f>
        <v>Soft landing</v>
      </c>
      <c r="Q52" s="72" t="str">
        <f aca="false">IF(MOONDB!Q52="", "", MOONDB!Q52)</f>
        <v/>
      </c>
      <c r="R52" s="72" t="str">
        <f aca="false">IF(MOONDB!R52="", "", MOONDB!R52)</f>
        <v>Success</v>
      </c>
      <c r="S52" s="72" t="str">
        <f aca="false">IF(MOONDB!S52="", "", MOONDB!S52)</f>
        <v/>
      </c>
      <c r="T52" s="72" t="str">
        <f aca="false">IF(MOONDB!T52="", "", MOONDB!T52)</f>
        <v>visited on the Moon by Apollo 12 crew.</v>
      </c>
      <c r="U52" s="72" t="str">
        <f aca="false">IF(MOONDB!U52="", "", MOONDB!U52)</f>
        <v>Moon surface</v>
      </c>
      <c r="V52" s="72" t="str">
        <f aca="false">IF(MOONDB!V52="", "", MOONDB!V52)</f>
        <v>M</v>
      </c>
      <c r="W52" s="72" t="str">
        <f aca="false">IF(MOONDB!W52="", "", MOONDB!W52)</f>
        <v>Soft landed (Moon)</v>
      </c>
      <c r="X52" s="72" t="n">
        <f aca="false">IF(MOONDB!X52="", "", MOONDB!X52)</f>
        <v>24582</v>
      </c>
      <c r="Y52" s="72" t="str">
        <f aca="false">IF(MOONDB!Y52="", "", MOONDB!Y52)</f>
        <v>LRO</v>
      </c>
      <c r="Z52" s="72" t="str">
        <f aca="false">IF(MOONDB!Z52="", "", MOONDB!Z52)</f>
        <v>d</v>
      </c>
      <c r="AA52" s="73" t="n">
        <f aca="false">IF(MOONDB!AA52="", "", MOONDB!AA52)</f>
        <v>-3.0162</v>
      </c>
      <c r="AB52" s="73" t="n">
        <f aca="false">IF(MOONDB!AB52="", "", MOONDB!AB52)</f>
        <v>346.582</v>
      </c>
      <c r="AC52" s="73" t="str">
        <f aca="false">IF(MOONDB!AC52="", "", MOONDB!AC52)</f>
        <v/>
      </c>
      <c r="AD52" s="73" t="str">
        <f aca="false">IF(MOONDB!AO52="", "", MOONDB!AO52)</f>
        <v/>
      </c>
      <c r="AE52" s="73" t="str">
        <f aca="false">IF(MOONDB!AP52="", "", MOONDB!AP52)</f>
        <v/>
      </c>
      <c r="AF52" s="73" t="str">
        <f aca="false">IF(MOONDB!AQ52="", "", MOONDB!AQ52)</f>
        <v/>
      </c>
      <c r="AG52" s="73" t="str">
        <f aca="false">IF(MOONDB!AR52="", "", MOONDB!AR52)</f>
        <v/>
      </c>
      <c r="AH52" s="73" t="str">
        <f aca="false">IF(MOONDB!AS52="", "", MOONDB!AS52)</f>
        <v/>
      </c>
      <c r="AI52" s="73" t="str">
        <f aca="false">IF(MOONDB!AT52="", "", MOONDB!AT52)</f>
        <v/>
      </c>
      <c r="AJ52" s="73" t="str">
        <f aca="false">IF(MOONDB!AU52="", "", MOONDB!AU52)</f>
        <v/>
      </c>
      <c r="AK52" s="74"/>
      <c r="AL52" s="74"/>
      <c r="AM52" s="74"/>
      <c r="AN52" s="74"/>
      <c r="AO52" s="74"/>
      <c r="AP52" s="74"/>
    </row>
    <row r="53" customFormat="false" ht="14.7" hidden="false" customHeight="true" outlineLevel="0" collapsed="false">
      <c r="A53" s="72" t="str">
        <f aca="false">IF(MOONDB!A53="", "", MOONDB!A53)</f>
        <v>Lunar Orbiter 4</v>
      </c>
      <c r="B53" s="72" t="str">
        <f aca="false">IF(MOONDB!B53="", "", MOONDB!B53)</f>
        <v>Lunar Orbiter 4</v>
      </c>
      <c r="C53" s="72" t="str">
        <f aca="false">IF(MOONDB!C53="", "", MOONDB!C53)</f>
        <v>Lunar Orbiter</v>
      </c>
      <c r="D53" s="72" t="str">
        <f aca="false">IF(MOONDB!D53="", "", MOONDB!D53)</f>
        <v>-</v>
      </c>
      <c r="E53" s="72" t="str">
        <f aca="false">IF(MOONDB!E53="", "", MOONDB!E53)</f>
        <v>1967-041A</v>
      </c>
      <c r="F53" s="72" t="str">
        <f aca="false">IF(MOONDB!F53="", "", MOONDB!F53)</f>
        <v>1967-041A</v>
      </c>
      <c r="G53" s="72" t="n">
        <f aca="false">IF(MOONDB!G53="", "", MOONDB!G53)</f>
        <v>24596</v>
      </c>
      <c r="H53" s="72" t="str">
        <f aca="false">IF(MOONDB!H53="", "", MOONDB!H53)</f>
        <v>Atlas-Agena D</v>
      </c>
      <c r="I53" s="72" t="str">
        <f aca="false">IF(MOONDB!I53="", "", MOONDB!I53)</f>
        <v>Cape Canaveral, United States</v>
      </c>
      <c r="J53" s="72" t="str">
        <f aca="false">IF(MOONDB!J53="", "", MOONDB!J53)</f>
        <v>NASA-Office of Space Science Applications</v>
      </c>
      <c r="K53" s="72" t="str">
        <f aca="false">IF(MOONDB!K53="", "", MOONDB!K53)</f>
        <v>USA</v>
      </c>
      <c r="L53" s="72" t="str">
        <f aca="false">IF(MOONDB!L53="", "", MOONDB!L53)</f>
        <v>R-ORB</v>
      </c>
      <c r="M53" s="73" t="str">
        <f aca="false">IF(MOONDB!M53="", "", MOONDB!M53)</f>
        <v/>
      </c>
      <c r="N53" s="73" t="n">
        <f aca="false">IF(MOONDB!N53="", "", MOONDB!N53)</f>
        <v>385.6</v>
      </c>
      <c r="O53" s="72" t="n">
        <f aca="false">IF(MOONDB!O53="", "", MOONDB!O53)</f>
        <v>375</v>
      </c>
      <c r="P53" s="72" t="str">
        <f aca="false">IF(MOONDB!P53="", "", MOONDB!P53)</f>
        <v>Orbit</v>
      </c>
      <c r="Q53" s="72" t="str">
        <f aca="false">IF(MOONDB!Q53="", "", MOONDB!Q53)</f>
        <v/>
      </c>
      <c r="R53" s="72" t="str">
        <f aca="false">IF(MOONDB!R53="", "", MOONDB!R53)</f>
        <v>Partial success</v>
      </c>
      <c r="S53" s="72" t="str">
        <f aca="false">IF(MOONDB!S53="", "", MOONDB!S53)</f>
        <v>Spacecraft malfunction</v>
      </c>
      <c r="T53" s="72" t="str">
        <f aca="false">IF(MOONDB!T53="", "", MOONDB!T53)</f>
        <v>camera failure</v>
      </c>
      <c r="U53" s="72" t="str">
        <f aca="false">IF(MOONDB!U53="", "", MOONDB!U53)</f>
        <v>Moon impact</v>
      </c>
      <c r="V53" s="72" t="str">
        <f aca="false">IF(MOONDB!V53="", "", MOONDB!V53)</f>
        <v>M</v>
      </c>
      <c r="W53" s="72" t="str">
        <f aca="false">IF(MOONDB!W53="", "", MOONDB!W53)</f>
        <v>Impacted (orbit decay)</v>
      </c>
      <c r="X53" s="72" t="str">
        <f aca="false">IF(MOONDB!X53="", "", MOONDB!X53)</f>
        <v>Unknown (1967)   </v>
      </c>
      <c r="Y53" s="72" t="str">
        <f aca="false">IF(MOONDB!Y53="", "", MOONDB!Y53)</f>
        <v/>
      </c>
      <c r="Z53" s="72" t="str">
        <f aca="false">IF(MOONDB!Z53="", "", MOONDB!Z53)</f>
        <v>k</v>
      </c>
      <c r="AA53" s="73" t="str">
        <f aca="false">IF(MOONDB!AA53="", "", MOONDB!AA53)</f>
        <v>Unknown</v>
      </c>
      <c r="AB53" s="73" t="str">
        <f aca="false">IF(MOONDB!AB53="", "", MOONDB!AB53)</f>
        <v>Unknown</v>
      </c>
      <c r="AC53" s="73" t="str">
        <f aca="false">IF(MOONDB!AC53="", "", MOONDB!AC53)</f>
        <v/>
      </c>
      <c r="AD53" s="73" t="str">
        <f aca="false">IF(MOONDB!AO53="", "", MOONDB!AO53)</f>
        <v/>
      </c>
      <c r="AE53" s="73" t="str">
        <f aca="false">IF(MOONDB!AP53="", "", MOONDB!AP53)</f>
        <v/>
      </c>
      <c r="AF53" s="73" t="str">
        <f aca="false">IF(MOONDB!AQ53="", "", MOONDB!AQ53)</f>
        <v/>
      </c>
      <c r="AG53" s="73" t="str">
        <f aca="false">IF(MOONDB!AR53="", "", MOONDB!AR53)</f>
        <v/>
      </c>
      <c r="AH53" s="73" t="str">
        <f aca="false">IF(MOONDB!AS53="", "", MOONDB!AS53)</f>
        <v/>
      </c>
      <c r="AI53" s="73" t="str">
        <f aca="false">IF(MOONDB!AT53="", "", MOONDB!AT53)</f>
        <v/>
      </c>
      <c r="AJ53" s="73" t="str">
        <f aca="false">IF(MOONDB!AU53="", "", MOONDB!AU53)</f>
        <v/>
      </c>
      <c r="AK53" s="74"/>
      <c r="AL53" s="74"/>
      <c r="AM53" s="74"/>
      <c r="AN53" s="74"/>
      <c r="AO53" s="74"/>
      <c r="AP53" s="74"/>
    </row>
    <row r="54" customFormat="false" ht="14.25" hidden="false" customHeight="true" outlineLevel="0" collapsed="false">
      <c r="A54" s="72" t="str">
        <f aca="false">IF(MOONDB!A54="", "", MOONDB!A54)</f>
        <v>Surveyor 4</v>
      </c>
      <c r="B54" s="72" t="str">
        <f aca="false">IF(MOONDB!B54="", "", MOONDB!B54)</f>
        <v>Surveyor 4</v>
      </c>
      <c r="C54" s="72" t="str">
        <f aca="false">IF(MOONDB!C54="", "", MOONDB!C54)</f>
        <v>Surveyor</v>
      </c>
      <c r="D54" s="72" t="str">
        <f aca="false">IF(MOONDB!D54="", "", MOONDB!D54)</f>
        <v>-</v>
      </c>
      <c r="E54" s="72" t="str">
        <f aca="false">IF(MOONDB!E54="", "", MOONDB!E54)</f>
        <v>1967-068A</v>
      </c>
      <c r="F54" s="72" t="str">
        <f aca="false">IF(MOONDB!F54="", "", MOONDB!F54)</f>
        <v>1967-068A</v>
      </c>
      <c r="G54" s="72" t="n">
        <f aca="false">IF(MOONDB!G54="", "", MOONDB!G54)</f>
        <v>24667</v>
      </c>
      <c r="H54" s="72" t="str">
        <f aca="false">IF(MOONDB!H54="", "", MOONDB!H54)</f>
        <v>Atlas-Centaur</v>
      </c>
      <c r="I54" s="72" t="str">
        <f aca="false">IF(MOONDB!I54="", "", MOONDB!I54)</f>
        <v>Cape Canaveral, United States</v>
      </c>
      <c r="J54" s="72" t="str">
        <f aca="false">IF(MOONDB!J54="", "", MOONDB!J54)</f>
        <v>NASA-Office of Space Science Applications</v>
      </c>
      <c r="K54" s="72" t="str">
        <f aca="false">IF(MOONDB!K54="", "", MOONDB!K54)</f>
        <v>USA</v>
      </c>
      <c r="L54" s="72" t="str">
        <f aca="false">IF(MOONDB!L54="", "", MOONDB!L54)</f>
        <v>R-LND</v>
      </c>
      <c r="M54" s="73" t="str">
        <f aca="false">IF(MOONDB!M54="", "", MOONDB!M54)</f>
        <v/>
      </c>
      <c r="N54" s="73" t="n">
        <f aca="false">IF(MOONDB!N54="", "", MOONDB!N54)</f>
        <v>283</v>
      </c>
      <c r="O54" s="72" t="str">
        <f aca="false">IF(MOONDB!O54="", "", MOONDB!O54)</f>
        <v>Unknown</v>
      </c>
      <c r="P54" s="72" t="str">
        <f aca="false">IF(MOONDB!P54="", "", MOONDB!P54)</f>
        <v>Soft landing</v>
      </c>
      <c r="Q54" s="72" t="str">
        <f aca="false">IF(MOONDB!Q54="", "", MOONDB!Q54)</f>
        <v/>
      </c>
      <c r="R54" s="72" t="str">
        <f aca="false">IF(MOONDB!R54="", "", MOONDB!R54)</f>
        <v>Failure</v>
      </c>
      <c r="S54" s="72" t="str">
        <f aca="false">IF(MOONDB!S54="", "", MOONDB!S54)</f>
        <v>Lander failure</v>
      </c>
      <c r="T54" s="72" t="str">
        <f aca="false">IF(MOONDB!T54="", "", MOONDB!T54)</f>
        <v/>
      </c>
      <c r="U54" s="72" t="str">
        <f aca="false">IF(MOONDB!U54="", "", MOONDB!U54)</f>
        <v>Moon surface</v>
      </c>
      <c r="V54" s="72" t="str">
        <f aca="false">IF(MOONDB!V54="", "", MOONDB!V54)</f>
        <v>M</v>
      </c>
      <c r="W54" s="72" t="str">
        <f aca="false">IF(MOONDB!W54="", "", MOONDB!W54)</f>
        <v>Impacted (unintentional)</v>
      </c>
      <c r="X54" s="72" t="n">
        <f aca="false">IF(MOONDB!X54="", "", MOONDB!X54)</f>
        <v>24670</v>
      </c>
      <c r="Y54" s="72" t="str">
        <f aca="false">IF(MOONDB!Y54="", "", MOONDB!Y54)</f>
        <v>estimated</v>
      </c>
      <c r="Z54" s="72" t="str">
        <f aca="false">IF(MOONDB!Z54="", "", MOONDB!Z54)</f>
        <v>i</v>
      </c>
      <c r="AA54" s="73" t="n">
        <f aca="false">IF(MOONDB!AA54="", "", MOONDB!AA54)</f>
        <v>0.5</v>
      </c>
      <c r="AB54" s="73" t="n">
        <f aca="false">IF(MOONDB!AB54="", "", MOONDB!AB54)</f>
        <v>358.5</v>
      </c>
      <c r="AC54" s="73" t="str">
        <f aca="false">IF(MOONDB!AC54="", "", MOONDB!AC54)</f>
        <v/>
      </c>
      <c r="AD54" s="73" t="str">
        <f aca="false">IF(MOONDB!AO54="", "", MOONDB!AO54)</f>
        <v/>
      </c>
      <c r="AE54" s="73" t="str">
        <f aca="false">IF(MOONDB!AP54="", "", MOONDB!AP54)</f>
        <v/>
      </c>
      <c r="AF54" s="73" t="str">
        <f aca="false">IF(MOONDB!AQ54="", "", MOONDB!AQ54)</f>
        <v/>
      </c>
      <c r="AG54" s="73" t="str">
        <f aca="false">IF(MOONDB!AR54="", "", MOONDB!AR54)</f>
        <v/>
      </c>
      <c r="AH54" s="73" t="str">
        <f aca="false">IF(MOONDB!AS54="", "", MOONDB!AS54)</f>
        <v/>
      </c>
      <c r="AI54" s="73" t="str">
        <f aca="false">IF(MOONDB!AT54="", "", MOONDB!AT54)</f>
        <v/>
      </c>
      <c r="AJ54" s="73" t="str">
        <f aca="false">IF(MOONDB!AU54="", "", MOONDB!AU54)</f>
        <v/>
      </c>
      <c r="AK54" s="74"/>
      <c r="AL54" s="74"/>
      <c r="AM54" s="74"/>
      <c r="AN54" s="74"/>
      <c r="AO54" s="74"/>
      <c r="AP54" s="74"/>
    </row>
    <row r="55" customFormat="false" ht="14.25" hidden="false" customHeight="true" outlineLevel="0" collapsed="false">
      <c r="A55" s="72" t="str">
        <f aca="false">IF(MOONDB!A55="", "", MOONDB!A55)</f>
        <v>Explorer 35</v>
      </c>
      <c r="B55" s="72" t="str">
        <f aca="false">IF(MOONDB!B55="", "", MOONDB!B55)</f>
        <v>Explorer 35</v>
      </c>
      <c r="C55" s="72" t="str">
        <f aca="false">IF(MOONDB!C55="", "", MOONDB!C55)</f>
        <v>Explorer</v>
      </c>
      <c r="D55" s="72" t="str">
        <f aca="false">IF(MOONDB!D55="", "", MOONDB!D55)</f>
        <v>-</v>
      </c>
      <c r="E55" s="72" t="str">
        <f aca="false">IF(MOONDB!E55="", "", MOONDB!E55)</f>
        <v>1967-070A</v>
      </c>
      <c r="F55" s="72" t="str">
        <f aca="false">IF(MOONDB!F55="", "", MOONDB!F55)</f>
        <v>1967-070A</v>
      </c>
      <c r="G55" s="72" t="n">
        <f aca="false">IF(MOONDB!G55="", "", MOONDB!G55)</f>
        <v>24672</v>
      </c>
      <c r="H55" s="72" t="str">
        <f aca="false">IF(MOONDB!H55="", "", MOONDB!H55)</f>
        <v>Delta</v>
      </c>
      <c r="I55" s="72" t="str">
        <f aca="false">IF(MOONDB!I55="", "", MOONDB!I55)</f>
        <v>Cape Canaveral, United States</v>
      </c>
      <c r="J55" s="72" t="str">
        <f aca="false">IF(MOONDB!J55="", "", MOONDB!J55)</f>
        <v>NASA-Office of Space Science Applications</v>
      </c>
      <c r="K55" s="72" t="str">
        <f aca="false">IF(MOONDB!K55="", "", MOONDB!K55)</f>
        <v>USA</v>
      </c>
      <c r="L55" s="72" t="str">
        <f aca="false">IF(MOONDB!L55="", "", MOONDB!L55)</f>
        <v>R-ORB</v>
      </c>
      <c r="M55" s="73" t="str">
        <f aca="false">IF(MOONDB!M55="", "", MOONDB!M55)</f>
        <v/>
      </c>
      <c r="N55" s="73" t="n">
        <f aca="false">IF(MOONDB!N55="", "", MOONDB!N55)</f>
        <v>230</v>
      </c>
      <c r="O55" s="72" t="str">
        <f aca="false">IF(MOONDB!O55="", "", MOONDB!O55)</f>
        <v>Unknown</v>
      </c>
      <c r="P55" s="72" t="str">
        <f aca="false">IF(MOONDB!P55="", "", MOONDB!P55)</f>
        <v>Orbit</v>
      </c>
      <c r="Q55" s="72" t="str">
        <f aca="false">IF(MOONDB!Q55="", "", MOONDB!Q55)</f>
        <v/>
      </c>
      <c r="R55" s="72" t="str">
        <f aca="false">IF(MOONDB!R55="", "", MOONDB!R55)</f>
        <v>Success</v>
      </c>
      <c r="S55" s="72" t="str">
        <f aca="false">IF(MOONDB!S55="", "", MOONDB!S55)</f>
        <v/>
      </c>
      <c r="T55" s="72" t="str">
        <f aca="false">IF(MOONDB!T55="", "", MOONDB!T55)</f>
        <v/>
      </c>
      <c r="U55" s="72" t="str">
        <f aca="false">IF(MOONDB!U55="", "", MOONDB!U55)</f>
        <v>Moon impact</v>
      </c>
      <c r="V55" s="72" t="str">
        <f aca="false">IF(MOONDB!V55="", "", MOONDB!V55)</f>
        <v>M</v>
      </c>
      <c r="W55" s="72" t="str">
        <f aca="false">IF(MOONDB!W55="", "", MOONDB!W55)</f>
        <v>Impacted (orbit decay)</v>
      </c>
      <c r="X55" s="72" t="str">
        <f aca="false">IF(MOONDB!X55="", "", MOONDB!X55)</f>
        <v>Unknown</v>
      </c>
      <c r="Y55" s="72" t="str">
        <f aca="false">IF(MOONDB!Y55="", "", MOONDB!Y55)</f>
        <v>no</v>
      </c>
      <c r="Z55" s="72" t="str">
        <f aca="false">IF(MOONDB!Z55="", "", MOONDB!Z55)</f>
        <v>g</v>
      </c>
      <c r="AA55" s="73" t="str">
        <f aca="false">IF(MOONDB!AA55="", "", MOONDB!AA55)</f>
        <v>Unknown</v>
      </c>
      <c r="AB55" s="73" t="str">
        <f aca="false">IF(MOONDB!AB55="", "", MOONDB!AB55)</f>
        <v>Unknown</v>
      </c>
      <c r="AC55" s="73" t="str">
        <f aca="false">IF(MOONDB!AC55="", "", MOONDB!AC55)</f>
        <v/>
      </c>
      <c r="AD55" s="73" t="str">
        <f aca="false">IF(MOONDB!AO55="", "", MOONDB!AO55)</f>
        <v/>
      </c>
      <c r="AE55" s="73" t="str">
        <f aca="false">IF(MOONDB!AP55="", "", MOONDB!AP55)</f>
        <v/>
      </c>
      <c r="AF55" s="73" t="str">
        <f aca="false">IF(MOONDB!AQ55="", "", MOONDB!AQ55)</f>
        <v/>
      </c>
      <c r="AG55" s="73" t="str">
        <f aca="false">IF(MOONDB!AR55="", "", MOONDB!AR55)</f>
        <v/>
      </c>
      <c r="AH55" s="73" t="str">
        <f aca="false">IF(MOONDB!AS55="", "", MOONDB!AS55)</f>
        <v/>
      </c>
      <c r="AI55" s="73" t="str">
        <f aca="false">IF(MOONDB!AT55="", "", MOONDB!AT55)</f>
        <v/>
      </c>
      <c r="AJ55" s="73" t="str">
        <f aca="false">IF(MOONDB!AU55="", "", MOONDB!AU55)</f>
        <v/>
      </c>
      <c r="AK55" s="74"/>
      <c r="AL55" s="74"/>
      <c r="AM55" s="74"/>
      <c r="AN55" s="74"/>
      <c r="AO55" s="74"/>
      <c r="AP55" s="74"/>
    </row>
    <row r="56" customFormat="false" ht="14.25" hidden="false" customHeight="true" outlineLevel="0" collapsed="false">
      <c r="A56" s="72" t="str">
        <f aca="false">IF(MOONDB!A56="", "", MOONDB!A56)</f>
        <v>Lunar Orbiter 5</v>
      </c>
      <c r="B56" s="72" t="str">
        <f aca="false">IF(MOONDB!B56="", "", MOONDB!B56)</f>
        <v>Lunar Orbiter 5</v>
      </c>
      <c r="C56" s="72" t="str">
        <f aca="false">IF(MOONDB!C56="", "", MOONDB!C56)</f>
        <v>Lunar Orbiter</v>
      </c>
      <c r="D56" s="72" t="str">
        <f aca="false">IF(MOONDB!D56="", "", MOONDB!D56)</f>
        <v>-</v>
      </c>
      <c r="E56" s="72" t="str">
        <f aca="false">IF(MOONDB!E56="", "", MOONDB!E56)</f>
        <v>1967-075A</v>
      </c>
      <c r="F56" s="72" t="str">
        <f aca="false">IF(MOONDB!F56="", "", MOONDB!F56)</f>
        <v>1967-075A</v>
      </c>
      <c r="G56" s="72" t="n">
        <f aca="false">IF(MOONDB!G56="", "", MOONDB!G56)</f>
        <v>24685</v>
      </c>
      <c r="H56" s="72" t="str">
        <f aca="false">IF(MOONDB!H56="", "", MOONDB!H56)</f>
        <v>Atlas-Agena D</v>
      </c>
      <c r="I56" s="72" t="str">
        <f aca="false">IF(MOONDB!I56="", "", MOONDB!I56)</f>
        <v>Cape Canaveral, United States</v>
      </c>
      <c r="J56" s="72" t="str">
        <f aca="false">IF(MOONDB!J56="", "", MOONDB!J56)</f>
        <v>NASA-Office of Space Science Applications</v>
      </c>
      <c r="K56" s="72" t="str">
        <f aca="false">IF(MOONDB!K56="", "", MOONDB!K56)</f>
        <v>USA</v>
      </c>
      <c r="L56" s="72" t="str">
        <f aca="false">IF(MOONDB!L56="", "", MOONDB!L56)</f>
        <v>R-ORB</v>
      </c>
      <c r="M56" s="73" t="str">
        <f aca="false">IF(MOONDB!M56="", "", MOONDB!M56)</f>
        <v/>
      </c>
      <c r="N56" s="73" t="n">
        <f aca="false">IF(MOONDB!N56="", "", MOONDB!N56)</f>
        <v>385.6</v>
      </c>
      <c r="O56" s="72" t="n">
        <f aca="false">IF(MOONDB!O56="", "", MOONDB!O56)</f>
        <v>375</v>
      </c>
      <c r="P56" s="72" t="str">
        <f aca="false">IF(MOONDB!P56="", "", MOONDB!P56)</f>
        <v>Orbit</v>
      </c>
      <c r="Q56" s="72" t="str">
        <f aca="false">IF(MOONDB!Q56="", "", MOONDB!Q56)</f>
        <v/>
      </c>
      <c r="R56" s="72" t="str">
        <f aca="false">IF(MOONDB!R56="", "", MOONDB!R56)</f>
        <v>Success</v>
      </c>
      <c r="S56" s="72" t="str">
        <f aca="false">IF(MOONDB!S56="", "", MOONDB!S56)</f>
        <v/>
      </c>
      <c r="T56" s="72" t="str">
        <f aca="false">IF(MOONDB!T56="", "", MOONDB!T56)</f>
        <v/>
      </c>
      <c r="U56" s="72" t="str">
        <f aca="false">IF(MOONDB!U56="", "", MOONDB!U56)</f>
        <v>Moon impact</v>
      </c>
      <c r="V56" s="72" t="str">
        <f aca="false">IF(MOONDB!V56="", "", MOONDB!V56)</f>
        <v>M</v>
      </c>
      <c r="W56" s="72" t="str">
        <f aca="false">IF(MOONDB!W56="", "", MOONDB!W56)</f>
        <v>Impacted (commanded)</v>
      </c>
      <c r="X56" s="72" t="n">
        <f aca="false">IF(MOONDB!X56="", "", MOONDB!X56)</f>
        <v>24868</v>
      </c>
      <c r="Y56" s="72" t="str">
        <f aca="false">IF(MOONDB!Y56="", "", MOONDB!Y56)</f>
        <v>estimated</v>
      </c>
      <c r="Z56" s="72" t="str">
        <f aca="false">IF(MOONDB!Z56="", "", MOONDB!Z56)</f>
        <v>l</v>
      </c>
      <c r="AA56" s="73" t="n">
        <f aca="false">IF(MOONDB!AA56="", "", MOONDB!AA56)</f>
        <v>-2.79</v>
      </c>
      <c r="AB56" s="73" t="n">
        <f aca="false">IF(MOONDB!AB56="", "", MOONDB!AB56)</f>
        <v>276.96</v>
      </c>
      <c r="AC56" s="73" t="str">
        <f aca="false">IF(MOONDB!AC56="", "", MOONDB!AC56)</f>
        <v/>
      </c>
      <c r="AD56" s="73" t="str">
        <f aca="false">IF(MOONDB!AO56="", "", MOONDB!AO56)</f>
        <v/>
      </c>
      <c r="AE56" s="73" t="str">
        <f aca="false">IF(MOONDB!AP56="", "", MOONDB!AP56)</f>
        <v/>
      </c>
      <c r="AF56" s="73" t="str">
        <f aca="false">IF(MOONDB!AQ56="", "", MOONDB!AQ56)</f>
        <v/>
      </c>
      <c r="AG56" s="73" t="str">
        <f aca="false">IF(MOONDB!AR56="", "", MOONDB!AR56)</f>
        <v/>
      </c>
      <c r="AH56" s="73" t="str">
        <f aca="false">IF(MOONDB!AS56="", "", MOONDB!AS56)</f>
        <v/>
      </c>
      <c r="AI56" s="73" t="str">
        <f aca="false">IF(MOONDB!AT56="", "", MOONDB!AT56)</f>
        <v/>
      </c>
      <c r="AJ56" s="73" t="str">
        <f aca="false">IF(MOONDB!AU56="", "", MOONDB!AU56)</f>
        <v/>
      </c>
      <c r="AK56" s="74"/>
      <c r="AL56" s="74"/>
      <c r="AM56" s="74"/>
      <c r="AN56" s="74"/>
      <c r="AO56" s="74"/>
      <c r="AP56" s="74"/>
    </row>
    <row r="57" customFormat="false" ht="14.25" hidden="false" customHeight="true" outlineLevel="0" collapsed="false">
      <c r="A57" s="72" t="str">
        <f aca="false">IF(MOONDB!A57="", "", MOONDB!A57)</f>
        <v>Surveyor 5</v>
      </c>
      <c r="B57" s="72" t="str">
        <f aca="false">IF(MOONDB!B57="", "", MOONDB!B57)</f>
        <v>Surveyor 5</v>
      </c>
      <c r="C57" s="72" t="str">
        <f aca="false">IF(MOONDB!C57="", "", MOONDB!C57)</f>
        <v>Surveyor</v>
      </c>
      <c r="D57" s="72" t="str">
        <f aca="false">IF(MOONDB!D57="", "", MOONDB!D57)</f>
        <v>-</v>
      </c>
      <c r="E57" s="72" t="str">
        <f aca="false">IF(MOONDB!E57="", "", MOONDB!E57)</f>
        <v>1967-084A</v>
      </c>
      <c r="F57" s="72" t="str">
        <f aca="false">IF(MOONDB!F57="", "", MOONDB!F57)</f>
        <v>1967-084A</v>
      </c>
      <c r="G57" s="72" t="n">
        <f aca="false">IF(MOONDB!G57="", "", MOONDB!G57)</f>
        <v>24723</v>
      </c>
      <c r="H57" s="72" t="str">
        <f aca="false">IF(MOONDB!H57="", "", MOONDB!H57)</f>
        <v>Atlas-Centaur</v>
      </c>
      <c r="I57" s="72" t="str">
        <f aca="false">IF(MOONDB!I57="", "", MOONDB!I57)</f>
        <v>Cape Canaveral, United States</v>
      </c>
      <c r="J57" s="72" t="str">
        <f aca="false">IF(MOONDB!J57="", "", MOONDB!J57)</f>
        <v>NASA-Office of Space Science Applications</v>
      </c>
      <c r="K57" s="72" t="str">
        <f aca="false">IF(MOONDB!K57="", "", MOONDB!K57)</f>
        <v>USA</v>
      </c>
      <c r="L57" s="72" t="str">
        <f aca="false">IF(MOONDB!L57="", "", MOONDB!L57)</f>
        <v>R-LND</v>
      </c>
      <c r="M57" s="73" t="str">
        <f aca="false">IF(MOONDB!M57="", "", MOONDB!M57)</f>
        <v/>
      </c>
      <c r="N57" s="73" t="n">
        <f aca="false">IF(MOONDB!N57="", "", MOONDB!N57)</f>
        <v>303</v>
      </c>
      <c r="O57" s="72" t="str">
        <f aca="false">IF(MOONDB!O57="", "", MOONDB!O57)</f>
        <v>Unknown</v>
      </c>
      <c r="P57" s="72" t="str">
        <f aca="false">IF(MOONDB!P57="", "", MOONDB!P57)</f>
        <v>Soft landing</v>
      </c>
      <c r="Q57" s="72" t="str">
        <f aca="false">IF(MOONDB!Q57="", "", MOONDB!Q57)</f>
        <v/>
      </c>
      <c r="R57" s="72" t="str">
        <f aca="false">IF(MOONDB!R57="", "", MOONDB!R57)</f>
        <v>Success</v>
      </c>
      <c r="S57" s="72" t="str">
        <f aca="false">IF(MOONDB!S57="", "", MOONDB!S57)</f>
        <v/>
      </c>
      <c r="T57" s="72" t="str">
        <f aca="false">IF(MOONDB!T57="", "", MOONDB!T57)</f>
        <v/>
      </c>
      <c r="U57" s="72" t="str">
        <f aca="false">IF(MOONDB!U57="", "", MOONDB!U57)</f>
        <v>Moon surface</v>
      </c>
      <c r="V57" s="72" t="str">
        <f aca="false">IF(MOONDB!V57="", "", MOONDB!V57)</f>
        <v>M</v>
      </c>
      <c r="W57" s="72" t="str">
        <f aca="false">IF(MOONDB!W57="", "", MOONDB!W57)</f>
        <v>Soft landed (Moon)</v>
      </c>
      <c r="X57" s="72" t="n">
        <f aca="false">IF(MOONDB!X57="", "", MOONDB!X57)</f>
        <v>24726</v>
      </c>
      <c r="Y57" s="72" t="str">
        <f aca="false">IF(MOONDB!Y57="", "", MOONDB!Y57)</f>
        <v>LRO</v>
      </c>
      <c r="Z57" s="72" t="str">
        <f aca="false">IF(MOONDB!Z57="", "", MOONDB!Z57)</f>
        <v>d</v>
      </c>
      <c r="AA57" s="73" t="n">
        <f aca="false">IF(MOONDB!AA57="", "", MOONDB!AA57)</f>
        <v>1.4551</v>
      </c>
      <c r="AB57" s="73" t="n">
        <f aca="false">IF(MOONDB!AB57="", "", MOONDB!AB57)</f>
        <v>23.1943</v>
      </c>
      <c r="AC57" s="73" t="str">
        <f aca="false">IF(MOONDB!AC57="", "", MOONDB!AC57)</f>
        <v/>
      </c>
      <c r="AD57" s="73" t="str">
        <f aca="false">IF(MOONDB!AO57="", "", MOONDB!AO57)</f>
        <v/>
      </c>
      <c r="AE57" s="73" t="str">
        <f aca="false">IF(MOONDB!AP57="", "", MOONDB!AP57)</f>
        <v/>
      </c>
      <c r="AF57" s="73" t="str">
        <f aca="false">IF(MOONDB!AQ57="", "", MOONDB!AQ57)</f>
        <v/>
      </c>
      <c r="AG57" s="73" t="str">
        <f aca="false">IF(MOONDB!AR57="", "", MOONDB!AR57)</f>
        <v/>
      </c>
      <c r="AH57" s="73" t="str">
        <f aca="false">IF(MOONDB!AS57="", "", MOONDB!AS57)</f>
        <v/>
      </c>
      <c r="AI57" s="73" t="str">
        <f aca="false">IF(MOONDB!AT57="", "", MOONDB!AT57)</f>
        <v/>
      </c>
      <c r="AJ57" s="73" t="str">
        <f aca="false">IF(MOONDB!AU57="", "", MOONDB!AU57)</f>
        <v/>
      </c>
      <c r="AK57" s="74"/>
      <c r="AL57" s="74"/>
      <c r="AM57" s="74"/>
      <c r="AN57" s="74"/>
      <c r="AO57" s="74"/>
      <c r="AP57" s="74"/>
    </row>
    <row r="58" customFormat="false" ht="14.25" hidden="false" customHeight="true" outlineLevel="0" collapsed="false">
      <c r="A58" s="72" t="str">
        <f aca="false">IF(MOONDB!A58="", "", MOONDB!A58)</f>
        <v>Surveyor 6</v>
      </c>
      <c r="B58" s="72" t="str">
        <f aca="false">IF(MOONDB!B58="", "", MOONDB!B58)</f>
        <v>Surveyor 6</v>
      </c>
      <c r="C58" s="72" t="str">
        <f aca="false">IF(MOONDB!C58="", "", MOONDB!C58)</f>
        <v>Surveyor</v>
      </c>
      <c r="D58" s="72" t="str">
        <f aca="false">IF(MOONDB!D58="", "", MOONDB!D58)</f>
        <v>-</v>
      </c>
      <c r="E58" s="72" t="str">
        <f aca="false">IF(MOONDB!E58="", "", MOONDB!E58)</f>
        <v>1967-112A</v>
      </c>
      <c r="F58" s="72" t="str">
        <f aca="false">IF(MOONDB!F58="", "", MOONDB!F58)</f>
        <v>1967-112A</v>
      </c>
      <c r="G58" s="72" t="n">
        <f aca="false">IF(MOONDB!G58="", "", MOONDB!G58)</f>
        <v>24783</v>
      </c>
      <c r="H58" s="72" t="str">
        <f aca="false">IF(MOONDB!H58="", "", MOONDB!H58)</f>
        <v>Atlas-Centaur</v>
      </c>
      <c r="I58" s="72" t="str">
        <f aca="false">IF(MOONDB!I58="", "", MOONDB!I58)</f>
        <v>Cape Canaveral, United States</v>
      </c>
      <c r="J58" s="72" t="str">
        <f aca="false">IF(MOONDB!J58="", "", MOONDB!J58)</f>
        <v>NASA-Office of Space Science Applications</v>
      </c>
      <c r="K58" s="72" t="str">
        <f aca="false">IF(MOONDB!K58="", "", MOONDB!K58)</f>
        <v>USA</v>
      </c>
      <c r="L58" s="72" t="str">
        <f aca="false">IF(MOONDB!L58="", "", MOONDB!L58)</f>
        <v>R-LND</v>
      </c>
      <c r="M58" s="73" t="str">
        <f aca="false">IF(MOONDB!M58="", "", MOONDB!M58)</f>
        <v/>
      </c>
      <c r="N58" s="73" t="n">
        <f aca="false">IF(MOONDB!N58="", "", MOONDB!N58)</f>
        <v>299.6</v>
      </c>
      <c r="O58" s="72" t="str">
        <f aca="false">IF(MOONDB!O58="", "", MOONDB!O58)</f>
        <v>Unknown</v>
      </c>
      <c r="P58" s="72" t="str">
        <f aca="false">IF(MOONDB!P58="", "", MOONDB!P58)</f>
        <v>Soft landing</v>
      </c>
      <c r="Q58" s="72" t="str">
        <f aca="false">IF(MOONDB!Q58="", "", MOONDB!Q58)</f>
        <v/>
      </c>
      <c r="R58" s="72" t="str">
        <f aca="false">IF(MOONDB!R58="", "", MOONDB!R58)</f>
        <v>Success</v>
      </c>
      <c r="S58" s="72" t="str">
        <f aca="false">IF(MOONDB!S58="", "", MOONDB!S58)</f>
        <v/>
      </c>
      <c r="T58" s="72" t="str">
        <f aca="false">IF(MOONDB!T58="", "", MOONDB!T58)</f>
        <v/>
      </c>
      <c r="U58" s="72" t="str">
        <f aca="false">IF(MOONDB!U58="", "", MOONDB!U58)</f>
        <v>Moon surface</v>
      </c>
      <c r="V58" s="72" t="str">
        <f aca="false">IF(MOONDB!V58="", "", MOONDB!V58)</f>
        <v>M</v>
      </c>
      <c r="W58" s="72" t="str">
        <f aca="false">IF(MOONDB!W58="", "", MOONDB!W58)</f>
        <v>Soft landed (Moon)</v>
      </c>
      <c r="X58" s="72" t="n">
        <f aca="false">IF(MOONDB!X58="", "", MOONDB!X58)</f>
        <v>24786</v>
      </c>
      <c r="Y58" s="72" t="str">
        <f aca="false">IF(MOONDB!Y58="", "", MOONDB!Y58)</f>
        <v>LRO</v>
      </c>
      <c r="Z58" s="72" t="str">
        <f aca="false">IF(MOONDB!Z58="", "", MOONDB!Z58)</f>
        <v>d</v>
      </c>
      <c r="AA58" s="73" t="n">
        <f aca="false">IF(MOONDB!AA58="", "", MOONDB!AA58)</f>
        <v>0.4742</v>
      </c>
      <c r="AB58" s="73" t="n">
        <f aca="false">IF(MOONDB!AB58="", "", MOONDB!AB58)</f>
        <v>358.5725</v>
      </c>
      <c r="AC58" s="73" t="str">
        <f aca="false">IF(MOONDB!AC58="", "", MOONDB!AC58)</f>
        <v/>
      </c>
      <c r="AD58" s="73" t="str">
        <f aca="false">IF(MOONDB!AO58="", "", MOONDB!AO58)</f>
        <v/>
      </c>
      <c r="AE58" s="73" t="str">
        <f aca="false">IF(MOONDB!AP58="", "", MOONDB!AP58)</f>
        <v/>
      </c>
      <c r="AF58" s="73" t="str">
        <f aca="false">IF(MOONDB!AQ58="", "", MOONDB!AQ58)</f>
        <v/>
      </c>
      <c r="AG58" s="73" t="str">
        <f aca="false">IF(MOONDB!AR58="", "", MOONDB!AR58)</f>
        <v/>
      </c>
      <c r="AH58" s="73" t="str">
        <f aca="false">IF(MOONDB!AS58="", "", MOONDB!AS58)</f>
        <v/>
      </c>
      <c r="AI58" s="73" t="str">
        <f aca="false">IF(MOONDB!AT58="", "", MOONDB!AT58)</f>
        <v/>
      </c>
      <c r="AJ58" s="73" t="str">
        <f aca="false">IF(MOONDB!AU58="", "", MOONDB!AU58)</f>
        <v/>
      </c>
      <c r="AK58" s="74"/>
      <c r="AL58" s="74"/>
      <c r="AM58" s="74"/>
      <c r="AN58" s="74"/>
      <c r="AO58" s="74"/>
      <c r="AP58" s="74"/>
    </row>
    <row r="59" customFormat="false" ht="14.7" hidden="false" customHeight="true" outlineLevel="0" collapsed="false">
      <c r="A59" s="72" t="str">
        <f aca="false">IF(MOONDB!A59="", "", MOONDB!A59)</f>
        <v>Surveyor 7</v>
      </c>
      <c r="B59" s="72" t="str">
        <f aca="false">IF(MOONDB!B59="", "", MOONDB!B59)</f>
        <v>Surveyor 7</v>
      </c>
      <c r="C59" s="72" t="str">
        <f aca="false">IF(MOONDB!C59="", "", MOONDB!C59)</f>
        <v>Surveyor</v>
      </c>
      <c r="D59" s="72" t="str">
        <f aca="false">IF(MOONDB!D59="", "", MOONDB!D59)</f>
        <v>-</v>
      </c>
      <c r="E59" s="72" t="str">
        <f aca="false">IF(MOONDB!E59="", "", MOONDB!E59)</f>
        <v>1968-001A</v>
      </c>
      <c r="F59" s="72" t="str">
        <f aca="false">IF(MOONDB!F59="", "", MOONDB!F59)</f>
        <v>1968-001A</v>
      </c>
      <c r="G59" s="72" t="n">
        <f aca="false">IF(MOONDB!G59="", "", MOONDB!G59)</f>
        <v>24844</v>
      </c>
      <c r="H59" s="72" t="str">
        <f aca="false">IF(MOONDB!H59="", "", MOONDB!H59)</f>
        <v>Atlas-Centaur</v>
      </c>
      <c r="I59" s="72" t="str">
        <f aca="false">IF(MOONDB!I59="", "", MOONDB!I59)</f>
        <v>Cape Canaveral, United States</v>
      </c>
      <c r="J59" s="72" t="str">
        <f aca="false">IF(MOONDB!J59="", "", MOONDB!J59)</f>
        <v>NASA-Office of Space Science Applications</v>
      </c>
      <c r="K59" s="72" t="str">
        <f aca="false">IF(MOONDB!K59="", "", MOONDB!K59)</f>
        <v>USA</v>
      </c>
      <c r="L59" s="72" t="str">
        <f aca="false">IF(MOONDB!L59="", "", MOONDB!L59)</f>
        <v>R-LND</v>
      </c>
      <c r="M59" s="73" t="str">
        <f aca="false">IF(MOONDB!M59="", "", MOONDB!M59)</f>
        <v/>
      </c>
      <c r="N59" s="73" t="n">
        <f aca="false">IF(MOONDB!N59="", "", MOONDB!N59)</f>
        <v>305.7</v>
      </c>
      <c r="O59" s="72" t="str">
        <f aca="false">IF(MOONDB!O59="", "", MOONDB!O59)</f>
        <v>Unknown</v>
      </c>
      <c r="P59" s="72" t="str">
        <f aca="false">IF(MOONDB!P59="", "", MOONDB!P59)</f>
        <v>Soft landing</v>
      </c>
      <c r="Q59" s="72" t="str">
        <f aca="false">IF(MOONDB!Q59="", "", MOONDB!Q59)</f>
        <v/>
      </c>
      <c r="R59" s="72" t="str">
        <f aca="false">IF(MOONDB!R59="", "", MOONDB!R59)</f>
        <v>Success</v>
      </c>
      <c r="S59" s="72" t="str">
        <f aca="false">IF(MOONDB!S59="", "", MOONDB!S59)</f>
        <v/>
      </c>
      <c r="T59" s="72" t="str">
        <f aca="false">IF(MOONDB!T59="", "", MOONDB!T59)</f>
        <v/>
      </c>
      <c r="U59" s="72" t="str">
        <f aca="false">IF(MOONDB!U59="", "", MOONDB!U59)</f>
        <v>Moon surface</v>
      </c>
      <c r="V59" s="72" t="str">
        <f aca="false">IF(MOONDB!V59="", "", MOONDB!V59)</f>
        <v>M</v>
      </c>
      <c r="W59" s="72" t="str">
        <f aca="false">IF(MOONDB!W59="", "", MOONDB!W59)</f>
        <v>Soft landed (Moon)</v>
      </c>
      <c r="X59" s="72" t="n">
        <f aca="false">IF(MOONDB!X59="", "", MOONDB!X59)</f>
        <v>24847</v>
      </c>
      <c r="Y59" s="72" t="str">
        <f aca="false">IF(MOONDB!Y59="", "", MOONDB!Y59)</f>
        <v>LRO</v>
      </c>
      <c r="Z59" s="72" t="str">
        <f aca="false">IF(MOONDB!Z59="", "", MOONDB!Z59)</f>
        <v>d</v>
      </c>
      <c r="AA59" s="73" t="n">
        <f aca="false">IF(MOONDB!AA59="", "", MOONDB!AA59)</f>
        <v>-40.9812</v>
      </c>
      <c r="AB59" s="73" t="n">
        <f aca="false">IF(MOONDB!AB59="", "", MOONDB!AB59)</f>
        <v>348.4873</v>
      </c>
      <c r="AC59" s="73" t="str">
        <f aca="false">IF(MOONDB!AC59="", "", MOONDB!AC59)</f>
        <v/>
      </c>
      <c r="AD59" s="73" t="str">
        <f aca="false">IF(MOONDB!AO59="", "", MOONDB!AO59)</f>
        <v/>
      </c>
      <c r="AE59" s="73" t="str">
        <f aca="false">IF(MOONDB!AP59="", "", MOONDB!AP59)</f>
        <v/>
      </c>
      <c r="AF59" s="73" t="str">
        <f aca="false">IF(MOONDB!AQ59="", "", MOONDB!AQ59)</f>
        <v/>
      </c>
      <c r="AG59" s="73" t="str">
        <f aca="false">IF(MOONDB!AR59="", "", MOONDB!AR59)</f>
        <v/>
      </c>
      <c r="AH59" s="73" t="str">
        <f aca="false">IF(MOONDB!AS59="", "", MOONDB!AS59)</f>
        <v/>
      </c>
      <c r="AI59" s="73" t="str">
        <f aca="false">IF(MOONDB!AT59="", "", MOONDB!AT59)</f>
        <v/>
      </c>
      <c r="AJ59" s="73" t="str">
        <f aca="false">IF(MOONDB!AU59="", "", MOONDB!AU59)</f>
        <v/>
      </c>
      <c r="AK59" s="74"/>
      <c r="AL59" s="74"/>
      <c r="AM59" s="74"/>
      <c r="AN59" s="74"/>
      <c r="AO59" s="74"/>
      <c r="AP59" s="74"/>
    </row>
    <row r="60" customFormat="false" ht="14.25" hidden="false" customHeight="true" outlineLevel="0" collapsed="false">
      <c r="A60" s="72" t="str">
        <f aca="false">IF(MOONDB!A60="", "", MOONDB!A60)</f>
        <v>Luna 1968A</v>
      </c>
      <c r="B60" s="72" t="str">
        <f aca="false">IF(MOONDB!B60="", "", MOONDB!B60)</f>
        <v>Luna 1968A</v>
      </c>
      <c r="C60" s="72" t="str">
        <f aca="false">IF(MOONDB!C60="", "", MOONDB!C60)</f>
        <v>Luna</v>
      </c>
      <c r="D60" s="72" t="str">
        <f aca="false">IF(MOONDB!D60="", "", MOONDB!D60)</f>
        <v>-</v>
      </c>
      <c r="E60" s="72" t="str">
        <f aca="false">IF(MOONDB!E60="", "", MOONDB!E60)</f>
        <v>N/A</v>
      </c>
      <c r="F60" s="72" t="str">
        <f aca="false">IF(MOONDB!F60="", "", MOONDB!F60)</f>
        <v>N/A</v>
      </c>
      <c r="G60" s="72" t="n">
        <f aca="false">IF(MOONDB!G60="", "", MOONDB!G60)</f>
        <v>24875</v>
      </c>
      <c r="H60" s="72" t="str">
        <f aca="false">IF(MOONDB!H60="", "", MOONDB!H60)</f>
        <v>SL-6/A-2-e/Molniya/8K78</v>
      </c>
      <c r="I60" s="72" t="str">
        <f aca="false">IF(MOONDB!I60="", "", MOONDB!I60)</f>
        <v>Tyuratam (Baikonur Cosmodrome), U.S.S.R</v>
      </c>
      <c r="J60" s="72" t="str">
        <f aca="false">IF(MOONDB!J60="", "", MOONDB!J60)</f>
        <v>Unknown</v>
      </c>
      <c r="K60" s="72" t="str">
        <f aca="false">IF(MOONDB!K60="", "", MOONDB!K60)</f>
        <v>USSR</v>
      </c>
      <c r="L60" s="72" t="str">
        <f aca="false">IF(MOONDB!L60="", "", MOONDB!L60)</f>
        <v>R-ORB</v>
      </c>
      <c r="M60" s="73" t="str">
        <f aca="false">IF(MOONDB!M60="", "", MOONDB!M60)</f>
        <v/>
      </c>
      <c r="N60" s="73" t="str">
        <f aca="false">IF(MOONDB!N60="", "", MOONDB!N60)</f>
        <v/>
      </c>
      <c r="O60" s="72" t="str">
        <f aca="false">IF(MOONDB!O60="", "", MOONDB!O60)</f>
        <v>Unknown</v>
      </c>
      <c r="P60" s="72" t="str">
        <f aca="false">IF(MOONDB!P60="", "", MOONDB!P60)</f>
        <v>Orbit</v>
      </c>
      <c r="Q60" s="72" t="str">
        <f aca="false">IF(MOONDB!Q60="", "", MOONDB!Q60)</f>
        <v/>
      </c>
      <c r="R60" s="72" t="str">
        <f aca="false">IF(MOONDB!R60="", "", MOONDB!R60)</f>
        <v>Unproven</v>
      </c>
      <c r="S60" s="72" t="str">
        <f aca="false">IF(MOONDB!S60="", "", MOONDB!S60)</f>
        <v>Launcher failure</v>
      </c>
      <c r="T60" s="72" t="str">
        <f aca="false">IF(MOONDB!T60="", "", MOONDB!T60)</f>
        <v/>
      </c>
      <c r="U60" s="72" t="str">
        <f aca="false">IF(MOONDB!U60="", "", MOONDB!U60)</f>
        <v>Unknown</v>
      </c>
      <c r="V60" s="72" t="str">
        <f aca="false">IF(MOONDB!V60="", "", MOONDB!V60)</f>
        <v>E</v>
      </c>
      <c r="W60" s="72" t="str">
        <f aca="false">IF(MOONDB!W60="", "", MOONDB!W60)</f>
        <v>Destroyed during launch</v>
      </c>
      <c r="X60" s="72" t="n">
        <f aca="false">IF(MOONDB!X60="", "", MOONDB!X60)</f>
        <v>24875</v>
      </c>
      <c r="Y60" s="72" t="str">
        <f aca="false">IF(MOONDB!Y60="", "", MOONDB!Y60)</f>
        <v/>
      </c>
      <c r="Z60" s="72" t="str">
        <f aca="false">IF(MOONDB!Z60="", "", MOONDB!Z60)</f>
        <v/>
      </c>
      <c r="AA60" s="73" t="str">
        <f aca="false">IF(MOONDB!AA60="", "", MOONDB!AA60)</f>
        <v/>
      </c>
      <c r="AB60" s="73" t="str">
        <f aca="false">IF(MOONDB!AB60="", "", MOONDB!AB60)</f>
        <v/>
      </c>
      <c r="AC60" s="73" t="str">
        <f aca="false">IF(MOONDB!AC60="", "", MOONDB!AC60)</f>
        <v/>
      </c>
      <c r="AD60" s="73" t="str">
        <f aca="false">IF(MOONDB!AO60="", "", MOONDB!AO60)</f>
        <v/>
      </c>
      <c r="AE60" s="73" t="str">
        <f aca="false">IF(MOONDB!AP60="", "", MOONDB!AP60)</f>
        <v/>
      </c>
      <c r="AF60" s="73" t="str">
        <f aca="false">IF(MOONDB!AQ60="", "", MOONDB!AQ60)</f>
        <v/>
      </c>
      <c r="AG60" s="73" t="str">
        <f aca="false">IF(MOONDB!AR60="", "", MOONDB!AR60)</f>
        <v/>
      </c>
      <c r="AH60" s="73" t="str">
        <f aca="false">IF(MOONDB!AS60="", "", MOONDB!AS60)</f>
        <v/>
      </c>
      <c r="AI60" s="73" t="str">
        <f aca="false">IF(MOONDB!AT60="", "", MOONDB!AT60)</f>
        <v/>
      </c>
      <c r="AJ60" s="73" t="str">
        <f aca="false">IF(MOONDB!AU60="", "", MOONDB!AU60)</f>
        <v/>
      </c>
      <c r="AK60" s="74"/>
      <c r="AL60" s="74"/>
      <c r="AM60" s="74"/>
      <c r="AN60" s="74"/>
      <c r="AO60" s="74"/>
      <c r="AP60" s="74"/>
    </row>
    <row r="61" customFormat="false" ht="14.7" hidden="false" customHeight="true" outlineLevel="0" collapsed="false">
      <c r="A61" s="72" t="str">
        <f aca="false">IF(MOONDB!A61="", "", MOONDB!A61)</f>
        <v>Luna 14</v>
      </c>
      <c r="B61" s="72" t="str">
        <f aca="false">IF(MOONDB!B61="", "", MOONDB!B61)</f>
        <v>Luna 14</v>
      </c>
      <c r="C61" s="72" t="str">
        <f aca="false">IF(MOONDB!C61="", "", MOONDB!C61)</f>
        <v>Luna</v>
      </c>
      <c r="D61" s="72" t="str">
        <f aca="false">IF(MOONDB!D61="", "", MOONDB!D61)</f>
        <v>-</v>
      </c>
      <c r="E61" s="72" t="str">
        <f aca="false">IF(MOONDB!E61="", "", MOONDB!E61)</f>
        <v>1968-027A</v>
      </c>
      <c r="F61" s="72" t="str">
        <f aca="false">IF(MOONDB!F61="", "", MOONDB!F61)</f>
        <v>1968-027A</v>
      </c>
      <c r="G61" s="72" t="n">
        <f aca="false">IF(MOONDB!G61="", "", MOONDB!G61)</f>
        <v>24935</v>
      </c>
      <c r="H61" s="72" t="str">
        <f aca="false">IF(MOONDB!H61="", "", MOONDB!H61)</f>
        <v>Modified SS-6 (Sapwood) with 2nd Generation Upper Stage + Escape Stage</v>
      </c>
      <c r="I61" s="72" t="str">
        <f aca="false">IF(MOONDB!I61="", "", MOONDB!I61)</f>
        <v>Tyuratam (Baikonur Cosmodrome), U.S.S.R</v>
      </c>
      <c r="J61" s="72" t="str">
        <f aca="false">IF(MOONDB!J61="", "", MOONDB!J61)</f>
        <v>Unknown</v>
      </c>
      <c r="K61" s="72" t="str">
        <f aca="false">IF(MOONDB!K61="", "", MOONDB!K61)</f>
        <v>USSR</v>
      </c>
      <c r="L61" s="72" t="str">
        <f aca="false">IF(MOONDB!L61="", "", MOONDB!L61)</f>
        <v>R-ORB</v>
      </c>
      <c r="M61" s="73" t="str">
        <f aca="false">IF(MOONDB!M61="", "", MOONDB!M61)</f>
        <v/>
      </c>
      <c r="N61" s="73" t="n">
        <f aca="false">IF(MOONDB!N61="", "", MOONDB!N61)</f>
        <v>1700</v>
      </c>
      <c r="O61" s="72" t="str">
        <f aca="false">IF(MOONDB!O61="", "", MOONDB!O61)</f>
        <v>Unknown</v>
      </c>
      <c r="P61" s="72" t="str">
        <f aca="false">IF(MOONDB!P61="", "", MOONDB!P61)</f>
        <v>Orbit</v>
      </c>
      <c r="Q61" s="72" t="str">
        <f aca="false">IF(MOONDB!Q61="", "", MOONDB!Q61)</f>
        <v/>
      </c>
      <c r="R61" s="72" t="str">
        <f aca="false">IF(MOONDB!R61="", "", MOONDB!R61)</f>
        <v>Success</v>
      </c>
      <c r="S61" s="72" t="str">
        <f aca="false">IF(MOONDB!S61="", "", MOONDB!S61)</f>
        <v/>
      </c>
      <c r="T61" s="72" t="str">
        <f aca="false">IF(MOONDB!T61="", "", MOONDB!T61)</f>
        <v/>
      </c>
      <c r="U61" s="72" t="str">
        <f aca="false">IF(MOONDB!U61="", "", MOONDB!U61)</f>
        <v>Moon impact</v>
      </c>
      <c r="V61" s="72" t="str">
        <f aca="false">IF(MOONDB!V61="", "", MOONDB!V61)</f>
        <v>M</v>
      </c>
      <c r="W61" s="72" t="str">
        <f aca="false">IF(MOONDB!W61="", "", MOONDB!W61)</f>
        <v>Impacted (orbit decay)</v>
      </c>
      <c r="X61" s="72" t="str">
        <f aca="false">IF(MOONDB!X61="", "", MOONDB!X61)</f>
        <v>Unknown</v>
      </c>
      <c r="Y61" s="72" t="str">
        <f aca="false">IF(MOONDB!Y61="", "", MOONDB!Y61)</f>
        <v/>
      </c>
      <c r="Z61" s="72" t="str">
        <f aca="false">IF(MOONDB!Z61="", "", MOONDB!Z61)</f>
        <v>g</v>
      </c>
      <c r="AA61" s="73" t="str">
        <f aca="false">IF(MOONDB!AA61="", "", MOONDB!AA61)</f>
        <v>Unknown</v>
      </c>
      <c r="AB61" s="73" t="str">
        <f aca="false">IF(MOONDB!AB61="", "", MOONDB!AB61)</f>
        <v>Unknown</v>
      </c>
      <c r="AC61" s="73" t="str">
        <f aca="false">IF(MOONDB!AC61="", "", MOONDB!AC61)</f>
        <v/>
      </c>
      <c r="AD61" s="73" t="str">
        <f aca="false">IF(MOONDB!AO61="", "", MOONDB!AO61)</f>
        <v/>
      </c>
      <c r="AE61" s="73" t="str">
        <f aca="false">IF(MOONDB!AP61="", "", MOONDB!AP61)</f>
        <v/>
      </c>
      <c r="AF61" s="73" t="str">
        <f aca="false">IF(MOONDB!AQ61="", "", MOONDB!AQ61)</f>
        <v/>
      </c>
      <c r="AG61" s="73" t="str">
        <f aca="false">IF(MOONDB!AR61="", "", MOONDB!AR61)</f>
        <v/>
      </c>
      <c r="AH61" s="73" t="str">
        <f aca="false">IF(MOONDB!AS61="", "", MOONDB!AS61)</f>
        <v/>
      </c>
      <c r="AI61" s="73" t="str">
        <f aca="false">IF(MOONDB!AT61="", "", MOONDB!AT61)</f>
        <v/>
      </c>
      <c r="AJ61" s="73" t="str">
        <f aca="false">IF(MOONDB!AU61="", "", MOONDB!AU61)</f>
        <v/>
      </c>
      <c r="AK61" s="74"/>
      <c r="AL61" s="74"/>
      <c r="AM61" s="74"/>
      <c r="AN61" s="74"/>
      <c r="AO61" s="74"/>
      <c r="AP61" s="74"/>
    </row>
    <row r="62" customFormat="false" ht="14.25" hidden="false" customHeight="true" outlineLevel="0" collapsed="false">
      <c r="A62" s="72" t="str">
        <f aca="false">IF(MOONDB!A62="", "", MOONDB!A62)</f>
        <v>Zond 1968A</v>
      </c>
      <c r="B62" s="72" t="str">
        <f aca="false">IF(MOONDB!B62="", "", MOONDB!B62)</f>
        <v>Zond 1968A</v>
      </c>
      <c r="C62" s="72" t="str">
        <f aca="false">IF(MOONDB!C62="", "", MOONDB!C62)</f>
        <v>Zond</v>
      </c>
      <c r="D62" s="72" t="str">
        <f aca="false">IF(MOONDB!D62="", "", MOONDB!D62)</f>
        <v>-</v>
      </c>
      <c r="E62" s="72" t="str">
        <f aca="false">IF(MOONDB!E62="", "", MOONDB!E62)</f>
        <v>N/A</v>
      </c>
      <c r="F62" s="72" t="str">
        <f aca="false">IF(MOONDB!F62="", "", MOONDB!F62)</f>
        <v>N/A</v>
      </c>
      <c r="G62" s="72" t="n">
        <f aca="false">IF(MOONDB!G62="", "", MOONDB!G62)</f>
        <v>24950</v>
      </c>
      <c r="H62" s="72" t="str">
        <f aca="false">IF(MOONDB!H62="", "", MOONDB!H62)</f>
        <v>SL-12/D-1-e</v>
      </c>
      <c r="I62" s="72" t="str">
        <f aca="false">IF(MOONDB!I62="", "", MOONDB!I62)</f>
        <v>Tyuratam (Baikonur Cosmodrome), U.S.S.R</v>
      </c>
      <c r="J62" s="72" t="str">
        <f aca="false">IF(MOONDB!J62="", "", MOONDB!J62)</f>
        <v>Unknown</v>
      </c>
      <c r="K62" s="72" t="str">
        <f aca="false">IF(MOONDB!K62="", "", MOONDB!K62)</f>
        <v>USSR</v>
      </c>
      <c r="L62" s="72" t="str">
        <f aca="false">IF(MOONDB!L62="", "", MOONDB!L62)</f>
        <v>C-ORB-U</v>
      </c>
      <c r="M62" s="73" t="str">
        <f aca="false">IF(MOONDB!M62="", "", MOONDB!M62)</f>
        <v/>
      </c>
      <c r="N62" s="73" t="str">
        <f aca="false">IF(MOONDB!N62="", "", MOONDB!N62)</f>
        <v/>
      </c>
      <c r="O62" s="72" t="str">
        <f aca="false">IF(MOONDB!O62="", "", MOONDB!O62)</f>
        <v>Unknown</v>
      </c>
      <c r="P62" s="72" t="str">
        <f aca="false">IF(MOONDB!P62="", "", MOONDB!P62)</f>
        <v>Fly-by</v>
      </c>
      <c r="Q62" s="72" t="str">
        <f aca="false">IF(MOONDB!Q62="", "", MOONDB!Q62)</f>
        <v/>
      </c>
      <c r="R62" s="72" t="str">
        <f aca="false">IF(MOONDB!R62="", "", MOONDB!R62)</f>
        <v>Unproven</v>
      </c>
      <c r="S62" s="72" t="str">
        <f aca="false">IF(MOONDB!S62="", "", MOONDB!S62)</f>
        <v>Launcher failure</v>
      </c>
      <c r="T62" s="72" t="str">
        <f aca="false">IF(MOONDB!T62="", "", MOONDB!T62)</f>
        <v/>
      </c>
      <c r="U62" s="72" t="str">
        <f aca="false">IF(MOONDB!U62="", "", MOONDB!U62)</f>
        <v>Earth soft landing</v>
      </c>
      <c r="V62" s="72" t="str">
        <f aca="false">IF(MOONDB!V62="", "", MOONDB!V62)</f>
        <v>E</v>
      </c>
      <c r="W62" s="72" t="str">
        <f aca="false">IF(MOONDB!W62="", "", MOONDB!W62)</f>
        <v>Destroyed during launch</v>
      </c>
      <c r="X62" s="72" t="n">
        <f aca="false">IF(MOONDB!X62="", "", MOONDB!X62)</f>
        <v>24950</v>
      </c>
      <c r="Y62" s="72" t="str">
        <f aca="false">IF(MOONDB!Y62="", "", MOONDB!Y62)</f>
        <v/>
      </c>
      <c r="Z62" s="72" t="str">
        <f aca="false">IF(MOONDB!Z62="", "", MOONDB!Z62)</f>
        <v/>
      </c>
      <c r="AA62" s="73" t="str">
        <f aca="false">IF(MOONDB!AA62="", "", MOONDB!AA62)</f>
        <v/>
      </c>
      <c r="AB62" s="73" t="str">
        <f aca="false">IF(MOONDB!AB62="", "", MOONDB!AB62)</f>
        <v/>
      </c>
      <c r="AC62" s="73" t="str">
        <f aca="false">IF(MOONDB!AC62="", "", MOONDB!AC62)</f>
        <v/>
      </c>
      <c r="AD62" s="73" t="str">
        <f aca="false">IF(MOONDB!AO62="", "", MOONDB!AO62)</f>
        <v/>
      </c>
      <c r="AE62" s="73" t="str">
        <f aca="false">IF(MOONDB!AP62="", "", MOONDB!AP62)</f>
        <v/>
      </c>
      <c r="AF62" s="73" t="str">
        <f aca="false">IF(MOONDB!AQ62="", "", MOONDB!AQ62)</f>
        <v/>
      </c>
      <c r="AG62" s="73" t="str">
        <f aca="false">IF(MOONDB!AR62="", "", MOONDB!AR62)</f>
        <v/>
      </c>
      <c r="AH62" s="73" t="str">
        <f aca="false">IF(MOONDB!AS62="", "", MOONDB!AS62)</f>
        <v/>
      </c>
      <c r="AI62" s="73" t="str">
        <f aca="false">IF(MOONDB!AT62="", "", MOONDB!AT62)</f>
        <v/>
      </c>
      <c r="AJ62" s="73" t="str">
        <f aca="false">IF(MOONDB!AU62="", "", MOONDB!AU62)</f>
        <v/>
      </c>
      <c r="AK62" s="74"/>
      <c r="AL62" s="74"/>
      <c r="AM62" s="74"/>
      <c r="AN62" s="74"/>
      <c r="AO62" s="74"/>
      <c r="AP62" s="74"/>
    </row>
    <row r="63" customFormat="false" ht="14.25" hidden="false" customHeight="true" outlineLevel="0" collapsed="false">
      <c r="A63" s="72" t="str">
        <f aca="false">IF(MOONDB!A63="", "", MOONDB!A63)</f>
        <v>Zond 5</v>
      </c>
      <c r="B63" s="72" t="str">
        <f aca="false">IF(MOONDB!B63="", "", MOONDB!B63)</f>
        <v>Zond 5</v>
      </c>
      <c r="C63" s="72" t="str">
        <f aca="false">IF(MOONDB!C63="", "", MOONDB!C63)</f>
        <v>Zond</v>
      </c>
      <c r="D63" s="72" t="str">
        <f aca="false">IF(MOONDB!D63="", "", MOONDB!D63)</f>
        <v>-</v>
      </c>
      <c r="E63" s="72" t="str">
        <f aca="false">IF(MOONDB!E63="", "", MOONDB!E63)</f>
        <v>1968-076A</v>
      </c>
      <c r="F63" s="72" t="str">
        <f aca="false">IF(MOONDB!F63="", "", MOONDB!F63)</f>
        <v>1968-076A</v>
      </c>
      <c r="G63" s="72" t="n">
        <f aca="false">IF(MOONDB!G63="", "", MOONDB!G63)</f>
        <v>25095</v>
      </c>
      <c r="H63" s="72" t="str">
        <f aca="false">IF(MOONDB!H63="", "", MOONDB!H63)</f>
        <v>Proton Booster Plus Upper Stage and Escape Stages</v>
      </c>
      <c r="I63" s="72" t="str">
        <f aca="false">IF(MOONDB!I63="", "", MOONDB!I63)</f>
        <v>Tyuratam (Baikonur Cosmodrome), U.S.S.R</v>
      </c>
      <c r="J63" s="72" t="str">
        <f aca="false">IF(MOONDB!J63="", "", MOONDB!J63)</f>
        <v>Unknown</v>
      </c>
      <c r="K63" s="72" t="str">
        <f aca="false">IF(MOONDB!K63="", "", MOONDB!K63)</f>
        <v>USSR</v>
      </c>
      <c r="L63" s="72" t="str">
        <f aca="false">IF(MOONDB!L63="", "", MOONDB!L63)</f>
        <v>R-ORB</v>
      </c>
      <c r="M63" s="73" t="str">
        <f aca="false">IF(MOONDB!M63="", "", MOONDB!M63)</f>
        <v/>
      </c>
      <c r="N63" s="73" t="n">
        <f aca="false">IF(MOONDB!N63="", "", MOONDB!N63)</f>
        <v>5375</v>
      </c>
      <c r="O63" s="72" t="str">
        <f aca="false">IF(MOONDB!O63="", "", MOONDB!O63)</f>
        <v>Unknown</v>
      </c>
      <c r="P63" s="72" t="str">
        <f aca="false">IF(MOONDB!P63="", "", MOONDB!P63)</f>
        <v>Fly-by</v>
      </c>
      <c r="Q63" s="72" t="str">
        <f aca="false">IF(MOONDB!Q63="", "", MOONDB!Q63)</f>
        <v/>
      </c>
      <c r="R63" s="72" t="str">
        <f aca="false">IF(MOONDB!R63="", "", MOONDB!R63)</f>
        <v>Success</v>
      </c>
      <c r="S63" s="72" t="str">
        <f aca="false">IF(MOONDB!S63="", "", MOONDB!S63)</f>
        <v/>
      </c>
      <c r="T63" s="72" t="str">
        <f aca="false">IF(MOONDB!T63="", "", MOONDB!T63)</f>
        <v>first living creatures to fly past the Moon</v>
      </c>
      <c r="U63" s="72" t="str">
        <f aca="false">IF(MOONDB!U63="", "", MOONDB!U63)</f>
        <v>Earth soft landing</v>
      </c>
      <c r="V63" s="72" t="str">
        <f aca="false">IF(MOONDB!V63="", "", MOONDB!V63)</f>
        <v>E</v>
      </c>
      <c r="W63" s="72" t="str">
        <f aca="false">IF(MOONDB!W63="", "", MOONDB!W63)</f>
        <v>Soft landed (Earth)</v>
      </c>
      <c r="X63" s="72" t="n">
        <f aca="false">IF(MOONDB!X63="", "", MOONDB!X63)</f>
        <v>25102</v>
      </c>
      <c r="Y63" s="72" t="str">
        <f aca="false">IF(MOONDB!Y63="", "", MOONDB!Y63)</f>
        <v/>
      </c>
      <c r="Z63" s="72" t="str">
        <f aca="false">IF(MOONDB!Z63="", "", MOONDB!Z63)</f>
        <v/>
      </c>
      <c r="AA63" s="73" t="str">
        <f aca="false">IF(MOONDB!AA63="", "", MOONDB!AA63)</f>
        <v/>
      </c>
      <c r="AB63" s="73" t="str">
        <f aca="false">IF(MOONDB!AB63="", "", MOONDB!AB63)</f>
        <v/>
      </c>
      <c r="AC63" s="73" t="str">
        <f aca="false">IF(MOONDB!AC63="", "", MOONDB!AC63)</f>
        <v/>
      </c>
      <c r="AD63" s="73" t="str">
        <f aca="false">IF(MOONDB!AO63="", "", MOONDB!AO63)</f>
        <v/>
      </c>
      <c r="AE63" s="73" t="str">
        <f aca="false">IF(MOONDB!AP63="", "", MOONDB!AP63)</f>
        <v/>
      </c>
      <c r="AF63" s="73" t="str">
        <f aca="false">IF(MOONDB!AQ63="", "", MOONDB!AQ63)</f>
        <v/>
      </c>
      <c r="AG63" s="73" t="str">
        <f aca="false">IF(MOONDB!AR63="", "", MOONDB!AR63)</f>
        <v/>
      </c>
      <c r="AH63" s="73" t="str">
        <f aca="false">IF(MOONDB!AS63="", "", MOONDB!AS63)</f>
        <v/>
      </c>
      <c r="AI63" s="73" t="str">
        <f aca="false">IF(MOONDB!AT63="", "", MOONDB!AT63)</f>
        <v/>
      </c>
      <c r="AJ63" s="73" t="str">
        <f aca="false">IF(MOONDB!AU63="", "", MOONDB!AU63)</f>
        <v/>
      </c>
      <c r="AK63" s="74"/>
      <c r="AL63" s="74"/>
      <c r="AM63" s="74"/>
      <c r="AN63" s="74"/>
      <c r="AO63" s="74"/>
      <c r="AP63" s="74"/>
    </row>
    <row r="64" customFormat="false" ht="14.25" hidden="false" customHeight="true" outlineLevel="0" collapsed="false">
      <c r="A64" s="72" t="str">
        <f aca="false">IF(MOONDB!A64="", "", MOONDB!A64)</f>
        <v>Zond 6</v>
      </c>
      <c r="B64" s="72" t="str">
        <f aca="false">IF(MOONDB!B64="", "", MOONDB!B64)</f>
        <v>Zond 6</v>
      </c>
      <c r="C64" s="72" t="str">
        <f aca="false">IF(MOONDB!C64="", "", MOONDB!C64)</f>
        <v>Zond</v>
      </c>
      <c r="D64" s="72" t="str">
        <f aca="false">IF(MOONDB!D64="", "", MOONDB!D64)</f>
        <v>-</v>
      </c>
      <c r="E64" s="72" t="str">
        <f aca="false">IF(MOONDB!E64="", "", MOONDB!E64)</f>
        <v>1968-101A</v>
      </c>
      <c r="F64" s="72" t="str">
        <f aca="false">IF(MOONDB!F64="", "", MOONDB!F64)</f>
        <v>1968-101A</v>
      </c>
      <c r="G64" s="72" t="n">
        <f aca="false">IF(MOONDB!G64="", "", MOONDB!G64)</f>
        <v>25152</v>
      </c>
      <c r="H64" s="72" t="str">
        <f aca="false">IF(MOONDB!H64="", "", MOONDB!H64)</f>
        <v>Proton Booster Plus Upper Stage and Escape Stages</v>
      </c>
      <c r="I64" s="72" t="str">
        <f aca="false">IF(MOONDB!I64="", "", MOONDB!I64)</f>
        <v>Tyuratam (Baikonur Cosmodrome), U.S.S.R</v>
      </c>
      <c r="J64" s="72" t="str">
        <f aca="false">IF(MOONDB!J64="", "", MOONDB!J64)</f>
        <v>Unknown</v>
      </c>
      <c r="K64" s="72" t="str">
        <f aca="false">IF(MOONDB!K64="", "", MOONDB!K64)</f>
        <v>USSR</v>
      </c>
      <c r="L64" s="72" t="str">
        <f aca="false">IF(MOONDB!L64="", "", MOONDB!L64)</f>
        <v>R-ORB</v>
      </c>
      <c r="M64" s="73" t="str">
        <f aca="false">IF(MOONDB!M64="", "", MOONDB!M64)</f>
        <v/>
      </c>
      <c r="N64" s="73" t="n">
        <f aca="false">IF(MOONDB!N64="", "", MOONDB!N64)</f>
        <v>5375</v>
      </c>
      <c r="O64" s="72" t="str">
        <f aca="false">IF(MOONDB!O64="", "", MOONDB!O64)</f>
        <v>Unknown</v>
      </c>
      <c r="P64" s="72" t="str">
        <f aca="false">IF(MOONDB!P64="", "", MOONDB!P64)</f>
        <v>Fly-by</v>
      </c>
      <c r="Q64" s="72" t="str">
        <f aca="false">IF(MOONDB!Q64="", "", MOONDB!Q64)</f>
        <v/>
      </c>
      <c r="R64" s="72" t="str">
        <f aca="false">IF(MOONDB!R64="", "", MOONDB!R64)</f>
        <v>Success</v>
      </c>
      <c r="S64" s="72" t="str">
        <f aca="false">IF(MOONDB!S64="", "", MOONDB!S64)</f>
        <v/>
      </c>
      <c r="T64" s="72" t="str">
        <f aca="false">IF(MOONDB!T64="", "", MOONDB!T64)</f>
        <v>animal cargo lost on landing.</v>
      </c>
      <c r="U64" s="72" t="str">
        <f aca="false">IF(MOONDB!U64="", "", MOONDB!U64)</f>
        <v>Earth soft landing</v>
      </c>
      <c r="V64" s="72" t="str">
        <f aca="false">IF(MOONDB!V64="", "", MOONDB!V64)</f>
        <v>E</v>
      </c>
      <c r="W64" s="72" t="str">
        <f aca="false">IF(MOONDB!W64="", "", MOONDB!W64)</f>
        <v>Soft landed (Earth)</v>
      </c>
      <c r="X64" s="72" t="n">
        <f aca="false">IF(MOONDB!X64="", "", MOONDB!X64)</f>
        <v>25159</v>
      </c>
      <c r="Y64" s="72" t="str">
        <f aca="false">IF(MOONDB!Y64="", "", MOONDB!Y64)</f>
        <v/>
      </c>
      <c r="Z64" s="72" t="str">
        <f aca="false">IF(MOONDB!Z64="", "", MOONDB!Z64)</f>
        <v/>
      </c>
      <c r="AA64" s="73" t="str">
        <f aca="false">IF(MOONDB!AA64="", "", MOONDB!AA64)</f>
        <v/>
      </c>
      <c r="AB64" s="73" t="str">
        <f aca="false">IF(MOONDB!AB64="", "", MOONDB!AB64)</f>
        <v/>
      </c>
      <c r="AC64" s="73" t="str">
        <f aca="false">IF(MOONDB!AC64="", "", MOONDB!AC64)</f>
        <v/>
      </c>
      <c r="AD64" s="73" t="str">
        <f aca="false">IF(MOONDB!AO64="", "", MOONDB!AO64)</f>
        <v/>
      </c>
      <c r="AE64" s="73" t="str">
        <f aca="false">IF(MOONDB!AP64="", "", MOONDB!AP64)</f>
        <v/>
      </c>
      <c r="AF64" s="73" t="str">
        <f aca="false">IF(MOONDB!AQ64="", "", MOONDB!AQ64)</f>
        <v/>
      </c>
      <c r="AG64" s="73" t="str">
        <f aca="false">IF(MOONDB!AR64="", "", MOONDB!AR64)</f>
        <v/>
      </c>
      <c r="AH64" s="73" t="str">
        <f aca="false">IF(MOONDB!AS64="", "", MOONDB!AS64)</f>
        <v/>
      </c>
      <c r="AI64" s="73" t="str">
        <f aca="false">IF(MOONDB!AT64="", "", MOONDB!AT64)</f>
        <v/>
      </c>
      <c r="AJ64" s="73" t="str">
        <f aca="false">IF(MOONDB!AU64="", "", MOONDB!AU64)</f>
        <v/>
      </c>
      <c r="AK64" s="74"/>
      <c r="AL64" s="74"/>
      <c r="AM64" s="74"/>
      <c r="AN64" s="74"/>
      <c r="AO64" s="74"/>
      <c r="AP64" s="74"/>
    </row>
    <row r="65" customFormat="false" ht="14.25" hidden="false" customHeight="true" outlineLevel="0" collapsed="false">
      <c r="A65" s="72" t="str">
        <f aca="false">IF(MOONDB!A65="", "", MOONDB!A65)</f>
        <v>Apollo 8 Command Module</v>
      </c>
      <c r="B65" s="72" t="str">
        <f aca="false">IF(MOONDB!B65="", "", MOONDB!B65)</f>
        <v>Apollo 8</v>
      </c>
      <c r="C65" s="72" t="str">
        <f aca="false">IF(MOONDB!C65="", "", MOONDB!C65)</f>
        <v>Apollo</v>
      </c>
      <c r="D65" s="72" t="str">
        <f aca="false">IF(MOONDB!D65="", "", MOONDB!D65)</f>
        <v>-</v>
      </c>
      <c r="E65" s="72" t="str">
        <f aca="false">IF(MOONDB!E65="", "", MOONDB!E65)</f>
        <v>1968-118A</v>
      </c>
      <c r="F65" s="72" t="str">
        <f aca="false">IF(MOONDB!F65="", "", MOONDB!F65)</f>
        <v>1968-118A</v>
      </c>
      <c r="G65" s="72" t="n">
        <f aca="false">IF(MOONDB!G65="", "", MOONDB!G65)</f>
        <v>25193</v>
      </c>
      <c r="H65" s="72" t="str">
        <f aca="false">IF(MOONDB!H65="", "", MOONDB!H65)</f>
        <v>Saturn 5</v>
      </c>
      <c r="I65" s="72" t="str">
        <f aca="false">IF(MOONDB!I65="", "", MOONDB!I65)</f>
        <v>Cape Canaveral, United States</v>
      </c>
      <c r="J65" s="72" t="str">
        <f aca="false">IF(MOONDB!J65="", "", MOONDB!J65)</f>
        <v>NASA-Office of Manned Space Flight</v>
      </c>
      <c r="K65" s="72" t="str">
        <f aca="false">IF(MOONDB!K65="", "", MOONDB!K65)</f>
        <v>USA</v>
      </c>
      <c r="L65" s="72" t="str">
        <f aca="false">IF(MOONDB!L65="", "", MOONDB!L65)</f>
        <v>C-ORB</v>
      </c>
      <c r="M65" s="73" t="str">
        <f aca="false">IF(MOONDB!M65="", "", MOONDB!M65)</f>
        <v/>
      </c>
      <c r="N65" s="73" t="n">
        <f aca="false">IF(MOONDB!N65="", "", MOONDB!N65)</f>
        <v>28817</v>
      </c>
      <c r="O65" s="72" t="str">
        <f aca="false">IF(MOONDB!O65="", "", MOONDB!O65)</f>
        <v>Unknown</v>
      </c>
      <c r="P65" s="72" t="str">
        <f aca="false">IF(MOONDB!P65="", "", MOONDB!P65)</f>
        <v>Orbit</v>
      </c>
      <c r="Q65" s="72" t="str">
        <f aca="false">IF(MOONDB!Q65="", "", MOONDB!Q65)</f>
        <v>LLO</v>
      </c>
      <c r="R65" s="72" t="str">
        <f aca="false">IF(MOONDB!R65="", "", MOONDB!R65)</f>
        <v>Success</v>
      </c>
      <c r="S65" s="72" t="str">
        <f aca="false">IF(MOONDB!S65="", "", MOONDB!S65)</f>
        <v/>
      </c>
      <c r="T65" s="72" t="str">
        <f aca="false">IF(MOONDB!T65="", "", MOONDB!T65)</f>
        <v/>
      </c>
      <c r="U65" s="72" t="str">
        <f aca="false">IF(MOONDB!U65="", "", MOONDB!U65)</f>
        <v>Earth soft landing</v>
      </c>
      <c r="V65" s="72" t="str">
        <f aca="false">IF(MOONDB!V65="", "", MOONDB!V65)</f>
        <v>E</v>
      </c>
      <c r="W65" s="72" t="str">
        <f aca="false">IF(MOONDB!W65="", "", MOONDB!W65)</f>
        <v>Soft landed (Earth)</v>
      </c>
      <c r="X65" s="72" t="n">
        <f aca="false">IF(MOONDB!X65="", "", MOONDB!X65)</f>
        <v>25199</v>
      </c>
      <c r="Y65" s="72" t="str">
        <f aca="false">IF(MOONDB!Y65="", "", MOONDB!Y65)</f>
        <v/>
      </c>
      <c r="Z65" s="72" t="str">
        <f aca="false">IF(MOONDB!Z65="", "", MOONDB!Z65)</f>
        <v/>
      </c>
      <c r="AA65" s="73" t="str">
        <f aca="false">IF(MOONDB!AA65="", "", MOONDB!AA65)</f>
        <v/>
      </c>
      <c r="AB65" s="73" t="str">
        <f aca="false">IF(MOONDB!AB65="", "", MOONDB!AB65)</f>
        <v/>
      </c>
      <c r="AC65" s="73" t="str">
        <f aca="false">IF(MOONDB!AC65="", "", MOONDB!AC65)</f>
        <v/>
      </c>
      <c r="AD65" s="73" t="str">
        <f aca="false">IF(MOONDB!AO65="", "", MOONDB!AO65)</f>
        <v/>
      </c>
      <c r="AE65" s="73" t="str">
        <f aca="false">IF(MOONDB!AP65="", "", MOONDB!AP65)</f>
        <v/>
      </c>
      <c r="AF65" s="73" t="str">
        <f aca="false">IF(MOONDB!AQ65="", "", MOONDB!AQ65)</f>
        <v/>
      </c>
      <c r="AG65" s="73" t="str">
        <f aca="false">IF(MOONDB!AR65="", "", MOONDB!AR65)</f>
        <v/>
      </c>
      <c r="AH65" s="73" t="str">
        <f aca="false">IF(MOONDB!AS65="", "", MOONDB!AS65)</f>
        <v/>
      </c>
      <c r="AI65" s="73" t="str">
        <f aca="false">IF(MOONDB!AT65="", "", MOONDB!AT65)</f>
        <v/>
      </c>
      <c r="AJ65" s="73" t="str">
        <f aca="false">IF(MOONDB!AU65="", "", MOONDB!AU65)</f>
        <v/>
      </c>
      <c r="AK65" s="74"/>
      <c r="AL65" s="74"/>
      <c r="AM65" s="74"/>
      <c r="AN65" s="74"/>
      <c r="AO65" s="74"/>
      <c r="AP65" s="74"/>
    </row>
    <row r="66" customFormat="false" ht="14.25" hidden="false" customHeight="true" outlineLevel="0" collapsed="false">
      <c r="A66" s="72" t="str">
        <f aca="false">IF(MOONDB!A66="", "", MOONDB!A66)</f>
        <v>Apollo 8 Service Module</v>
      </c>
      <c r="B66" s="72" t="str">
        <f aca="false">IF(MOONDB!B66="", "", MOONDB!B66)</f>
        <v>Apollo 8</v>
      </c>
      <c r="C66" s="72" t="str">
        <f aca="false">IF(MOONDB!C66="", "", MOONDB!C66)</f>
        <v>Apollo</v>
      </c>
      <c r="D66" s="72" t="str">
        <f aca="false">IF(MOONDB!D66="", "", MOONDB!D66)</f>
        <v>-</v>
      </c>
      <c r="E66" s="72" t="str">
        <f aca="false">IF(MOONDB!E66="", "", MOONDB!E66)</f>
        <v>1968-118A</v>
      </c>
      <c r="F66" s="72" t="str">
        <f aca="false">IF(MOONDB!F66="", "", MOONDB!F66)</f>
        <v>1968-118A</v>
      </c>
      <c r="G66" s="72" t="n">
        <f aca="false">IF(MOONDB!G66="", "", MOONDB!G66)</f>
        <v>25193</v>
      </c>
      <c r="H66" s="72" t="str">
        <f aca="false">IF(MOONDB!H66="", "", MOONDB!H66)</f>
        <v>Saturn 5</v>
      </c>
      <c r="I66" s="72" t="str">
        <f aca="false">IF(MOONDB!I66="", "", MOONDB!I66)</f>
        <v>Cape Canaveral, United States</v>
      </c>
      <c r="J66" s="72" t="str">
        <f aca="false">IF(MOONDB!J66="", "", MOONDB!J66)</f>
        <v>NASA-Office of Manned Space Flight</v>
      </c>
      <c r="K66" s="72" t="str">
        <f aca="false">IF(MOONDB!K66="", "", MOONDB!K66)</f>
        <v>USA</v>
      </c>
      <c r="L66" s="72" t="str">
        <f aca="false">IF(MOONDB!L66="", "", MOONDB!L66)</f>
        <v>R-ORB</v>
      </c>
      <c r="M66" s="73" t="str">
        <f aca="false">IF(MOONDB!M66="", "", MOONDB!M66)</f>
        <v/>
      </c>
      <c r="N66" s="73" t="str">
        <f aca="false">IF(MOONDB!N66="", "", MOONDB!N66)</f>
        <v/>
      </c>
      <c r="O66" s="72" t="str">
        <f aca="false">IF(MOONDB!O66="", "", MOONDB!O66)</f>
        <v>Unknown</v>
      </c>
      <c r="P66" s="72" t="str">
        <f aca="false">IF(MOONDB!P66="", "", MOONDB!P66)</f>
        <v>Orbit</v>
      </c>
      <c r="Q66" s="72" t="str">
        <f aca="false">IF(MOONDB!Q66="", "", MOONDB!Q66)</f>
        <v>LLO</v>
      </c>
      <c r="R66" s="72" t="str">
        <f aca="false">IF(MOONDB!R66="", "", MOONDB!R66)</f>
        <v>Success</v>
      </c>
      <c r="S66" s="72" t="str">
        <f aca="false">IF(MOONDB!S66="", "", MOONDB!S66)</f>
        <v/>
      </c>
      <c r="T66" s="72" t="str">
        <f aca="false">IF(MOONDB!T66="", "", MOONDB!T66)</f>
        <v/>
      </c>
      <c r="U66" s="72" t="str">
        <f aca="false">IF(MOONDB!U66="", "", MOONDB!U66)</f>
        <v>Destructive Earth re-entry</v>
      </c>
      <c r="V66" s="72" t="str">
        <f aca="false">IF(MOONDB!V66="", "", MOONDB!V66)</f>
        <v>E</v>
      </c>
      <c r="W66" s="72" t="str">
        <f aca="false">IF(MOONDB!W66="", "", MOONDB!W66)</f>
        <v>Destroyed during re-entry</v>
      </c>
      <c r="X66" s="72" t="n">
        <f aca="false">IF(MOONDB!X66="", "", MOONDB!X66)</f>
        <v>25199</v>
      </c>
      <c r="Y66" s="72" t="str">
        <f aca="false">IF(MOONDB!Y66="", "", MOONDB!Y66)</f>
        <v/>
      </c>
      <c r="Z66" s="72" t="str">
        <f aca="false">IF(MOONDB!Z66="", "", MOONDB!Z66)</f>
        <v/>
      </c>
      <c r="AA66" s="73" t="str">
        <f aca="false">IF(MOONDB!AA66="", "", MOONDB!AA66)</f>
        <v/>
      </c>
      <c r="AB66" s="73" t="str">
        <f aca="false">IF(MOONDB!AB66="", "", MOONDB!AB66)</f>
        <v/>
      </c>
      <c r="AC66" s="73" t="str">
        <f aca="false">IF(MOONDB!AC66="", "", MOONDB!AC66)</f>
        <v/>
      </c>
      <c r="AD66" s="73" t="str">
        <f aca="false">IF(MOONDB!AO66="", "", MOONDB!AO66)</f>
        <v/>
      </c>
      <c r="AE66" s="73" t="str">
        <f aca="false">IF(MOONDB!AP66="", "", MOONDB!AP66)</f>
        <v/>
      </c>
      <c r="AF66" s="73" t="str">
        <f aca="false">IF(MOONDB!AQ66="", "", MOONDB!AQ66)</f>
        <v/>
      </c>
      <c r="AG66" s="73" t="str">
        <f aca="false">IF(MOONDB!AR66="", "", MOONDB!AR66)</f>
        <v/>
      </c>
      <c r="AH66" s="73" t="str">
        <f aca="false">IF(MOONDB!AS66="", "", MOONDB!AS66)</f>
        <v/>
      </c>
      <c r="AI66" s="73" t="str">
        <f aca="false">IF(MOONDB!AT66="", "", MOONDB!AT66)</f>
        <v/>
      </c>
      <c r="AJ66" s="73" t="str">
        <f aca="false">IF(MOONDB!AU66="", "", MOONDB!AU66)</f>
        <v/>
      </c>
      <c r="AK66" s="74"/>
      <c r="AL66" s="74"/>
      <c r="AM66" s="74"/>
      <c r="AN66" s="74"/>
      <c r="AO66" s="74"/>
      <c r="AP66" s="74"/>
    </row>
    <row r="67" customFormat="false" ht="14.7" hidden="false" customHeight="true" outlineLevel="0" collapsed="false">
      <c r="A67" s="72" t="str">
        <f aca="false">IF(MOONDB!A67="", "", MOONDB!A67)</f>
        <v>Apollo 8 S-IVB</v>
      </c>
      <c r="B67" s="72" t="str">
        <f aca="false">IF(MOONDB!B67="", "", MOONDB!B67)</f>
        <v>Apollo 8</v>
      </c>
      <c r="C67" s="72" t="str">
        <f aca="false">IF(MOONDB!C67="", "", MOONDB!C67)</f>
        <v>Apollo</v>
      </c>
      <c r="D67" s="72" t="str">
        <f aca="false">IF(MOONDB!D67="", "", MOONDB!D67)</f>
        <v>-</v>
      </c>
      <c r="E67" s="72" t="str">
        <f aca="false">IF(MOONDB!E67="", "", MOONDB!E67)</f>
        <v>1968-118B</v>
      </c>
      <c r="F67" s="72" t="str">
        <f aca="false">IF(MOONDB!F67="", "", MOONDB!F67)</f>
        <v>1968-118B</v>
      </c>
      <c r="G67" s="72" t="n">
        <f aca="false">IF(MOONDB!G67="", "", MOONDB!G67)</f>
        <v>25193</v>
      </c>
      <c r="H67" s="72" t="str">
        <f aca="false">IF(MOONDB!H67="", "", MOONDB!H67)</f>
        <v>Saturn 5</v>
      </c>
      <c r="I67" s="72" t="str">
        <f aca="false">IF(MOONDB!I67="", "", MOONDB!I67)</f>
        <v>Cape Canaveral, United States</v>
      </c>
      <c r="J67" s="72" t="str">
        <f aca="false">IF(MOONDB!J67="", "", MOONDB!J67)</f>
        <v>NASA-Office of Manned Space Flight</v>
      </c>
      <c r="K67" s="72" t="str">
        <f aca="false">IF(MOONDB!K67="", "", MOONDB!K67)</f>
        <v>USA</v>
      </c>
      <c r="L67" s="72" t="str">
        <f aca="false">IF(MOONDB!L67="", "", MOONDB!L67)</f>
        <v>R-LAU</v>
      </c>
      <c r="M67" s="73" t="n">
        <f aca="false">IF(MOONDB!M67="", "", MOONDB!M67)</f>
        <v>123000</v>
      </c>
      <c r="N67" s="73" t="n">
        <f aca="false">IF(MOONDB!N67="", "", MOONDB!N67)</f>
        <v>13500</v>
      </c>
      <c r="O67" s="72" t="str">
        <f aca="false">IF(MOONDB!O67="", "", MOONDB!O67)</f>
        <v>Unknown</v>
      </c>
      <c r="P67" s="72" t="str">
        <f aca="false">IF(MOONDB!P67="", "", MOONDB!P67)</f>
        <v>Fly-by</v>
      </c>
      <c r="Q67" s="72" t="str">
        <f aca="false">IF(MOONDB!Q67="", "", MOONDB!Q67)</f>
        <v/>
      </c>
      <c r="R67" s="72" t="str">
        <f aca="false">IF(MOONDB!R67="", "", MOONDB!R67)</f>
        <v>Success</v>
      </c>
      <c r="S67" s="72" t="str">
        <f aca="false">IF(MOONDB!S67="", "", MOONDB!S67)</f>
        <v/>
      </c>
      <c r="T67" s="72" t="str">
        <f aca="false">IF(MOONDB!T67="", "", MOONDB!T67)</f>
        <v/>
      </c>
      <c r="U67" s="72" t="str">
        <f aca="false">IF(MOONDB!U67="", "", MOONDB!U67)</f>
        <v>Heliocentric orbit</v>
      </c>
      <c r="V67" s="72" t="str">
        <f aca="false">IF(MOONDB!V67="", "", MOONDB!V67)</f>
        <v>S</v>
      </c>
      <c r="W67" s="72" t="str">
        <f aca="false">IF(MOONDB!W67="", "", MOONDB!W67)</f>
        <v>Orbit (Sun)</v>
      </c>
      <c r="X67" s="72" t="n">
        <f aca="false">IF(MOONDB!X67="", "", MOONDB!X67)</f>
        <v>25196</v>
      </c>
      <c r="Y67" s="72" t="str">
        <f aca="false">IF(MOONDB!Y67="", "", MOONDB!Y67)</f>
        <v/>
      </c>
      <c r="Z67" s="72" t="str">
        <f aca="false">IF(MOONDB!Z67="", "", MOONDB!Z67)</f>
        <v/>
      </c>
      <c r="AA67" s="73" t="str">
        <f aca="false">IF(MOONDB!AA67="", "", MOONDB!AA67)</f>
        <v/>
      </c>
      <c r="AB67" s="73" t="str">
        <f aca="false">IF(MOONDB!AB67="", "", MOONDB!AB67)</f>
        <v/>
      </c>
      <c r="AC67" s="73" t="str">
        <f aca="false">IF(MOONDB!AC67="", "", MOONDB!AC67)</f>
        <v>Yes</v>
      </c>
      <c r="AD67" s="73" t="str">
        <f aca="false">IF(MOONDB!AO67="", "", MOONDB!AO67)</f>
        <v>cylinder</v>
      </c>
      <c r="AE67" s="73" t="n">
        <f aca="false">IF(MOONDB!AP67="", "", MOONDB!AP67)</f>
        <v>18.7</v>
      </c>
      <c r="AF67" s="73" t="n">
        <f aca="false">IF(MOONDB!AQ67="", "", MOONDB!AQ67)</f>
        <v>6.6</v>
      </c>
      <c r="AG67" s="73" t="str">
        <f aca="false">IF(MOONDB!AR67="", "", MOONDB!AR67)</f>
        <v>horizons</v>
      </c>
      <c r="AH67" s="73" t="str">
        <f aca="false">IF(MOONDB!AS67="", "", MOONDB!AS67)</f>
        <v/>
      </c>
      <c r="AI67" s="73" t="str">
        <f aca="false">IF(MOONDB!AT67="", "", MOONDB!AT67)</f>
        <v/>
      </c>
      <c r="AJ67" s="73" t="str">
        <f aca="false">IF(MOONDB!AU67="", "", MOONDB!AU67)</f>
        <v/>
      </c>
      <c r="AK67" s="74"/>
      <c r="AL67" s="74"/>
      <c r="AM67" s="74"/>
      <c r="AN67" s="74"/>
      <c r="AO67" s="74"/>
      <c r="AP67" s="74"/>
    </row>
    <row r="68" customFormat="false" ht="14.7" hidden="false" customHeight="true" outlineLevel="0" collapsed="false">
      <c r="A68" s="72" t="str">
        <f aca="false">IF(MOONDB!A68="", "", MOONDB!A68)</f>
        <v>Zond 1969A</v>
      </c>
      <c r="B68" s="72" t="str">
        <f aca="false">IF(MOONDB!B68="", "", MOONDB!B68)</f>
        <v>Zond 1969A</v>
      </c>
      <c r="C68" s="72" t="str">
        <f aca="false">IF(MOONDB!C68="", "", MOONDB!C68)</f>
        <v>Zond</v>
      </c>
      <c r="D68" s="72" t="str">
        <f aca="false">IF(MOONDB!D68="", "", MOONDB!D68)</f>
        <v>-</v>
      </c>
      <c r="E68" s="72" t="str">
        <f aca="false">IF(MOONDB!E68="", "", MOONDB!E68)</f>
        <v>N/A</v>
      </c>
      <c r="F68" s="72" t="str">
        <f aca="false">IF(MOONDB!F68="", "", MOONDB!F68)</f>
        <v>N/A</v>
      </c>
      <c r="G68" s="72" t="n">
        <f aca="false">IF(MOONDB!G68="", "", MOONDB!G68)</f>
        <v>25223</v>
      </c>
      <c r="H68" s="72" t="str">
        <f aca="false">IF(MOONDB!H68="", "", MOONDB!H68)</f>
        <v>SL-12/D-1-e</v>
      </c>
      <c r="I68" s="72" t="str">
        <f aca="false">IF(MOONDB!I68="", "", MOONDB!I68)</f>
        <v>Tyuratam (Baikonur Cosmodrome), U.S.S.R</v>
      </c>
      <c r="J68" s="72" t="str">
        <f aca="false">IF(MOONDB!J68="", "", MOONDB!J68)</f>
        <v>Unknown</v>
      </c>
      <c r="K68" s="72" t="str">
        <f aca="false">IF(MOONDB!K68="", "", MOONDB!K68)</f>
        <v>USSR</v>
      </c>
      <c r="L68" s="72" t="str">
        <f aca="false">IF(MOONDB!L68="", "", MOONDB!L68)</f>
        <v>C-ORB-U</v>
      </c>
      <c r="M68" s="73" t="str">
        <f aca="false">IF(MOONDB!M68="", "", MOONDB!M68)</f>
        <v/>
      </c>
      <c r="N68" s="73" t="str">
        <f aca="false">IF(MOONDB!N68="", "", MOONDB!N68)</f>
        <v/>
      </c>
      <c r="O68" s="72" t="str">
        <f aca="false">IF(MOONDB!O68="", "", MOONDB!O68)</f>
        <v>Unknown</v>
      </c>
      <c r="P68" s="72" t="str">
        <f aca="false">IF(MOONDB!P68="", "", MOONDB!P68)</f>
        <v>Fly-by</v>
      </c>
      <c r="Q68" s="72" t="str">
        <f aca="false">IF(MOONDB!Q68="", "", MOONDB!Q68)</f>
        <v/>
      </c>
      <c r="R68" s="72" t="str">
        <f aca="false">IF(MOONDB!R68="", "", MOONDB!R68)</f>
        <v>Unproven</v>
      </c>
      <c r="S68" s="72" t="str">
        <f aca="false">IF(MOONDB!S68="", "", MOONDB!S68)</f>
        <v>Launcher failure</v>
      </c>
      <c r="T68" s="72" t="str">
        <f aca="false">IF(MOONDB!T68="", "", MOONDB!T68)</f>
        <v/>
      </c>
      <c r="U68" s="72" t="str">
        <f aca="false">IF(MOONDB!U68="", "", MOONDB!U68)</f>
        <v>Earth soft landing</v>
      </c>
      <c r="V68" s="72" t="str">
        <f aca="false">IF(MOONDB!V68="", "", MOONDB!V68)</f>
        <v>E</v>
      </c>
      <c r="W68" s="72" t="str">
        <f aca="false">IF(MOONDB!W68="", "", MOONDB!W68)</f>
        <v>Destroyed during launch</v>
      </c>
      <c r="X68" s="72" t="n">
        <f aca="false">IF(MOONDB!X68="", "", MOONDB!X68)</f>
        <v>25223</v>
      </c>
      <c r="Y68" s="72" t="str">
        <f aca="false">IF(MOONDB!Y68="", "", MOONDB!Y68)</f>
        <v/>
      </c>
      <c r="Z68" s="72" t="str">
        <f aca="false">IF(MOONDB!Z68="", "", MOONDB!Z68)</f>
        <v/>
      </c>
      <c r="AA68" s="73" t="str">
        <f aca="false">IF(MOONDB!AA68="", "", MOONDB!AA68)</f>
        <v/>
      </c>
      <c r="AB68" s="73" t="str">
        <f aca="false">IF(MOONDB!AB68="", "", MOONDB!AB68)</f>
        <v/>
      </c>
      <c r="AC68" s="73" t="str">
        <f aca="false">IF(MOONDB!AC68="", "", MOONDB!AC68)</f>
        <v/>
      </c>
      <c r="AD68" s="73" t="str">
        <f aca="false">IF(MOONDB!AO68="", "", MOONDB!AO68)</f>
        <v/>
      </c>
      <c r="AE68" s="73" t="str">
        <f aca="false">IF(MOONDB!AP68="", "", MOONDB!AP68)</f>
        <v/>
      </c>
      <c r="AF68" s="73" t="str">
        <f aca="false">IF(MOONDB!AQ68="", "", MOONDB!AQ68)</f>
        <v/>
      </c>
      <c r="AG68" s="73" t="str">
        <f aca="false">IF(MOONDB!AR68="", "", MOONDB!AR68)</f>
        <v/>
      </c>
      <c r="AH68" s="73" t="str">
        <f aca="false">IF(MOONDB!AS68="", "", MOONDB!AS68)</f>
        <v/>
      </c>
      <c r="AI68" s="73" t="str">
        <f aca="false">IF(MOONDB!AT68="", "", MOONDB!AT68)</f>
        <v/>
      </c>
      <c r="AJ68" s="73" t="str">
        <f aca="false">IF(MOONDB!AU68="", "", MOONDB!AU68)</f>
        <v/>
      </c>
      <c r="AK68" s="74"/>
      <c r="AL68" s="74"/>
      <c r="AM68" s="74"/>
      <c r="AN68" s="74"/>
      <c r="AO68" s="74"/>
      <c r="AP68" s="74"/>
    </row>
    <row r="69" customFormat="false" ht="14.7" hidden="false" customHeight="true" outlineLevel="0" collapsed="false">
      <c r="A69" s="72" t="str">
        <f aca="false">IF(MOONDB!A69="", "", MOONDB!A69)</f>
        <v>Luna 1969A</v>
      </c>
      <c r="B69" s="72" t="str">
        <f aca="false">IF(MOONDB!B69="", "", MOONDB!B69)</f>
        <v>Luna 1969A</v>
      </c>
      <c r="C69" s="72" t="str">
        <f aca="false">IF(MOONDB!C69="", "", MOONDB!C69)</f>
        <v>Luna</v>
      </c>
      <c r="D69" s="72" t="str">
        <f aca="false">IF(MOONDB!D69="", "", MOONDB!D69)</f>
        <v>-</v>
      </c>
      <c r="E69" s="72" t="str">
        <f aca="false">IF(MOONDB!E69="", "", MOONDB!E69)</f>
        <v>N/A</v>
      </c>
      <c r="F69" s="72" t="str">
        <f aca="false">IF(MOONDB!F69="", "", MOONDB!F69)</f>
        <v>N/A</v>
      </c>
      <c r="G69" s="72" t="n">
        <f aca="false">IF(MOONDB!G69="", "", MOONDB!G69)</f>
        <v>25253</v>
      </c>
      <c r="H69" s="72" t="str">
        <f aca="false">IF(MOONDB!H69="", "", MOONDB!H69)</f>
        <v>SL-12/D-1-e</v>
      </c>
      <c r="I69" s="72" t="str">
        <f aca="false">IF(MOONDB!I69="", "", MOONDB!I69)</f>
        <v>Tyuratam (Baikonur Cosmodrome), U.S.S.R</v>
      </c>
      <c r="J69" s="72" t="str">
        <f aca="false">IF(MOONDB!J69="", "", MOONDB!J69)</f>
        <v>Unknown</v>
      </c>
      <c r="K69" s="72" t="str">
        <f aca="false">IF(MOONDB!K69="", "", MOONDB!K69)</f>
        <v>USSR</v>
      </c>
      <c r="L69" s="72" t="str">
        <f aca="false">IF(MOONDB!L69="", "", MOONDB!L69)</f>
        <v>R-LND</v>
      </c>
      <c r="M69" s="73" t="str">
        <f aca="false">IF(MOONDB!M69="", "", MOONDB!M69)</f>
        <v/>
      </c>
      <c r="N69" s="73" t="str">
        <f aca="false">IF(MOONDB!N69="", "", MOONDB!N69)</f>
        <v/>
      </c>
      <c r="O69" s="72" t="str">
        <f aca="false">IF(MOONDB!O69="", "", MOONDB!O69)</f>
        <v>Unknown</v>
      </c>
      <c r="P69" s="72" t="str">
        <f aca="false">IF(MOONDB!P69="", "", MOONDB!P69)</f>
        <v>Soft landing</v>
      </c>
      <c r="Q69" s="72" t="str">
        <f aca="false">IF(MOONDB!Q69="", "", MOONDB!Q69)</f>
        <v/>
      </c>
      <c r="R69" s="72" t="str">
        <f aca="false">IF(MOONDB!R69="", "", MOONDB!R69)</f>
        <v>Unproven</v>
      </c>
      <c r="S69" s="72" t="str">
        <f aca="false">IF(MOONDB!S69="", "", MOONDB!S69)</f>
        <v>Launcher failure</v>
      </c>
      <c r="T69" s="72" t="str">
        <f aca="false">IF(MOONDB!T69="", "", MOONDB!T69)</f>
        <v/>
      </c>
      <c r="U69" s="72" t="str">
        <f aca="false">IF(MOONDB!U69="", "", MOONDB!U69)</f>
        <v>Moon surface</v>
      </c>
      <c r="V69" s="72" t="str">
        <f aca="false">IF(MOONDB!V69="", "", MOONDB!V69)</f>
        <v>E</v>
      </c>
      <c r="W69" s="72" t="str">
        <f aca="false">IF(MOONDB!W69="", "", MOONDB!W69)</f>
        <v>Destroyed during launch</v>
      </c>
      <c r="X69" s="72" t="n">
        <f aca="false">IF(MOONDB!X69="", "", MOONDB!X69)</f>
        <v>25253</v>
      </c>
      <c r="Y69" s="72" t="str">
        <f aca="false">IF(MOONDB!Y69="", "", MOONDB!Y69)</f>
        <v/>
      </c>
      <c r="Z69" s="72" t="str">
        <f aca="false">IF(MOONDB!Z69="", "", MOONDB!Z69)</f>
        <v/>
      </c>
      <c r="AA69" s="73" t="str">
        <f aca="false">IF(MOONDB!AA69="", "", MOONDB!AA69)</f>
        <v/>
      </c>
      <c r="AB69" s="73" t="str">
        <f aca="false">IF(MOONDB!AB69="", "", MOONDB!AB69)</f>
        <v/>
      </c>
      <c r="AC69" s="73" t="str">
        <f aca="false">IF(MOONDB!AC69="", "", MOONDB!AC69)</f>
        <v/>
      </c>
      <c r="AD69" s="73" t="str">
        <f aca="false">IF(MOONDB!AO69="", "", MOONDB!AO69)</f>
        <v/>
      </c>
      <c r="AE69" s="73" t="str">
        <f aca="false">IF(MOONDB!AP69="", "", MOONDB!AP69)</f>
        <v/>
      </c>
      <c r="AF69" s="73" t="str">
        <f aca="false">IF(MOONDB!AQ69="", "", MOONDB!AQ69)</f>
        <v/>
      </c>
      <c r="AG69" s="73" t="str">
        <f aca="false">IF(MOONDB!AR69="", "", MOONDB!AR69)</f>
        <v/>
      </c>
      <c r="AH69" s="73" t="str">
        <f aca="false">IF(MOONDB!AS69="", "", MOONDB!AS69)</f>
        <v/>
      </c>
      <c r="AI69" s="73" t="str">
        <f aca="false">IF(MOONDB!AT69="", "", MOONDB!AT69)</f>
        <v/>
      </c>
      <c r="AJ69" s="73" t="str">
        <f aca="false">IF(MOONDB!AU69="", "", MOONDB!AU69)</f>
        <v/>
      </c>
      <c r="AK69" s="74"/>
      <c r="AL69" s="74"/>
      <c r="AM69" s="74"/>
      <c r="AN69" s="74"/>
      <c r="AO69" s="74"/>
      <c r="AP69" s="74"/>
    </row>
    <row r="70" customFormat="false" ht="14.7" hidden="false" customHeight="true" outlineLevel="0" collapsed="false">
      <c r="A70" s="72" t="str">
        <f aca="false">IF(MOONDB!A70="", "", MOONDB!A70)</f>
        <v>Luna 1969A Lunokhod</v>
      </c>
      <c r="B70" s="72" t="str">
        <f aca="false">IF(MOONDB!B70="", "", MOONDB!B70)</f>
        <v>Luna 1969A</v>
      </c>
      <c r="C70" s="72" t="str">
        <f aca="false">IF(MOONDB!C70="", "", MOONDB!C70)</f>
        <v>Luna</v>
      </c>
      <c r="D70" s="72" t="str">
        <f aca="false">IF(MOONDB!D70="", "", MOONDB!D70)</f>
        <v>Luna 1969A</v>
      </c>
      <c r="E70" s="72" t="str">
        <f aca="false">IF(MOONDB!E70="", "", MOONDB!E70)</f>
        <v>N/A</v>
      </c>
      <c r="F70" s="72" t="str">
        <f aca="false">IF(MOONDB!F70="", "", MOONDB!F70)</f>
        <v>N/A</v>
      </c>
      <c r="G70" s="72" t="n">
        <f aca="false">IF(MOONDB!G70="", "", MOONDB!G70)</f>
        <v>25253</v>
      </c>
      <c r="H70" s="72" t="str">
        <f aca="false">IF(MOONDB!H70="", "", MOONDB!H70)</f>
        <v>SL-12/D-1-e</v>
      </c>
      <c r="I70" s="72" t="str">
        <f aca="false">IF(MOONDB!I70="", "", MOONDB!I70)</f>
        <v>Tyuratam (Baikonur Cosmodrome), U.S.S.R</v>
      </c>
      <c r="J70" s="72" t="str">
        <f aca="false">IF(MOONDB!J70="", "", MOONDB!J70)</f>
        <v>Unknown</v>
      </c>
      <c r="K70" s="72" t="str">
        <f aca="false">IF(MOONDB!K70="", "", MOONDB!K70)</f>
        <v>USSR</v>
      </c>
      <c r="L70" s="72" t="str">
        <f aca="false">IF(MOONDB!L70="", "", MOONDB!L70)</f>
        <v>R-ROV</v>
      </c>
      <c r="M70" s="73" t="str">
        <f aca="false">IF(MOONDB!M70="", "", MOONDB!M70)</f>
        <v/>
      </c>
      <c r="N70" s="73" t="str">
        <f aca="false">IF(MOONDB!N70="", "", MOONDB!N70)</f>
        <v/>
      </c>
      <c r="O70" s="72" t="str">
        <f aca="false">IF(MOONDB!O70="", "", MOONDB!O70)</f>
        <v>Unknown</v>
      </c>
      <c r="P70" s="72" t="str">
        <f aca="false">IF(MOONDB!P70="", "", MOONDB!P70)</f>
        <v>Surface exploration</v>
      </c>
      <c r="Q70" s="72" t="str">
        <f aca="false">IF(MOONDB!Q70="", "", MOONDB!Q70)</f>
        <v/>
      </c>
      <c r="R70" s="72" t="str">
        <f aca="false">IF(MOONDB!R70="", "", MOONDB!R70)</f>
        <v>Unproven</v>
      </c>
      <c r="S70" s="72" t="str">
        <f aca="false">IF(MOONDB!S70="", "", MOONDB!S70)</f>
        <v>Launcher failure</v>
      </c>
      <c r="T70" s="72" t="str">
        <f aca="false">IF(MOONDB!T70="", "", MOONDB!T70)</f>
        <v>it had radioactive material on board</v>
      </c>
      <c r="U70" s="72" t="str">
        <f aca="false">IF(MOONDB!U70="", "", MOONDB!U70)</f>
        <v>Moon surface</v>
      </c>
      <c r="V70" s="72" t="str">
        <f aca="false">IF(MOONDB!V70="", "", MOONDB!V70)</f>
        <v>E</v>
      </c>
      <c r="W70" s="72" t="str">
        <f aca="false">IF(MOONDB!W70="", "", MOONDB!W70)</f>
        <v>Destroyed during launch</v>
      </c>
      <c r="X70" s="72" t="n">
        <f aca="false">IF(MOONDB!X70="", "", MOONDB!X70)</f>
        <v>25253</v>
      </c>
      <c r="Y70" s="72" t="str">
        <f aca="false">IF(MOONDB!Y70="", "", MOONDB!Y70)</f>
        <v/>
      </c>
      <c r="Z70" s="72" t="str">
        <f aca="false">IF(MOONDB!Z70="", "", MOONDB!Z70)</f>
        <v/>
      </c>
      <c r="AA70" s="73" t="str">
        <f aca="false">IF(MOONDB!AA70="", "", MOONDB!AA70)</f>
        <v/>
      </c>
      <c r="AB70" s="73" t="str">
        <f aca="false">IF(MOONDB!AB70="", "", MOONDB!AB70)</f>
        <v/>
      </c>
      <c r="AC70" s="73" t="str">
        <f aca="false">IF(MOONDB!AC70="", "", MOONDB!AC70)</f>
        <v/>
      </c>
      <c r="AD70" s="73" t="str">
        <f aca="false">IF(MOONDB!AO70="", "", MOONDB!AO70)</f>
        <v/>
      </c>
      <c r="AE70" s="73" t="str">
        <f aca="false">IF(MOONDB!AP70="", "", MOONDB!AP70)</f>
        <v/>
      </c>
      <c r="AF70" s="73" t="str">
        <f aca="false">IF(MOONDB!AQ70="", "", MOONDB!AQ70)</f>
        <v/>
      </c>
      <c r="AG70" s="73" t="str">
        <f aca="false">IF(MOONDB!AR70="", "", MOONDB!AR70)</f>
        <v/>
      </c>
      <c r="AH70" s="73" t="str">
        <f aca="false">IF(MOONDB!AS70="", "", MOONDB!AS70)</f>
        <v/>
      </c>
      <c r="AI70" s="73" t="str">
        <f aca="false">IF(MOONDB!AT70="", "", MOONDB!AT70)</f>
        <v/>
      </c>
      <c r="AJ70" s="73" t="str">
        <f aca="false">IF(MOONDB!AU70="", "", MOONDB!AU70)</f>
        <v/>
      </c>
      <c r="AK70" s="74"/>
      <c r="AL70" s="74"/>
      <c r="AM70" s="74"/>
      <c r="AN70" s="74"/>
      <c r="AO70" s="74"/>
      <c r="AP70" s="74"/>
    </row>
    <row r="71" customFormat="false" ht="14.7" hidden="false" customHeight="true" outlineLevel="0" collapsed="false">
      <c r="A71" s="72" t="str">
        <f aca="false">IF(MOONDB!A71="", "", MOONDB!A71)</f>
        <v>Zond L1S-1</v>
      </c>
      <c r="B71" s="72" t="str">
        <f aca="false">IF(MOONDB!B71="", "", MOONDB!B71)</f>
        <v>Zond L1S-1</v>
      </c>
      <c r="C71" s="72" t="str">
        <f aca="false">IF(MOONDB!C71="", "", MOONDB!C71)</f>
        <v>Zond</v>
      </c>
      <c r="D71" s="72" t="str">
        <f aca="false">IF(MOONDB!D71="", "", MOONDB!D71)</f>
        <v>-</v>
      </c>
      <c r="E71" s="72" t="str">
        <f aca="false">IF(MOONDB!E71="", "", MOONDB!E71)</f>
        <v>N/A</v>
      </c>
      <c r="F71" s="72" t="str">
        <f aca="false">IF(MOONDB!F71="", "", MOONDB!F71)</f>
        <v>N/A</v>
      </c>
      <c r="G71" s="72" t="n">
        <f aca="false">IF(MOONDB!G71="", "", MOONDB!G71)</f>
        <v>25255</v>
      </c>
      <c r="H71" s="72" t="str">
        <f aca="false">IF(MOONDB!H71="", "", MOONDB!H71)</f>
        <v>SL-15/N-1</v>
      </c>
      <c r="I71" s="72" t="str">
        <f aca="false">IF(MOONDB!I71="", "", MOONDB!I71)</f>
        <v>Tyuratam (Baikonur Cosmodrome), U.S.S.R</v>
      </c>
      <c r="J71" s="72" t="str">
        <f aca="false">IF(MOONDB!J71="", "", MOONDB!J71)</f>
        <v>Unknown</v>
      </c>
      <c r="K71" s="72" t="str">
        <f aca="false">IF(MOONDB!K71="", "", MOONDB!K71)</f>
        <v>USSR</v>
      </c>
      <c r="L71" s="72" t="str">
        <f aca="false">IF(MOONDB!L71="", "", MOONDB!L71)</f>
        <v>C-ORB-U</v>
      </c>
      <c r="M71" s="73" t="str">
        <f aca="false">IF(MOONDB!M71="", "", MOONDB!M71)</f>
        <v/>
      </c>
      <c r="N71" s="73" t="str">
        <f aca="false">IF(MOONDB!N71="", "", MOONDB!N71)</f>
        <v/>
      </c>
      <c r="O71" s="72" t="str">
        <f aca="false">IF(MOONDB!O71="", "", MOONDB!O71)</f>
        <v>Unknown</v>
      </c>
      <c r="P71" s="72" t="str">
        <f aca="false">IF(MOONDB!P71="", "", MOONDB!P71)</f>
        <v>Orbit</v>
      </c>
      <c r="Q71" s="72" t="str">
        <f aca="false">IF(MOONDB!Q71="", "", MOONDB!Q71)</f>
        <v/>
      </c>
      <c r="R71" s="72" t="str">
        <f aca="false">IF(MOONDB!R71="", "", MOONDB!R71)</f>
        <v>Unproven</v>
      </c>
      <c r="S71" s="72" t="str">
        <f aca="false">IF(MOONDB!S71="", "", MOONDB!S71)</f>
        <v>Launcher failure</v>
      </c>
      <c r="T71" s="72" t="str">
        <f aca="false">IF(MOONDB!T71="", "", MOONDB!T71)</f>
        <v/>
      </c>
      <c r="U71" s="72" t="str">
        <f aca="false">IF(MOONDB!U71="", "", MOONDB!U71)</f>
        <v>Unknown</v>
      </c>
      <c r="V71" s="72" t="str">
        <f aca="false">IF(MOONDB!V71="", "", MOONDB!V71)</f>
        <v>E</v>
      </c>
      <c r="W71" s="72" t="str">
        <f aca="false">IF(MOONDB!W71="", "", MOONDB!W71)</f>
        <v>Destroyed during launch</v>
      </c>
      <c r="X71" s="72" t="n">
        <f aca="false">IF(MOONDB!X71="", "", MOONDB!X71)</f>
        <v>25255</v>
      </c>
      <c r="Y71" s="72" t="str">
        <f aca="false">IF(MOONDB!Y71="", "", MOONDB!Y71)</f>
        <v/>
      </c>
      <c r="Z71" s="72" t="str">
        <f aca="false">IF(MOONDB!Z71="", "", MOONDB!Z71)</f>
        <v/>
      </c>
      <c r="AA71" s="73" t="str">
        <f aca="false">IF(MOONDB!AA71="", "", MOONDB!AA71)</f>
        <v/>
      </c>
      <c r="AB71" s="73" t="str">
        <f aca="false">IF(MOONDB!AB71="", "", MOONDB!AB71)</f>
        <v/>
      </c>
      <c r="AC71" s="73" t="str">
        <f aca="false">IF(MOONDB!AC71="", "", MOONDB!AC71)</f>
        <v/>
      </c>
      <c r="AD71" s="73" t="str">
        <f aca="false">IF(MOONDB!AO71="", "", MOONDB!AO71)</f>
        <v/>
      </c>
      <c r="AE71" s="73" t="str">
        <f aca="false">IF(MOONDB!AP71="", "", MOONDB!AP71)</f>
        <v/>
      </c>
      <c r="AF71" s="73" t="str">
        <f aca="false">IF(MOONDB!AQ71="", "", MOONDB!AQ71)</f>
        <v/>
      </c>
      <c r="AG71" s="73" t="str">
        <f aca="false">IF(MOONDB!AR71="", "", MOONDB!AR71)</f>
        <v/>
      </c>
      <c r="AH71" s="73" t="str">
        <f aca="false">IF(MOONDB!AS71="", "", MOONDB!AS71)</f>
        <v/>
      </c>
      <c r="AI71" s="73" t="str">
        <f aca="false">IF(MOONDB!AT71="", "", MOONDB!AT71)</f>
        <v/>
      </c>
      <c r="AJ71" s="73" t="str">
        <f aca="false">IF(MOONDB!AU71="", "", MOONDB!AU71)</f>
        <v/>
      </c>
      <c r="AK71" s="74"/>
      <c r="AL71" s="74"/>
      <c r="AM71" s="74"/>
      <c r="AN71" s="74"/>
      <c r="AO71" s="74"/>
      <c r="AP71" s="74"/>
    </row>
    <row r="72" customFormat="false" ht="14.7" hidden="false" customHeight="true" outlineLevel="0" collapsed="false">
      <c r="A72" s="72" t="str">
        <f aca="false">IF(MOONDB!A72="", "", MOONDB!A72)</f>
        <v>Luna 1969B Ascent and re-entry stage</v>
      </c>
      <c r="B72" s="72" t="str">
        <f aca="false">IF(MOONDB!B72="", "", MOONDB!B72)</f>
        <v>Luna 1969B</v>
      </c>
      <c r="C72" s="72" t="str">
        <f aca="false">IF(MOONDB!C72="", "", MOONDB!C72)</f>
        <v>Luna</v>
      </c>
      <c r="D72" s="72" t="str">
        <f aca="false">IF(MOONDB!D72="", "", MOONDB!D72)</f>
        <v>-</v>
      </c>
      <c r="E72" s="72" t="str">
        <f aca="false">IF(MOONDB!E72="", "", MOONDB!E72)</f>
        <v>N/A</v>
      </c>
      <c r="F72" s="72" t="str">
        <f aca="false">IF(MOONDB!F72="", "", MOONDB!F72)</f>
        <v>N/A</v>
      </c>
      <c r="G72" s="72" t="n">
        <f aca="false">IF(MOONDB!G72="", "", MOONDB!G72)</f>
        <v>25308</v>
      </c>
      <c r="H72" s="72" t="str">
        <f aca="false">IF(MOONDB!H72="", "", MOONDB!H72)</f>
        <v>SL-12/D-1-e</v>
      </c>
      <c r="I72" s="72" t="str">
        <f aca="false">IF(MOONDB!I72="", "", MOONDB!I72)</f>
        <v>Tyuratam (Baikonur Cosmodrome), U.S.S.R</v>
      </c>
      <c r="J72" s="72" t="str">
        <f aca="false">IF(MOONDB!J72="", "", MOONDB!J72)</f>
        <v>Unknown</v>
      </c>
      <c r="K72" s="72" t="str">
        <f aca="false">IF(MOONDB!K72="", "", MOONDB!K72)</f>
        <v>USSR</v>
      </c>
      <c r="L72" s="72" t="str">
        <f aca="false">IF(MOONDB!L72="", "", MOONDB!L72)</f>
        <v>R-ASC</v>
      </c>
      <c r="M72" s="73" t="str">
        <f aca="false">IF(MOONDB!M72="", "", MOONDB!M72)</f>
        <v/>
      </c>
      <c r="N72" s="73" t="n">
        <f aca="false">IF(MOONDB!N72="", "", MOONDB!N72)</f>
        <v>1880</v>
      </c>
      <c r="O72" s="72" t="str">
        <f aca="false">IF(MOONDB!O72="", "", MOONDB!O72)</f>
        <v>Unknown</v>
      </c>
      <c r="P72" s="72" t="str">
        <f aca="false">IF(MOONDB!P72="", "", MOONDB!P72)</f>
        <v>Sample return (from surface)</v>
      </c>
      <c r="Q72" s="72" t="str">
        <f aca="false">IF(MOONDB!Q72="", "", MOONDB!Q72)</f>
        <v/>
      </c>
      <c r="R72" s="72" t="str">
        <f aca="false">IF(MOONDB!R72="", "", MOONDB!R72)</f>
        <v>Unproven</v>
      </c>
      <c r="S72" s="72" t="str">
        <f aca="false">IF(MOONDB!S72="", "", MOONDB!S72)</f>
        <v>Launcher failure</v>
      </c>
      <c r="T72" s="72" t="str">
        <f aca="false">IF(MOONDB!T72="", "", MOONDB!T72)</f>
        <v/>
      </c>
      <c r="U72" s="72" t="str">
        <f aca="false">IF(MOONDB!U72="", "", MOONDB!U72)</f>
        <v>Earth soft landing</v>
      </c>
      <c r="V72" s="72" t="str">
        <f aca="false">IF(MOONDB!V72="", "", MOONDB!V72)</f>
        <v>E</v>
      </c>
      <c r="W72" s="72" t="str">
        <f aca="false">IF(MOONDB!W72="", "", MOONDB!W72)</f>
        <v>Destroyed during launch</v>
      </c>
      <c r="X72" s="72" t="n">
        <f aca="false">IF(MOONDB!X72="", "", MOONDB!X72)</f>
        <v>25308</v>
      </c>
      <c r="Y72" s="72" t="str">
        <f aca="false">IF(MOONDB!Y72="", "", MOONDB!Y72)</f>
        <v/>
      </c>
      <c r="Z72" s="72" t="str">
        <f aca="false">IF(MOONDB!Z72="", "", MOONDB!Z72)</f>
        <v/>
      </c>
      <c r="AA72" s="73" t="str">
        <f aca="false">IF(MOONDB!AA72="", "", MOONDB!AA72)</f>
        <v/>
      </c>
      <c r="AB72" s="73" t="str">
        <f aca="false">IF(MOONDB!AB72="", "", MOONDB!AB72)</f>
        <v/>
      </c>
      <c r="AC72" s="73" t="str">
        <f aca="false">IF(MOONDB!AC72="", "", MOONDB!AC72)</f>
        <v/>
      </c>
      <c r="AD72" s="73" t="str">
        <f aca="false">IF(MOONDB!AO72="", "", MOONDB!AO72)</f>
        <v/>
      </c>
      <c r="AE72" s="73" t="str">
        <f aca="false">IF(MOONDB!AP72="", "", MOONDB!AP72)</f>
        <v/>
      </c>
      <c r="AF72" s="73" t="str">
        <f aca="false">IF(MOONDB!AQ72="", "", MOONDB!AQ72)</f>
        <v/>
      </c>
      <c r="AG72" s="73" t="str">
        <f aca="false">IF(MOONDB!AR72="", "", MOONDB!AR72)</f>
        <v/>
      </c>
      <c r="AH72" s="73" t="str">
        <f aca="false">IF(MOONDB!AS72="", "", MOONDB!AS72)</f>
        <v/>
      </c>
      <c r="AI72" s="73" t="str">
        <f aca="false">IF(MOONDB!AT72="", "", MOONDB!AT72)</f>
        <v/>
      </c>
      <c r="AJ72" s="73" t="str">
        <f aca="false">IF(MOONDB!AU72="", "", MOONDB!AU72)</f>
        <v/>
      </c>
      <c r="AK72" s="74"/>
      <c r="AL72" s="74"/>
      <c r="AM72" s="74"/>
      <c r="AN72" s="74"/>
      <c r="AO72" s="74"/>
      <c r="AP72" s="74"/>
    </row>
    <row r="73" customFormat="false" ht="14.25" hidden="false" customHeight="true" outlineLevel="0" collapsed="false">
      <c r="A73" s="72" t="str">
        <f aca="false">IF(MOONDB!A73="", "", MOONDB!A73)</f>
        <v>Luna 1969B Lander</v>
      </c>
      <c r="B73" s="72" t="str">
        <f aca="false">IF(MOONDB!B73="", "", MOONDB!B73)</f>
        <v>Luna 1969B</v>
      </c>
      <c r="C73" s="72" t="str">
        <f aca="false">IF(MOONDB!C73="", "", MOONDB!C73)</f>
        <v>Luna</v>
      </c>
      <c r="D73" s="72" t="str">
        <f aca="false">IF(MOONDB!D73="", "", MOONDB!D73)</f>
        <v>-</v>
      </c>
      <c r="E73" s="72" t="str">
        <f aca="false">IF(MOONDB!E73="", "", MOONDB!E73)</f>
        <v>N/A</v>
      </c>
      <c r="F73" s="72" t="str">
        <f aca="false">IF(MOONDB!F73="", "", MOONDB!F73)</f>
        <v>N/A</v>
      </c>
      <c r="G73" s="72" t="n">
        <f aca="false">IF(MOONDB!G73="", "", MOONDB!G73)</f>
        <v>25308</v>
      </c>
      <c r="H73" s="72" t="str">
        <f aca="false">IF(MOONDB!H73="", "", MOONDB!H73)</f>
        <v>SL-12/D-1-e</v>
      </c>
      <c r="I73" s="72" t="str">
        <f aca="false">IF(MOONDB!I73="", "", MOONDB!I73)</f>
        <v>Tyuratam (Baikonur Cosmodrome), U.S.S.R</v>
      </c>
      <c r="J73" s="72" t="str">
        <f aca="false">IF(MOONDB!J73="", "", MOONDB!J73)</f>
        <v>Unknown</v>
      </c>
      <c r="K73" s="72" t="str">
        <f aca="false">IF(MOONDB!K73="", "", MOONDB!K73)</f>
        <v>USSR</v>
      </c>
      <c r="L73" s="72" t="str">
        <f aca="false">IF(MOONDB!L73="", "", MOONDB!L73)</f>
        <v>R-LND</v>
      </c>
      <c r="M73" s="73" t="str">
        <f aca="false">IF(MOONDB!M73="", "", MOONDB!M73)</f>
        <v/>
      </c>
      <c r="N73" s="73" t="str">
        <f aca="false">IF(MOONDB!N73="", "", MOONDB!N73)</f>
        <v/>
      </c>
      <c r="O73" s="72" t="str">
        <f aca="false">IF(MOONDB!O73="", "", MOONDB!O73)</f>
        <v>Unknown</v>
      </c>
      <c r="P73" s="72" t="str">
        <f aca="false">IF(MOONDB!P73="", "", MOONDB!P73)</f>
        <v>Soft landing</v>
      </c>
      <c r="Q73" s="72" t="str">
        <f aca="false">IF(MOONDB!Q73="", "", MOONDB!Q73)</f>
        <v/>
      </c>
      <c r="R73" s="72" t="str">
        <f aca="false">IF(MOONDB!R73="", "", MOONDB!R73)</f>
        <v>Unproven</v>
      </c>
      <c r="S73" s="72" t="str">
        <f aca="false">IF(MOONDB!S73="", "", MOONDB!S73)</f>
        <v>Launcher failure</v>
      </c>
      <c r="T73" s="72" t="str">
        <f aca="false">IF(MOONDB!T73="", "", MOONDB!T73)</f>
        <v/>
      </c>
      <c r="U73" s="72" t="str">
        <f aca="false">IF(MOONDB!U73="", "", MOONDB!U73)</f>
        <v>Moon surface</v>
      </c>
      <c r="V73" s="72" t="str">
        <f aca="false">IF(MOONDB!V73="", "", MOONDB!V73)</f>
        <v>E</v>
      </c>
      <c r="W73" s="72" t="str">
        <f aca="false">IF(MOONDB!W73="", "", MOONDB!W73)</f>
        <v>Destroyed during launch</v>
      </c>
      <c r="X73" s="72" t="n">
        <f aca="false">IF(MOONDB!X73="", "", MOONDB!X73)</f>
        <v>25308</v>
      </c>
      <c r="Y73" s="72" t="str">
        <f aca="false">IF(MOONDB!Y73="", "", MOONDB!Y73)</f>
        <v/>
      </c>
      <c r="Z73" s="72" t="str">
        <f aca="false">IF(MOONDB!Z73="", "", MOONDB!Z73)</f>
        <v/>
      </c>
      <c r="AA73" s="73" t="str">
        <f aca="false">IF(MOONDB!AA73="", "", MOONDB!AA73)</f>
        <v/>
      </c>
      <c r="AB73" s="73" t="str">
        <f aca="false">IF(MOONDB!AB73="", "", MOONDB!AB73)</f>
        <v/>
      </c>
      <c r="AC73" s="73" t="str">
        <f aca="false">IF(MOONDB!AC73="", "", MOONDB!AC73)</f>
        <v/>
      </c>
      <c r="AD73" s="73" t="str">
        <f aca="false">IF(MOONDB!AO73="", "", MOONDB!AO73)</f>
        <v/>
      </c>
      <c r="AE73" s="73" t="str">
        <f aca="false">IF(MOONDB!AP73="", "", MOONDB!AP73)</f>
        <v/>
      </c>
      <c r="AF73" s="73" t="str">
        <f aca="false">IF(MOONDB!AQ73="", "", MOONDB!AQ73)</f>
        <v/>
      </c>
      <c r="AG73" s="73" t="str">
        <f aca="false">IF(MOONDB!AR73="", "", MOONDB!AR73)</f>
        <v/>
      </c>
      <c r="AH73" s="73" t="str">
        <f aca="false">IF(MOONDB!AS73="", "", MOONDB!AS73)</f>
        <v/>
      </c>
      <c r="AI73" s="73" t="str">
        <f aca="false">IF(MOONDB!AT73="", "", MOONDB!AT73)</f>
        <v/>
      </c>
      <c r="AJ73" s="73" t="str">
        <f aca="false">IF(MOONDB!AU73="", "", MOONDB!AU73)</f>
        <v/>
      </c>
      <c r="AK73" s="74"/>
      <c r="AL73" s="74"/>
      <c r="AM73" s="74"/>
      <c r="AN73" s="74"/>
      <c r="AO73" s="74"/>
      <c r="AP73" s="74"/>
    </row>
    <row r="74" customFormat="false" ht="14.25" hidden="false" customHeight="true" outlineLevel="0" collapsed="false">
      <c r="A74" s="72" t="str">
        <f aca="false">IF(MOONDB!A74="", "", MOONDB!A74)</f>
        <v>Apollo 10 Command Module</v>
      </c>
      <c r="B74" s="72" t="str">
        <f aca="false">IF(MOONDB!B74="", "", MOONDB!B74)</f>
        <v>Apollo 10</v>
      </c>
      <c r="C74" s="72" t="str">
        <f aca="false">IF(MOONDB!C74="", "", MOONDB!C74)</f>
        <v>Apollo</v>
      </c>
      <c r="D74" s="72" t="str">
        <f aca="false">IF(MOONDB!D74="", "", MOONDB!D74)</f>
        <v>-</v>
      </c>
      <c r="E74" s="72" t="str">
        <f aca="false">IF(MOONDB!E74="", "", MOONDB!E74)</f>
        <v>1969-043A</v>
      </c>
      <c r="F74" s="72" t="str">
        <f aca="false">IF(MOONDB!F74="", "", MOONDB!F74)</f>
        <v>1969-043A</v>
      </c>
      <c r="G74" s="72" t="n">
        <f aca="false">IF(MOONDB!G74="", "", MOONDB!G74)</f>
        <v>25341</v>
      </c>
      <c r="H74" s="72" t="str">
        <f aca="false">IF(MOONDB!H74="", "", MOONDB!H74)</f>
        <v>Saturn 5</v>
      </c>
      <c r="I74" s="72" t="str">
        <f aca="false">IF(MOONDB!I74="", "", MOONDB!I74)</f>
        <v>Cape Canaveral, United States</v>
      </c>
      <c r="J74" s="72" t="str">
        <f aca="false">IF(MOONDB!J74="", "", MOONDB!J74)</f>
        <v>NASA-Office of Manned Space Flight</v>
      </c>
      <c r="K74" s="72" t="str">
        <f aca="false">IF(MOONDB!K74="", "", MOONDB!K74)</f>
        <v>USA</v>
      </c>
      <c r="L74" s="72" t="str">
        <f aca="false">IF(MOONDB!L74="", "", MOONDB!L74)</f>
        <v>C-ORB</v>
      </c>
      <c r="M74" s="73" t="str">
        <f aca="false">IF(MOONDB!M74="", "", MOONDB!M74)</f>
        <v/>
      </c>
      <c r="N74" s="73" t="n">
        <f aca="false">IF(MOONDB!N74="", "", MOONDB!N74)</f>
        <v>28834</v>
      </c>
      <c r="O74" s="72" t="str">
        <f aca="false">IF(MOONDB!O74="", "", MOONDB!O74)</f>
        <v>Unknown</v>
      </c>
      <c r="P74" s="72" t="str">
        <f aca="false">IF(MOONDB!P74="", "", MOONDB!P74)</f>
        <v>Orbit</v>
      </c>
      <c r="Q74" s="72" t="str">
        <f aca="false">IF(MOONDB!Q74="", "", MOONDB!Q74)</f>
        <v>LLO</v>
      </c>
      <c r="R74" s="72" t="str">
        <f aca="false">IF(MOONDB!R74="", "", MOONDB!R74)</f>
        <v>Success</v>
      </c>
      <c r="S74" s="72" t="str">
        <f aca="false">IF(MOONDB!S74="", "", MOONDB!S74)</f>
        <v/>
      </c>
      <c r="T74" s="72" t="str">
        <f aca="false">IF(MOONDB!T74="", "", MOONDB!T74)</f>
        <v/>
      </c>
      <c r="U74" s="72" t="str">
        <f aca="false">IF(MOONDB!U74="", "", MOONDB!U74)</f>
        <v>Earth soft landing</v>
      </c>
      <c r="V74" s="72" t="str">
        <f aca="false">IF(MOONDB!V74="", "", MOONDB!V74)</f>
        <v>E</v>
      </c>
      <c r="W74" s="72" t="str">
        <f aca="false">IF(MOONDB!W74="", "", MOONDB!W74)</f>
        <v>Soft landed (Earth)</v>
      </c>
      <c r="X74" s="72" t="n">
        <f aca="false">IF(MOONDB!X74="", "", MOONDB!X74)</f>
        <v>25349</v>
      </c>
      <c r="Y74" s="72" t="str">
        <f aca="false">IF(MOONDB!Y74="", "", MOONDB!Y74)</f>
        <v/>
      </c>
      <c r="Z74" s="72" t="str">
        <f aca="false">IF(MOONDB!Z74="", "", MOONDB!Z74)</f>
        <v/>
      </c>
      <c r="AA74" s="73" t="str">
        <f aca="false">IF(MOONDB!AA74="", "", MOONDB!AA74)</f>
        <v/>
      </c>
      <c r="AB74" s="73" t="str">
        <f aca="false">IF(MOONDB!AB74="", "", MOONDB!AB74)</f>
        <v/>
      </c>
      <c r="AC74" s="73" t="str">
        <f aca="false">IF(MOONDB!AC74="", "", MOONDB!AC74)</f>
        <v/>
      </c>
      <c r="AD74" s="73" t="str">
        <f aca="false">IF(MOONDB!AO74="", "", MOONDB!AO74)</f>
        <v/>
      </c>
      <c r="AE74" s="73" t="str">
        <f aca="false">IF(MOONDB!AP74="", "", MOONDB!AP74)</f>
        <v/>
      </c>
      <c r="AF74" s="73" t="str">
        <f aca="false">IF(MOONDB!AQ74="", "", MOONDB!AQ74)</f>
        <v/>
      </c>
      <c r="AG74" s="73" t="str">
        <f aca="false">IF(MOONDB!AR74="", "", MOONDB!AR74)</f>
        <v/>
      </c>
      <c r="AH74" s="73" t="str">
        <f aca="false">IF(MOONDB!AS74="", "", MOONDB!AS74)</f>
        <v/>
      </c>
      <c r="AI74" s="73" t="str">
        <f aca="false">IF(MOONDB!AT74="", "", MOONDB!AT74)</f>
        <v/>
      </c>
      <c r="AJ74" s="73" t="str">
        <f aca="false">IF(MOONDB!AU74="", "", MOONDB!AU74)</f>
        <v/>
      </c>
      <c r="AK74" s="74"/>
      <c r="AL74" s="74"/>
      <c r="AM74" s="74"/>
      <c r="AN74" s="74"/>
      <c r="AO74" s="74"/>
      <c r="AP74" s="74"/>
    </row>
    <row r="75" customFormat="false" ht="14.25" hidden="false" customHeight="true" outlineLevel="0" collapsed="false">
      <c r="A75" s="72" t="str">
        <f aca="false">IF(MOONDB!A75="", "", MOONDB!A75)</f>
        <v>Apollo 10 Service Module</v>
      </c>
      <c r="B75" s="72" t="str">
        <f aca="false">IF(MOONDB!B75="", "", MOONDB!B75)</f>
        <v>Apollo 10</v>
      </c>
      <c r="C75" s="72" t="str">
        <f aca="false">IF(MOONDB!C75="", "", MOONDB!C75)</f>
        <v>Apollo</v>
      </c>
      <c r="D75" s="72" t="str">
        <f aca="false">IF(MOONDB!D75="", "", MOONDB!D75)</f>
        <v>-</v>
      </c>
      <c r="E75" s="72" t="str">
        <f aca="false">IF(MOONDB!E75="", "", MOONDB!E75)</f>
        <v>1969-043A</v>
      </c>
      <c r="F75" s="72" t="str">
        <f aca="false">IF(MOONDB!F75="", "", MOONDB!F75)</f>
        <v>1969-043A</v>
      </c>
      <c r="G75" s="72" t="n">
        <f aca="false">IF(MOONDB!G75="", "", MOONDB!G75)</f>
        <v>25341</v>
      </c>
      <c r="H75" s="72" t="str">
        <f aca="false">IF(MOONDB!H75="", "", MOONDB!H75)</f>
        <v>Saturn 5</v>
      </c>
      <c r="I75" s="72" t="str">
        <f aca="false">IF(MOONDB!I75="", "", MOONDB!I75)</f>
        <v>Cape Canaveral, United States</v>
      </c>
      <c r="J75" s="72" t="str">
        <f aca="false">IF(MOONDB!J75="", "", MOONDB!J75)</f>
        <v>NASA-Office of Manned Space Flight</v>
      </c>
      <c r="K75" s="72" t="str">
        <f aca="false">IF(MOONDB!K75="", "", MOONDB!K75)</f>
        <v>USA</v>
      </c>
      <c r="L75" s="72" t="str">
        <f aca="false">IF(MOONDB!L75="", "", MOONDB!L75)</f>
        <v>R-ORB</v>
      </c>
      <c r="M75" s="73" t="str">
        <f aca="false">IF(MOONDB!M75="", "", MOONDB!M75)</f>
        <v/>
      </c>
      <c r="N75" s="73" t="str">
        <f aca="false">IF(MOONDB!N75="", "", MOONDB!N75)</f>
        <v/>
      </c>
      <c r="O75" s="72" t="str">
        <f aca="false">IF(MOONDB!O75="", "", MOONDB!O75)</f>
        <v>Unknown</v>
      </c>
      <c r="P75" s="72" t="str">
        <f aca="false">IF(MOONDB!P75="", "", MOONDB!P75)</f>
        <v>Orbit</v>
      </c>
      <c r="Q75" s="72" t="str">
        <f aca="false">IF(MOONDB!Q75="", "", MOONDB!Q75)</f>
        <v>LLO</v>
      </c>
      <c r="R75" s="72" t="str">
        <f aca="false">IF(MOONDB!R75="", "", MOONDB!R75)</f>
        <v>Success</v>
      </c>
      <c r="S75" s="72" t="str">
        <f aca="false">IF(MOONDB!S75="", "", MOONDB!S75)</f>
        <v/>
      </c>
      <c r="T75" s="72" t="str">
        <f aca="false">IF(MOONDB!T75="", "", MOONDB!T75)</f>
        <v/>
      </c>
      <c r="U75" s="72" t="str">
        <f aca="false">IF(MOONDB!U75="", "", MOONDB!U75)</f>
        <v>Destructive Earth re-entry</v>
      </c>
      <c r="V75" s="72" t="str">
        <f aca="false">IF(MOONDB!V75="", "", MOONDB!V75)</f>
        <v>E</v>
      </c>
      <c r="W75" s="72" t="str">
        <f aca="false">IF(MOONDB!W75="", "", MOONDB!W75)</f>
        <v>Destroyed during re-entry</v>
      </c>
      <c r="X75" s="72" t="n">
        <f aca="false">IF(MOONDB!X75="", "", MOONDB!X75)</f>
        <v>25349</v>
      </c>
      <c r="Y75" s="72" t="str">
        <f aca="false">IF(MOONDB!Y75="", "", MOONDB!Y75)</f>
        <v/>
      </c>
      <c r="Z75" s="72" t="str">
        <f aca="false">IF(MOONDB!Z75="", "", MOONDB!Z75)</f>
        <v/>
      </c>
      <c r="AA75" s="73" t="str">
        <f aca="false">IF(MOONDB!AA75="", "", MOONDB!AA75)</f>
        <v/>
      </c>
      <c r="AB75" s="73" t="str">
        <f aca="false">IF(MOONDB!AB75="", "", MOONDB!AB75)</f>
        <v/>
      </c>
      <c r="AC75" s="73" t="str">
        <f aca="false">IF(MOONDB!AC75="", "", MOONDB!AC75)</f>
        <v/>
      </c>
      <c r="AD75" s="73" t="str">
        <f aca="false">IF(MOONDB!AO75="", "", MOONDB!AO75)</f>
        <v/>
      </c>
      <c r="AE75" s="73" t="str">
        <f aca="false">IF(MOONDB!AP75="", "", MOONDB!AP75)</f>
        <v/>
      </c>
      <c r="AF75" s="73" t="str">
        <f aca="false">IF(MOONDB!AQ75="", "", MOONDB!AQ75)</f>
        <v/>
      </c>
      <c r="AG75" s="73" t="str">
        <f aca="false">IF(MOONDB!AR75="", "", MOONDB!AR75)</f>
        <v/>
      </c>
      <c r="AH75" s="73" t="str">
        <f aca="false">IF(MOONDB!AS75="", "", MOONDB!AS75)</f>
        <v/>
      </c>
      <c r="AI75" s="73" t="str">
        <f aca="false">IF(MOONDB!AT75="", "", MOONDB!AT75)</f>
        <v/>
      </c>
      <c r="AJ75" s="73" t="str">
        <f aca="false">IF(MOONDB!AU75="", "", MOONDB!AU75)</f>
        <v/>
      </c>
      <c r="AK75" s="74"/>
      <c r="AL75" s="74"/>
      <c r="AM75" s="74"/>
      <c r="AN75" s="74"/>
      <c r="AO75" s="74"/>
      <c r="AP75" s="74"/>
    </row>
    <row r="76" customFormat="false" ht="14.25" hidden="false" customHeight="true" outlineLevel="0" collapsed="false">
      <c r="A76" s="72" t="str">
        <f aca="false">IF(MOONDB!A76="", "", MOONDB!A76)</f>
        <v>Apollo 10 Lunar Module Ascent Stage</v>
      </c>
      <c r="B76" s="72" t="str">
        <f aca="false">IF(MOONDB!B76="", "", MOONDB!B76)</f>
        <v>Apollo 10</v>
      </c>
      <c r="C76" s="72" t="str">
        <f aca="false">IF(MOONDB!C76="", "", MOONDB!C76)</f>
        <v>Apollo</v>
      </c>
      <c r="D76" s="72" t="str">
        <f aca="false">IF(MOONDB!D76="", "", MOONDB!D76)</f>
        <v>-</v>
      </c>
      <c r="E76" s="72" t="str">
        <f aca="false">IF(MOONDB!E76="", "", MOONDB!E76)</f>
        <v>1969-043A</v>
      </c>
      <c r="F76" s="72" t="str">
        <f aca="false">IF(MOONDB!F76="", "", MOONDB!F76)</f>
        <v>N/A</v>
      </c>
      <c r="G76" s="72" t="n">
        <f aca="false">IF(MOONDB!G76="", "", MOONDB!G76)</f>
        <v>25341</v>
      </c>
      <c r="H76" s="72" t="str">
        <f aca="false">IF(MOONDB!H76="", "", MOONDB!H76)</f>
        <v>Saturn 5</v>
      </c>
      <c r="I76" s="72" t="str">
        <f aca="false">IF(MOONDB!I76="", "", MOONDB!I76)</f>
        <v>Cape Canaveral, United States</v>
      </c>
      <c r="J76" s="72" t="str">
        <f aca="false">IF(MOONDB!J76="", "", MOONDB!J76)</f>
        <v>NASA-Office of Manned Space Flight</v>
      </c>
      <c r="K76" s="72" t="str">
        <f aca="false">IF(MOONDB!K76="", "", MOONDB!K76)</f>
        <v>USA</v>
      </c>
      <c r="L76" s="72" t="str">
        <f aca="false">IF(MOONDB!L76="", "", MOONDB!L76)</f>
        <v>C-ASC</v>
      </c>
      <c r="M76" s="73" t="str">
        <f aca="false">IF(MOONDB!M76="", "", MOONDB!M76)</f>
        <v/>
      </c>
      <c r="N76" s="73" t="n">
        <f aca="false">IF(MOONDB!N76="", "", MOONDB!N76)</f>
        <v>13941</v>
      </c>
      <c r="O76" s="72" t="str">
        <f aca="false">IF(MOONDB!O76="", "", MOONDB!O76)</f>
        <v>Unknown</v>
      </c>
      <c r="P76" s="72" t="str">
        <f aca="false">IF(MOONDB!P76="", "", MOONDB!P76)</f>
        <v>Orbit</v>
      </c>
      <c r="Q76" s="72" t="str">
        <f aca="false">IF(MOONDB!Q76="", "", MOONDB!Q76)</f>
        <v>LLO</v>
      </c>
      <c r="R76" s="72" t="str">
        <f aca="false">IF(MOONDB!R76="", "", MOONDB!R76)</f>
        <v>Success</v>
      </c>
      <c r="S76" s="72" t="str">
        <f aca="false">IF(MOONDB!S76="", "", MOONDB!S76)</f>
        <v/>
      </c>
      <c r="T76" s="72" t="str">
        <f aca="false">IF(MOONDB!T76="", "", MOONDB!T76)</f>
        <v/>
      </c>
      <c r="U76" s="72" t="str">
        <f aca="false">IF(MOONDB!U76="", "", MOONDB!U76)</f>
        <v>Heliocentric orbit</v>
      </c>
      <c r="V76" s="72" t="str">
        <f aca="false">IF(MOONDB!V76="", "", MOONDB!V76)</f>
        <v>S</v>
      </c>
      <c r="W76" s="72" t="str">
        <f aca="false">IF(MOONDB!W76="", "", MOONDB!W76)</f>
        <v>Orbit (Sun)</v>
      </c>
      <c r="X76" s="72" t="n">
        <f aca="false">IF(MOONDB!X76="", "", MOONDB!X76)</f>
        <v>25346</v>
      </c>
      <c r="Y76" s="72" t="str">
        <f aca="false">IF(MOONDB!Y76="", "", MOONDB!Y76)</f>
        <v/>
      </c>
      <c r="Z76" s="72" t="str">
        <f aca="false">IF(MOONDB!Z76="", "", MOONDB!Z76)</f>
        <v/>
      </c>
      <c r="AA76" s="73" t="str">
        <f aca="false">IF(MOONDB!AA76="", "", MOONDB!AA76)</f>
        <v/>
      </c>
      <c r="AB76" s="73" t="str">
        <f aca="false">IF(MOONDB!AB76="", "", MOONDB!AB76)</f>
        <v/>
      </c>
      <c r="AC76" s="73" t="str">
        <f aca="false">IF(MOONDB!AC76="", "", MOONDB!AC76)</f>
        <v>Yes</v>
      </c>
      <c r="AD76" s="73" t="str">
        <f aca="false">IF(MOONDB!AO76="", "", MOONDB!AO76)</f>
        <v>cone</v>
      </c>
      <c r="AE76" s="73" t="n">
        <f aca="false">IF(MOONDB!AP76="", "", MOONDB!AP76)</f>
        <v>11.15</v>
      </c>
      <c r="AF76" s="73" t="n">
        <f aca="false">IF(MOONDB!AQ76="", "", MOONDB!AQ76)</f>
        <v>1.95</v>
      </c>
      <c r="AG76" s="73" t="str">
        <f aca="false">IF(MOONDB!AR76="", "", MOONDB!AR76)</f>
        <v>"https://ssd.jpl.nasa.gov/horizons/app.html#/","https://skyandtelescope.org/astronomy-news/astronomers-might-have-found-apollo-10-snoopy-module/" , "https://ssd.jpl.nasa.gov/horizons/app.html#/"</v>
      </c>
      <c r="AH76" s="73" t="str">
        <f aca="false">IF(MOONDB!AS76="", "", MOONDB!AS76)</f>
        <v/>
      </c>
      <c r="AI76" s="73" t="str">
        <f aca="false">IF(MOONDB!AT76="", "", MOONDB!AT76)</f>
        <v/>
      </c>
      <c r="AJ76" s="73" t="str">
        <f aca="false">IF(MOONDB!AU76="", "", MOONDB!AU76)</f>
        <v/>
      </c>
      <c r="AK76" s="74"/>
      <c r="AL76" s="74"/>
      <c r="AM76" s="74"/>
      <c r="AN76" s="74"/>
      <c r="AO76" s="74"/>
      <c r="AP76" s="74"/>
    </row>
    <row r="77" customFormat="false" ht="14.25" hidden="false" customHeight="true" outlineLevel="0" collapsed="false">
      <c r="A77" s="72" t="str">
        <f aca="false">IF(MOONDB!A77="", "", MOONDB!A77)</f>
        <v>Apollo 10 Lunar Module Lander</v>
      </c>
      <c r="B77" s="72" t="str">
        <f aca="false">IF(MOONDB!B77="", "", MOONDB!B77)</f>
        <v>Apollo 10</v>
      </c>
      <c r="C77" s="72" t="str">
        <f aca="false">IF(MOONDB!C77="", "", MOONDB!C77)</f>
        <v>Apollo</v>
      </c>
      <c r="D77" s="72" t="str">
        <f aca="false">IF(MOONDB!D77="", "", MOONDB!D77)</f>
        <v>-</v>
      </c>
      <c r="E77" s="72" t="str">
        <f aca="false">IF(MOONDB!E77="", "", MOONDB!E77)</f>
        <v>1969-043A</v>
      </c>
      <c r="F77" s="72" t="str">
        <f aca="false">IF(MOONDB!F77="", "", MOONDB!F77)</f>
        <v>N/A</v>
      </c>
      <c r="G77" s="72" t="n">
        <f aca="false">IF(MOONDB!G77="", "", MOONDB!G77)</f>
        <v>25341</v>
      </c>
      <c r="H77" s="72" t="str">
        <f aca="false">IF(MOONDB!H77="", "", MOONDB!H77)</f>
        <v>Saturn 5</v>
      </c>
      <c r="I77" s="72" t="str">
        <f aca="false">IF(MOONDB!I77="", "", MOONDB!I77)</f>
        <v>Cape Canaveral, United States</v>
      </c>
      <c r="J77" s="72" t="str">
        <f aca="false">IF(MOONDB!J77="", "", MOONDB!J77)</f>
        <v>NASA-Office of Manned Space Flight</v>
      </c>
      <c r="K77" s="72" t="str">
        <f aca="false">IF(MOONDB!K77="", "", MOONDB!K77)</f>
        <v>USA</v>
      </c>
      <c r="L77" s="72" t="str">
        <f aca="false">IF(MOONDB!L77="", "", MOONDB!L77)</f>
        <v>R-LND</v>
      </c>
      <c r="M77" s="73" t="str">
        <f aca="false">IF(MOONDB!M77="", "", MOONDB!M77)</f>
        <v/>
      </c>
      <c r="N77" s="73" t="n">
        <f aca="false">IF(MOONDB!N77="", "", MOONDB!N77)</f>
        <v>5569</v>
      </c>
      <c r="O77" s="72" t="str">
        <f aca="false">IF(MOONDB!O77="", "", MOONDB!O77)</f>
        <v>Unknown</v>
      </c>
      <c r="P77" s="72" t="str">
        <f aca="false">IF(MOONDB!P77="", "", MOONDB!P77)</f>
        <v>Orbit</v>
      </c>
      <c r="Q77" s="72" t="str">
        <f aca="false">IF(MOONDB!Q77="", "", MOONDB!Q77)</f>
        <v>LLO</v>
      </c>
      <c r="R77" s="72" t="str">
        <f aca="false">IF(MOONDB!R77="", "", MOONDB!R77)</f>
        <v>Success</v>
      </c>
      <c r="S77" s="72" t="str">
        <f aca="false">IF(MOONDB!S77="", "", MOONDB!S77)</f>
        <v/>
      </c>
      <c r="T77" s="72" t="str">
        <f aca="false">IF(MOONDB!T77="", "", MOONDB!T77)</f>
        <v/>
      </c>
      <c r="U77" s="72" t="str">
        <f aca="false">IF(MOONDB!U77="", "", MOONDB!U77)</f>
        <v>Moon impact</v>
      </c>
      <c r="V77" s="72" t="str">
        <f aca="false">IF(MOONDB!V77="", "", MOONDB!V77)</f>
        <v>M</v>
      </c>
      <c r="W77" s="72" t="str">
        <f aca="false">IF(MOONDB!W77="", "", MOONDB!W77)</f>
        <v>Impacted (orbit decay)</v>
      </c>
      <c r="X77" s="72" t="str">
        <f aca="false">IF(MOONDB!X77="", "", MOONDB!X77)</f>
        <v>Unknown (1969)   </v>
      </c>
      <c r="Y77" s="72" t="str">
        <f aca="false">IF(MOONDB!Y77="", "", MOONDB!Y77)</f>
        <v/>
      </c>
      <c r="Z77" s="72" t="str">
        <f aca="false">IF(MOONDB!Z77="", "", MOONDB!Z77)</f>
        <v>g</v>
      </c>
      <c r="AA77" s="73" t="str">
        <f aca="false">IF(MOONDB!AA77="", "", MOONDB!AA77)</f>
        <v>Unknown</v>
      </c>
      <c r="AB77" s="73" t="str">
        <f aca="false">IF(MOONDB!AB77="", "", MOONDB!AB77)</f>
        <v>Unknown</v>
      </c>
      <c r="AC77" s="73" t="str">
        <f aca="false">IF(MOONDB!AC77="", "", MOONDB!AC77)</f>
        <v/>
      </c>
      <c r="AD77" s="73" t="str">
        <f aca="false">IF(MOONDB!AO77="", "", MOONDB!AO77)</f>
        <v/>
      </c>
      <c r="AE77" s="73" t="str">
        <f aca="false">IF(MOONDB!AP77="", "", MOONDB!AP77)</f>
        <v/>
      </c>
      <c r="AF77" s="73" t="str">
        <f aca="false">IF(MOONDB!AQ77="", "", MOONDB!AQ77)</f>
        <v/>
      </c>
      <c r="AG77" s="73" t="str">
        <f aca="false">IF(MOONDB!AR77="", "", MOONDB!AR77)</f>
        <v/>
      </c>
      <c r="AH77" s="73" t="str">
        <f aca="false">IF(MOONDB!AS77="", "", MOONDB!AS77)</f>
        <v/>
      </c>
      <c r="AI77" s="73" t="str">
        <f aca="false">IF(MOONDB!AT77="", "", MOONDB!AT77)</f>
        <v/>
      </c>
      <c r="AJ77" s="73" t="str">
        <f aca="false">IF(MOONDB!AU77="", "", MOONDB!AU77)</f>
        <v/>
      </c>
      <c r="AK77" s="74"/>
      <c r="AL77" s="74"/>
      <c r="AM77" s="74"/>
      <c r="AN77" s="74"/>
      <c r="AO77" s="74"/>
      <c r="AP77" s="74"/>
    </row>
    <row r="78" customFormat="false" ht="14.7" hidden="false" customHeight="true" outlineLevel="0" collapsed="false">
      <c r="A78" s="72" t="str">
        <f aca="false">IF(MOONDB!A78="", "", MOONDB!A78)</f>
        <v>Apollo 10 S-IVB</v>
      </c>
      <c r="B78" s="72" t="str">
        <f aca="false">IF(MOONDB!B78="", "", MOONDB!B78)</f>
        <v>Apollo 10</v>
      </c>
      <c r="C78" s="72" t="str">
        <f aca="false">IF(MOONDB!C78="", "", MOONDB!C78)</f>
        <v>Apollo</v>
      </c>
      <c r="D78" s="72" t="str">
        <f aca="false">IF(MOONDB!D78="", "", MOONDB!D78)</f>
        <v>-</v>
      </c>
      <c r="E78" s="72" t="str">
        <f aca="false">IF(MOONDB!E78="", "", MOONDB!E78)</f>
        <v>1969-043B</v>
      </c>
      <c r="F78" s="72" t="str">
        <f aca="false">IF(MOONDB!F78="", "", MOONDB!F78)</f>
        <v>1969-043B</v>
      </c>
      <c r="G78" s="72" t="n">
        <f aca="false">IF(MOONDB!G78="", "", MOONDB!G78)</f>
        <v>25341</v>
      </c>
      <c r="H78" s="72" t="str">
        <f aca="false">IF(MOONDB!H78="", "", MOONDB!H78)</f>
        <v>Saturn 5</v>
      </c>
      <c r="I78" s="72" t="str">
        <f aca="false">IF(MOONDB!I78="", "", MOONDB!I78)</f>
        <v>Cape Canaveral, United States</v>
      </c>
      <c r="J78" s="72" t="str">
        <f aca="false">IF(MOONDB!J78="", "", MOONDB!J78)</f>
        <v>NASA</v>
      </c>
      <c r="K78" s="72" t="str">
        <f aca="false">IF(MOONDB!K78="", "", MOONDB!K78)</f>
        <v>USA</v>
      </c>
      <c r="L78" s="72" t="str">
        <f aca="false">IF(MOONDB!L78="", "", MOONDB!L78)</f>
        <v>R-LAU</v>
      </c>
      <c r="M78" s="73" t="n">
        <f aca="false">IF(MOONDB!M78="", "", MOONDB!M78)</f>
        <v>123000</v>
      </c>
      <c r="N78" s="73" t="n">
        <f aca="false">IF(MOONDB!N78="", "", MOONDB!N78)</f>
        <v>13500</v>
      </c>
      <c r="O78" s="72" t="str">
        <f aca="false">IF(MOONDB!O78="", "", MOONDB!O78)</f>
        <v>Unknown</v>
      </c>
      <c r="P78" s="72" t="str">
        <f aca="false">IF(MOONDB!P78="", "", MOONDB!P78)</f>
        <v>Fly-by</v>
      </c>
      <c r="Q78" s="72" t="str">
        <f aca="false">IF(MOONDB!Q78="", "", MOONDB!Q78)</f>
        <v>Ballistic</v>
      </c>
      <c r="R78" s="72" t="str">
        <f aca="false">IF(MOONDB!R78="", "", MOONDB!R78)</f>
        <v>Success</v>
      </c>
      <c r="S78" s="72" t="str">
        <f aca="false">IF(MOONDB!S78="", "", MOONDB!S78)</f>
        <v/>
      </c>
      <c r="T78" s="72" t="str">
        <f aca="false">IF(MOONDB!T78="", "", MOONDB!T78)</f>
        <v/>
      </c>
      <c r="U78" s="72" t="str">
        <f aca="false">IF(MOONDB!U78="", "", MOONDB!U78)</f>
        <v>Heliocentric orbit</v>
      </c>
      <c r="V78" s="72" t="str">
        <f aca="false">IF(MOONDB!V78="", "", MOONDB!V78)</f>
        <v>S</v>
      </c>
      <c r="W78" s="72" t="str">
        <f aca="false">IF(MOONDB!W78="", "", MOONDB!W78)</f>
        <v>Orbit (Sun)</v>
      </c>
      <c r="X78" s="72" t="n">
        <f aca="false">IF(MOONDB!X78="", "", MOONDB!X78)</f>
        <v>25344</v>
      </c>
      <c r="Y78" s="72" t="str">
        <f aca="false">IF(MOONDB!Y78="", "", MOONDB!Y78)</f>
        <v/>
      </c>
      <c r="Z78" s="72" t="str">
        <f aca="false">IF(MOONDB!Z78="", "", MOONDB!Z78)</f>
        <v/>
      </c>
      <c r="AA78" s="73" t="str">
        <f aca="false">IF(MOONDB!AA78="", "", MOONDB!AA78)</f>
        <v/>
      </c>
      <c r="AB78" s="73" t="str">
        <f aca="false">IF(MOONDB!AB78="", "", MOONDB!AB78)</f>
        <v/>
      </c>
      <c r="AC78" s="73" t="str">
        <f aca="false">IF(MOONDB!AC78="", "", MOONDB!AC78)</f>
        <v>Yes</v>
      </c>
      <c r="AD78" s="73" t="str">
        <f aca="false">IF(MOONDB!AO78="", "", MOONDB!AO78)</f>
        <v>cylinder</v>
      </c>
      <c r="AE78" s="73" t="n">
        <f aca="false">IF(MOONDB!AP78="", "", MOONDB!AP78)</f>
        <v>18.7</v>
      </c>
      <c r="AF78" s="73" t="n">
        <f aca="false">IF(MOONDB!AQ78="", "", MOONDB!AQ78)</f>
        <v>6.6</v>
      </c>
      <c r="AG78" s="73" t="str">
        <f aca="false">IF(MOONDB!AR78="", "", MOONDB!AR78)</f>
        <v>Horizons</v>
      </c>
      <c r="AH78" s="73" t="str">
        <f aca="false">IF(MOONDB!AS78="", "", MOONDB!AS78)</f>
        <v/>
      </c>
      <c r="AI78" s="73" t="str">
        <f aca="false">IF(MOONDB!AT78="", "", MOONDB!AT78)</f>
        <v/>
      </c>
      <c r="AJ78" s="73" t="str">
        <f aca="false">IF(MOONDB!AU78="", "", MOONDB!AU78)</f>
        <v/>
      </c>
      <c r="AK78" s="74"/>
      <c r="AL78" s="74"/>
      <c r="AM78" s="74"/>
      <c r="AN78" s="74"/>
      <c r="AO78" s="74"/>
      <c r="AP78" s="74"/>
    </row>
    <row r="79" customFormat="false" ht="14.7" hidden="false" customHeight="true" outlineLevel="0" collapsed="false">
      <c r="A79" s="72" t="str">
        <f aca="false">IF(MOONDB!A79="", "", MOONDB!A79)</f>
        <v>Luna 1969C Ascent and re-entry stage</v>
      </c>
      <c r="B79" s="72" t="str">
        <f aca="false">IF(MOONDB!B79="", "", MOONDB!B79)</f>
        <v>Luna 1969C</v>
      </c>
      <c r="C79" s="72" t="str">
        <f aca="false">IF(MOONDB!C79="", "", MOONDB!C79)</f>
        <v>Luna</v>
      </c>
      <c r="D79" s="72" t="str">
        <f aca="false">IF(MOONDB!D79="", "", MOONDB!D79)</f>
        <v>-</v>
      </c>
      <c r="E79" s="72" t="str">
        <f aca="false">IF(MOONDB!E79="", "", MOONDB!E79)</f>
        <v>N/A</v>
      </c>
      <c r="F79" s="72" t="str">
        <f aca="false">IF(MOONDB!F79="", "", MOONDB!F79)</f>
        <v>N/A</v>
      </c>
      <c r="G79" s="72" t="n">
        <f aca="false">IF(MOONDB!G79="", "", MOONDB!G79)</f>
        <v>25368</v>
      </c>
      <c r="H79" s="72" t="str">
        <f aca="false">IF(MOONDB!H79="", "", MOONDB!H79)</f>
        <v>SL-12/D-1-e</v>
      </c>
      <c r="I79" s="72" t="str">
        <f aca="false">IF(MOONDB!I79="", "", MOONDB!I79)</f>
        <v>Tyuratam (Baikonur Cosmodrome), U.S.S.R</v>
      </c>
      <c r="J79" s="72" t="str">
        <f aca="false">IF(MOONDB!J79="", "", MOONDB!J79)</f>
        <v>Unknown</v>
      </c>
      <c r="K79" s="72" t="str">
        <f aca="false">IF(MOONDB!K79="", "", MOONDB!K79)</f>
        <v>USSR</v>
      </c>
      <c r="L79" s="72" t="str">
        <f aca="false">IF(MOONDB!L79="", "", MOONDB!L79)</f>
        <v>R-ASC</v>
      </c>
      <c r="M79" s="73" t="str">
        <f aca="false">IF(MOONDB!M79="", "", MOONDB!M79)</f>
        <v/>
      </c>
      <c r="N79" s="73" t="n">
        <f aca="false">IF(MOONDB!N79="", "", MOONDB!N79)</f>
        <v>1880</v>
      </c>
      <c r="O79" s="72" t="str">
        <f aca="false">IF(MOONDB!O79="", "", MOONDB!O79)</f>
        <v>Unknown</v>
      </c>
      <c r="P79" s="72" t="str">
        <f aca="false">IF(MOONDB!P79="", "", MOONDB!P79)</f>
        <v>Sample return (from surface)</v>
      </c>
      <c r="Q79" s="72" t="str">
        <f aca="false">IF(MOONDB!Q79="", "", MOONDB!Q79)</f>
        <v/>
      </c>
      <c r="R79" s="72" t="str">
        <f aca="false">IF(MOONDB!R79="", "", MOONDB!R79)</f>
        <v>Unproven</v>
      </c>
      <c r="S79" s="72" t="str">
        <f aca="false">IF(MOONDB!S79="", "", MOONDB!S79)</f>
        <v>Launcher failure</v>
      </c>
      <c r="T79" s="72" t="str">
        <f aca="false">IF(MOONDB!T79="", "", MOONDB!T79)</f>
        <v/>
      </c>
      <c r="U79" s="72" t="str">
        <f aca="false">IF(MOONDB!U79="", "", MOONDB!U79)</f>
        <v>Earth soft landing</v>
      </c>
      <c r="V79" s="72" t="str">
        <f aca="false">IF(MOONDB!V79="", "", MOONDB!V79)</f>
        <v>E</v>
      </c>
      <c r="W79" s="72" t="str">
        <f aca="false">IF(MOONDB!W79="", "", MOONDB!W79)</f>
        <v>Destroyed during launch</v>
      </c>
      <c r="X79" s="72" t="n">
        <f aca="false">IF(MOONDB!X79="", "", MOONDB!X79)</f>
        <v>25368</v>
      </c>
      <c r="Y79" s="72" t="str">
        <f aca="false">IF(MOONDB!Y79="", "", MOONDB!Y79)</f>
        <v/>
      </c>
      <c r="Z79" s="72" t="str">
        <f aca="false">IF(MOONDB!Z79="", "", MOONDB!Z79)</f>
        <v/>
      </c>
      <c r="AA79" s="73" t="str">
        <f aca="false">IF(MOONDB!AA79="", "", MOONDB!AA79)</f>
        <v/>
      </c>
      <c r="AB79" s="73" t="str">
        <f aca="false">IF(MOONDB!AB79="", "", MOONDB!AB79)</f>
        <v/>
      </c>
      <c r="AC79" s="73" t="str">
        <f aca="false">IF(MOONDB!AC79="", "", MOONDB!AC79)</f>
        <v/>
      </c>
      <c r="AD79" s="73" t="str">
        <f aca="false">IF(MOONDB!AO79="", "", MOONDB!AO79)</f>
        <v/>
      </c>
      <c r="AE79" s="73" t="str">
        <f aca="false">IF(MOONDB!AP79="", "", MOONDB!AP79)</f>
        <v/>
      </c>
      <c r="AF79" s="73" t="str">
        <f aca="false">IF(MOONDB!AQ79="", "", MOONDB!AQ79)</f>
        <v/>
      </c>
      <c r="AG79" s="73" t="str">
        <f aca="false">IF(MOONDB!AR79="", "", MOONDB!AR79)</f>
        <v/>
      </c>
      <c r="AH79" s="73" t="str">
        <f aca="false">IF(MOONDB!AS79="", "", MOONDB!AS79)</f>
        <v/>
      </c>
      <c r="AI79" s="73" t="str">
        <f aca="false">IF(MOONDB!AT79="", "", MOONDB!AT79)</f>
        <v/>
      </c>
      <c r="AJ79" s="73" t="str">
        <f aca="false">IF(MOONDB!AU79="", "", MOONDB!AU79)</f>
        <v/>
      </c>
      <c r="AK79" s="74"/>
      <c r="AL79" s="74"/>
      <c r="AM79" s="74"/>
      <c r="AN79" s="74"/>
      <c r="AO79" s="74"/>
      <c r="AP79" s="74"/>
    </row>
    <row r="80" customFormat="false" ht="14.7" hidden="false" customHeight="true" outlineLevel="0" collapsed="false">
      <c r="A80" s="72" t="str">
        <f aca="false">IF(MOONDB!A80="", "", MOONDB!A80)</f>
        <v>Luna 1969C Lander</v>
      </c>
      <c r="B80" s="72" t="str">
        <f aca="false">IF(MOONDB!B80="", "", MOONDB!B80)</f>
        <v>Luna 1969C</v>
      </c>
      <c r="C80" s="72" t="str">
        <f aca="false">IF(MOONDB!C80="", "", MOONDB!C80)</f>
        <v>Luna</v>
      </c>
      <c r="D80" s="72" t="str">
        <f aca="false">IF(MOONDB!D80="", "", MOONDB!D80)</f>
        <v>-</v>
      </c>
      <c r="E80" s="72" t="str">
        <f aca="false">IF(MOONDB!E80="", "", MOONDB!E80)</f>
        <v>N/A</v>
      </c>
      <c r="F80" s="72" t="str">
        <f aca="false">IF(MOONDB!F80="", "", MOONDB!F80)</f>
        <v>N/A</v>
      </c>
      <c r="G80" s="72" t="n">
        <f aca="false">IF(MOONDB!G80="", "", MOONDB!G80)</f>
        <v>25368</v>
      </c>
      <c r="H80" s="72" t="str">
        <f aca="false">IF(MOONDB!H80="", "", MOONDB!H80)</f>
        <v>SL-12/D-1-e</v>
      </c>
      <c r="I80" s="72" t="str">
        <f aca="false">IF(MOONDB!I80="", "", MOONDB!I80)</f>
        <v>Tyuratam (Baikonur Cosmodrome), U.S.S.R</v>
      </c>
      <c r="J80" s="72" t="str">
        <f aca="false">IF(MOONDB!J80="", "", MOONDB!J80)</f>
        <v>Unknown</v>
      </c>
      <c r="K80" s="72" t="str">
        <f aca="false">IF(MOONDB!K80="", "", MOONDB!K80)</f>
        <v>USSR</v>
      </c>
      <c r="L80" s="72" t="str">
        <f aca="false">IF(MOONDB!L80="", "", MOONDB!L80)</f>
        <v>R-LND</v>
      </c>
      <c r="M80" s="73" t="str">
        <f aca="false">IF(MOONDB!M80="", "", MOONDB!M80)</f>
        <v/>
      </c>
      <c r="N80" s="73" t="n">
        <f aca="false">IF(MOONDB!N80="", "", MOONDB!N80)</f>
        <v>1880</v>
      </c>
      <c r="O80" s="72" t="str">
        <f aca="false">IF(MOONDB!O80="", "", MOONDB!O80)</f>
        <v>Unknown</v>
      </c>
      <c r="P80" s="72" t="str">
        <f aca="false">IF(MOONDB!P80="", "", MOONDB!P80)</f>
        <v>Soft landing</v>
      </c>
      <c r="Q80" s="72" t="str">
        <f aca="false">IF(MOONDB!Q80="", "", MOONDB!Q80)</f>
        <v/>
      </c>
      <c r="R80" s="72" t="str">
        <f aca="false">IF(MOONDB!R80="", "", MOONDB!R80)</f>
        <v>Unproven</v>
      </c>
      <c r="S80" s="72" t="str">
        <f aca="false">IF(MOONDB!S80="", "", MOONDB!S80)</f>
        <v>Launcher failure</v>
      </c>
      <c r="T80" s="72" t="str">
        <f aca="false">IF(MOONDB!T80="", "", MOONDB!T80)</f>
        <v/>
      </c>
      <c r="U80" s="72" t="str">
        <f aca="false">IF(MOONDB!U80="", "", MOONDB!U80)</f>
        <v>Moon surface</v>
      </c>
      <c r="V80" s="72" t="str">
        <f aca="false">IF(MOONDB!V80="", "", MOONDB!V80)</f>
        <v>E</v>
      </c>
      <c r="W80" s="72" t="str">
        <f aca="false">IF(MOONDB!W80="", "", MOONDB!W80)</f>
        <v>Destroyed during launch</v>
      </c>
      <c r="X80" s="72" t="n">
        <f aca="false">IF(MOONDB!X80="", "", MOONDB!X80)</f>
        <v>25368</v>
      </c>
      <c r="Y80" s="72" t="str">
        <f aca="false">IF(MOONDB!Y80="", "", MOONDB!Y80)</f>
        <v/>
      </c>
      <c r="Z80" s="72" t="str">
        <f aca="false">IF(MOONDB!Z80="", "", MOONDB!Z80)</f>
        <v/>
      </c>
      <c r="AA80" s="73" t="str">
        <f aca="false">IF(MOONDB!AA80="", "", MOONDB!AA80)</f>
        <v/>
      </c>
      <c r="AB80" s="73" t="str">
        <f aca="false">IF(MOONDB!AB80="", "", MOONDB!AB80)</f>
        <v/>
      </c>
      <c r="AC80" s="73" t="str">
        <f aca="false">IF(MOONDB!AC80="", "", MOONDB!AC80)</f>
        <v/>
      </c>
      <c r="AD80" s="73" t="str">
        <f aca="false">IF(MOONDB!AO80="", "", MOONDB!AO80)</f>
        <v/>
      </c>
      <c r="AE80" s="73" t="str">
        <f aca="false">IF(MOONDB!AP80="", "", MOONDB!AP80)</f>
        <v/>
      </c>
      <c r="AF80" s="73" t="str">
        <f aca="false">IF(MOONDB!AQ80="", "", MOONDB!AQ80)</f>
        <v/>
      </c>
      <c r="AG80" s="73" t="str">
        <f aca="false">IF(MOONDB!AR80="", "", MOONDB!AR80)</f>
        <v/>
      </c>
      <c r="AH80" s="73" t="str">
        <f aca="false">IF(MOONDB!AS80="", "", MOONDB!AS80)</f>
        <v/>
      </c>
      <c r="AI80" s="73" t="str">
        <f aca="false">IF(MOONDB!AT80="", "", MOONDB!AT80)</f>
        <v/>
      </c>
      <c r="AJ80" s="73" t="str">
        <f aca="false">IF(MOONDB!AU80="", "", MOONDB!AU80)</f>
        <v/>
      </c>
      <c r="AK80" s="74"/>
      <c r="AL80" s="74"/>
      <c r="AM80" s="74"/>
      <c r="AN80" s="74"/>
      <c r="AO80" s="74"/>
      <c r="AP80" s="74"/>
    </row>
    <row r="81" customFormat="false" ht="14.7" hidden="false" customHeight="true" outlineLevel="0" collapsed="false">
      <c r="A81" s="72" t="str">
        <f aca="false">IF(MOONDB!A81="", "", MOONDB!A81)</f>
        <v>Zond L1S-2</v>
      </c>
      <c r="B81" s="72" t="str">
        <f aca="false">IF(MOONDB!B81="", "", MOONDB!B81)</f>
        <v>Zond L1S-2</v>
      </c>
      <c r="C81" s="72" t="str">
        <f aca="false">IF(MOONDB!C81="", "", MOONDB!C81)</f>
        <v>Zond</v>
      </c>
      <c r="D81" s="72" t="str">
        <f aca="false">IF(MOONDB!D81="", "", MOONDB!D81)</f>
        <v>-</v>
      </c>
      <c r="E81" s="72" t="str">
        <f aca="false">IF(MOONDB!E81="", "", MOONDB!E81)</f>
        <v>N/A</v>
      </c>
      <c r="F81" s="72" t="str">
        <f aca="false">IF(MOONDB!F81="", "", MOONDB!F81)</f>
        <v>N/A</v>
      </c>
      <c r="G81" s="72" t="n">
        <f aca="false">IF(MOONDB!G81="", "", MOONDB!G81)</f>
        <v>25387</v>
      </c>
      <c r="H81" s="72" t="str">
        <f aca="false">IF(MOONDB!H81="", "", MOONDB!H81)</f>
        <v>SL-15/N-1</v>
      </c>
      <c r="I81" s="72" t="str">
        <f aca="false">IF(MOONDB!I81="", "", MOONDB!I81)</f>
        <v>Tyuratam (Baikonur Cosmodrome), U.S.S.R</v>
      </c>
      <c r="J81" s="72" t="str">
        <f aca="false">IF(MOONDB!J81="", "", MOONDB!J81)</f>
        <v>Unknown</v>
      </c>
      <c r="K81" s="72" t="str">
        <f aca="false">IF(MOONDB!K81="", "", MOONDB!K81)</f>
        <v>USSR</v>
      </c>
      <c r="L81" s="72" t="str">
        <f aca="false">IF(MOONDB!L81="", "", MOONDB!L81)</f>
        <v>C-ORB-U</v>
      </c>
      <c r="M81" s="73" t="str">
        <f aca="false">IF(MOONDB!M81="", "", MOONDB!M81)</f>
        <v/>
      </c>
      <c r="N81" s="73" t="str">
        <f aca="false">IF(MOONDB!N81="", "", MOONDB!N81)</f>
        <v/>
      </c>
      <c r="O81" s="72" t="str">
        <f aca="false">IF(MOONDB!O81="", "", MOONDB!O81)</f>
        <v>Unknown</v>
      </c>
      <c r="P81" s="72" t="str">
        <f aca="false">IF(MOONDB!P81="", "", MOONDB!P81)</f>
        <v>Orbit</v>
      </c>
      <c r="Q81" s="72" t="str">
        <f aca="false">IF(MOONDB!Q81="", "", MOONDB!Q81)</f>
        <v/>
      </c>
      <c r="R81" s="72" t="str">
        <f aca="false">IF(MOONDB!R81="", "", MOONDB!R81)</f>
        <v>Unproven</v>
      </c>
      <c r="S81" s="72" t="str">
        <f aca="false">IF(MOONDB!S81="", "", MOONDB!S81)</f>
        <v>Launcher failure</v>
      </c>
      <c r="T81" s="72" t="str">
        <f aca="false">IF(MOONDB!T81="", "", MOONDB!T81)</f>
        <v/>
      </c>
      <c r="U81" s="72" t="str">
        <f aca="false">IF(MOONDB!U81="", "", MOONDB!U81)</f>
        <v>Unknown</v>
      </c>
      <c r="V81" s="72" t="str">
        <f aca="false">IF(MOONDB!V81="", "", MOONDB!V81)</f>
        <v>E</v>
      </c>
      <c r="W81" s="72" t="str">
        <f aca="false">IF(MOONDB!W81="", "", MOONDB!W81)</f>
        <v>Destroyed during launch</v>
      </c>
      <c r="X81" s="72" t="n">
        <f aca="false">IF(MOONDB!X81="", "", MOONDB!X81)</f>
        <v>25387</v>
      </c>
      <c r="Y81" s="72" t="str">
        <f aca="false">IF(MOONDB!Y81="", "", MOONDB!Y81)</f>
        <v/>
      </c>
      <c r="Z81" s="72" t="str">
        <f aca="false">IF(MOONDB!Z81="", "", MOONDB!Z81)</f>
        <v/>
      </c>
      <c r="AA81" s="73" t="str">
        <f aca="false">IF(MOONDB!AA81="", "", MOONDB!AA81)</f>
        <v/>
      </c>
      <c r="AB81" s="73" t="str">
        <f aca="false">IF(MOONDB!AB81="", "", MOONDB!AB81)</f>
        <v/>
      </c>
      <c r="AC81" s="73" t="str">
        <f aca="false">IF(MOONDB!AC81="", "", MOONDB!AC81)</f>
        <v/>
      </c>
      <c r="AD81" s="73" t="str">
        <f aca="false">IF(MOONDB!AO81="", "", MOONDB!AO81)</f>
        <v/>
      </c>
      <c r="AE81" s="73" t="str">
        <f aca="false">IF(MOONDB!AP81="", "", MOONDB!AP81)</f>
        <v/>
      </c>
      <c r="AF81" s="73" t="str">
        <f aca="false">IF(MOONDB!AQ81="", "", MOONDB!AQ81)</f>
        <v/>
      </c>
      <c r="AG81" s="73" t="str">
        <f aca="false">IF(MOONDB!AR81="", "", MOONDB!AR81)</f>
        <v/>
      </c>
      <c r="AH81" s="73" t="str">
        <f aca="false">IF(MOONDB!AS81="", "", MOONDB!AS81)</f>
        <v/>
      </c>
      <c r="AI81" s="73" t="str">
        <f aca="false">IF(MOONDB!AT81="", "", MOONDB!AT81)</f>
        <v/>
      </c>
      <c r="AJ81" s="73" t="str">
        <f aca="false">IF(MOONDB!AU81="", "", MOONDB!AU81)</f>
        <v/>
      </c>
      <c r="AK81" s="74"/>
      <c r="AL81" s="74"/>
      <c r="AM81" s="74"/>
      <c r="AN81" s="74"/>
      <c r="AO81" s="74"/>
      <c r="AP81" s="74"/>
    </row>
    <row r="82" customFormat="false" ht="14.7" hidden="false" customHeight="true" outlineLevel="0" collapsed="false">
      <c r="A82" s="72" t="str">
        <f aca="false">IF(MOONDB!A82="", "", MOONDB!A82)</f>
        <v>Luna 15 Ascent and re-entry stage</v>
      </c>
      <c r="B82" s="72" t="str">
        <f aca="false">IF(MOONDB!B82="", "", MOONDB!B82)</f>
        <v>Luna 15</v>
      </c>
      <c r="C82" s="72" t="str">
        <f aca="false">IF(MOONDB!C82="", "", MOONDB!C82)</f>
        <v>Luna</v>
      </c>
      <c r="D82" s="72" t="str">
        <f aca="false">IF(MOONDB!D82="", "", MOONDB!D82)</f>
        <v>-</v>
      </c>
      <c r="E82" s="72" t="str">
        <f aca="false">IF(MOONDB!E82="", "", MOONDB!E82)</f>
        <v>1969-058A</v>
      </c>
      <c r="F82" s="72" t="str">
        <f aca="false">IF(MOONDB!F82="", "", MOONDB!F82)</f>
        <v>1969-058A</v>
      </c>
      <c r="G82" s="72" t="n">
        <f aca="false">IF(MOONDB!G82="", "", MOONDB!G82)</f>
        <v>25397</v>
      </c>
      <c r="H82" s="72" t="str">
        <f aca="false">IF(MOONDB!H82="", "", MOONDB!H82)</f>
        <v>Proton Booster Plus Upper Stage and Escape Stages</v>
      </c>
      <c r="I82" s="72" t="str">
        <f aca="false">IF(MOONDB!I82="", "", MOONDB!I82)</f>
        <v>Tyuratam (Baikonur Cosmodrome), U.S.S.R</v>
      </c>
      <c r="J82" s="72" t="str">
        <f aca="false">IF(MOONDB!J82="", "", MOONDB!J82)</f>
        <v>Unknown</v>
      </c>
      <c r="K82" s="72" t="str">
        <f aca="false">IF(MOONDB!K82="", "", MOONDB!K82)</f>
        <v>USSR</v>
      </c>
      <c r="L82" s="72" t="str">
        <f aca="false">IF(MOONDB!L82="", "", MOONDB!L82)</f>
        <v>R-ASC</v>
      </c>
      <c r="M82" s="73" t="str">
        <f aca="false">IF(MOONDB!M82="", "", MOONDB!M82)</f>
        <v/>
      </c>
      <c r="N82" s="73" t="n">
        <f aca="false">IF(MOONDB!N82="", "", MOONDB!N82)</f>
        <v>2718</v>
      </c>
      <c r="O82" s="72" t="str">
        <f aca="false">IF(MOONDB!O82="", "", MOONDB!O82)</f>
        <v>Unknown</v>
      </c>
      <c r="P82" s="72" t="str">
        <f aca="false">IF(MOONDB!P82="", "", MOONDB!P82)</f>
        <v>Sample return (from surface)</v>
      </c>
      <c r="Q82" s="72" t="str">
        <f aca="false">IF(MOONDB!Q82="", "", MOONDB!Q82)</f>
        <v>LLO</v>
      </c>
      <c r="R82" s="72" t="str">
        <f aca="false">IF(MOONDB!R82="", "", MOONDB!R82)</f>
        <v>Unproven</v>
      </c>
      <c r="S82" s="72" t="str">
        <f aca="false">IF(MOONDB!S82="", "", MOONDB!S82)</f>
        <v>Lander failure</v>
      </c>
      <c r="T82" s="72" t="str">
        <f aca="false">IF(MOONDB!T82="", "", MOONDB!T82)</f>
        <v>achieved orbit but then crashed during landing</v>
      </c>
      <c r="U82" s="72" t="str">
        <f aca="false">IF(MOONDB!U82="", "", MOONDB!U82)</f>
        <v>Earth soft landing</v>
      </c>
      <c r="V82" s="72" t="str">
        <f aca="false">IF(MOONDB!V82="", "", MOONDB!V82)</f>
        <v>M</v>
      </c>
      <c r="W82" s="72" t="str">
        <f aca="false">IF(MOONDB!W82="", "", MOONDB!W82)</f>
        <v>Impacted (unintentional)</v>
      </c>
      <c r="X82" s="72" t="n">
        <f aca="false">IF(MOONDB!X82="", "", MOONDB!X82)</f>
        <v>25405</v>
      </c>
      <c r="Y82" s="72" t="str">
        <f aca="false">IF(MOONDB!Y82="", "", MOONDB!Y82)</f>
        <v/>
      </c>
      <c r="Z82" s="72" t="str">
        <f aca="false">IF(MOONDB!Z82="", "", MOONDB!Z82)</f>
        <v>c1</v>
      </c>
      <c r="AA82" s="73" t="n">
        <f aca="false">IF(MOONDB!AA82="", "", MOONDB!AA82)</f>
        <v>17</v>
      </c>
      <c r="AB82" s="73" t="n">
        <f aca="false">IF(MOONDB!AB82="", "", MOONDB!AB82)</f>
        <v>60</v>
      </c>
      <c r="AC82" s="73" t="str">
        <f aca="false">IF(MOONDB!AC82="", "", MOONDB!AC82)</f>
        <v/>
      </c>
      <c r="AD82" s="73" t="str">
        <f aca="false">IF(MOONDB!AO82="", "", MOONDB!AO82)</f>
        <v/>
      </c>
      <c r="AE82" s="73" t="str">
        <f aca="false">IF(MOONDB!AP82="", "", MOONDB!AP82)</f>
        <v/>
      </c>
      <c r="AF82" s="73" t="str">
        <f aca="false">IF(MOONDB!AQ82="", "", MOONDB!AQ82)</f>
        <v/>
      </c>
      <c r="AG82" s="73" t="str">
        <f aca="false">IF(MOONDB!AR82="", "", MOONDB!AR82)</f>
        <v>Harvey, B., The new Russian space programme from competition to collaboration, John Wiley &amp; Sons, Chichester, England, 1996. Johnson, N. L., Handbook of soviet lunar and planetary exploration - volume 47 science and technology series, Amer. Astronau. Soc. Publ., 1979.</v>
      </c>
      <c r="AH82" s="73" t="str">
        <f aca="false">IF(MOONDB!AS82="", "", MOONDB!AS82)</f>
        <v/>
      </c>
      <c r="AI82" s="73" t="str">
        <f aca="false">IF(MOONDB!AT82="", "", MOONDB!AT82)</f>
        <v/>
      </c>
      <c r="AJ82" s="73" t="str">
        <f aca="false">IF(MOONDB!AU82="", "", MOONDB!AU82)</f>
        <v/>
      </c>
      <c r="AK82" s="74"/>
      <c r="AL82" s="74"/>
      <c r="AM82" s="74"/>
      <c r="AN82" s="74"/>
      <c r="AO82" s="74"/>
      <c r="AP82" s="74"/>
    </row>
    <row r="83" customFormat="false" ht="14.25" hidden="false" customHeight="true" outlineLevel="0" collapsed="false">
      <c r="A83" s="72" t="str">
        <f aca="false">IF(MOONDB!A83="", "", MOONDB!A83)</f>
        <v>Luna 15 Lander</v>
      </c>
      <c r="B83" s="72" t="str">
        <f aca="false">IF(MOONDB!B83="", "", MOONDB!B83)</f>
        <v>Luna 15</v>
      </c>
      <c r="C83" s="72" t="str">
        <f aca="false">IF(MOONDB!C83="", "", MOONDB!C83)</f>
        <v>Luna</v>
      </c>
      <c r="D83" s="72" t="str">
        <f aca="false">IF(MOONDB!D83="", "", MOONDB!D83)</f>
        <v>-</v>
      </c>
      <c r="E83" s="72" t="str">
        <f aca="false">IF(MOONDB!E83="", "", MOONDB!E83)</f>
        <v>1969-058A</v>
      </c>
      <c r="F83" s="72" t="str">
        <f aca="false">IF(MOONDB!F83="", "", MOONDB!F83)</f>
        <v>1969-058A</v>
      </c>
      <c r="G83" s="72" t="n">
        <f aca="false">IF(MOONDB!G83="", "", MOONDB!G83)</f>
        <v>25397</v>
      </c>
      <c r="H83" s="72" t="str">
        <f aca="false">IF(MOONDB!H83="", "", MOONDB!H83)</f>
        <v>Proton Booster Plus Upper Stage and Escape Stages</v>
      </c>
      <c r="I83" s="72" t="str">
        <f aca="false">IF(MOONDB!I83="", "", MOONDB!I83)</f>
        <v>Tyuratam (Baikonur Cosmodrome), U.S.S.R</v>
      </c>
      <c r="J83" s="72" t="str">
        <f aca="false">IF(MOONDB!J83="", "", MOONDB!J83)</f>
        <v>Unknown</v>
      </c>
      <c r="K83" s="72" t="str">
        <f aca="false">IF(MOONDB!K83="", "", MOONDB!K83)</f>
        <v>USSR</v>
      </c>
      <c r="L83" s="72" t="str">
        <f aca="false">IF(MOONDB!L83="", "", MOONDB!L83)</f>
        <v>R-LND</v>
      </c>
      <c r="M83" s="73" t="n">
        <f aca="false">IF(MOONDB!M83="", "", MOONDB!M83)</f>
        <v>5600</v>
      </c>
      <c r="N83" s="73" t="str">
        <f aca="false">IF(MOONDB!N83="", "", MOONDB!N83)</f>
        <v/>
      </c>
      <c r="O83" s="72" t="str">
        <f aca="false">IF(MOONDB!O83="", "", MOONDB!O83)</f>
        <v>Unknown</v>
      </c>
      <c r="P83" s="72" t="str">
        <f aca="false">IF(MOONDB!P83="", "", MOONDB!P83)</f>
        <v>Soft landing</v>
      </c>
      <c r="Q83" s="72" t="str">
        <f aca="false">IF(MOONDB!Q83="", "", MOONDB!Q83)</f>
        <v>LLO</v>
      </c>
      <c r="R83" s="72" t="str">
        <f aca="false">IF(MOONDB!R83="", "", MOONDB!R83)</f>
        <v>Failure</v>
      </c>
      <c r="S83" s="72" t="str">
        <f aca="false">IF(MOONDB!S83="", "", MOONDB!S83)</f>
        <v>Lander failure</v>
      </c>
      <c r="T83" s="72" t="str">
        <f aca="false">IF(MOONDB!T83="", "", MOONDB!T83)</f>
        <v>achieved orbit but then crashed during landing</v>
      </c>
      <c r="U83" s="72" t="str">
        <f aca="false">IF(MOONDB!U83="", "", MOONDB!U83)</f>
        <v>Moon surface</v>
      </c>
      <c r="V83" s="72" t="str">
        <f aca="false">IF(MOONDB!V83="", "", MOONDB!V83)</f>
        <v>M</v>
      </c>
      <c r="W83" s="72" t="str">
        <f aca="false">IF(MOONDB!W83="", "", MOONDB!W83)</f>
        <v>Impacted (unintentional)</v>
      </c>
      <c r="X83" s="72" t="n">
        <f aca="false">IF(MOONDB!X83="", "", MOONDB!X83)</f>
        <v>25405</v>
      </c>
      <c r="Y83" s="72" t="str">
        <f aca="false">IF(MOONDB!Y83="", "", MOONDB!Y83)</f>
        <v/>
      </c>
      <c r="Z83" s="72" t="str">
        <f aca="false">IF(MOONDB!Z83="", "", MOONDB!Z83)</f>
        <v>c1</v>
      </c>
      <c r="AA83" s="73" t="n">
        <f aca="false">IF(MOONDB!AA83="", "", MOONDB!AA83)</f>
        <v>17</v>
      </c>
      <c r="AB83" s="73" t="n">
        <f aca="false">IF(MOONDB!AB83="", "", MOONDB!AB83)</f>
        <v>60</v>
      </c>
      <c r="AC83" s="73" t="str">
        <f aca="false">IF(MOONDB!AC83="", "", MOONDB!AC83)</f>
        <v/>
      </c>
      <c r="AD83" s="73" t="str">
        <f aca="false">IF(MOONDB!AO83="", "", MOONDB!AO83)</f>
        <v/>
      </c>
      <c r="AE83" s="73" t="str">
        <f aca="false">IF(MOONDB!AP83="", "", MOONDB!AP83)</f>
        <v/>
      </c>
      <c r="AF83" s="73" t="str">
        <f aca="false">IF(MOONDB!AQ83="", "", MOONDB!AQ83)</f>
        <v/>
      </c>
      <c r="AG83" s="73" t="str">
        <f aca="false">IF(MOONDB!AR83="", "", MOONDB!AR83)</f>
        <v>Harvey, B., The new Russian space programme from competition to collaboration, John Wiley &amp; Sons, Chichester, England, 1996. Johnson, N. L., Handbook of soviet lunar and planetary exploration - volume 47 science and technology series, Amer. Astronau. Soc. Publ., 1979.</v>
      </c>
      <c r="AH83" s="73" t="str">
        <f aca="false">IF(MOONDB!AS83="", "", MOONDB!AS83)</f>
        <v/>
      </c>
      <c r="AI83" s="73" t="str">
        <f aca="false">IF(MOONDB!AT83="", "", MOONDB!AT83)</f>
        <v/>
      </c>
      <c r="AJ83" s="73" t="str">
        <f aca="false">IF(MOONDB!AU83="", "", MOONDB!AU83)</f>
        <v/>
      </c>
      <c r="AK83" s="74"/>
      <c r="AL83" s="74"/>
      <c r="AM83" s="74"/>
      <c r="AN83" s="74"/>
      <c r="AO83" s="74"/>
      <c r="AP83" s="74"/>
    </row>
    <row r="84" customFormat="false" ht="14.25" hidden="false" customHeight="true" outlineLevel="0" collapsed="false">
      <c r="A84" s="72" t="str">
        <f aca="false">IF(MOONDB!A84="", "", MOONDB!A84)</f>
        <v>Apollo 11 Command Module</v>
      </c>
      <c r="B84" s="72" t="str">
        <f aca="false">IF(MOONDB!B84="", "", MOONDB!B84)</f>
        <v>Apollo 11</v>
      </c>
      <c r="C84" s="72" t="str">
        <f aca="false">IF(MOONDB!C84="", "", MOONDB!C84)</f>
        <v>Apollo</v>
      </c>
      <c r="D84" s="72" t="str">
        <f aca="false">IF(MOONDB!D84="", "", MOONDB!D84)</f>
        <v>-</v>
      </c>
      <c r="E84" s="72" t="str">
        <f aca="false">IF(MOONDB!E84="", "", MOONDB!E84)</f>
        <v>1969-059A</v>
      </c>
      <c r="F84" s="72" t="str">
        <f aca="false">IF(MOONDB!F84="", "", MOONDB!F84)</f>
        <v>1969-059A</v>
      </c>
      <c r="G84" s="72" t="n">
        <f aca="false">IF(MOONDB!G84="", "", MOONDB!G84)</f>
        <v>25400</v>
      </c>
      <c r="H84" s="72" t="str">
        <f aca="false">IF(MOONDB!H84="", "", MOONDB!H84)</f>
        <v>Saturn 5</v>
      </c>
      <c r="I84" s="72" t="str">
        <f aca="false">IF(MOONDB!I84="", "", MOONDB!I84)</f>
        <v>Cape Canaveral, United States</v>
      </c>
      <c r="J84" s="72" t="str">
        <f aca="false">IF(MOONDB!J84="", "", MOONDB!J84)</f>
        <v>NASA-Office of Manned Space Flight</v>
      </c>
      <c r="K84" s="72" t="str">
        <f aca="false">IF(MOONDB!K84="", "", MOONDB!K84)</f>
        <v>USA</v>
      </c>
      <c r="L84" s="72" t="str">
        <f aca="false">IF(MOONDB!L84="", "", MOONDB!L84)</f>
        <v>C-ORB</v>
      </c>
      <c r="M84" s="73" t="str">
        <f aca="false">IF(MOONDB!M84="", "", MOONDB!M84)</f>
        <v/>
      </c>
      <c r="N84" s="73" t="n">
        <f aca="false">IF(MOONDB!N84="", "", MOONDB!N84)</f>
        <v>28801</v>
      </c>
      <c r="O84" s="72" t="str">
        <f aca="false">IF(MOONDB!O84="", "", MOONDB!O84)</f>
        <v>Unknown</v>
      </c>
      <c r="P84" s="72" t="str">
        <f aca="false">IF(MOONDB!P84="", "", MOONDB!P84)</f>
        <v>Orbit</v>
      </c>
      <c r="Q84" s="72" t="str">
        <f aca="false">IF(MOONDB!Q84="", "", MOONDB!Q84)</f>
        <v>LLO</v>
      </c>
      <c r="R84" s="72" t="str">
        <f aca="false">IF(MOONDB!R84="", "", MOONDB!R84)</f>
        <v>Success</v>
      </c>
      <c r="S84" s="72" t="str">
        <f aca="false">IF(MOONDB!S84="", "", MOONDB!S84)</f>
        <v/>
      </c>
      <c r="T84" s="72" t="str">
        <f aca="false">IF(MOONDB!T84="", "", MOONDB!T84)</f>
        <v>first humans to land on the Moon</v>
      </c>
      <c r="U84" s="72" t="str">
        <f aca="false">IF(MOONDB!U84="", "", MOONDB!U84)</f>
        <v>Earth soft landing</v>
      </c>
      <c r="V84" s="72" t="str">
        <f aca="false">IF(MOONDB!V84="", "", MOONDB!V84)</f>
        <v>E</v>
      </c>
      <c r="W84" s="72" t="str">
        <f aca="false">IF(MOONDB!W84="", "", MOONDB!W84)</f>
        <v>Soft landed (Earth)</v>
      </c>
      <c r="X84" s="72" t="n">
        <f aca="false">IF(MOONDB!X84="", "", MOONDB!X84)</f>
        <v>25408</v>
      </c>
      <c r="Y84" s="72" t="str">
        <f aca="false">IF(MOONDB!Y84="", "", MOONDB!Y84)</f>
        <v/>
      </c>
      <c r="Z84" s="72" t="str">
        <f aca="false">IF(MOONDB!Z84="", "", MOONDB!Z84)</f>
        <v/>
      </c>
      <c r="AA84" s="73" t="str">
        <f aca="false">IF(MOONDB!AA84="", "", MOONDB!AA84)</f>
        <v/>
      </c>
      <c r="AB84" s="73" t="str">
        <f aca="false">IF(MOONDB!AB84="", "", MOONDB!AB84)</f>
        <v/>
      </c>
      <c r="AC84" s="73" t="str">
        <f aca="false">IF(MOONDB!AC84="", "", MOONDB!AC84)</f>
        <v/>
      </c>
      <c r="AD84" s="73" t="str">
        <f aca="false">IF(MOONDB!AO84="", "", MOONDB!AO84)</f>
        <v/>
      </c>
      <c r="AE84" s="73" t="str">
        <f aca="false">IF(MOONDB!AP84="", "", MOONDB!AP84)</f>
        <v/>
      </c>
      <c r="AF84" s="73" t="str">
        <f aca="false">IF(MOONDB!AQ84="", "", MOONDB!AQ84)</f>
        <v/>
      </c>
      <c r="AG84" s="73" t="str">
        <f aca="false">IF(MOONDB!AR84="", "", MOONDB!AR84)</f>
        <v/>
      </c>
      <c r="AH84" s="73" t="str">
        <f aca="false">IF(MOONDB!AS84="", "", MOONDB!AS84)</f>
        <v/>
      </c>
      <c r="AI84" s="73" t="str">
        <f aca="false">IF(MOONDB!AT84="", "", MOONDB!AT84)</f>
        <v/>
      </c>
      <c r="AJ84" s="73" t="str">
        <f aca="false">IF(MOONDB!AU84="", "", MOONDB!AU84)</f>
        <v/>
      </c>
      <c r="AK84" s="74"/>
      <c r="AL84" s="74"/>
      <c r="AM84" s="74"/>
      <c r="AN84" s="74"/>
      <c r="AO84" s="74"/>
      <c r="AP84" s="74"/>
    </row>
    <row r="85" customFormat="false" ht="14.25" hidden="false" customHeight="true" outlineLevel="0" collapsed="false">
      <c r="A85" s="72" t="str">
        <f aca="false">IF(MOONDB!A85="", "", MOONDB!A85)</f>
        <v>Apollo 11 Service Module</v>
      </c>
      <c r="B85" s="72" t="str">
        <f aca="false">IF(MOONDB!B85="", "", MOONDB!B85)</f>
        <v>Apollo 11</v>
      </c>
      <c r="C85" s="72" t="str">
        <f aca="false">IF(MOONDB!C85="", "", MOONDB!C85)</f>
        <v>Apollo</v>
      </c>
      <c r="D85" s="72" t="str">
        <f aca="false">IF(MOONDB!D85="", "", MOONDB!D85)</f>
        <v>-</v>
      </c>
      <c r="E85" s="72" t="str">
        <f aca="false">IF(MOONDB!E85="", "", MOONDB!E85)</f>
        <v>1969-059A</v>
      </c>
      <c r="F85" s="72" t="str">
        <f aca="false">IF(MOONDB!F85="", "", MOONDB!F85)</f>
        <v>1969-059A</v>
      </c>
      <c r="G85" s="72" t="n">
        <f aca="false">IF(MOONDB!G85="", "", MOONDB!G85)</f>
        <v>25400</v>
      </c>
      <c r="H85" s="72" t="str">
        <f aca="false">IF(MOONDB!H85="", "", MOONDB!H85)</f>
        <v>Saturn 5</v>
      </c>
      <c r="I85" s="72" t="str">
        <f aca="false">IF(MOONDB!I85="", "", MOONDB!I85)</f>
        <v>Cape Canaveral, United States</v>
      </c>
      <c r="J85" s="72" t="str">
        <f aca="false">IF(MOONDB!J85="", "", MOONDB!J85)</f>
        <v>NASA-Office of Manned Space Flight</v>
      </c>
      <c r="K85" s="72" t="str">
        <f aca="false">IF(MOONDB!K85="", "", MOONDB!K85)</f>
        <v>USA</v>
      </c>
      <c r="L85" s="72" t="str">
        <f aca="false">IF(MOONDB!L85="", "", MOONDB!L85)</f>
        <v>R-ORB</v>
      </c>
      <c r="M85" s="73" t="str">
        <f aca="false">IF(MOONDB!M85="", "", MOONDB!M85)</f>
        <v/>
      </c>
      <c r="N85" s="73" t="str">
        <f aca="false">IF(MOONDB!N85="", "", MOONDB!N85)</f>
        <v/>
      </c>
      <c r="O85" s="72" t="str">
        <f aca="false">IF(MOONDB!O85="", "", MOONDB!O85)</f>
        <v>Unknown</v>
      </c>
      <c r="P85" s="72" t="str">
        <f aca="false">IF(MOONDB!P85="", "", MOONDB!P85)</f>
        <v>Orbit</v>
      </c>
      <c r="Q85" s="72" t="str">
        <f aca="false">IF(MOONDB!Q85="", "", MOONDB!Q85)</f>
        <v>LLO</v>
      </c>
      <c r="R85" s="72" t="str">
        <f aca="false">IF(MOONDB!R85="", "", MOONDB!R85)</f>
        <v>Success</v>
      </c>
      <c r="S85" s="72" t="str">
        <f aca="false">IF(MOONDB!S85="", "", MOONDB!S85)</f>
        <v/>
      </c>
      <c r="T85" s="72" t="str">
        <f aca="false">IF(MOONDB!T85="", "", MOONDB!T85)</f>
        <v>first humans to land on the Moon</v>
      </c>
      <c r="U85" s="72" t="str">
        <f aca="false">IF(MOONDB!U85="", "", MOONDB!U85)</f>
        <v>Destructive Earth re-entry</v>
      </c>
      <c r="V85" s="72" t="str">
        <f aca="false">IF(MOONDB!V85="", "", MOONDB!V85)</f>
        <v>E</v>
      </c>
      <c r="W85" s="72" t="str">
        <f aca="false">IF(MOONDB!W85="", "", MOONDB!W85)</f>
        <v>Destroyed during re-entry</v>
      </c>
      <c r="X85" s="72" t="n">
        <f aca="false">IF(MOONDB!X85="", "", MOONDB!X85)</f>
        <v>25408</v>
      </c>
      <c r="Y85" s="72" t="str">
        <f aca="false">IF(MOONDB!Y85="", "", MOONDB!Y85)</f>
        <v/>
      </c>
      <c r="Z85" s="72" t="str">
        <f aca="false">IF(MOONDB!Z85="", "", MOONDB!Z85)</f>
        <v/>
      </c>
      <c r="AA85" s="73" t="str">
        <f aca="false">IF(MOONDB!AA85="", "", MOONDB!AA85)</f>
        <v/>
      </c>
      <c r="AB85" s="73" t="str">
        <f aca="false">IF(MOONDB!AB85="", "", MOONDB!AB85)</f>
        <v/>
      </c>
      <c r="AC85" s="73" t="str">
        <f aca="false">IF(MOONDB!AC85="", "", MOONDB!AC85)</f>
        <v/>
      </c>
      <c r="AD85" s="73" t="str">
        <f aca="false">IF(MOONDB!AO85="", "", MOONDB!AO85)</f>
        <v/>
      </c>
      <c r="AE85" s="73" t="str">
        <f aca="false">IF(MOONDB!AP85="", "", MOONDB!AP85)</f>
        <v/>
      </c>
      <c r="AF85" s="73" t="str">
        <f aca="false">IF(MOONDB!AQ85="", "", MOONDB!AQ85)</f>
        <v/>
      </c>
      <c r="AG85" s="73" t="str">
        <f aca="false">IF(MOONDB!AR85="", "", MOONDB!AR85)</f>
        <v/>
      </c>
      <c r="AH85" s="73" t="str">
        <f aca="false">IF(MOONDB!AS85="", "", MOONDB!AS85)</f>
        <v/>
      </c>
      <c r="AI85" s="73" t="str">
        <f aca="false">IF(MOONDB!AT85="", "", MOONDB!AT85)</f>
        <v/>
      </c>
      <c r="AJ85" s="73" t="str">
        <f aca="false">IF(MOONDB!AU85="", "", MOONDB!AU85)</f>
        <v/>
      </c>
      <c r="AK85" s="74"/>
      <c r="AL85" s="74"/>
      <c r="AM85" s="74"/>
      <c r="AN85" s="74"/>
      <c r="AO85" s="74"/>
      <c r="AP85" s="74"/>
    </row>
    <row r="86" customFormat="false" ht="14.7" hidden="false" customHeight="true" outlineLevel="0" collapsed="false">
      <c r="A86" s="72" t="str">
        <f aca="false">IF(MOONDB!A86="", "", MOONDB!A86)</f>
        <v>Apollo 11 Lunar Module Ascent Stage</v>
      </c>
      <c r="B86" s="72" t="str">
        <f aca="false">IF(MOONDB!B86="", "", MOONDB!B86)</f>
        <v>Apollo 11</v>
      </c>
      <c r="C86" s="72" t="str">
        <f aca="false">IF(MOONDB!C86="", "", MOONDB!C86)</f>
        <v>Apollo</v>
      </c>
      <c r="D86" s="72" t="str">
        <f aca="false">IF(MOONDB!D86="", "", MOONDB!D86)</f>
        <v>-</v>
      </c>
      <c r="E86" s="72" t="str">
        <f aca="false">IF(MOONDB!E86="", "", MOONDB!E86)</f>
        <v>1969-059C</v>
      </c>
      <c r="F86" s="72" t="str">
        <f aca="false">IF(MOONDB!F86="", "", MOONDB!F86)</f>
        <v>1969-059C</v>
      </c>
      <c r="G86" s="72" t="n">
        <f aca="false">IF(MOONDB!G86="", "", MOONDB!G86)</f>
        <v>25400</v>
      </c>
      <c r="H86" s="72" t="str">
        <f aca="false">IF(MOONDB!H86="", "", MOONDB!H86)</f>
        <v>Saturn 5</v>
      </c>
      <c r="I86" s="72" t="str">
        <f aca="false">IF(MOONDB!I86="", "", MOONDB!I86)</f>
        <v>Cape Canaveral, United States</v>
      </c>
      <c r="J86" s="72" t="str">
        <f aca="false">IF(MOONDB!J86="", "", MOONDB!J86)</f>
        <v>NASA-Office of Manned Space Flight</v>
      </c>
      <c r="K86" s="72" t="str">
        <f aca="false">IF(MOONDB!K86="", "", MOONDB!K86)</f>
        <v>USA</v>
      </c>
      <c r="L86" s="72" t="str">
        <f aca="false">IF(MOONDB!L86="", "", MOONDB!L86)</f>
        <v>C-ASC</v>
      </c>
      <c r="M86" s="73" t="str">
        <f aca="false">IF(MOONDB!M86="", "", MOONDB!M86)</f>
        <v/>
      </c>
      <c r="N86" s="73" t="n">
        <f aca="false">IF(MOONDB!N86="", "", MOONDB!N86)</f>
        <v>15103</v>
      </c>
      <c r="O86" s="72" t="str">
        <f aca="false">IF(MOONDB!O86="", "", MOONDB!O86)</f>
        <v>Unknown</v>
      </c>
      <c r="P86" s="72" t="str">
        <f aca="false">IF(MOONDB!P86="", "", MOONDB!P86)</f>
        <v>Crew ascent</v>
      </c>
      <c r="Q86" s="72" t="str">
        <f aca="false">IF(MOONDB!Q86="", "", MOONDB!Q86)</f>
        <v/>
      </c>
      <c r="R86" s="72" t="str">
        <f aca="false">IF(MOONDB!R86="", "", MOONDB!R86)</f>
        <v>Success</v>
      </c>
      <c r="S86" s="72" t="str">
        <f aca="false">IF(MOONDB!S86="", "", MOONDB!S86)</f>
        <v/>
      </c>
      <c r="T86" s="72" t="str">
        <f aca="false">IF(MOONDB!T86="", "", MOONDB!T86)</f>
        <v>first humans to land on the Moon</v>
      </c>
      <c r="U86" s="72" t="str">
        <f aca="false">IF(MOONDB!U86="", "", MOONDB!U86)</f>
        <v>Moon impact</v>
      </c>
      <c r="V86" s="72" t="str">
        <f aca="false">IF(MOONDB!V86="", "", MOONDB!V86)</f>
        <v>M</v>
      </c>
      <c r="W86" s="72" t="str">
        <f aca="false">IF(MOONDB!W86="", "", MOONDB!W86)</f>
        <v>Impacted (orbit decay)</v>
      </c>
      <c r="X86" s="72" t="str">
        <f aca="false">IF(MOONDB!X86="", "", MOONDB!X86)</f>
        <v>Unknown (1969)  </v>
      </c>
      <c r="Y86" s="72" t="str">
        <f aca="false">IF(MOONDB!Y86="", "", MOONDB!Y86)</f>
        <v/>
      </c>
      <c r="Z86" s="72" t="str">
        <f aca="false">IF(MOONDB!Z86="", "", MOONDB!Z86)</f>
        <v>g</v>
      </c>
      <c r="AA86" s="73" t="str">
        <f aca="false">IF(MOONDB!AA86="", "", MOONDB!AA86)</f>
        <v>Unknown</v>
      </c>
      <c r="AB86" s="73" t="str">
        <f aca="false">IF(MOONDB!AB86="", "", MOONDB!AB86)</f>
        <v>Unknown</v>
      </c>
      <c r="AC86" s="73" t="str">
        <f aca="false">IF(MOONDB!AC86="", "", MOONDB!AC86)</f>
        <v/>
      </c>
      <c r="AD86" s="73" t="str">
        <f aca="false">IF(MOONDB!AO86="", "", MOONDB!AO86)</f>
        <v/>
      </c>
      <c r="AE86" s="73" t="str">
        <f aca="false">IF(MOONDB!AP86="", "", MOONDB!AP86)</f>
        <v/>
      </c>
      <c r="AF86" s="73" t="str">
        <f aca="false">IF(MOONDB!AQ86="", "", MOONDB!AQ86)</f>
        <v/>
      </c>
      <c r="AG86" s="73" t="str">
        <f aca="false">IF(MOONDB!AR86="", "", MOONDB!AR86)</f>
        <v/>
      </c>
      <c r="AH86" s="73" t="str">
        <f aca="false">IF(MOONDB!AS86="", "", MOONDB!AS86)</f>
        <v/>
      </c>
      <c r="AI86" s="73" t="str">
        <f aca="false">IF(MOONDB!AT86="", "", MOONDB!AT86)</f>
        <v/>
      </c>
      <c r="AJ86" s="73" t="str">
        <f aca="false">IF(MOONDB!AU86="", "", MOONDB!AU86)</f>
        <v/>
      </c>
      <c r="AK86" s="74"/>
      <c r="AL86" s="74"/>
      <c r="AM86" s="74"/>
      <c r="AN86" s="74"/>
      <c r="AO86" s="74"/>
      <c r="AP86" s="74"/>
    </row>
    <row r="87" customFormat="false" ht="14.7" hidden="false" customHeight="true" outlineLevel="0" collapsed="false">
      <c r="A87" s="72" t="str">
        <f aca="false">IF(MOONDB!A87="", "", MOONDB!A87)</f>
        <v>Apollo 11 S-IVB</v>
      </c>
      <c r="B87" s="72" t="str">
        <f aca="false">IF(MOONDB!B87="", "", MOONDB!B87)</f>
        <v>Apollo 11</v>
      </c>
      <c r="C87" s="72" t="str">
        <f aca="false">IF(MOONDB!C87="", "", MOONDB!C87)</f>
        <v>Apollo</v>
      </c>
      <c r="D87" s="72" t="str">
        <f aca="false">IF(MOONDB!D87="", "", MOONDB!D87)</f>
        <v>-</v>
      </c>
      <c r="E87" s="72" t="str">
        <f aca="false">IF(MOONDB!E87="", "", MOONDB!E87)</f>
        <v>1969-059B</v>
      </c>
      <c r="F87" s="72" t="str">
        <f aca="false">IF(MOONDB!F87="", "", MOONDB!F87)</f>
        <v>1969-059B</v>
      </c>
      <c r="G87" s="72" t="n">
        <f aca="false">IF(MOONDB!G87="", "", MOONDB!G87)</f>
        <v>25400</v>
      </c>
      <c r="H87" s="72" t="str">
        <f aca="false">IF(MOONDB!H87="", "", MOONDB!H87)</f>
        <v>Saturn 5</v>
      </c>
      <c r="I87" s="72" t="str">
        <f aca="false">IF(MOONDB!I87="", "", MOONDB!I87)</f>
        <v>Cape Canaveral, United States</v>
      </c>
      <c r="J87" s="72" t="str">
        <f aca="false">IF(MOONDB!J87="", "", MOONDB!J87)</f>
        <v>NASA</v>
      </c>
      <c r="K87" s="72" t="str">
        <f aca="false">IF(MOONDB!K87="", "", MOONDB!K87)</f>
        <v>USA</v>
      </c>
      <c r="L87" s="72" t="str">
        <f aca="false">IF(MOONDB!L87="", "", MOONDB!L87)</f>
        <v>R-LAU</v>
      </c>
      <c r="M87" s="73" t="n">
        <f aca="false">IF(MOONDB!M87="", "", MOONDB!M87)</f>
        <v>123000</v>
      </c>
      <c r="N87" s="73" t="n">
        <f aca="false">IF(MOONDB!N87="", "", MOONDB!N87)</f>
        <v>13500</v>
      </c>
      <c r="O87" s="72" t="str">
        <f aca="false">IF(MOONDB!O87="", "", MOONDB!O87)</f>
        <v>Unknown</v>
      </c>
      <c r="P87" s="72" t="str">
        <f aca="false">IF(MOONDB!P87="", "", MOONDB!P87)</f>
        <v>Fly-by</v>
      </c>
      <c r="Q87" s="72" t="str">
        <f aca="false">IF(MOONDB!Q87="", "", MOONDB!Q87)</f>
        <v>Ballistic</v>
      </c>
      <c r="R87" s="72" t="str">
        <f aca="false">IF(MOONDB!R87="", "", MOONDB!R87)</f>
        <v>Success</v>
      </c>
      <c r="S87" s="72" t="str">
        <f aca="false">IF(MOONDB!S87="", "", MOONDB!S87)</f>
        <v/>
      </c>
      <c r="T87" s="72" t="str">
        <f aca="false">IF(MOONDB!T87="", "", MOONDB!T87)</f>
        <v/>
      </c>
      <c r="U87" s="72" t="str">
        <f aca="false">IF(MOONDB!U87="", "", MOONDB!U87)</f>
        <v>Heliocentric orbit</v>
      </c>
      <c r="V87" s="72" t="str">
        <f aca="false">IF(MOONDB!V87="", "", MOONDB!V87)</f>
        <v>S</v>
      </c>
      <c r="W87" s="72" t="str">
        <f aca="false">IF(MOONDB!W87="", "", MOONDB!W87)</f>
        <v>Orbit (Sun)</v>
      </c>
      <c r="X87" s="72" t="n">
        <f aca="false">IF(MOONDB!X87="", "", MOONDB!X87)</f>
        <v>25403</v>
      </c>
      <c r="Y87" s="72" t="str">
        <f aca="false">IF(MOONDB!Y87="", "", MOONDB!Y87)</f>
        <v/>
      </c>
      <c r="Z87" s="72" t="str">
        <f aca="false">IF(MOONDB!Z87="", "", MOONDB!Z87)</f>
        <v/>
      </c>
      <c r="AA87" s="73" t="str">
        <f aca="false">IF(MOONDB!AA87="", "", MOONDB!AA87)</f>
        <v/>
      </c>
      <c r="AB87" s="73" t="str">
        <f aca="false">IF(MOONDB!AB87="", "", MOONDB!AB87)</f>
        <v/>
      </c>
      <c r="AC87" s="73" t="str">
        <f aca="false">IF(MOONDB!AC87="", "", MOONDB!AC87)</f>
        <v>Yes</v>
      </c>
      <c r="AD87" s="73" t="str">
        <f aca="false">IF(MOONDB!AO87="", "", MOONDB!AO87)</f>
        <v>cylinder</v>
      </c>
      <c r="AE87" s="73" t="n">
        <f aca="false">IF(MOONDB!AP87="", "", MOONDB!AP87)</f>
        <v>18.7</v>
      </c>
      <c r="AF87" s="73" t="n">
        <f aca="false">IF(MOONDB!AQ87="", "", MOONDB!AQ87)</f>
        <v>6.6</v>
      </c>
      <c r="AG87" s="73" t="str">
        <f aca="false">IF(MOONDB!AR87="", "", MOONDB!AR87)</f>
        <v>horizons</v>
      </c>
      <c r="AH87" s="73" t="str">
        <f aca="false">IF(MOONDB!AS87="", "", MOONDB!AS87)</f>
        <v/>
      </c>
      <c r="AI87" s="73" t="str">
        <f aca="false">IF(MOONDB!AT87="", "", MOONDB!AT87)</f>
        <v/>
      </c>
      <c r="AJ87" s="73" t="str">
        <f aca="false">IF(MOONDB!AU87="", "", MOONDB!AU87)</f>
        <v/>
      </c>
      <c r="AK87" s="74"/>
      <c r="AL87" s="74"/>
      <c r="AM87" s="74"/>
      <c r="AN87" s="74"/>
      <c r="AO87" s="74"/>
      <c r="AP87" s="74"/>
    </row>
    <row r="88" customFormat="false" ht="14.7" hidden="false" customHeight="true" outlineLevel="0" collapsed="false">
      <c r="A88" s="72" t="str">
        <f aca="false">IF(MOONDB!A88="", "", MOONDB!A88)</f>
        <v>Apollo 11 Lunar Module Lander</v>
      </c>
      <c r="B88" s="72" t="str">
        <f aca="false">IF(MOONDB!B88="", "", MOONDB!B88)</f>
        <v>Apollo 11</v>
      </c>
      <c r="C88" s="72" t="str">
        <f aca="false">IF(MOONDB!C88="", "", MOONDB!C88)</f>
        <v>Apollo</v>
      </c>
      <c r="D88" s="72" t="str">
        <f aca="false">IF(MOONDB!D88="", "", MOONDB!D88)</f>
        <v>-</v>
      </c>
      <c r="E88" s="72" t="str">
        <f aca="false">IF(MOONDB!E88="", "", MOONDB!E88)</f>
        <v>1969-059C</v>
      </c>
      <c r="F88" s="72" t="str">
        <f aca="false">IF(MOONDB!F88="", "", MOONDB!F88)</f>
        <v>N/A</v>
      </c>
      <c r="G88" s="72" t="n">
        <f aca="false">IF(MOONDB!G88="", "", MOONDB!G88)</f>
        <v>25400</v>
      </c>
      <c r="H88" s="72" t="str">
        <f aca="false">IF(MOONDB!H88="", "", MOONDB!H88)</f>
        <v>Saturn 5</v>
      </c>
      <c r="I88" s="72" t="str">
        <f aca="false">IF(MOONDB!I88="", "", MOONDB!I88)</f>
        <v>Cape Canaveral, United States</v>
      </c>
      <c r="J88" s="72" t="str">
        <f aca="false">IF(MOONDB!J88="", "", MOONDB!J88)</f>
        <v>NASA-Office of Manned Space Flight</v>
      </c>
      <c r="K88" s="72" t="str">
        <f aca="false">IF(MOONDB!K88="", "", MOONDB!K88)</f>
        <v>USA</v>
      </c>
      <c r="L88" s="72" t="str">
        <f aca="false">IF(MOONDB!L88="", "", MOONDB!L88)</f>
        <v>R-LND</v>
      </c>
      <c r="M88" s="73" t="n">
        <f aca="false">IF(MOONDB!M88="", "", MOONDB!M88)</f>
        <v>4280</v>
      </c>
      <c r="N88" s="73" t="str">
        <f aca="false">IF(MOONDB!N88="", "", MOONDB!N88)</f>
        <v/>
      </c>
      <c r="O88" s="72" t="str">
        <f aca="false">IF(MOONDB!O88="", "", MOONDB!O88)</f>
        <v>Unknown</v>
      </c>
      <c r="P88" s="72" t="str">
        <f aca="false">IF(MOONDB!P88="", "", MOONDB!P88)</f>
        <v>Soft landing</v>
      </c>
      <c r="Q88" s="72" t="str">
        <f aca="false">IF(MOONDB!Q88="", "", MOONDB!Q88)</f>
        <v/>
      </c>
      <c r="R88" s="72" t="str">
        <f aca="false">IF(MOONDB!R88="", "", MOONDB!R88)</f>
        <v>Success</v>
      </c>
      <c r="S88" s="72" t="str">
        <f aca="false">IF(MOONDB!S88="", "", MOONDB!S88)</f>
        <v/>
      </c>
      <c r="T88" s="72" t="str">
        <f aca="false">IF(MOONDB!T88="", "", MOONDB!T88)</f>
        <v>first humans to land on the Moon</v>
      </c>
      <c r="U88" s="72" t="str">
        <f aca="false">IF(MOONDB!U88="", "", MOONDB!U88)</f>
        <v>Moon surface</v>
      </c>
      <c r="V88" s="72" t="str">
        <f aca="false">IF(MOONDB!V88="", "", MOONDB!V88)</f>
        <v>M</v>
      </c>
      <c r="W88" s="72" t="str">
        <f aca="false">IF(MOONDB!W88="", "", MOONDB!W88)</f>
        <v>Soft landed (Moon)</v>
      </c>
      <c r="X88" s="72" t="n">
        <f aca="false">IF(MOONDB!X88="", "", MOONDB!X88)</f>
        <v>25404</v>
      </c>
      <c r="Y88" s="72" t="str">
        <f aca="false">IF(MOONDB!Y88="", "", MOONDB!Y88)</f>
        <v>LRO</v>
      </c>
      <c r="Z88" s="72" t="str">
        <f aca="false">IF(MOONDB!Z88="", "", MOONDB!Z88)</f>
        <v>d</v>
      </c>
      <c r="AA88" s="73" t="n">
        <f aca="false">IF(MOONDB!AA88="", "", MOONDB!AA88)</f>
        <v>0.67416</v>
      </c>
      <c r="AB88" s="73" t="n">
        <f aca="false">IF(MOONDB!AB88="", "", MOONDB!AB88)</f>
        <v>23.47314</v>
      </c>
      <c r="AC88" s="73" t="str">
        <f aca="false">IF(MOONDB!AC88="", "", MOONDB!AC88)</f>
        <v/>
      </c>
      <c r="AD88" s="73" t="str">
        <f aca="false">IF(MOONDB!AO88="", "", MOONDB!AO88)</f>
        <v/>
      </c>
      <c r="AE88" s="73" t="str">
        <f aca="false">IF(MOONDB!AP88="", "", MOONDB!AP88)</f>
        <v/>
      </c>
      <c r="AF88" s="73" t="str">
        <f aca="false">IF(MOONDB!AQ88="", "", MOONDB!AQ88)</f>
        <v/>
      </c>
      <c r="AG88" s="73" t="str">
        <f aca="false">IF(MOONDB!AR88="", "", MOONDB!AR88)</f>
        <v/>
      </c>
      <c r="AH88" s="73" t="str">
        <f aca="false">IF(MOONDB!AS88="", "", MOONDB!AS88)</f>
        <v/>
      </c>
      <c r="AI88" s="73" t="str">
        <f aca="false">IF(MOONDB!AT88="", "", MOONDB!AT88)</f>
        <v/>
      </c>
      <c r="AJ88" s="73" t="str">
        <f aca="false">IF(MOONDB!AU88="", "", MOONDB!AU88)</f>
        <v/>
      </c>
      <c r="AK88" s="74"/>
      <c r="AL88" s="74"/>
      <c r="AM88" s="74"/>
      <c r="AN88" s="74"/>
      <c r="AO88" s="74"/>
      <c r="AP88" s="74"/>
    </row>
    <row r="89" customFormat="false" ht="14.7" hidden="false" customHeight="true" outlineLevel="0" collapsed="false">
      <c r="A89" s="72" t="str">
        <f aca="false">IF(MOONDB!A89="", "", MOONDB!A89)</f>
        <v>Zond 7</v>
      </c>
      <c r="B89" s="72" t="str">
        <f aca="false">IF(MOONDB!B89="", "", MOONDB!B89)</f>
        <v>Zond 7</v>
      </c>
      <c r="C89" s="72" t="str">
        <f aca="false">IF(MOONDB!C89="", "", MOONDB!C89)</f>
        <v>Zond</v>
      </c>
      <c r="D89" s="72" t="str">
        <f aca="false">IF(MOONDB!D89="", "", MOONDB!D89)</f>
        <v>-</v>
      </c>
      <c r="E89" s="72" t="str">
        <f aca="false">IF(MOONDB!E89="", "", MOONDB!E89)</f>
        <v>1969-067A</v>
      </c>
      <c r="F89" s="72" t="str">
        <f aca="false">IF(MOONDB!F89="", "", MOONDB!F89)</f>
        <v>1969-067A</v>
      </c>
      <c r="G89" s="72" t="n">
        <f aca="false">IF(MOONDB!G89="", "", MOONDB!G89)</f>
        <v>25422</v>
      </c>
      <c r="H89" s="72" t="str">
        <f aca="false">IF(MOONDB!H89="", "", MOONDB!H89)</f>
        <v>Proton Booster Plus Upper Stage and Escape Stages</v>
      </c>
      <c r="I89" s="72" t="str">
        <f aca="false">IF(MOONDB!I89="", "", MOONDB!I89)</f>
        <v>Tyuratam (Baikonur Cosmodrome), U.S.S.R</v>
      </c>
      <c r="J89" s="72" t="str">
        <f aca="false">IF(MOONDB!J89="", "", MOONDB!J89)</f>
        <v>Unknown</v>
      </c>
      <c r="K89" s="72" t="str">
        <f aca="false">IF(MOONDB!K89="", "", MOONDB!K89)</f>
        <v>USSR</v>
      </c>
      <c r="L89" s="72" t="str">
        <f aca="false">IF(MOONDB!L89="", "", MOONDB!L89)</f>
        <v>R-ORB</v>
      </c>
      <c r="M89" s="73" t="str">
        <f aca="false">IF(MOONDB!M89="", "", MOONDB!M89)</f>
        <v/>
      </c>
      <c r="N89" s="73" t="n">
        <f aca="false">IF(MOONDB!N89="", "", MOONDB!N89)</f>
        <v>5979</v>
      </c>
      <c r="O89" s="72" t="str">
        <f aca="false">IF(MOONDB!O89="", "", MOONDB!O89)</f>
        <v>Unknown</v>
      </c>
      <c r="P89" s="72" t="str">
        <f aca="false">IF(MOONDB!P89="", "", MOONDB!P89)</f>
        <v>Fly-by</v>
      </c>
      <c r="Q89" s="72" t="str">
        <f aca="false">IF(MOONDB!Q89="", "", MOONDB!Q89)</f>
        <v/>
      </c>
      <c r="R89" s="72" t="str">
        <f aca="false">IF(MOONDB!R89="", "", MOONDB!R89)</f>
        <v>Success</v>
      </c>
      <c r="S89" s="72" t="str">
        <f aca="false">IF(MOONDB!S89="", "", MOONDB!S89)</f>
        <v/>
      </c>
      <c r="T89" s="72" t="str">
        <f aca="false">IF(MOONDB!T89="", "", MOONDB!T89)</f>
        <v/>
      </c>
      <c r="U89" s="72" t="str">
        <f aca="false">IF(MOONDB!U89="", "", MOONDB!U89)</f>
        <v>Earth soft landing</v>
      </c>
      <c r="V89" s="72" t="str">
        <f aca="false">IF(MOONDB!V89="", "", MOONDB!V89)</f>
        <v>E</v>
      </c>
      <c r="W89" s="72" t="str">
        <f aca="false">IF(MOONDB!W89="", "", MOONDB!W89)</f>
        <v>Soft landed (Earth)</v>
      </c>
      <c r="X89" s="72" t="n">
        <f aca="false">IF(MOONDB!X89="", "", MOONDB!X89)</f>
        <v>25429</v>
      </c>
      <c r="Y89" s="72" t="str">
        <f aca="false">IF(MOONDB!Y89="", "", MOONDB!Y89)</f>
        <v/>
      </c>
      <c r="Z89" s="72" t="str">
        <f aca="false">IF(MOONDB!Z89="", "", MOONDB!Z89)</f>
        <v/>
      </c>
      <c r="AA89" s="73" t="str">
        <f aca="false">IF(MOONDB!AA89="", "", MOONDB!AA89)</f>
        <v/>
      </c>
      <c r="AB89" s="73" t="str">
        <f aca="false">IF(MOONDB!AB89="", "", MOONDB!AB89)</f>
        <v/>
      </c>
      <c r="AC89" s="73" t="str">
        <f aca="false">IF(MOONDB!AC89="", "", MOONDB!AC89)</f>
        <v/>
      </c>
      <c r="AD89" s="73" t="str">
        <f aca="false">IF(MOONDB!AO89="", "", MOONDB!AO89)</f>
        <v/>
      </c>
      <c r="AE89" s="73" t="str">
        <f aca="false">IF(MOONDB!AP89="", "", MOONDB!AP89)</f>
        <v/>
      </c>
      <c r="AF89" s="73" t="str">
        <f aca="false">IF(MOONDB!AQ89="", "", MOONDB!AQ89)</f>
        <v/>
      </c>
      <c r="AG89" s="73" t="str">
        <f aca="false">IF(MOONDB!AR89="", "", MOONDB!AR89)</f>
        <v/>
      </c>
      <c r="AH89" s="73" t="str">
        <f aca="false">IF(MOONDB!AS89="", "", MOONDB!AS89)</f>
        <v/>
      </c>
      <c r="AI89" s="73" t="str">
        <f aca="false">IF(MOONDB!AT89="", "", MOONDB!AT89)</f>
        <v/>
      </c>
      <c r="AJ89" s="73" t="str">
        <f aca="false">IF(MOONDB!AU89="", "", MOONDB!AU89)</f>
        <v/>
      </c>
      <c r="AK89" s="74"/>
      <c r="AL89" s="74"/>
      <c r="AM89" s="74"/>
      <c r="AN89" s="74"/>
      <c r="AO89" s="74"/>
      <c r="AP89" s="74"/>
    </row>
    <row r="90" customFormat="false" ht="14.7" hidden="false" customHeight="true" outlineLevel="0" collapsed="false">
      <c r="A90" s="72" t="str">
        <f aca="false">IF(MOONDB!A90="", "", MOONDB!A90)</f>
        <v>Cosmos 300 Ascent and re-entry stage</v>
      </c>
      <c r="B90" s="72" t="str">
        <f aca="false">IF(MOONDB!B90="", "", MOONDB!B90)</f>
        <v>Cosmos 300</v>
      </c>
      <c r="C90" s="72" t="str">
        <f aca="false">IF(MOONDB!C90="", "", MOONDB!C90)</f>
        <v>Cosmos</v>
      </c>
      <c r="D90" s="72" t="str">
        <f aca="false">IF(MOONDB!D90="", "", MOONDB!D90)</f>
        <v>-</v>
      </c>
      <c r="E90" s="72" t="str">
        <f aca="false">IF(MOONDB!E90="", "", MOONDB!E90)</f>
        <v>1969-080A</v>
      </c>
      <c r="F90" s="72" t="str">
        <f aca="false">IF(MOONDB!F90="", "", MOONDB!F90)</f>
        <v>1969-080A</v>
      </c>
      <c r="G90" s="72" t="n">
        <f aca="false">IF(MOONDB!G90="", "", MOONDB!G90)</f>
        <v>25469</v>
      </c>
      <c r="H90" s="72" t="str">
        <f aca="false">IF(MOONDB!H90="", "", MOONDB!H90)</f>
        <v>Proton</v>
      </c>
      <c r="I90" s="72" t="str">
        <f aca="false">IF(MOONDB!I90="", "", MOONDB!I90)</f>
        <v>Tyuratam (Baikonur Cosmodrome), U.S.S.R</v>
      </c>
      <c r="J90" s="72" t="str">
        <f aca="false">IF(MOONDB!J90="", "", MOONDB!J90)</f>
        <v>Unknown</v>
      </c>
      <c r="K90" s="72" t="str">
        <f aca="false">IF(MOONDB!K90="", "", MOONDB!K90)</f>
        <v>USSR</v>
      </c>
      <c r="L90" s="72" t="str">
        <f aca="false">IF(MOONDB!L90="", "", MOONDB!L90)</f>
        <v>R-ASC</v>
      </c>
      <c r="M90" s="73" t="str">
        <f aca="false">IF(MOONDB!M90="", "", MOONDB!M90)</f>
        <v/>
      </c>
      <c r="N90" s="73" t="n">
        <f aca="false">IF(MOONDB!N90="", "", MOONDB!N90)</f>
        <v>5600</v>
      </c>
      <c r="O90" s="72" t="str">
        <f aca="false">IF(MOONDB!O90="", "", MOONDB!O90)</f>
        <v>Unknown</v>
      </c>
      <c r="P90" s="72" t="str">
        <f aca="false">IF(MOONDB!P90="", "", MOONDB!P90)</f>
        <v>Sample return (from surface)</v>
      </c>
      <c r="Q90" s="72" t="str">
        <f aca="false">IF(MOONDB!Q90="", "", MOONDB!Q90)</f>
        <v/>
      </c>
      <c r="R90" s="72" t="str">
        <f aca="false">IF(MOONDB!R90="", "", MOONDB!R90)</f>
        <v>Unproven</v>
      </c>
      <c r="S90" s="72" t="str">
        <f aca="false">IF(MOONDB!S90="", "", MOONDB!S90)</f>
        <v>Launcher failure</v>
      </c>
      <c r="T90" s="72" t="str">
        <f aca="false">IF(MOONDB!T90="", "", MOONDB!T90)</f>
        <v/>
      </c>
      <c r="U90" s="72" t="str">
        <f aca="false">IF(MOONDB!U90="", "", MOONDB!U90)</f>
        <v>Earth soft landing</v>
      </c>
      <c r="V90" s="72" t="str">
        <f aca="false">IF(MOONDB!V90="", "", MOONDB!V90)</f>
        <v>E</v>
      </c>
      <c r="W90" s="72" t="str">
        <f aca="false">IF(MOONDB!W90="", "", MOONDB!W90)</f>
        <v>Destroyed during re-entry</v>
      </c>
      <c r="X90" s="72" t="n">
        <f aca="false">IF(MOONDB!X90="", "", MOONDB!X90)</f>
        <v>25473</v>
      </c>
      <c r="Y90" s="72" t="str">
        <f aca="false">IF(MOONDB!Y90="", "", MOONDB!Y90)</f>
        <v/>
      </c>
      <c r="Z90" s="72" t="str">
        <f aca="false">IF(MOONDB!Z90="", "", MOONDB!Z90)</f>
        <v/>
      </c>
      <c r="AA90" s="73" t="str">
        <f aca="false">IF(MOONDB!AA90="", "", MOONDB!AA90)</f>
        <v/>
      </c>
      <c r="AB90" s="73" t="str">
        <f aca="false">IF(MOONDB!AB90="", "", MOONDB!AB90)</f>
        <v/>
      </c>
      <c r="AC90" s="73" t="str">
        <f aca="false">IF(MOONDB!AC90="", "", MOONDB!AC90)</f>
        <v/>
      </c>
      <c r="AD90" s="73" t="str">
        <f aca="false">IF(MOONDB!AO90="", "", MOONDB!AO90)</f>
        <v/>
      </c>
      <c r="AE90" s="73" t="str">
        <f aca="false">IF(MOONDB!AP90="", "", MOONDB!AP90)</f>
        <v/>
      </c>
      <c r="AF90" s="73" t="str">
        <f aca="false">IF(MOONDB!AQ90="", "", MOONDB!AQ90)</f>
        <v/>
      </c>
      <c r="AG90" s="73" t="str">
        <f aca="false">IF(MOONDB!AR90="", "", MOONDB!AR90)</f>
        <v/>
      </c>
      <c r="AH90" s="73" t="str">
        <f aca="false">IF(MOONDB!AS90="", "", MOONDB!AS90)</f>
        <v/>
      </c>
      <c r="AI90" s="73" t="str">
        <f aca="false">IF(MOONDB!AT90="", "", MOONDB!AT90)</f>
        <v/>
      </c>
      <c r="AJ90" s="73" t="str">
        <f aca="false">IF(MOONDB!AU90="", "", MOONDB!AU90)</f>
        <v/>
      </c>
      <c r="AK90" s="74"/>
      <c r="AL90" s="74"/>
      <c r="AM90" s="74"/>
      <c r="AN90" s="74"/>
      <c r="AO90" s="74"/>
      <c r="AP90" s="74"/>
    </row>
    <row r="91" customFormat="false" ht="14.7" hidden="false" customHeight="true" outlineLevel="0" collapsed="false">
      <c r="A91" s="72" t="str">
        <f aca="false">IF(MOONDB!A91="", "", MOONDB!A91)</f>
        <v>Cosmos 300 Lander</v>
      </c>
      <c r="B91" s="72" t="str">
        <f aca="false">IF(MOONDB!B91="", "", MOONDB!B91)</f>
        <v>Cosmos 300</v>
      </c>
      <c r="C91" s="72" t="str">
        <f aca="false">IF(MOONDB!C91="", "", MOONDB!C91)</f>
        <v>Cosmos</v>
      </c>
      <c r="D91" s="72" t="str">
        <f aca="false">IF(MOONDB!D91="", "", MOONDB!D91)</f>
        <v>-</v>
      </c>
      <c r="E91" s="72" t="str">
        <f aca="false">IF(MOONDB!E91="", "", MOONDB!E91)</f>
        <v>1969-080A</v>
      </c>
      <c r="F91" s="72" t="str">
        <f aca="false">IF(MOONDB!F91="", "", MOONDB!F91)</f>
        <v>1969-080A</v>
      </c>
      <c r="G91" s="72" t="n">
        <f aca="false">IF(MOONDB!G91="", "", MOONDB!G91)</f>
        <v>25469</v>
      </c>
      <c r="H91" s="72" t="str">
        <f aca="false">IF(MOONDB!H91="", "", MOONDB!H91)</f>
        <v>Proton</v>
      </c>
      <c r="I91" s="72" t="str">
        <f aca="false">IF(MOONDB!I91="", "", MOONDB!I91)</f>
        <v>Tyuratam (Baikonur Cosmodrome), U.S.S.R</v>
      </c>
      <c r="J91" s="72" t="str">
        <f aca="false">IF(MOONDB!J91="", "", MOONDB!J91)</f>
        <v>Unknown</v>
      </c>
      <c r="K91" s="72" t="str">
        <f aca="false">IF(MOONDB!K91="", "", MOONDB!K91)</f>
        <v>USSR</v>
      </c>
      <c r="L91" s="72" t="str">
        <f aca="false">IF(MOONDB!L91="", "", MOONDB!L91)</f>
        <v>R-LND</v>
      </c>
      <c r="M91" s="73" t="n">
        <f aca="false">IF(MOONDB!M91="", "", MOONDB!M91)</f>
        <v>5600</v>
      </c>
      <c r="N91" s="73" t="str">
        <f aca="false">IF(MOONDB!N91="", "", MOONDB!N91)</f>
        <v/>
      </c>
      <c r="O91" s="72" t="str">
        <f aca="false">IF(MOONDB!O91="", "", MOONDB!O91)</f>
        <v>Unknown</v>
      </c>
      <c r="P91" s="72" t="str">
        <f aca="false">IF(MOONDB!P91="", "", MOONDB!P91)</f>
        <v>Soft landing</v>
      </c>
      <c r="Q91" s="72" t="str">
        <f aca="false">IF(MOONDB!Q91="", "", MOONDB!Q91)</f>
        <v/>
      </c>
      <c r="R91" s="72" t="str">
        <f aca="false">IF(MOONDB!R91="", "", MOONDB!R91)</f>
        <v>Unproven</v>
      </c>
      <c r="S91" s="72" t="str">
        <f aca="false">IF(MOONDB!S91="", "", MOONDB!S91)</f>
        <v>Launcher failure</v>
      </c>
      <c r="T91" s="72" t="str">
        <f aca="false">IF(MOONDB!T91="", "", MOONDB!T91)</f>
        <v/>
      </c>
      <c r="U91" s="72" t="str">
        <f aca="false">IF(MOONDB!U91="", "", MOONDB!U91)</f>
        <v>Moon surface</v>
      </c>
      <c r="V91" s="72" t="str">
        <f aca="false">IF(MOONDB!V91="", "", MOONDB!V91)</f>
        <v>E</v>
      </c>
      <c r="W91" s="72" t="str">
        <f aca="false">IF(MOONDB!W91="", "", MOONDB!W91)</f>
        <v>Destroyed during re-entry</v>
      </c>
      <c r="X91" s="72" t="n">
        <f aca="false">IF(MOONDB!X91="", "", MOONDB!X91)</f>
        <v>25473</v>
      </c>
      <c r="Y91" s="72" t="str">
        <f aca="false">IF(MOONDB!Y91="", "", MOONDB!Y91)</f>
        <v/>
      </c>
      <c r="Z91" s="72" t="str">
        <f aca="false">IF(MOONDB!Z91="", "", MOONDB!Z91)</f>
        <v/>
      </c>
      <c r="AA91" s="73" t="str">
        <f aca="false">IF(MOONDB!AA91="", "", MOONDB!AA91)</f>
        <v/>
      </c>
      <c r="AB91" s="73" t="str">
        <f aca="false">IF(MOONDB!AB91="", "", MOONDB!AB91)</f>
        <v/>
      </c>
      <c r="AC91" s="73" t="str">
        <f aca="false">IF(MOONDB!AC91="", "", MOONDB!AC91)</f>
        <v/>
      </c>
      <c r="AD91" s="73" t="str">
        <f aca="false">IF(MOONDB!AO91="", "", MOONDB!AO91)</f>
        <v/>
      </c>
      <c r="AE91" s="73" t="str">
        <f aca="false">IF(MOONDB!AP91="", "", MOONDB!AP91)</f>
        <v/>
      </c>
      <c r="AF91" s="73" t="str">
        <f aca="false">IF(MOONDB!AQ91="", "", MOONDB!AQ91)</f>
        <v/>
      </c>
      <c r="AG91" s="73" t="str">
        <f aca="false">IF(MOONDB!AR91="", "", MOONDB!AR91)</f>
        <v/>
      </c>
      <c r="AH91" s="73" t="str">
        <f aca="false">IF(MOONDB!AS91="", "", MOONDB!AS91)</f>
        <v/>
      </c>
      <c r="AI91" s="73" t="str">
        <f aca="false">IF(MOONDB!AT91="", "", MOONDB!AT91)</f>
        <v/>
      </c>
      <c r="AJ91" s="73" t="str">
        <f aca="false">IF(MOONDB!AU91="", "", MOONDB!AU91)</f>
        <v/>
      </c>
      <c r="AK91" s="74"/>
      <c r="AL91" s="74"/>
      <c r="AM91" s="74"/>
      <c r="AN91" s="74"/>
      <c r="AO91" s="74"/>
      <c r="AP91" s="74"/>
    </row>
    <row r="92" customFormat="false" ht="14.7" hidden="false" customHeight="true" outlineLevel="0" collapsed="false">
      <c r="A92" s="72" t="str">
        <f aca="false">IF(MOONDB!A92="", "", MOONDB!A92)</f>
        <v>Cosmos 305 Ascent and re-entry stage</v>
      </c>
      <c r="B92" s="72" t="str">
        <f aca="false">IF(MOONDB!B92="", "", MOONDB!B92)</f>
        <v>Cosmos 305</v>
      </c>
      <c r="C92" s="72" t="str">
        <f aca="false">IF(MOONDB!C92="", "", MOONDB!C92)</f>
        <v>Cosmos</v>
      </c>
      <c r="D92" s="72" t="str">
        <f aca="false">IF(MOONDB!D92="", "", MOONDB!D92)</f>
        <v>-</v>
      </c>
      <c r="E92" s="72" t="str">
        <f aca="false">IF(MOONDB!E92="", "", MOONDB!E92)</f>
        <v>1969-092A</v>
      </c>
      <c r="F92" s="72" t="str">
        <f aca="false">IF(MOONDB!F92="", "", MOONDB!F92)</f>
        <v>1969-092A</v>
      </c>
      <c r="G92" s="72" t="n">
        <f aca="false">IF(MOONDB!G92="", "", MOONDB!G92)</f>
        <v>25498</v>
      </c>
      <c r="H92" s="72" t="str">
        <f aca="false">IF(MOONDB!H92="", "", MOONDB!H92)</f>
        <v>Proton</v>
      </c>
      <c r="I92" s="72" t="str">
        <f aca="false">IF(MOONDB!I92="", "", MOONDB!I92)</f>
        <v>Tyuratam (Baikonur Cosmodrome), U.S.S.R</v>
      </c>
      <c r="J92" s="72" t="str">
        <f aca="false">IF(MOONDB!J92="", "", MOONDB!J92)</f>
        <v>Unknown</v>
      </c>
      <c r="K92" s="72" t="str">
        <f aca="false">IF(MOONDB!K92="", "", MOONDB!K92)</f>
        <v>USSR</v>
      </c>
      <c r="L92" s="72" t="str">
        <f aca="false">IF(MOONDB!L92="", "", MOONDB!L92)</f>
        <v>R-ASC</v>
      </c>
      <c r="M92" s="73" t="str">
        <f aca="false">IF(MOONDB!M92="", "", MOONDB!M92)</f>
        <v/>
      </c>
      <c r="N92" s="73" t="n">
        <f aca="false">IF(MOONDB!N92="", "", MOONDB!N92)</f>
        <v>5600</v>
      </c>
      <c r="O92" s="72" t="str">
        <f aca="false">IF(MOONDB!O92="", "", MOONDB!O92)</f>
        <v>Unknown</v>
      </c>
      <c r="P92" s="72" t="str">
        <f aca="false">IF(MOONDB!P92="", "", MOONDB!P92)</f>
        <v>Sample return (from surface)</v>
      </c>
      <c r="Q92" s="72" t="str">
        <f aca="false">IF(MOONDB!Q92="", "", MOONDB!Q92)</f>
        <v/>
      </c>
      <c r="R92" s="72" t="str">
        <f aca="false">IF(MOONDB!R92="", "", MOONDB!R92)</f>
        <v>Unproven</v>
      </c>
      <c r="S92" s="72" t="str">
        <f aca="false">IF(MOONDB!S92="", "", MOONDB!S92)</f>
        <v>Launcher failure</v>
      </c>
      <c r="T92" s="72" t="str">
        <f aca="false">IF(MOONDB!T92="", "", MOONDB!T92)</f>
        <v/>
      </c>
      <c r="U92" s="72" t="str">
        <f aca="false">IF(MOONDB!U92="", "", MOONDB!U92)</f>
        <v>Earth soft landing</v>
      </c>
      <c r="V92" s="72" t="str">
        <f aca="false">IF(MOONDB!V92="", "", MOONDB!V92)</f>
        <v>E</v>
      </c>
      <c r="W92" s="72" t="str">
        <f aca="false">IF(MOONDB!W92="", "", MOONDB!W92)</f>
        <v>Destroyed during re-entry</v>
      </c>
      <c r="X92" s="72" t="n">
        <f aca="false">IF(MOONDB!X92="", "", MOONDB!X92)</f>
        <v>25500</v>
      </c>
      <c r="Y92" s="72" t="str">
        <f aca="false">IF(MOONDB!Y92="", "", MOONDB!Y92)</f>
        <v/>
      </c>
      <c r="Z92" s="72" t="str">
        <f aca="false">IF(MOONDB!Z92="", "", MOONDB!Z92)</f>
        <v/>
      </c>
      <c r="AA92" s="73" t="str">
        <f aca="false">IF(MOONDB!AA92="", "", MOONDB!AA92)</f>
        <v/>
      </c>
      <c r="AB92" s="73" t="str">
        <f aca="false">IF(MOONDB!AB92="", "", MOONDB!AB92)</f>
        <v/>
      </c>
      <c r="AC92" s="73" t="str">
        <f aca="false">IF(MOONDB!AC92="", "", MOONDB!AC92)</f>
        <v/>
      </c>
      <c r="AD92" s="73" t="str">
        <f aca="false">IF(MOONDB!AO92="", "", MOONDB!AO92)</f>
        <v/>
      </c>
      <c r="AE92" s="73" t="str">
        <f aca="false">IF(MOONDB!AP92="", "", MOONDB!AP92)</f>
        <v/>
      </c>
      <c r="AF92" s="73" t="str">
        <f aca="false">IF(MOONDB!AQ92="", "", MOONDB!AQ92)</f>
        <v/>
      </c>
      <c r="AG92" s="73" t="str">
        <f aca="false">IF(MOONDB!AR92="", "", MOONDB!AR92)</f>
        <v/>
      </c>
      <c r="AH92" s="73" t="str">
        <f aca="false">IF(MOONDB!AS92="", "", MOONDB!AS92)</f>
        <v/>
      </c>
      <c r="AI92" s="73" t="str">
        <f aca="false">IF(MOONDB!AT92="", "", MOONDB!AT92)</f>
        <v/>
      </c>
      <c r="AJ92" s="73" t="str">
        <f aca="false">IF(MOONDB!AU92="", "", MOONDB!AU92)</f>
        <v/>
      </c>
      <c r="AK92" s="74"/>
      <c r="AL92" s="74"/>
      <c r="AM92" s="74"/>
      <c r="AN92" s="74"/>
      <c r="AO92" s="74"/>
      <c r="AP92" s="74"/>
    </row>
    <row r="93" customFormat="false" ht="14.25" hidden="false" customHeight="true" outlineLevel="0" collapsed="false">
      <c r="A93" s="72" t="str">
        <f aca="false">IF(MOONDB!A93="", "", MOONDB!A93)</f>
        <v>Cosmos 305 Lander</v>
      </c>
      <c r="B93" s="72" t="str">
        <f aca="false">IF(MOONDB!B93="", "", MOONDB!B93)</f>
        <v>Cosmos 305</v>
      </c>
      <c r="C93" s="72" t="str">
        <f aca="false">IF(MOONDB!C93="", "", MOONDB!C93)</f>
        <v>Cosmos</v>
      </c>
      <c r="D93" s="72" t="str">
        <f aca="false">IF(MOONDB!D93="", "", MOONDB!D93)</f>
        <v>-</v>
      </c>
      <c r="E93" s="72" t="str">
        <f aca="false">IF(MOONDB!E93="", "", MOONDB!E93)</f>
        <v>1969-092A</v>
      </c>
      <c r="F93" s="72" t="str">
        <f aca="false">IF(MOONDB!F93="", "", MOONDB!F93)</f>
        <v>1969-092A</v>
      </c>
      <c r="G93" s="72" t="n">
        <f aca="false">IF(MOONDB!G93="", "", MOONDB!G93)</f>
        <v>25498</v>
      </c>
      <c r="H93" s="72" t="str">
        <f aca="false">IF(MOONDB!H93="", "", MOONDB!H93)</f>
        <v>Proton</v>
      </c>
      <c r="I93" s="72" t="str">
        <f aca="false">IF(MOONDB!I93="", "", MOONDB!I93)</f>
        <v>Tyuratam (Baikonur Cosmodrome), U.S.S.R</v>
      </c>
      <c r="J93" s="72" t="str">
        <f aca="false">IF(MOONDB!J93="", "", MOONDB!J93)</f>
        <v>Unknown</v>
      </c>
      <c r="K93" s="72" t="str">
        <f aca="false">IF(MOONDB!K93="", "", MOONDB!K93)</f>
        <v>USSR</v>
      </c>
      <c r="L93" s="72" t="str">
        <f aca="false">IF(MOONDB!L93="", "", MOONDB!L93)</f>
        <v>R-LND</v>
      </c>
      <c r="M93" s="73" t="n">
        <f aca="false">IF(MOONDB!M93="", "", MOONDB!M93)</f>
        <v>3500</v>
      </c>
      <c r="N93" s="73" t="str">
        <f aca="false">IF(MOONDB!N93="", "", MOONDB!N93)</f>
        <v/>
      </c>
      <c r="O93" s="72" t="str">
        <f aca="false">IF(MOONDB!O93="", "", MOONDB!O93)</f>
        <v>Unknown</v>
      </c>
      <c r="P93" s="72" t="str">
        <f aca="false">IF(MOONDB!P93="", "", MOONDB!P93)</f>
        <v>Soft landing</v>
      </c>
      <c r="Q93" s="72" t="str">
        <f aca="false">IF(MOONDB!Q93="", "", MOONDB!Q93)</f>
        <v/>
      </c>
      <c r="R93" s="72" t="str">
        <f aca="false">IF(MOONDB!R93="", "", MOONDB!R93)</f>
        <v>Unproven</v>
      </c>
      <c r="S93" s="72" t="str">
        <f aca="false">IF(MOONDB!S93="", "", MOONDB!S93)</f>
        <v>Launcher failure</v>
      </c>
      <c r="T93" s="72" t="str">
        <f aca="false">IF(MOONDB!T93="", "", MOONDB!T93)</f>
        <v/>
      </c>
      <c r="U93" s="72" t="str">
        <f aca="false">IF(MOONDB!U93="", "", MOONDB!U93)</f>
        <v>Moon surface</v>
      </c>
      <c r="V93" s="72" t="str">
        <f aca="false">IF(MOONDB!V93="", "", MOONDB!V93)</f>
        <v>E</v>
      </c>
      <c r="W93" s="72" t="str">
        <f aca="false">IF(MOONDB!W93="", "", MOONDB!W93)</f>
        <v>Destroyed during re-entry</v>
      </c>
      <c r="X93" s="72" t="n">
        <f aca="false">IF(MOONDB!X93="", "", MOONDB!X93)</f>
        <v>25500</v>
      </c>
      <c r="Y93" s="72" t="str">
        <f aca="false">IF(MOONDB!Y93="", "", MOONDB!Y93)</f>
        <v/>
      </c>
      <c r="Z93" s="72" t="str">
        <f aca="false">IF(MOONDB!Z93="", "", MOONDB!Z93)</f>
        <v/>
      </c>
      <c r="AA93" s="73" t="str">
        <f aca="false">IF(MOONDB!AA93="", "", MOONDB!AA93)</f>
        <v/>
      </c>
      <c r="AB93" s="73" t="str">
        <f aca="false">IF(MOONDB!AB93="", "", MOONDB!AB93)</f>
        <v/>
      </c>
      <c r="AC93" s="73" t="str">
        <f aca="false">IF(MOONDB!AC93="", "", MOONDB!AC93)</f>
        <v/>
      </c>
      <c r="AD93" s="73" t="str">
        <f aca="false">IF(MOONDB!AO93="", "", MOONDB!AO93)</f>
        <v/>
      </c>
      <c r="AE93" s="73" t="str">
        <f aca="false">IF(MOONDB!AP93="", "", MOONDB!AP93)</f>
        <v/>
      </c>
      <c r="AF93" s="73" t="str">
        <f aca="false">IF(MOONDB!AQ93="", "", MOONDB!AQ93)</f>
        <v/>
      </c>
      <c r="AG93" s="73" t="str">
        <f aca="false">IF(MOONDB!AR93="", "", MOONDB!AR93)</f>
        <v/>
      </c>
      <c r="AH93" s="73" t="str">
        <f aca="false">IF(MOONDB!AS93="", "", MOONDB!AS93)</f>
        <v/>
      </c>
      <c r="AI93" s="73" t="str">
        <f aca="false">IF(MOONDB!AT93="", "", MOONDB!AT93)</f>
        <v/>
      </c>
      <c r="AJ93" s="73" t="str">
        <f aca="false">IF(MOONDB!AU93="", "", MOONDB!AU93)</f>
        <v/>
      </c>
      <c r="AK93" s="74"/>
      <c r="AL93" s="74"/>
      <c r="AM93" s="74"/>
      <c r="AN93" s="74"/>
      <c r="AO93" s="74"/>
      <c r="AP93" s="74"/>
    </row>
    <row r="94" customFormat="false" ht="14.25" hidden="false" customHeight="true" outlineLevel="0" collapsed="false">
      <c r="A94" s="72" t="str">
        <f aca="false">IF(MOONDB!A94="", "", MOONDB!A94)</f>
        <v>Apollo 12 Lunar Module Ascent Stage</v>
      </c>
      <c r="B94" s="72" t="str">
        <f aca="false">IF(MOONDB!B94="", "", MOONDB!B94)</f>
        <v>Apollo 12</v>
      </c>
      <c r="C94" s="72" t="str">
        <f aca="false">IF(MOONDB!C94="", "", MOONDB!C94)</f>
        <v>Apollo</v>
      </c>
      <c r="D94" s="72" t="str">
        <f aca="false">IF(MOONDB!D94="", "", MOONDB!D94)</f>
        <v>-</v>
      </c>
      <c r="E94" s="72" t="str">
        <f aca="false">IF(MOONDB!E94="", "", MOONDB!E94)</f>
        <v>1969-099C</v>
      </c>
      <c r="F94" s="72" t="str">
        <f aca="false">IF(MOONDB!F94="", "", MOONDB!F94)</f>
        <v>1969-099C</v>
      </c>
      <c r="G94" s="72" t="n">
        <f aca="false">IF(MOONDB!G94="", "", MOONDB!G94)</f>
        <v>25521</v>
      </c>
      <c r="H94" s="72" t="str">
        <f aca="false">IF(MOONDB!H94="", "", MOONDB!H94)</f>
        <v>Saturn 5</v>
      </c>
      <c r="I94" s="72" t="str">
        <f aca="false">IF(MOONDB!I94="", "", MOONDB!I94)</f>
        <v>Cape Canaveral, United States</v>
      </c>
      <c r="J94" s="72" t="str">
        <f aca="false">IF(MOONDB!J94="", "", MOONDB!J94)</f>
        <v>NASA-Office of Manned Space Flight , NASA-Office of Space Science Applications</v>
      </c>
      <c r="K94" s="72" t="str">
        <f aca="false">IF(MOONDB!K94="", "", MOONDB!K94)</f>
        <v>USA</v>
      </c>
      <c r="L94" s="72" t="str">
        <f aca="false">IF(MOONDB!L94="", "", MOONDB!L94)</f>
        <v>C-ASC</v>
      </c>
      <c r="M94" s="73" t="str">
        <f aca="false">IF(MOONDB!M94="", "", MOONDB!M94)</f>
        <v/>
      </c>
      <c r="N94" s="73" t="n">
        <f aca="false">IF(MOONDB!N94="", "", MOONDB!N94)</f>
        <v>15235</v>
      </c>
      <c r="O94" s="72" t="str">
        <f aca="false">IF(MOONDB!O94="", "", MOONDB!O94)</f>
        <v>Unknown</v>
      </c>
      <c r="P94" s="72" t="str">
        <f aca="false">IF(MOONDB!P94="", "", MOONDB!P94)</f>
        <v>Crew ascent</v>
      </c>
      <c r="Q94" s="72" t="str">
        <f aca="false">IF(MOONDB!Q94="", "", MOONDB!Q94)</f>
        <v/>
      </c>
      <c r="R94" s="72" t="str">
        <f aca="false">IF(MOONDB!R94="", "", MOONDB!R94)</f>
        <v>Success</v>
      </c>
      <c r="S94" s="72" t="str">
        <f aca="false">IF(MOONDB!S94="", "", MOONDB!S94)</f>
        <v/>
      </c>
      <c r="T94" s="72" t="str">
        <f aca="false">IF(MOONDB!T94="", "", MOONDB!T94)</f>
        <v>rendezvous with Surveyor 3 on the surface of the moon.</v>
      </c>
      <c r="U94" s="72" t="str">
        <f aca="false">IF(MOONDB!U94="", "", MOONDB!U94)</f>
        <v>Moon impact</v>
      </c>
      <c r="V94" s="72" t="str">
        <f aca="false">IF(MOONDB!V94="", "", MOONDB!V94)</f>
        <v>M</v>
      </c>
      <c r="W94" s="72" t="str">
        <f aca="false">IF(MOONDB!W94="", "", MOONDB!W94)</f>
        <v>Impacted (commanded)</v>
      </c>
      <c r="X94" s="72" t="n">
        <f aca="false">IF(MOONDB!X94="", "", MOONDB!X94)</f>
        <v>25527</v>
      </c>
      <c r="Y94" s="72" t="str">
        <f aca="false">IF(MOONDB!Y94="", "", MOONDB!Y94)</f>
        <v/>
      </c>
      <c r="Z94" s="72" t="str">
        <f aca="false">IF(MOONDB!Z94="", "", MOONDB!Z94)</f>
        <v>m</v>
      </c>
      <c r="AA94" s="73" t="n">
        <f aca="false">IF(MOONDB!AA94="", "", MOONDB!AA94)</f>
        <v>-3.94</v>
      </c>
      <c r="AB94" s="73" t="n">
        <f aca="false">IF(MOONDB!AB94="", "", MOONDB!AB94)</f>
        <v>338.8</v>
      </c>
      <c r="AC94" s="73" t="str">
        <f aca="false">IF(MOONDB!AC94="", "", MOONDB!AC94)</f>
        <v/>
      </c>
      <c r="AD94" s="73" t="str">
        <f aca="false">IF(MOONDB!AO94="", "", MOONDB!AO94)</f>
        <v/>
      </c>
      <c r="AE94" s="73" t="str">
        <f aca="false">IF(MOONDB!AP94="", "", MOONDB!AP94)</f>
        <v/>
      </c>
      <c r="AF94" s="73" t="str">
        <f aca="false">IF(MOONDB!AQ94="", "", MOONDB!AQ94)</f>
        <v/>
      </c>
      <c r="AG94" s="73" t="str">
        <f aca="false">IF(MOONDB!AR94="", "", MOONDB!AR94)</f>
        <v/>
      </c>
      <c r="AH94" s="73" t="str">
        <f aca="false">IF(MOONDB!AS94="", "", MOONDB!AS94)</f>
        <v/>
      </c>
      <c r="AI94" s="73" t="str">
        <f aca="false">IF(MOONDB!AT94="", "", MOONDB!AT94)</f>
        <v/>
      </c>
      <c r="AJ94" s="73" t="str">
        <f aca="false">IF(MOONDB!AU94="", "", MOONDB!AU94)</f>
        <v/>
      </c>
      <c r="AK94" s="74"/>
      <c r="AL94" s="74"/>
      <c r="AM94" s="74"/>
      <c r="AN94" s="74"/>
      <c r="AO94" s="74"/>
      <c r="AP94" s="74"/>
    </row>
    <row r="95" customFormat="false" ht="14.25" hidden="false" customHeight="true" outlineLevel="0" collapsed="false">
      <c r="A95" s="72" t="str">
        <f aca="false">IF(MOONDB!A95="", "", MOONDB!A95)</f>
        <v>Apollo 12 Command Module</v>
      </c>
      <c r="B95" s="72" t="str">
        <f aca="false">IF(MOONDB!B95="", "", MOONDB!B95)</f>
        <v>Apollo 12</v>
      </c>
      <c r="C95" s="72" t="str">
        <f aca="false">IF(MOONDB!C95="", "", MOONDB!C95)</f>
        <v>Apollo</v>
      </c>
      <c r="D95" s="72" t="str">
        <f aca="false">IF(MOONDB!D95="", "", MOONDB!D95)</f>
        <v>-</v>
      </c>
      <c r="E95" s="72" t="str">
        <f aca="false">IF(MOONDB!E95="", "", MOONDB!E95)</f>
        <v>1969-099A</v>
      </c>
      <c r="F95" s="72" t="str">
        <f aca="false">IF(MOONDB!F95="", "", MOONDB!F95)</f>
        <v>1969-099A</v>
      </c>
      <c r="G95" s="72" t="n">
        <f aca="false">IF(MOONDB!G95="", "", MOONDB!G95)</f>
        <v>25521</v>
      </c>
      <c r="H95" s="72" t="str">
        <f aca="false">IF(MOONDB!H95="", "", MOONDB!H95)</f>
        <v>Saturn 5</v>
      </c>
      <c r="I95" s="72" t="str">
        <f aca="false">IF(MOONDB!I95="", "", MOONDB!I95)</f>
        <v>Cape Canaveral, United States</v>
      </c>
      <c r="J95" s="72" t="str">
        <f aca="false">IF(MOONDB!J95="", "", MOONDB!J95)</f>
        <v>NASA-Office of Manned Space Flight</v>
      </c>
      <c r="K95" s="72" t="str">
        <f aca="false">IF(MOONDB!K95="", "", MOONDB!K95)</f>
        <v>USA</v>
      </c>
      <c r="L95" s="72" t="str">
        <f aca="false">IF(MOONDB!L95="", "", MOONDB!L95)</f>
        <v>C-ORB</v>
      </c>
      <c r="M95" s="73" t="str">
        <f aca="false">IF(MOONDB!M95="", "", MOONDB!M95)</f>
        <v/>
      </c>
      <c r="N95" s="73" t="n">
        <f aca="false">IF(MOONDB!N95="", "", MOONDB!N95)</f>
        <v>28790</v>
      </c>
      <c r="O95" s="72" t="str">
        <f aca="false">IF(MOONDB!O95="", "", MOONDB!O95)</f>
        <v>Unknown</v>
      </c>
      <c r="P95" s="72" t="str">
        <f aca="false">IF(MOONDB!P95="", "", MOONDB!P95)</f>
        <v>Orbit</v>
      </c>
      <c r="Q95" s="72" t="str">
        <f aca="false">IF(MOONDB!Q95="", "", MOONDB!Q95)</f>
        <v>LLO</v>
      </c>
      <c r="R95" s="72" t="str">
        <f aca="false">IF(MOONDB!R95="", "", MOONDB!R95)</f>
        <v>Success</v>
      </c>
      <c r="S95" s="72" t="str">
        <f aca="false">IF(MOONDB!S95="", "", MOONDB!S95)</f>
        <v/>
      </c>
      <c r="T95" s="72" t="str">
        <f aca="false">IF(MOONDB!T95="", "", MOONDB!T95)</f>
        <v>rendezvous with Surveyor 3 on the surface of the moon.</v>
      </c>
      <c r="U95" s="72" t="str">
        <f aca="false">IF(MOONDB!U95="", "", MOONDB!U95)</f>
        <v>Earth soft landing</v>
      </c>
      <c r="V95" s="72" t="str">
        <f aca="false">IF(MOONDB!V95="", "", MOONDB!V95)</f>
        <v>E</v>
      </c>
      <c r="W95" s="72" t="str">
        <f aca="false">IF(MOONDB!W95="", "", MOONDB!W95)</f>
        <v>Soft landed (Earth)</v>
      </c>
      <c r="X95" s="72" t="n">
        <f aca="false">IF(MOONDB!X95="", "", MOONDB!X95)</f>
        <v>25531</v>
      </c>
      <c r="Y95" s="72" t="str">
        <f aca="false">IF(MOONDB!Y95="", "", MOONDB!Y95)</f>
        <v/>
      </c>
      <c r="Z95" s="72" t="str">
        <f aca="false">IF(MOONDB!Z95="", "", MOONDB!Z95)</f>
        <v/>
      </c>
      <c r="AA95" s="73" t="str">
        <f aca="false">IF(MOONDB!AA95="", "", MOONDB!AA95)</f>
        <v/>
      </c>
      <c r="AB95" s="73" t="str">
        <f aca="false">IF(MOONDB!AB95="", "", MOONDB!AB95)</f>
        <v/>
      </c>
      <c r="AC95" s="73" t="str">
        <f aca="false">IF(MOONDB!AC95="", "", MOONDB!AC95)</f>
        <v/>
      </c>
      <c r="AD95" s="73" t="str">
        <f aca="false">IF(MOONDB!AO95="", "", MOONDB!AO95)</f>
        <v/>
      </c>
      <c r="AE95" s="73" t="str">
        <f aca="false">IF(MOONDB!AP95="", "", MOONDB!AP95)</f>
        <v/>
      </c>
      <c r="AF95" s="73" t="str">
        <f aca="false">IF(MOONDB!AQ95="", "", MOONDB!AQ95)</f>
        <v/>
      </c>
      <c r="AG95" s="73" t="str">
        <f aca="false">IF(MOONDB!AR95="", "", MOONDB!AR95)</f>
        <v/>
      </c>
      <c r="AH95" s="73" t="str">
        <f aca="false">IF(MOONDB!AS95="", "", MOONDB!AS95)</f>
        <v/>
      </c>
      <c r="AI95" s="73" t="str">
        <f aca="false">IF(MOONDB!AT95="", "", MOONDB!AT95)</f>
        <v/>
      </c>
      <c r="AJ95" s="73" t="str">
        <f aca="false">IF(MOONDB!AU95="", "", MOONDB!AU95)</f>
        <v/>
      </c>
      <c r="AK95" s="74"/>
      <c r="AL95" s="74"/>
      <c r="AM95" s="74"/>
      <c r="AN95" s="74"/>
      <c r="AO95" s="74"/>
      <c r="AP95" s="74"/>
    </row>
    <row r="96" customFormat="false" ht="14.25" hidden="false" customHeight="true" outlineLevel="0" collapsed="false">
      <c r="A96" s="72" t="str">
        <f aca="false">IF(MOONDB!A96="", "", MOONDB!A96)</f>
        <v>Apollo 12 Service Module</v>
      </c>
      <c r="B96" s="72" t="str">
        <f aca="false">IF(MOONDB!B96="", "", MOONDB!B96)</f>
        <v>Apollo 12</v>
      </c>
      <c r="C96" s="72" t="str">
        <f aca="false">IF(MOONDB!C96="", "", MOONDB!C96)</f>
        <v>Apollo</v>
      </c>
      <c r="D96" s="72" t="str">
        <f aca="false">IF(MOONDB!D96="", "", MOONDB!D96)</f>
        <v>-</v>
      </c>
      <c r="E96" s="72" t="str">
        <f aca="false">IF(MOONDB!E96="", "", MOONDB!E96)</f>
        <v>1969-099A</v>
      </c>
      <c r="F96" s="72" t="str">
        <f aca="false">IF(MOONDB!F96="", "", MOONDB!F96)</f>
        <v>1969-099A</v>
      </c>
      <c r="G96" s="72" t="n">
        <f aca="false">IF(MOONDB!G96="", "", MOONDB!G96)</f>
        <v>25521</v>
      </c>
      <c r="H96" s="72" t="str">
        <f aca="false">IF(MOONDB!H96="", "", MOONDB!H96)</f>
        <v>Saturn 5</v>
      </c>
      <c r="I96" s="72" t="str">
        <f aca="false">IF(MOONDB!I96="", "", MOONDB!I96)</f>
        <v>Cape Canaveral, United States</v>
      </c>
      <c r="J96" s="72" t="str">
        <f aca="false">IF(MOONDB!J96="", "", MOONDB!J96)</f>
        <v>NASA-Office of Manned Space Flight</v>
      </c>
      <c r="K96" s="72" t="str">
        <f aca="false">IF(MOONDB!K96="", "", MOONDB!K96)</f>
        <v>USA</v>
      </c>
      <c r="L96" s="72" t="str">
        <f aca="false">IF(MOONDB!L96="", "", MOONDB!L96)</f>
        <v>R-ORB</v>
      </c>
      <c r="M96" s="73" t="str">
        <f aca="false">IF(MOONDB!M96="", "", MOONDB!M96)</f>
        <v/>
      </c>
      <c r="N96" s="73" t="str">
        <f aca="false">IF(MOONDB!N96="", "", MOONDB!N96)</f>
        <v/>
      </c>
      <c r="O96" s="72" t="str">
        <f aca="false">IF(MOONDB!O96="", "", MOONDB!O96)</f>
        <v>Unknown</v>
      </c>
      <c r="P96" s="72" t="str">
        <f aca="false">IF(MOONDB!P96="", "", MOONDB!P96)</f>
        <v>Orbit</v>
      </c>
      <c r="Q96" s="72" t="str">
        <f aca="false">IF(MOONDB!Q96="", "", MOONDB!Q96)</f>
        <v>LLO</v>
      </c>
      <c r="R96" s="72" t="str">
        <f aca="false">IF(MOONDB!R96="", "", MOONDB!R96)</f>
        <v>Success</v>
      </c>
      <c r="S96" s="72" t="str">
        <f aca="false">IF(MOONDB!S96="", "", MOONDB!S96)</f>
        <v/>
      </c>
      <c r="T96" s="72" t="str">
        <f aca="false">IF(MOONDB!T96="", "", MOONDB!T96)</f>
        <v>rendezvous with Surveyor 3 on the surface of the moon.</v>
      </c>
      <c r="U96" s="72" t="str">
        <f aca="false">IF(MOONDB!U96="", "", MOONDB!U96)</f>
        <v>Destructive Earth re-entry</v>
      </c>
      <c r="V96" s="72" t="str">
        <f aca="false">IF(MOONDB!V96="", "", MOONDB!V96)</f>
        <v>E</v>
      </c>
      <c r="W96" s="72" t="str">
        <f aca="false">IF(MOONDB!W96="", "", MOONDB!W96)</f>
        <v>Destroyed during re-entry</v>
      </c>
      <c r="X96" s="72" t="n">
        <f aca="false">IF(MOONDB!X96="", "", MOONDB!X96)</f>
        <v>25531</v>
      </c>
      <c r="Y96" s="72" t="str">
        <f aca="false">IF(MOONDB!Y96="", "", MOONDB!Y96)</f>
        <v/>
      </c>
      <c r="Z96" s="72" t="str">
        <f aca="false">IF(MOONDB!Z96="", "", MOONDB!Z96)</f>
        <v/>
      </c>
      <c r="AA96" s="73" t="str">
        <f aca="false">IF(MOONDB!AA96="", "", MOONDB!AA96)</f>
        <v/>
      </c>
      <c r="AB96" s="73" t="str">
        <f aca="false">IF(MOONDB!AB96="", "", MOONDB!AB96)</f>
        <v/>
      </c>
      <c r="AC96" s="73" t="str">
        <f aca="false">IF(MOONDB!AC96="", "", MOONDB!AC96)</f>
        <v/>
      </c>
      <c r="AD96" s="73" t="str">
        <f aca="false">IF(MOONDB!AO96="", "", MOONDB!AO96)</f>
        <v/>
      </c>
      <c r="AE96" s="73" t="str">
        <f aca="false">IF(MOONDB!AP96="", "", MOONDB!AP96)</f>
        <v/>
      </c>
      <c r="AF96" s="73" t="str">
        <f aca="false">IF(MOONDB!AQ96="", "", MOONDB!AQ96)</f>
        <v/>
      </c>
      <c r="AG96" s="73" t="str">
        <f aca="false">IF(MOONDB!AR96="", "", MOONDB!AR96)</f>
        <v/>
      </c>
      <c r="AH96" s="73" t="str">
        <f aca="false">IF(MOONDB!AS96="", "", MOONDB!AS96)</f>
        <v/>
      </c>
      <c r="AI96" s="73" t="str">
        <f aca="false">IF(MOONDB!AT96="", "", MOONDB!AT96)</f>
        <v/>
      </c>
      <c r="AJ96" s="73" t="str">
        <f aca="false">IF(MOONDB!AU96="", "", MOONDB!AU96)</f>
        <v/>
      </c>
      <c r="AK96" s="74"/>
      <c r="AL96" s="74"/>
      <c r="AM96" s="74"/>
      <c r="AN96" s="74"/>
      <c r="AO96" s="74"/>
      <c r="AP96" s="74"/>
    </row>
    <row r="97" customFormat="false" ht="14.25" hidden="false" customHeight="true" outlineLevel="0" collapsed="false">
      <c r="A97" s="72" t="str">
        <f aca="false">IF(MOONDB!A97="", "", MOONDB!A97)</f>
        <v>Apollo 12 S-IVB</v>
      </c>
      <c r="B97" s="72" t="str">
        <f aca="false">IF(MOONDB!B97="", "", MOONDB!B97)</f>
        <v>Apollo 12</v>
      </c>
      <c r="C97" s="72" t="str">
        <f aca="false">IF(MOONDB!C97="", "", MOONDB!C97)</f>
        <v>Apollo</v>
      </c>
      <c r="D97" s="72" t="str">
        <f aca="false">IF(MOONDB!D97="", "", MOONDB!D97)</f>
        <v>-</v>
      </c>
      <c r="E97" s="72" t="str">
        <f aca="false">IF(MOONDB!E97="", "", MOONDB!E97)</f>
        <v>1969-099B</v>
      </c>
      <c r="F97" s="72" t="str">
        <f aca="false">IF(MOONDB!F97="", "", MOONDB!F97)</f>
        <v>1969-099B</v>
      </c>
      <c r="G97" s="72" t="n">
        <f aca="false">IF(MOONDB!G97="", "", MOONDB!G97)</f>
        <v>25521</v>
      </c>
      <c r="H97" s="72" t="str">
        <f aca="false">IF(MOONDB!H97="", "", MOONDB!H97)</f>
        <v>Saturn 5</v>
      </c>
      <c r="I97" s="72" t="str">
        <f aca="false">IF(MOONDB!I97="", "", MOONDB!I97)</f>
        <v>Cape Canaveral, United States</v>
      </c>
      <c r="J97" s="72" t="str">
        <f aca="false">IF(MOONDB!J97="", "", MOONDB!J97)</f>
        <v>NASA</v>
      </c>
      <c r="K97" s="72" t="str">
        <f aca="false">IF(MOONDB!K97="", "", MOONDB!K97)</f>
        <v>USA</v>
      </c>
      <c r="L97" s="72" t="str">
        <f aca="false">IF(MOONDB!L97="", "", MOONDB!L97)</f>
        <v>R-LAU</v>
      </c>
      <c r="M97" s="73" t="n">
        <f aca="false">IF(MOONDB!M97="", "", MOONDB!M97)</f>
        <v>123000</v>
      </c>
      <c r="N97" s="73" t="n">
        <f aca="false">IF(MOONDB!N97="", "", MOONDB!N97)</f>
        <v>13500</v>
      </c>
      <c r="O97" s="72" t="str">
        <f aca="false">IF(MOONDB!O97="", "", MOONDB!O97)</f>
        <v>Unknown</v>
      </c>
      <c r="P97" s="72" t="str">
        <f aca="false">IF(MOONDB!P97="", "", MOONDB!P97)</f>
        <v>Fly-by</v>
      </c>
      <c r="Q97" s="72" t="str">
        <f aca="false">IF(MOONDB!Q97="", "", MOONDB!Q97)</f>
        <v>Ballistic</v>
      </c>
      <c r="R97" s="72" t="str">
        <f aca="false">IF(MOONDB!R97="", "", MOONDB!R97)</f>
        <v>Success</v>
      </c>
      <c r="S97" s="72" t="str">
        <f aca="false">IF(MOONDB!S97="", "", MOONDB!S97)</f>
        <v/>
      </c>
      <c r="T97" s="72" t="str">
        <f aca="false">IF(MOONDB!T97="", "", MOONDB!T97)</f>
        <v/>
      </c>
      <c r="U97" s="72" t="str">
        <f aca="false">IF(MOONDB!U97="", "", MOONDB!U97)</f>
        <v>Heliocentric orbit</v>
      </c>
      <c r="V97" s="72" t="str">
        <f aca="false">IF(MOONDB!V97="", "", MOONDB!V97)</f>
        <v>E</v>
      </c>
      <c r="W97" s="72" t="str">
        <f aca="false">IF(MOONDB!W97="", "", MOONDB!W97)</f>
        <v>Orbit (Earth)</v>
      </c>
      <c r="X97" s="72" t="n">
        <f aca="false">IF(MOONDB!X97="", "", MOONDB!X97)</f>
        <v>25521</v>
      </c>
      <c r="Y97" s="72" t="str">
        <f aca="false">IF(MOONDB!Y97="", "", MOONDB!Y97)</f>
        <v/>
      </c>
      <c r="Z97" s="72" t="str">
        <f aca="false">IF(MOONDB!Z97="", "", MOONDB!Z97)</f>
        <v/>
      </c>
      <c r="AA97" s="73" t="str">
        <f aca="false">IF(MOONDB!AA97="", "", MOONDB!AA97)</f>
        <v/>
      </c>
      <c r="AB97" s="73" t="str">
        <f aca="false">IF(MOONDB!AB97="", "", MOONDB!AB97)</f>
        <v/>
      </c>
      <c r="AC97" s="73" t="str">
        <f aca="false">IF(MOONDB!AC97="", "", MOONDB!AC97)</f>
        <v>Yes</v>
      </c>
      <c r="AD97" s="73" t="str">
        <f aca="false">IF(MOONDB!AO97="", "", MOONDB!AO97)</f>
        <v>cylinder</v>
      </c>
      <c r="AE97" s="73" t="n">
        <f aca="false">IF(MOONDB!AP97="", "", MOONDB!AP97)</f>
        <v>18.7</v>
      </c>
      <c r="AF97" s="73" t="n">
        <f aca="false">IF(MOONDB!AQ97="", "", MOONDB!AQ97)</f>
        <v>6.6</v>
      </c>
      <c r="AG97" s="73" t="str">
        <f aca="false">IF(MOONDB!AR97="", "", MOONDB!AR97)</f>
        <v>NSSDC, orbit around the Earth, data from satlist, distance in km and the period in minutes</v>
      </c>
      <c r="AH97" s="73" t="str">
        <f aca="false">IF(MOONDB!AS97="", "", MOONDB!AS97)</f>
        <v/>
      </c>
      <c r="AI97" s="73" t="str">
        <f aca="false">IF(MOONDB!AT97="", "", MOONDB!AT97)</f>
        <v/>
      </c>
      <c r="AJ97" s="73" t="str">
        <f aca="false">IF(MOONDB!AU97="", "", MOONDB!AU97)</f>
        <v/>
      </c>
      <c r="AK97" s="74"/>
      <c r="AL97" s="74"/>
      <c r="AM97" s="74"/>
      <c r="AN97" s="74"/>
      <c r="AO97" s="74"/>
      <c r="AP97" s="74"/>
    </row>
    <row r="98" customFormat="false" ht="14.7" hidden="false" customHeight="true" outlineLevel="0" collapsed="false">
      <c r="A98" s="72" t="str">
        <f aca="false">IF(MOONDB!A98="", "", MOONDB!A98)</f>
        <v>Apollo 12 Lunar Module Lander</v>
      </c>
      <c r="B98" s="72" t="str">
        <f aca="false">IF(MOONDB!B98="", "", MOONDB!B98)</f>
        <v>Apollo 12</v>
      </c>
      <c r="C98" s="72" t="str">
        <f aca="false">IF(MOONDB!C98="", "", MOONDB!C98)</f>
        <v>Apollo</v>
      </c>
      <c r="D98" s="72" t="str">
        <f aca="false">IF(MOONDB!D98="", "", MOONDB!D98)</f>
        <v>-</v>
      </c>
      <c r="E98" s="72" t="str">
        <f aca="false">IF(MOONDB!E98="", "", MOONDB!E98)</f>
        <v>1969-099C</v>
      </c>
      <c r="F98" s="72" t="str">
        <f aca="false">IF(MOONDB!F98="", "", MOONDB!F98)</f>
        <v>N/A</v>
      </c>
      <c r="G98" s="72" t="n">
        <f aca="false">IF(MOONDB!G98="", "", MOONDB!G98)</f>
        <v>25521</v>
      </c>
      <c r="H98" s="72" t="str">
        <f aca="false">IF(MOONDB!H98="", "", MOONDB!H98)</f>
        <v>Saturn 5</v>
      </c>
      <c r="I98" s="72" t="str">
        <f aca="false">IF(MOONDB!I98="", "", MOONDB!I98)</f>
        <v>Cape Canaveral, United States</v>
      </c>
      <c r="J98" s="72" t="str">
        <f aca="false">IF(MOONDB!J98="", "", MOONDB!J98)</f>
        <v>NASA-Office of Manned Space Flight , NASA-Office of Space Science Applications</v>
      </c>
      <c r="K98" s="72" t="str">
        <f aca="false">IF(MOONDB!K98="", "", MOONDB!K98)</f>
        <v>USA</v>
      </c>
      <c r="L98" s="72" t="str">
        <f aca="false">IF(MOONDB!L98="", "", MOONDB!L98)</f>
        <v>R-LND</v>
      </c>
      <c r="M98" s="73" t="n">
        <f aca="false">IF(MOONDB!M98="", "", MOONDB!M98)</f>
        <v>4774</v>
      </c>
      <c r="N98" s="73" t="n">
        <f aca="false">IF(MOONDB!N98="", "", MOONDB!N98)</f>
        <v>2156</v>
      </c>
      <c r="O98" s="72" t="str">
        <f aca="false">IF(MOONDB!O98="", "", MOONDB!O98)</f>
        <v>Unknown</v>
      </c>
      <c r="P98" s="72" t="str">
        <f aca="false">IF(MOONDB!P98="", "", MOONDB!P98)</f>
        <v>Soft landing</v>
      </c>
      <c r="Q98" s="72" t="str">
        <f aca="false">IF(MOONDB!Q98="", "", MOONDB!Q98)</f>
        <v/>
      </c>
      <c r="R98" s="72" t="str">
        <f aca="false">IF(MOONDB!R98="", "", MOONDB!R98)</f>
        <v>Success</v>
      </c>
      <c r="S98" s="72" t="str">
        <f aca="false">IF(MOONDB!S98="", "", MOONDB!S98)</f>
        <v/>
      </c>
      <c r="T98" s="72" t="str">
        <f aca="false">IF(MOONDB!T98="", "", MOONDB!T98)</f>
        <v>rendezvous with Surveyor 3 on the surface of the moon.</v>
      </c>
      <c r="U98" s="72" t="str">
        <f aca="false">IF(MOONDB!U98="", "", MOONDB!U98)</f>
        <v>Moon surface</v>
      </c>
      <c r="V98" s="72" t="str">
        <f aca="false">IF(MOONDB!V98="", "", MOONDB!V98)</f>
        <v>M</v>
      </c>
      <c r="W98" s="72" t="str">
        <f aca="false">IF(MOONDB!W98="", "", MOONDB!W98)</f>
        <v>Soft landed (Moon)</v>
      </c>
      <c r="X98" s="72" t="n">
        <f aca="false">IF(MOONDB!X98="", "", MOONDB!X98)</f>
        <v>25526</v>
      </c>
      <c r="Y98" s="72" t="str">
        <f aca="false">IF(MOONDB!Y98="", "", MOONDB!Y98)</f>
        <v>LRO</v>
      </c>
      <c r="Z98" s="72" t="str">
        <f aca="false">IF(MOONDB!Z98="", "", MOONDB!Z98)</f>
        <v>d</v>
      </c>
      <c r="AA98" s="73" t="n">
        <f aca="false">IF(MOONDB!AA98="", "", MOONDB!AA98)</f>
        <v>-3.0128</v>
      </c>
      <c r="AB98" s="73" t="n">
        <f aca="false">IF(MOONDB!AB98="", "", MOONDB!AB98)</f>
        <v>336.5781</v>
      </c>
      <c r="AC98" s="73" t="str">
        <f aca="false">IF(MOONDB!AC98="", "", MOONDB!AC98)</f>
        <v/>
      </c>
      <c r="AD98" s="73" t="str">
        <f aca="false">IF(MOONDB!AO98="", "", MOONDB!AO98)</f>
        <v/>
      </c>
      <c r="AE98" s="73" t="str">
        <f aca="false">IF(MOONDB!AP98="", "", MOONDB!AP98)</f>
        <v/>
      </c>
      <c r="AF98" s="73" t="str">
        <f aca="false">IF(MOONDB!AQ98="", "", MOONDB!AQ98)</f>
        <v/>
      </c>
      <c r="AG98" s="73" t="str">
        <f aca="false">IF(MOONDB!AR98="", "", MOONDB!AR98)</f>
        <v>NSSDC/Satlist</v>
      </c>
      <c r="AH98" s="73" t="str">
        <f aca="false">IF(MOONDB!AS98="", "", MOONDB!AS98)</f>
        <v/>
      </c>
      <c r="AI98" s="73" t="str">
        <f aca="false">IF(MOONDB!AT98="", "", MOONDB!AT98)</f>
        <v/>
      </c>
      <c r="AJ98" s="73" t="str">
        <f aca="false">IF(MOONDB!AU98="", "", MOONDB!AU98)</f>
        <v/>
      </c>
      <c r="AK98" s="74"/>
      <c r="AL98" s="74"/>
      <c r="AM98" s="74"/>
      <c r="AN98" s="74"/>
      <c r="AO98" s="74"/>
      <c r="AP98" s="74"/>
    </row>
    <row r="99" customFormat="false" ht="14.7" hidden="false" customHeight="true" outlineLevel="0" collapsed="false">
      <c r="A99" s="72" t="str">
        <f aca="false">IF(MOONDB!A99="", "", MOONDB!A99)</f>
        <v>Luna 1970A Ascent and re-entry stage</v>
      </c>
      <c r="B99" s="72" t="str">
        <f aca="false">IF(MOONDB!B99="", "", MOONDB!B99)</f>
        <v>Luna 1970A</v>
      </c>
      <c r="C99" s="72" t="str">
        <f aca="false">IF(MOONDB!C99="", "", MOONDB!C99)</f>
        <v>Luna</v>
      </c>
      <c r="D99" s="72" t="str">
        <f aca="false">IF(MOONDB!D99="", "", MOONDB!D99)</f>
        <v>-</v>
      </c>
      <c r="E99" s="72" t="str">
        <f aca="false">IF(MOONDB!E99="", "", MOONDB!E99)</f>
        <v>N/A</v>
      </c>
      <c r="F99" s="72" t="str">
        <f aca="false">IF(MOONDB!F99="", "", MOONDB!F99)</f>
        <v>N/A</v>
      </c>
      <c r="G99" s="72" t="n">
        <f aca="false">IF(MOONDB!G99="", "", MOONDB!G99)</f>
        <v>25605</v>
      </c>
      <c r="H99" s="72" t="str">
        <f aca="false">IF(MOONDB!H99="", "", MOONDB!H99)</f>
        <v>SL-12/D-1-e</v>
      </c>
      <c r="I99" s="72" t="str">
        <f aca="false">IF(MOONDB!I99="", "", MOONDB!I99)</f>
        <v>Tyuratam (Baikonur Cosmodrome), U.S.S.R</v>
      </c>
      <c r="J99" s="72" t="str">
        <f aca="false">IF(MOONDB!J99="", "", MOONDB!J99)</f>
        <v>Unknown</v>
      </c>
      <c r="K99" s="72" t="str">
        <f aca="false">IF(MOONDB!K99="", "", MOONDB!K99)</f>
        <v>USSR</v>
      </c>
      <c r="L99" s="72" t="str">
        <f aca="false">IF(MOONDB!L99="", "", MOONDB!L99)</f>
        <v>R-ASC</v>
      </c>
      <c r="M99" s="73" t="str">
        <f aca="false">IF(MOONDB!M99="", "", MOONDB!M99)</f>
        <v/>
      </c>
      <c r="N99" s="73" t="str">
        <f aca="false">IF(MOONDB!N99="", "", MOONDB!N99)</f>
        <v/>
      </c>
      <c r="O99" s="72" t="str">
        <f aca="false">IF(MOONDB!O99="", "", MOONDB!O99)</f>
        <v>Unknown</v>
      </c>
      <c r="P99" s="72" t="str">
        <f aca="false">IF(MOONDB!P99="", "", MOONDB!P99)</f>
        <v>Sample return (from surface)</v>
      </c>
      <c r="Q99" s="72" t="str">
        <f aca="false">IF(MOONDB!Q99="", "", MOONDB!Q99)</f>
        <v/>
      </c>
      <c r="R99" s="72" t="str">
        <f aca="false">IF(MOONDB!R99="", "", MOONDB!R99)</f>
        <v>Unproven</v>
      </c>
      <c r="S99" s="72" t="str">
        <f aca="false">IF(MOONDB!S99="", "", MOONDB!S99)</f>
        <v>Launcher failure</v>
      </c>
      <c r="T99" s="72" t="str">
        <f aca="false">IF(MOONDB!T99="", "", MOONDB!T99)</f>
        <v/>
      </c>
      <c r="U99" s="72" t="str">
        <f aca="false">IF(MOONDB!U99="", "", MOONDB!U99)</f>
        <v>Earth soft landing</v>
      </c>
      <c r="V99" s="72" t="str">
        <f aca="false">IF(MOONDB!V99="", "", MOONDB!V99)</f>
        <v>E</v>
      </c>
      <c r="W99" s="72" t="str">
        <f aca="false">IF(MOONDB!W99="", "", MOONDB!W99)</f>
        <v>Destroyed during launch</v>
      </c>
      <c r="X99" s="72" t="n">
        <f aca="false">IF(MOONDB!X99="", "", MOONDB!X99)</f>
        <v>25605</v>
      </c>
      <c r="Y99" s="72" t="str">
        <f aca="false">IF(MOONDB!Y99="", "", MOONDB!Y99)</f>
        <v/>
      </c>
      <c r="Z99" s="72" t="str">
        <f aca="false">IF(MOONDB!Z99="", "", MOONDB!Z99)</f>
        <v/>
      </c>
      <c r="AA99" s="73" t="str">
        <f aca="false">IF(MOONDB!AA99="", "", MOONDB!AA99)</f>
        <v/>
      </c>
      <c r="AB99" s="73" t="str">
        <f aca="false">IF(MOONDB!AB99="", "", MOONDB!AB99)</f>
        <v/>
      </c>
      <c r="AC99" s="73" t="str">
        <f aca="false">IF(MOONDB!AC99="", "", MOONDB!AC99)</f>
        <v/>
      </c>
      <c r="AD99" s="73" t="str">
        <f aca="false">IF(MOONDB!AO99="", "", MOONDB!AO99)</f>
        <v/>
      </c>
      <c r="AE99" s="73" t="str">
        <f aca="false">IF(MOONDB!AP99="", "", MOONDB!AP99)</f>
        <v/>
      </c>
      <c r="AF99" s="73" t="str">
        <f aca="false">IF(MOONDB!AQ99="", "", MOONDB!AQ99)</f>
        <v/>
      </c>
      <c r="AG99" s="73" t="str">
        <f aca="false">IF(MOONDB!AR99="", "", MOONDB!AR99)</f>
        <v/>
      </c>
      <c r="AH99" s="73" t="str">
        <f aca="false">IF(MOONDB!AS99="", "", MOONDB!AS99)</f>
        <v/>
      </c>
      <c r="AI99" s="73" t="str">
        <f aca="false">IF(MOONDB!AT99="", "", MOONDB!AT99)</f>
        <v/>
      </c>
      <c r="AJ99" s="73" t="str">
        <f aca="false">IF(MOONDB!AU99="", "", MOONDB!AU99)</f>
        <v/>
      </c>
      <c r="AK99" s="74"/>
      <c r="AL99" s="74"/>
      <c r="AM99" s="74"/>
      <c r="AN99" s="74"/>
      <c r="AO99" s="74"/>
      <c r="AP99" s="74"/>
    </row>
    <row r="100" customFormat="false" ht="14.7" hidden="false" customHeight="true" outlineLevel="0" collapsed="false">
      <c r="A100" s="72" t="str">
        <f aca="false">IF(MOONDB!A100="", "", MOONDB!A100)</f>
        <v>Luna 1970A Lander</v>
      </c>
      <c r="B100" s="72" t="str">
        <f aca="false">IF(MOONDB!B100="", "", MOONDB!B100)</f>
        <v>Luna 1970A</v>
      </c>
      <c r="C100" s="72" t="str">
        <f aca="false">IF(MOONDB!C100="", "", MOONDB!C100)</f>
        <v>Luna</v>
      </c>
      <c r="D100" s="72" t="str">
        <f aca="false">IF(MOONDB!D100="", "", MOONDB!D100)</f>
        <v>-</v>
      </c>
      <c r="E100" s="72" t="str">
        <f aca="false">IF(MOONDB!E100="", "", MOONDB!E100)</f>
        <v>N/A</v>
      </c>
      <c r="F100" s="72" t="str">
        <f aca="false">IF(MOONDB!F100="", "", MOONDB!F100)</f>
        <v>N/A</v>
      </c>
      <c r="G100" s="72" t="n">
        <f aca="false">IF(MOONDB!G100="", "", MOONDB!G100)</f>
        <v>25605</v>
      </c>
      <c r="H100" s="72" t="str">
        <f aca="false">IF(MOONDB!H100="", "", MOONDB!H100)</f>
        <v>SL-12/D-1-e</v>
      </c>
      <c r="I100" s="72" t="str">
        <f aca="false">IF(MOONDB!I100="", "", MOONDB!I100)</f>
        <v>Tyuratam (Baikonur Cosmodrome), U.S.S.R</v>
      </c>
      <c r="J100" s="72" t="str">
        <f aca="false">IF(MOONDB!J100="", "", MOONDB!J100)</f>
        <v>Unknown</v>
      </c>
      <c r="K100" s="72" t="str">
        <f aca="false">IF(MOONDB!K100="", "", MOONDB!K100)</f>
        <v>USSR</v>
      </c>
      <c r="L100" s="72" t="str">
        <f aca="false">IF(MOONDB!L100="", "", MOONDB!L100)</f>
        <v>R-LND</v>
      </c>
      <c r="M100" s="73" t="str">
        <f aca="false">IF(MOONDB!M100="", "", MOONDB!M100)</f>
        <v/>
      </c>
      <c r="N100" s="73" t="str">
        <f aca="false">IF(MOONDB!N100="", "", MOONDB!N100)</f>
        <v/>
      </c>
      <c r="O100" s="72" t="str">
        <f aca="false">IF(MOONDB!O100="", "", MOONDB!O100)</f>
        <v>Unknown</v>
      </c>
      <c r="P100" s="72" t="str">
        <f aca="false">IF(MOONDB!P100="", "", MOONDB!P100)</f>
        <v>Soft landing</v>
      </c>
      <c r="Q100" s="72" t="str">
        <f aca="false">IF(MOONDB!Q100="", "", MOONDB!Q100)</f>
        <v/>
      </c>
      <c r="R100" s="72" t="str">
        <f aca="false">IF(MOONDB!R100="", "", MOONDB!R100)</f>
        <v>Unproven</v>
      </c>
      <c r="S100" s="72" t="str">
        <f aca="false">IF(MOONDB!S100="", "", MOONDB!S100)</f>
        <v>Launcher failure</v>
      </c>
      <c r="T100" s="72" t="str">
        <f aca="false">IF(MOONDB!T100="", "", MOONDB!T100)</f>
        <v/>
      </c>
      <c r="U100" s="72" t="str">
        <f aca="false">IF(MOONDB!U100="", "", MOONDB!U100)</f>
        <v>Moon surface</v>
      </c>
      <c r="V100" s="72" t="str">
        <f aca="false">IF(MOONDB!V100="", "", MOONDB!V100)</f>
        <v>E</v>
      </c>
      <c r="W100" s="72" t="str">
        <f aca="false">IF(MOONDB!W100="", "", MOONDB!W100)</f>
        <v>Destroyed during launch</v>
      </c>
      <c r="X100" s="72" t="n">
        <f aca="false">IF(MOONDB!X100="", "", MOONDB!X100)</f>
        <v>25605</v>
      </c>
      <c r="Y100" s="72" t="str">
        <f aca="false">IF(MOONDB!Y100="", "", MOONDB!Y100)</f>
        <v/>
      </c>
      <c r="Z100" s="72" t="str">
        <f aca="false">IF(MOONDB!Z100="", "", MOONDB!Z100)</f>
        <v/>
      </c>
      <c r="AA100" s="73" t="str">
        <f aca="false">IF(MOONDB!AA100="", "", MOONDB!AA100)</f>
        <v/>
      </c>
      <c r="AB100" s="73" t="str">
        <f aca="false">IF(MOONDB!AB100="", "", MOONDB!AB100)</f>
        <v/>
      </c>
      <c r="AC100" s="73" t="str">
        <f aca="false">IF(MOONDB!AC100="", "", MOONDB!AC100)</f>
        <v/>
      </c>
      <c r="AD100" s="73" t="str">
        <f aca="false">IF(MOONDB!AO100="", "", MOONDB!AO100)</f>
        <v/>
      </c>
      <c r="AE100" s="73" t="str">
        <f aca="false">IF(MOONDB!AP100="", "", MOONDB!AP100)</f>
        <v/>
      </c>
      <c r="AF100" s="73" t="str">
        <f aca="false">IF(MOONDB!AQ100="", "", MOONDB!AQ100)</f>
        <v/>
      </c>
      <c r="AG100" s="73" t="str">
        <f aca="false">IF(MOONDB!AR100="", "", MOONDB!AR100)</f>
        <v/>
      </c>
      <c r="AH100" s="73" t="str">
        <f aca="false">IF(MOONDB!AS100="", "", MOONDB!AS100)</f>
        <v/>
      </c>
      <c r="AI100" s="73" t="str">
        <f aca="false">IF(MOONDB!AT100="", "", MOONDB!AT100)</f>
        <v/>
      </c>
      <c r="AJ100" s="73" t="str">
        <f aca="false">IF(MOONDB!AU100="", "", MOONDB!AU100)</f>
        <v/>
      </c>
      <c r="AK100" s="74"/>
      <c r="AL100" s="74"/>
      <c r="AM100" s="74"/>
      <c r="AN100" s="74"/>
      <c r="AO100" s="74"/>
      <c r="AP100" s="74"/>
    </row>
    <row r="101" customFormat="false" ht="14.7" hidden="false" customHeight="true" outlineLevel="0" collapsed="false">
      <c r="A101" s="72" t="str">
        <f aca="false">IF(MOONDB!A101="", "", MOONDB!A101)</f>
        <v>Luna 1970B</v>
      </c>
      <c r="B101" s="72" t="str">
        <f aca="false">IF(MOONDB!B101="", "", MOONDB!B101)</f>
        <v>Luna 1970B</v>
      </c>
      <c r="C101" s="72" t="str">
        <f aca="false">IF(MOONDB!C101="", "", MOONDB!C101)</f>
        <v>Luna</v>
      </c>
      <c r="D101" s="72" t="str">
        <f aca="false">IF(MOONDB!D101="", "", MOONDB!D101)</f>
        <v>-</v>
      </c>
      <c r="E101" s="72" t="str">
        <f aca="false">IF(MOONDB!E101="", "", MOONDB!E101)</f>
        <v>N/A</v>
      </c>
      <c r="F101" s="72" t="str">
        <f aca="false">IF(MOONDB!F101="", "", MOONDB!F101)</f>
        <v>N/A</v>
      </c>
      <c r="G101" s="72" t="n">
        <f aca="false">IF(MOONDB!G101="", "", MOONDB!G101)</f>
        <v>25618</v>
      </c>
      <c r="H101" s="72" t="str">
        <f aca="false">IF(MOONDB!H101="", "", MOONDB!H101)</f>
        <v>SL-12/D-1-e</v>
      </c>
      <c r="I101" s="72" t="str">
        <f aca="false">IF(MOONDB!I101="", "", MOONDB!I101)</f>
        <v>Tyuratam (Baikonur Cosmodrome), U.S.S.R</v>
      </c>
      <c r="J101" s="72" t="str">
        <f aca="false">IF(MOONDB!J101="", "", MOONDB!J101)</f>
        <v>Unknown</v>
      </c>
      <c r="K101" s="72" t="str">
        <f aca="false">IF(MOONDB!K101="", "", MOONDB!K101)</f>
        <v>USSR</v>
      </c>
      <c r="L101" s="72" t="str">
        <f aca="false">IF(MOONDB!L101="", "", MOONDB!L101)</f>
        <v>R-ORB</v>
      </c>
      <c r="M101" s="73" t="str">
        <f aca="false">IF(MOONDB!M101="", "", MOONDB!M101)</f>
        <v/>
      </c>
      <c r="N101" s="73" t="str">
        <f aca="false">IF(MOONDB!N101="", "", MOONDB!N101)</f>
        <v/>
      </c>
      <c r="O101" s="72" t="str">
        <f aca="false">IF(MOONDB!O101="", "", MOONDB!O101)</f>
        <v>Unknown</v>
      </c>
      <c r="P101" s="72" t="str">
        <f aca="false">IF(MOONDB!P101="", "", MOONDB!P101)</f>
        <v>Orbit</v>
      </c>
      <c r="Q101" s="72" t="str">
        <f aca="false">IF(MOONDB!Q101="", "", MOONDB!Q101)</f>
        <v/>
      </c>
      <c r="R101" s="72" t="str">
        <f aca="false">IF(MOONDB!R101="", "", MOONDB!R101)</f>
        <v>Unproven</v>
      </c>
      <c r="S101" s="72" t="str">
        <f aca="false">IF(MOONDB!S101="", "", MOONDB!S101)</f>
        <v>Launcher failure</v>
      </c>
      <c r="T101" s="72" t="str">
        <f aca="false">IF(MOONDB!T101="", "", MOONDB!T101)</f>
        <v/>
      </c>
      <c r="U101" s="72" t="str">
        <f aca="false">IF(MOONDB!U101="", "", MOONDB!U101)</f>
        <v>Unknown</v>
      </c>
      <c r="V101" s="72" t="str">
        <f aca="false">IF(MOONDB!V101="", "", MOONDB!V101)</f>
        <v>E</v>
      </c>
      <c r="W101" s="72" t="str">
        <f aca="false">IF(MOONDB!W101="", "", MOONDB!W101)</f>
        <v>Destroyed during launch</v>
      </c>
      <c r="X101" s="72" t="n">
        <f aca="false">IF(MOONDB!X101="", "", MOONDB!X101)</f>
        <v>25618</v>
      </c>
      <c r="Y101" s="72" t="str">
        <f aca="false">IF(MOONDB!Y101="", "", MOONDB!Y101)</f>
        <v/>
      </c>
      <c r="Z101" s="72" t="str">
        <f aca="false">IF(MOONDB!Z101="", "", MOONDB!Z101)</f>
        <v/>
      </c>
      <c r="AA101" s="73" t="str">
        <f aca="false">IF(MOONDB!AA101="", "", MOONDB!AA101)</f>
        <v/>
      </c>
      <c r="AB101" s="73" t="str">
        <f aca="false">IF(MOONDB!AB101="", "", MOONDB!AB101)</f>
        <v/>
      </c>
      <c r="AC101" s="73" t="str">
        <f aca="false">IF(MOONDB!AC101="", "", MOONDB!AC101)</f>
        <v/>
      </c>
      <c r="AD101" s="73" t="str">
        <f aca="false">IF(MOONDB!AO101="", "", MOONDB!AO101)</f>
        <v/>
      </c>
      <c r="AE101" s="73" t="str">
        <f aca="false">IF(MOONDB!AP101="", "", MOONDB!AP101)</f>
        <v/>
      </c>
      <c r="AF101" s="73" t="str">
        <f aca="false">IF(MOONDB!AQ101="", "", MOONDB!AQ101)</f>
        <v/>
      </c>
      <c r="AG101" s="73" t="str">
        <f aca="false">IF(MOONDB!AR101="", "", MOONDB!AR101)</f>
        <v/>
      </c>
      <c r="AH101" s="73" t="str">
        <f aca="false">IF(MOONDB!AS101="", "", MOONDB!AS101)</f>
        <v/>
      </c>
      <c r="AI101" s="73" t="str">
        <f aca="false">IF(MOONDB!AT101="", "", MOONDB!AT101)</f>
        <v/>
      </c>
      <c r="AJ101" s="73" t="str">
        <f aca="false">IF(MOONDB!AU101="", "", MOONDB!AU101)</f>
        <v/>
      </c>
      <c r="AK101" s="74"/>
      <c r="AL101" s="74"/>
      <c r="AM101" s="74"/>
      <c r="AN101" s="74"/>
      <c r="AO101" s="74"/>
      <c r="AP101" s="74"/>
    </row>
    <row r="102" customFormat="false" ht="14.7" hidden="false" customHeight="true" outlineLevel="0" collapsed="false">
      <c r="A102" s="72" t="str">
        <f aca="false">IF(MOONDB!A102="", "", MOONDB!A102)</f>
        <v>Apollo 13 S-IVB</v>
      </c>
      <c r="B102" s="72" t="str">
        <f aca="false">IF(MOONDB!B102="", "", MOONDB!B102)</f>
        <v>Apollo 13</v>
      </c>
      <c r="C102" s="72" t="str">
        <f aca="false">IF(MOONDB!C102="", "", MOONDB!C102)</f>
        <v>Apollo</v>
      </c>
      <c r="D102" s="72" t="str">
        <f aca="false">IF(MOONDB!D102="", "", MOONDB!D102)</f>
        <v>-</v>
      </c>
      <c r="E102" s="72" t="str">
        <f aca="false">IF(MOONDB!E102="", "", MOONDB!E102)</f>
        <v>1970-029B</v>
      </c>
      <c r="F102" s="72" t="str">
        <f aca="false">IF(MOONDB!F102="", "", MOONDB!F102)</f>
        <v>1970-029B</v>
      </c>
      <c r="G102" s="72" t="n">
        <f aca="false">IF(MOONDB!G102="", "", MOONDB!G102)</f>
        <v>25669</v>
      </c>
      <c r="H102" s="72" t="str">
        <f aca="false">IF(MOONDB!H102="", "", MOONDB!H102)</f>
        <v>Saturn 5</v>
      </c>
      <c r="I102" s="72" t="str">
        <f aca="false">IF(MOONDB!I102="", "", MOONDB!I102)</f>
        <v>Cape Canaveral, United States</v>
      </c>
      <c r="J102" s="72" t="str">
        <f aca="false">IF(MOONDB!J102="", "", MOONDB!J102)</f>
        <v>NASA</v>
      </c>
      <c r="K102" s="72" t="str">
        <f aca="false">IF(MOONDB!K102="", "", MOONDB!K102)</f>
        <v>USA</v>
      </c>
      <c r="L102" s="72" t="str">
        <f aca="false">IF(MOONDB!L102="", "", MOONDB!L102)</f>
        <v>R-LAU</v>
      </c>
      <c r="M102" s="73" t="str">
        <f aca="false">IF(MOONDB!M102="", "", MOONDB!M102)</f>
        <v/>
      </c>
      <c r="N102" s="73" t="n">
        <f aca="false">IF(MOONDB!N102="", "", MOONDB!N102)</f>
        <v>13300</v>
      </c>
      <c r="O102" s="72" t="str">
        <f aca="false">IF(MOONDB!O102="", "", MOONDB!O102)</f>
        <v>Unknown</v>
      </c>
      <c r="P102" s="72" t="str">
        <f aca="false">IF(MOONDB!P102="", "", MOONDB!P102)</f>
        <v>Impact</v>
      </c>
      <c r="Q102" s="72" t="str">
        <f aca="false">IF(MOONDB!Q102="", "", MOONDB!Q102)</f>
        <v>Impact trajectory</v>
      </c>
      <c r="R102" s="72" t="str">
        <f aca="false">IF(MOONDB!R102="", "", MOONDB!R102)</f>
        <v>Success</v>
      </c>
      <c r="S102" s="72" t="str">
        <f aca="false">IF(MOONDB!S102="", "", MOONDB!S102)</f>
        <v/>
      </c>
      <c r="T102" s="72" t="str">
        <f aca="false">IF(MOONDB!T102="", "", MOONDB!T102)</f>
        <v/>
      </c>
      <c r="U102" s="72" t="str">
        <f aca="false">IF(MOONDB!U102="", "", MOONDB!U102)</f>
        <v>Moon impact</v>
      </c>
      <c r="V102" s="72" t="str">
        <f aca="false">IF(MOONDB!V102="", "", MOONDB!V102)</f>
        <v>M</v>
      </c>
      <c r="W102" s="72" t="str">
        <f aca="false">IF(MOONDB!W102="", "", MOONDB!W102)</f>
        <v>Impacted (commanded)</v>
      </c>
      <c r="X102" s="72" t="n">
        <f aca="false">IF(MOONDB!X102="", "", MOONDB!X102)</f>
        <v>25673</v>
      </c>
      <c r="Y102" s="72" t="str">
        <f aca="false">IF(MOONDB!Y102="", "", MOONDB!Y102)</f>
        <v>LRO</v>
      </c>
      <c r="Z102" s="72" t="str">
        <f aca="false">IF(MOONDB!Z102="", "", MOONDB!Z102)</f>
        <v>d</v>
      </c>
      <c r="AA102" s="73" t="n">
        <f aca="false">IF(MOONDB!AA102="", "", MOONDB!AA102)</f>
        <v>-2.555</v>
      </c>
      <c r="AB102" s="73" t="n">
        <f aca="false">IF(MOONDB!AB102="", "", MOONDB!AB102)</f>
        <v>322.1125</v>
      </c>
      <c r="AC102" s="73" t="str">
        <f aca="false">IF(MOONDB!AC102="", "", MOONDB!AC102)</f>
        <v/>
      </c>
      <c r="AD102" s="73" t="str">
        <f aca="false">IF(MOONDB!AO102="", "", MOONDB!AO102)</f>
        <v/>
      </c>
      <c r="AE102" s="73" t="str">
        <f aca="false">IF(MOONDB!AP102="", "", MOONDB!AP102)</f>
        <v/>
      </c>
      <c r="AF102" s="73" t="str">
        <f aca="false">IF(MOONDB!AQ102="", "", MOONDB!AQ102)</f>
        <v/>
      </c>
      <c r="AG102" s="73" t="str">
        <f aca="false">IF(MOONDB!AR102="", "", MOONDB!AR102)</f>
        <v/>
      </c>
      <c r="AH102" s="73" t="str">
        <f aca="false">IF(MOONDB!AS102="", "", MOONDB!AS102)</f>
        <v/>
      </c>
      <c r="AI102" s="73" t="str">
        <f aca="false">IF(MOONDB!AT102="", "", MOONDB!AT102)</f>
        <v/>
      </c>
      <c r="AJ102" s="73" t="str">
        <f aca="false">IF(MOONDB!AU102="", "", MOONDB!AU102)</f>
        <v/>
      </c>
      <c r="AK102" s="74"/>
      <c r="AL102" s="74"/>
      <c r="AM102" s="74"/>
      <c r="AN102" s="74"/>
      <c r="AO102" s="74"/>
      <c r="AP102" s="74"/>
    </row>
    <row r="103" customFormat="false" ht="14.7" hidden="false" customHeight="true" outlineLevel="0" collapsed="false">
      <c r="A103" s="72" t="str">
        <f aca="false">IF(MOONDB!A103="", "", MOONDB!A103)</f>
        <v>Apollo 13 Command Module</v>
      </c>
      <c r="B103" s="72" t="str">
        <f aca="false">IF(MOONDB!B103="", "", MOONDB!B103)</f>
        <v>Apollo 13</v>
      </c>
      <c r="C103" s="72" t="str">
        <f aca="false">IF(MOONDB!C103="", "", MOONDB!C103)</f>
        <v>Apollo</v>
      </c>
      <c r="D103" s="72" t="str">
        <f aca="false">IF(MOONDB!D103="", "", MOONDB!D103)</f>
        <v>-</v>
      </c>
      <c r="E103" s="72" t="str">
        <f aca="false">IF(MOONDB!E103="", "", MOONDB!E103)</f>
        <v>1970-029A</v>
      </c>
      <c r="F103" s="72" t="str">
        <f aca="false">IF(MOONDB!F103="", "", MOONDB!F103)</f>
        <v>1970-029A</v>
      </c>
      <c r="G103" s="72" t="n">
        <f aca="false">IF(MOONDB!G103="", "", MOONDB!G103)</f>
        <v>25669</v>
      </c>
      <c r="H103" s="72" t="str">
        <f aca="false">IF(MOONDB!H103="", "", MOONDB!H103)</f>
        <v>Saturn 5</v>
      </c>
      <c r="I103" s="72" t="str">
        <f aca="false">IF(MOONDB!I103="", "", MOONDB!I103)</f>
        <v>Cape Canaveral, United States</v>
      </c>
      <c r="J103" s="72" t="str">
        <f aca="false">IF(MOONDB!J103="", "", MOONDB!J103)</f>
        <v>NASA-Office of Manned Space Flight</v>
      </c>
      <c r="K103" s="72" t="str">
        <f aca="false">IF(MOONDB!K103="", "", MOONDB!K103)</f>
        <v>USA</v>
      </c>
      <c r="L103" s="72" t="str">
        <f aca="false">IF(MOONDB!L103="", "", MOONDB!L103)</f>
        <v>C-ORB</v>
      </c>
      <c r="M103" s="73" t="str">
        <f aca="false">IF(MOONDB!M103="", "", MOONDB!M103)</f>
        <v/>
      </c>
      <c r="N103" s="73" t="n">
        <f aca="false">IF(MOONDB!N103="", "", MOONDB!N103)</f>
        <v>28945</v>
      </c>
      <c r="O103" s="72" t="str">
        <f aca="false">IF(MOONDB!O103="", "", MOONDB!O103)</f>
        <v>Unknown</v>
      </c>
      <c r="P103" s="72" t="str">
        <f aca="false">IF(MOONDB!P103="", "", MOONDB!P103)</f>
        <v>Orbit</v>
      </c>
      <c r="Q103" s="72" t="str">
        <f aca="false">IF(MOONDB!Q103="", "", MOONDB!Q103)</f>
        <v>Free-Return trajectory</v>
      </c>
      <c r="R103" s="72" t="str">
        <f aca="false">IF(MOONDB!R103="", "", MOONDB!R103)</f>
        <v>Success</v>
      </c>
      <c r="S103" s="72" t="str">
        <f aca="false">IF(MOONDB!S103="", "", MOONDB!S103)</f>
        <v>Spacecraft malfunction</v>
      </c>
      <c r="T103" s="72" t="str">
        <f aca="false">IF(MOONDB!T103="", "", MOONDB!T103)</f>
        <v>Crew ascented safely to Earth.</v>
      </c>
      <c r="U103" s="72" t="str">
        <f aca="false">IF(MOONDB!U103="", "", MOONDB!U103)</f>
        <v>Earth soft landing</v>
      </c>
      <c r="V103" s="72" t="str">
        <f aca="false">IF(MOONDB!V103="", "", MOONDB!V103)</f>
        <v>E</v>
      </c>
      <c r="W103" s="72" t="str">
        <f aca="false">IF(MOONDB!W103="", "", MOONDB!W103)</f>
        <v>Soft landed (Earth)</v>
      </c>
      <c r="X103" s="72" t="n">
        <f aca="false">IF(MOONDB!X103="", "", MOONDB!X103)</f>
        <v>25675</v>
      </c>
      <c r="Y103" s="72" t="str">
        <f aca="false">IF(MOONDB!Y103="", "", MOONDB!Y103)</f>
        <v/>
      </c>
      <c r="Z103" s="72" t="str">
        <f aca="false">IF(MOONDB!Z103="", "", MOONDB!Z103)</f>
        <v/>
      </c>
      <c r="AA103" s="73" t="str">
        <f aca="false">IF(MOONDB!AA103="", "", MOONDB!AA103)</f>
        <v/>
      </c>
      <c r="AB103" s="73" t="str">
        <f aca="false">IF(MOONDB!AB103="", "", MOONDB!AB103)</f>
        <v/>
      </c>
      <c r="AC103" s="73" t="str">
        <f aca="false">IF(MOONDB!AC103="", "", MOONDB!AC103)</f>
        <v/>
      </c>
      <c r="AD103" s="73" t="str">
        <f aca="false">IF(MOONDB!AO103="", "", MOONDB!AO103)</f>
        <v/>
      </c>
      <c r="AE103" s="73" t="str">
        <f aca="false">IF(MOONDB!AP103="", "", MOONDB!AP103)</f>
        <v/>
      </c>
      <c r="AF103" s="73" t="str">
        <f aca="false">IF(MOONDB!AQ103="", "", MOONDB!AQ103)</f>
        <v/>
      </c>
      <c r="AG103" s="73" t="str">
        <f aca="false">IF(MOONDB!AR103="", "", MOONDB!AR103)</f>
        <v/>
      </c>
      <c r="AH103" s="73" t="str">
        <f aca="false">IF(MOONDB!AS103="", "", MOONDB!AS103)</f>
        <v/>
      </c>
      <c r="AI103" s="73" t="str">
        <f aca="false">IF(MOONDB!AT103="", "", MOONDB!AT103)</f>
        <v/>
      </c>
      <c r="AJ103" s="73" t="str">
        <f aca="false">IF(MOONDB!AU103="", "", MOONDB!AU103)</f>
        <v/>
      </c>
      <c r="AK103" s="74"/>
      <c r="AL103" s="74"/>
      <c r="AM103" s="74"/>
      <c r="AN103" s="74"/>
      <c r="AO103" s="74"/>
      <c r="AP103" s="74"/>
    </row>
    <row r="104" customFormat="false" ht="14.7" hidden="false" customHeight="true" outlineLevel="0" collapsed="false">
      <c r="A104" s="72" t="str">
        <f aca="false">IF(MOONDB!A104="", "", MOONDB!A104)</f>
        <v>Apollo 13 Service Module</v>
      </c>
      <c r="B104" s="72" t="str">
        <f aca="false">IF(MOONDB!B104="", "", MOONDB!B104)</f>
        <v>Apollo 13</v>
      </c>
      <c r="C104" s="72" t="str">
        <f aca="false">IF(MOONDB!C104="", "", MOONDB!C104)</f>
        <v>Apollo</v>
      </c>
      <c r="D104" s="72" t="str">
        <f aca="false">IF(MOONDB!D104="", "", MOONDB!D104)</f>
        <v>-</v>
      </c>
      <c r="E104" s="72" t="str">
        <f aca="false">IF(MOONDB!E104="", "", MOONDB!E104)</f>
        <v>1970-029A</v>
      </c>
      <c r="F104" s="72" t="str">
        <f aca="false">IF(MOONDB!F104="", "", MOONDB!F104)</f>
        <v>1970-029A</v>
      </c>
      <c r="G104" s="72" t="n">
        <f aca="false">IF(MOONDB!G104="", "", MOONDB!G104)</f>
        <v>25669</v>
      </c>
      <c r="H104" s="72" t="str">
        <f aca="false">IF(MOONDB!H104="", "", MOONDB!H104)</f>
        <v>Saturn 5</v>
      </c>
      <c r="I104" s="72" t="str">
        <f aca="false">IF(MOONDB!I104="", "", MOONDB!I104)</f>
        <v>Cape Canaveral, United States</v>
      </c>
      <c r="J104" s="72" t="str">
        <f aca="false">IF(MOONDB!J104="", "", MOONDB!J104)</f>
        <v>NASA-Office of Manned Space Flight</v>
      </c>
      <c r="K104" s="72" t="str">
        <f aca="false">IF(MOONDB!K104="", "", MOONDB!K104)</f>
        <v>USA</v>
      </c>
      <c r="L104" s="72" t="str">
        <f aca="false">IF(MOONDB!L104="", "", MOONDB!L104)</f>
        <v>R-ORB</v>
      </c>
      <c r="M104" s="73" t="str">
        <f aca="false">IF(MOONDB!M104="", "", MOONDB!M104)</f>
        <v/>
      </c>
      <c r="N104" s="73" t="str">
        <f aca="false">IF(MOONDB!N104="", "", MOONDB!N104)</f>
        <v/>
      </c>
      <c r="O104" s="72" t="str">
        <f aca="false">IF(MOONDB!O104="", "", MOONDB!O104)</f>
        <v>Unknown</v>
      </c>
      <c r="P104" s="72" t="str">
        <f aca="false">IF(MOONDB!P104="", "", MOONDB!P104)</f>
        <v>Orbit</v>
      </c>
      <c r="Q104" s="72" t="str">
        <f aca="false">IF(MOONDB!Q104="", "", MOONDB!Q104)</f>
        <v>Free-Return trajectory</v>
      </c>
      <c r="R104" s="72" t="str">
        <f aca="false">IF(MOONDB!R104="", "", MOONDB!R104)</f>
        <v>Partial success</v>
      </c>
      <c r="S104" s="72" t="str">
        <f aca="false">IF(MOONDB!S104="", "", MOONDB!S104)</f>
        <v>Spacecraft malfunction</v>
      </c>
      <c r="T104" s="72" t="str">
        <f aca="false">IF(MOONDB!T104="", "", MOONDB!T104)</f>
        <v>Crew ascented safely to Earth.</v>
      </c>
      <c r="U104" s="72" t="str">
        <f aca="false">IF(MOONDB!U104="", "", MOONDB!U104)</f>
        <v>Destructive Earth re-entry</v>
      </c>
      <c r="V104" s="72" t="str">
        <f aca="false">IF(MOONDB!V104="", "", MOONDB!V104)</f>
        <v>E</v>
      </c>
      <c r="W104" s="72" t="str">
        <f aca="false">IF(MOONDB!W104="", "", MOONDB!W104)</f>
        <v>Destroyed during re-entry</v>
      </c>
      <c r="X104" s="72" t="n">
        <f aca="false">IF(MOONDB!X104="", "", MOONDB!X104)</f>
        <v>25675</v>
      </c>
      <c r="Y104" s="72" t="str">
        <f aca="false">IF(MOONDB!Y104="", "", MOONDB!Y104)</f>
        <v/>
      </c>
      <c r="Z104" s="72" t="str">
        <f aca="false">IF(MOONDB!Z104="", "", MOONDB!Z104)</f>
        <v/>
      </c>
      <c r="AA104" s="73" t="str">
        <f aca="false">IF(MOONDB!AA104="", "", MOONDB!AA104)</f>
        <v/>
      </c>
      <c r="AB104" s="73" t="str">
        <f aca="false">IF(MOONDB!AB104="", "", MOONDB!AB104)</f>
        <v/>
      </c>
      <c r="AC104" s="73" t="str">
        <f aca="false">IF(MOONDB!AC104="", "", MOONDB!AC104)</f>
        <v/>
      </c>
      <c r="AD104" s="73" t="str">
        <f aca="false">IF(MOONDB!AO104="", "", MOONDB!AO104)</f>
        <v/>
      </c>
      <c r="AE104" s="73" t="str">
        <f aca="false">IF(MOONDB!AP104="", "", MOONDB!AP104)</f>
        <v/>
      </c>
      <c r="AF104" s="73" t="str">
        <f aca="false">IF(MOONDB!AQ104="", "", MOONDB!AQ104)</f>
        <v/>
      </c>
      <c r="AG104" s="73" t="str">
        <f aca="false">IF(MOONDB!AR104="", "", MOONDB!AR104)</f>
        <v/>
      </c>
      <c r="AH104" s="73" t="str">
        <f aca="false">IF(MOONDB!AS104="", "", MOONDB!AS104)</f>
        <v/>
      </c>
      <c r="AI104" s="73" t="str">
        <f aca="false">IF(MOONDB!AT104="", "", MOONDB!AT104)</f>
        <v/>
      </c>
      <c r="AJ104" s="73" t="str">
        <f aca="false">IF(MOONDB!AU104="", "", MOONDB!AU104)</f>
        <v/>
      </c>
      <c r="AK104" s="74"/>
      <c r="AL104" s="74"/>
      <c r="AM104" s="74"/>
      <c r="AN104" s="74"/>
      <c r="AO104" s="74"/>
      <c r="AP104" s="74"/>
    </row>
    <row r="105" customFormat="false" ht="14.7" hidden="false" customHeight="true" outlineLevel="0" collapsed="false">
      <c r="A105" s="72" t="str">
        <f aca="false">IF(MOONDB!A105="", "", MOONDB!A105)</f>
        <v>Apollo 13 Lunar Module Ascent Stage</v>
      </c>
      <c r="B105" s="72" t="str">
        <f aca="false">IF(MOONDB!B105="", "", MOONDB!B105)</f>
        <v>Apollo 13</v>
      </c>
      <c r="C105" s="72" t="str">
        <f aca="false">IF(MOONDB!C105="", "", MOONDB!C105)</f>
        <v>Apollo</v>
      </c>
      <c r="D105" s="72" t="str">
        <f aca="false">IF(MOONDB!D105="", "", MOONDB!D105)</f>
        <v>-</v>
      </c>
      <c r="E105" s="72" t="str">
        <f aca="false">IF(MOONDB!E105="", "", MOONDB!E105)</f>
        <v>1970-029C</v>
      </c>
      <c r="F105" s="72" t="str">
        <f aca="false">IF(MOONDB!F105="", "", MOONDB!F105)</f>
        <v>1970-029C</v>
      </c>
      <c r="G105" s="72" t="n">
        <f aca="false">IF(MOONDB!G105="", "", MOONDB!G105)</f>
        <v>25669</v>
      </c>
      <c r="H105" s="72" t="str">
        <f aca="false">IF(MOONDB!H105="", "", MOONDB!H105)</f>
        <v>Saturn 5</v>
      </c>
      <c r="I105" s="72" t="str">
        <f aca="false">IF(MOONDB!I105="", "", MOONDB!I105)</f>
        <v>Cape Canaveral, United States</v>
      </c>
      <c r="J105" s="72" t="str">
        <f aca="false">IF(MOONDB!J105="", "", MOONDB!J105)</f>
        <v>NASA-Office of Manned Space Flight</v>
      </c>
      <c r="K105" s="72" t="str">
        <f aca="false">IF(MOONDB!K105="", "", MOONDB!K105)</f>
        <v>USA</v>
      </c>
      <c r="L105" s="72" t="str">
        <f aca="false">IF(MOONDB!L105="", "", MOONDB!L105)</f>
        <v>C-ASC</v>
      </c>
      <c r="M105" s="73" t="str">
        <f aca="false">IF(MOONDB!M105="", "", MOONDB!M105)</f>
        <v/>
      </c>
      <c r="N105" s="73" t="n">
        <f aca="false">IF(MOONDB!N105="", "", MOONDB!N105)</f>
        <v>15196</v>
      </c>
      <c r="O105" s="72" t="str">
        <f aca="false">IF(MOONDB!O105="", "", MOONDB!O105)</f>
        <v>Unknown</v>
      </c>
      <c r="P105" s="72" t="str">
        <f aca="false">IF(MOONDB!P105="", "", MOONDB!P105)</f>
        <v>Crew ascent</v>
      </c>
      <c r="Q105" s="72" t="str">
        <f aca="false">IF(MOONDB!Q105="", "", MOONDB!Q105)</f>
        <v/>
      </c>
      <c r="R105" s="72" t="str">
        <f aca="false">IF(MOONDB!R105="", "", MOONDB!R105)</f>
        <v>Unproven</v>
      </c>
      <c r="S105" s="72" t="str">
        <f aca="false">IF(MOONDB!S105="", "", MOONDB!S105)</f>
        <v>Spacecraft malfunction</v>
      </c>
      <c r="T105" s="72" t="str">
        <f aca="false">IF(MOONDB!T105="", "", MOONDB!T105)</f>
        <v>Crew ascented safely to Earth.</v>
      </c>
      <c r="U105" s="72" t="str">
        <f aca="false">IF(MOONDB!U105="", "", MOONDB!U105)</f>
        <v>Moon impact</v>
      </c>
      <c r="V105" s="72" t="str">
        <f aca="false">IF(MOONDB!V105="", "", MOONDB!V105)</f>
        <v>E</v>
      </c>
      <c r="W105" s="72" t="str">
        <f aca="false">IF(MOONDB!W105="", "", MOONDB!W105)</f>
        <v>Destroyed during re-entry</v>
      </c>
      <c r="X105" s="72" t="n">
        <f aca="false">IF(MOONDB!X105="", "", MOONDB!X105)</f>
        <v>25675</v>
      </c>
      <c r="Y105" s="72" t="str">
        <f aca="false">IF(MOONDB!Y105="", "", MOONDB!Y105)</f>
        <v/>
      </c>
      <c r="Z105" s="72" t="str">
        <f aca="false">IF(MOONDB!Z105="", "", MOONDB!Z105)</f>
        <v/>
      </c>
      <c r="AA105" s="73" t="str">
        <f aca="false">IF(MOONDB!AA105="", "", MOONDB!AA105)</f>
        <v/>
      </c>
      <c r="AB105" s="73" t="str">
        <f aca="false">IF(MOONDB!AB105="", "", MOONDB!AB105)</f>
        <v/>
      </c>
      <c r="AC105" s="73" t="str">
        <f aca="false">IF(MOONDB!AC105="", "", MOONDB!AC105)</f>
        <v/>
      </c>
      <c r="AD105" s="73" t="str">
        <f aca="false">IF(MOONDB!AO105="", "", MOONDB!AO105)</f>
        <v/>
      </c>
      <c r="AE105" s="73" t="str">
        <f aca="false">IF(MOONDB!AP105="", "", MOONDB!AP105)</f>
        <v/>
      </c>
      <c r="AF105" s="73" t="str">
        <f aca="false">IF(MOONDB!AQ105="", "", MOONDB!AQ105)</f>
        <v/>
      </c>
      <c r="AG105" s="73" t="str">
        <f aca="false">IF(MOONDB!AR105="", "", MOONDB!AR105)</f>
        <v>NSSDC (disposal strategy deduced from the other Apollo missions)</v>
      </c>
      <c r="AH105" s="73" t="str">
        <f aca="false">IF(MOONDB!AS105="", "", MOONDB!AS105)</f>
        <v/>
      </c>
      <c r="AI105" s="73" t="str">
        <f aca="false">IF(MOONDB!AT105="", "", MOONDB!AT105)</f>
        <v/>
      </c>
      <c r="AJ105" s="73" t="str">
        <f aca="false">IF(MOONDB!AU105="", "", MOONDB!AU105)</f>
        <v/>
      </c>
      <c r="AK105" s="74"/>
      <c r="AL105" s="74"/>
      <c r="AM105" s="74"/>
      <c r="AN105" s="74"/>
      <c r="AO105" s="74"/>
      <c r="AP105" s="74"/>
    </row>
    <row r="106" customFormat="false" ht="14.25" hidden="false" customHeight="true" outlineLevel="0" collapsed="false">
      <c r="A106" s="72" t="str">
        <f aca="false">IF(MOONDB!A106="", "", MOONDB!A106)</f>
        <v>Apollo 13 Lunar Module Lander</v>
      </c>
      <c r="B106" s="72" t="str">
        <f aca="false">IF(MOONDB!B106="", "", MOONDB!B106)</f>
        <v>Apollo 13</v>
      </c>
      <c r="C106" s="72" t="str">
        <f aca="false">IF(MOONDB!C106="", "", MOONDB!C106)</f>
        <v>Apollo</v>
      </c>
      <c r="D106" s="72" t="str">
        <f aca="false">IF(MOONDB!D106="", "", MOONDB!D106)</f>
        <v>-</v>
      </c>
      <c r="E106" s="72" t="str">
        <f aca="false">IF(MOONDB!E106="", "", MOONDB!E106)</f>
        <v>1970-029C</v>
      </c>
      <c r="F106" s="72" t="str">
        <f aca="false">IF(MOONDB!F106="", "", MOONDB!F106)</f>
        <v>N/A</v>
      </c>
      <c r="G106" s="72" t="n">
        <f aca="false">IF(MOONDB!G106="", "", MOONDB!G106)</f>
        <v>25669</v>
      </c>
      <c r="H106" s="72" t="str">
        <f aca="false">IF(MOONDB!H106="", "", MOONDB!H106)</f>
        <v>Saturn 5</v>
      </c>
      <c r="I106" s="72" t="str">
        <f aca="false">IF(MOONDB!I106="", "", MOONDB!I106)</f>
        <v>Cape Canaveral, United States</v>
      </c>
      <c r="J106" s="72" t="str">
        <f aca="false">IF(MOONDB!J106="", "", MOONDB!J106)</f>
        <v>NASA-Office of Manned Space Flight</v>
      </c>
      <c r="K106" s="72" t="str">
        <f aca="false">IF(MOONDB!K106="", "", MOONDB!K106)</f>
        <v>USA</v>
      </c>
      <c r="L106" s="72" t="str">
        <f aca="false">IF(MOONDB!L106="", "", MOONDB!L106)</f>
        <v>R-LND</v>
      </c>
      <c r="M106" s="73" t="str">
        <f aca="false">IF(MOONDB!M106="", "", MOONDB!M106)</f>
        <v/>
      </c>
      <c r="N106" s="73" t="n">
        <f aca="false">IF(MOONDB!N106="", "", MOONDB!N106)</f>
        <v>7890</v>
      </c>
      <c r="O106" s="72" t="str">
        <f aca="false">IF(MOONDB!O106="", "", MOONDB!O106)</f>
        <v>Unknown</v>
      </c>
      <c r="P106" s="72" t="str">
        <f aca="false">IF(MOONDB!P106="", "", MOONDB!P106)</f>
        <v>Soft landing</v>
      </c>
      <c r="Q106" s="72" t="str">
        <f aca="false">IF(MOONDB!Q106="", "", MOONDB!Q106)</f>
        <v/>
      </c>
      <c r="R106" s="72" t="str">
        <f aca="false">IF(MOONDB!R106="", "", MOONDB!R106)</f>
        <v>Unproven</v>
      </c>
      <c r="S106" s="72" t="str">
        <f aca="false">IF(MOONDB!S106="", "", MOONDB!S106)</f>
        <v>Spacecraft malfunction</v>
      </c>
      <c r="T106" s="72" t="str">
        <f aca="false">IF(MOONDB!T106="", "", MOONDB!T106)</f>
        <v>Crew ascented safely to Earth.</v>
      </c>
      <c r="U106" s="72" t="str">
        <f aca="false">IF(MOONDB!U106="", "", MOONDB!U106)</f>
        <v>Moon surface</v>
      </c>
      <c r="V106" s="72" t="str">
        <f aca="false">IF(MOONDB!V106="", "", MOONDB!V106)</f>
        <v>E</v>
      </c>
      <c r="W106" s="72" t="str">
        <f aca="false">IF(MOONDB!W106="", "", MOONDB!W106)</f>
        <v>Destroyed during re-entry</v>
      </c>
      <c r="X106" s="72" t="n">
        <f aca="false">IF(MOONDB!X106="", "", MOONDB!X106)</f>
        <v>25675</v>
      </c>
      <c r="Y106" s="72" t="str">
        <f aca="false">IF(MOONDB!Y106="", "", MOONDB!Y106)</f>
        <v/>
      </c>
      <c r="Z106" s="72" t="str">
        <f aca="false">IF(MOONDB!Z106="", "", MOONDB!Z106)</f>
        <v/>
      </c>
      <c r="AA106" s="73" t="str">
        <f aca="false">IF(MOONDB!AA106="", "", MOONDB!AA106)</f>
        <v/>
      </c>
      <c r="AB106" s="73" t="str">
        <f aca="false">IF(MOONDB!AB106="", "", MOONDB!AB106)</f>
        <v/>
      </c>
      <c r="AC106" s="73" t="str">
        <f aca="false">IF(MOONDB!AC106="", "", MOONDB!AC106)</f>
        <v/>
      </c>
      <c r="AD106" s="73" t="str">
        <f aca="false">IF(MOONDB!AO106="", "", MOONDB!AO106)</f>
        <v/>
      </c>
      <c r="AE106" s="73" t="str">
        <f aca="false">IF(MOONDB!AP106="", "", MOONDB!AP106)</f>
        <v/>
      </c>
      <c r="AF106" s="73" t="str">
        <f aca="false">IF(MOONDB!AQ106="", "", MOONDB!AQ106)</f>
        <v/>
      </c>
      <c r="AG106" s="73" t="str">
        <f aca="false">IF(MOONDB!AR106="", "", MOONDB!AR106)</f>
        <v/>
      </c>
      <c r="AH106" s="73" t="str">
        <f aca="false">IF(MOONDB!AS106="", "", MOONDB!AS106)</f>
        <v/>
      </c>
      <c r="AI106" s="73" t="str">
        <f aca="false">IF(MOONDB!AT106="", "", MOONDB!AT106)</f>
        <v/>
      </c>
      <c r="AJ106" s="73" t="str">
        <f aca="false">IF(MOONDB!AU106="", "", MOONDB!AU106)</f>
        <v/>
      </c>
      <c r="AK106" s="74"/>
      <c r="AL106" s="74"/>
      <c r="AM106" s="74"/>
      <c r="AN106" s="74"/>
      <c r="AO106" s="74"/>
      <c r="AP106" s="74"/>
    </row>
    <row r="107" customFormat="false" ht="14.25" hidden="false" customHeight="true" outlineLevel="0" collapsed="false">
      <c r="A107" s="72" t="str">
        <f aca="false">IF(MOONDB!A107="", "", MOONDB!A107)</f>
        <v>Luna 16 Ascent and re-entry stage</v>
      </c>
      <c r="B107" s="72" t="str">
        <f aca="false">IF(MOONDB!B107="", "", MOONDB!B107)</f>
        <v>Luna 16</v>
      </c>
      <c r="C107" s="72" t="str">
        <f aca="false">IF(MOONDB!C107="", "", MOONDB!C107)</f>
        <v>Luna</v>
      </c>
      <c r="D107" s="72" t="str">
        <f aca="false">IF(MOONDB!D107="", "", MOONDB!D107)</f>
        <v>-</v>
      </c>
      <c r="E107" s="72" t="str">
        <f aca="false">IF(MOONDB!E107="", "", MOONDB!E107)</f>
        <v>1970-072A</v>
      </c>
      <c r="F107" s="72" t="str">
        <f aca="false">IF(MOONDB!F107="", "", MOONDB!F107)</f>
        <v>1970-072A</v>
      </c>
      <c r="G107" s="72" t="n">
        <f aca="false">IF(MOONDB!G107="", "", MOONDB!G107)</f>
        <v>25823</v>
      </c>
      <c r="H107" s="72" t="str">
        <f aca="false">IF(MOONDB!H107="", "", MOONDB!H107)</f>
        <v>Proton Booster Plus Upper Stage and Escape Stages</v>
      </c>
      <c r="I107" s="72" t="str">
        <f aca="false">IF(MOONDB!I107="", "", MOONDB!I107)</f>
        <v>Tyuratam (Baikonur Cosmodrome), U.S.S.R</v>
      </c>
      <c r="J107" s="72" t="str">
        <f aca="false">IF(MOONDB!J107="", "", MOONDB!J107)</f>
        <v>Unknown</v>
      </c>
      <c r="K107" s="72" t="str">
        <f aca="false">IF(MOONDB!K107="", "", MOONDB!K107)</f>
        <v>USSR</v>
      </c>
      <c r="L107" s="72" t="str">
        <f aca="false">IF(MOONDB!L107="", "", MOONDB!L107)</f>
        <v>R-ASC</v>
      </c>
      <c r="M107" s="73" t="str">
        <f aca="false">IF(MOONDB!M107="", "", MOONDB!M107)</f>
        <v/>
      </c>
      <c r="N107" s="73" t="n">
        <f aca="false">IF(MOONDB!N107="", "", MOONDB!N107)</f>
        <v>5600</v>
      </c>
      <c r="O107" s="72" t="str">
        <f aca="false">IF(MOONDB!O107="", "", MOONDB!O107)</f>
        <v>Unknown</v>
      </c>
      <c r="P107" s="72" t="str">
        <f aca="false">IF(MOONDB!P107="", "", MOONDB!P107)</f>
        <v>Sample return (from surface)</v>
      </c>
      <c r="Q107" s="72" t="str">
        <f aca="false">IF(MOONDB!Q107="", "", MOONDB!Q107)</f>
        <v/>
      </c>
      <c r="R107" s="72" t="str">
        <f aca="false">IF(MOONDB!R107="", "", MOONDB!R107)</f>
        <v>Success</v>
      </c>
      <c r="S107" s="72" t="str">
        <f aca="false">IF(MOONDB!S107="", "", MOONDB!S107)</f>
        <v/>
      </c>
      <c r="T107" s="72" t="str">
        <f aca="false">IF(MOONDB!T107="", "", MOONDB!T107)</f>
        <v>first robotic sample return from beyond Earth.</v>
      </c>
      <c r="U107" s="72" t="str">
        <f aca="false">IF(MOONDB!U107="", "", MOONDB!U107)</f>
        <v>Earth soft landing</v>
      </c>
      <c r="V107" s="72" t="str">
        <f aca="false">IF(MOONDB!V107="", "", MOONDB!V107)</f>
        <v>E</v>
      </c>
      <c r="W107" s="72" t="str">
        <f aca="false">IF(MOONDB!W107="", "", MOONDB!W107)</f>
        <v>Soft landed (Earth)</v>
      </c>
      <c r="X107" s="72" t="n">
        <f aca="false">IF(MOONDB!X107="", "", MOONDB!X107)</f>
        <v>25835</v>
      </c>
      <c r="Y107" s="72" t="str">
        <f aca="false">IF(MOONDB!Y107="", "", MOONDB!Y107)</f>
        <v/>
      </c>
      <c r="Z107" s="72" t="str">
        <f aca="false">IF(MOONDB!Z107="", "", MOONDB!Z107)</f>
        <v/>
      </c>
      <c r="AA107" s="73" t="str">
        <f aca="false">IF(MOONDB!AA107="", "", MOONDB!AA107)</f>
        <v/>
      </c>
      <c r="AB107" s="73" t="str">
        <f aca="false">IF(MOONDB!AB107="", "", MOONDB!AB107)</f>
        <v/>
      </c>
      <c r="AC107" s="73" t="str">
        <f aca="false">IF(MOONDB!AC107="", "", MOONDB!AC107)</f>
        <v/>
      </c>
      <c r="AD107" s="73" t="str">
        <f aca="false">IF(MOONDB!AO107="", "", MOONDB!AO107)</f>
        <v/>
      </c>
      <c r="AE107" s="73" t="str">
        <f aca="false">IF(MOONDB!AP107="", "", MOONDB!AP107)</f>
        <v/>
      </c>
      <c r="AF107" s="73" t="str">
        <f aca="false">IF(MOONDB!AQ107="", "", MOONDB!AQ107)</f>
        <v/>
      </c>
      <c r="AG107" s="73" t="str">
        <f aca="false">IF(MOONDB!AR107="", "", MOONDB!AR107)</f>
        <v/>
      </c>
      <c r="AH107" s="73" t="str">
        <f aca="false">IF(MOONDB!AS107="", "", MOONDB!AS107)</f>
        <v/>
      </c>
      <c r="AI107" s="73" t="str">
        <f aca="false">IF(MOONDB!AT107="", "", MOONDB!AT107)</f>
        <v/>
      </c>
      <c r="AJ107" s="73" t="str">
        <f aca="false">IF(MOONDB!AU107="", "", MOONDB!AU107)</f>
        <v/>
      </c>
      <c r="AK107" s="74"/>
      <c r="AL107" s="74"/>
      <c r="AM107" s="74"/>
      <c r="AN107" s="74"/>
      <c r="AO107" s="74"/>
      <c r="AP107" s="74"/>
    </row>
    <row r="108" customFormat="false" ht="14.25" hidden="false" customHeight="true" outlineLevel="0" collapsed="false">
      <c r="A108" s="72" t="str">
        <f aca="false">IF(MOONDB!A108="", "", MOONDB!A108)</f>
        <v>Luna 16 Lander</v>
      </c>
      <c r="B108" s="72" t="str">
        <f aca="false">IF(MOONDB!B108="", "", MOONDB!B108)</f>
        <v>Luna 16</v>
      </c>
      <c r="C108" s="72" t="str">
        <f aca="false">IF(MOONDB!C108="", "", MOONDB!C108)</f>
        <v>Luna</v>
      </c>
      <c r="D108" s="72" t="str">
        <f aca="false">IF(MOONDB!D108="", "", MOONDB!D108)</f>
        <v>-</v>
      </c>
      <c r="E108" s="72" t="str">
        <f aca="false">IF(MOONDB!E108="", "", MOONDB!E108)</f>
        <v>1970-072A</v>
      </c>
      <c r="F108" s="72" t="str">
        <f aca="false">IF(MOONDB!F108="", "", MOONDB!F108)</f>
        <v>1970-072A</v>
      </c>
      <c r="G108" s="72" t="n">
        <f aca="false">IF(MOONDB!G108="", "", MOONDB!G108)</f>
        <v>25823</v>
      </c>
      <c r="H108" s="72" t="str">
        <f aca="false">IF(MOONDB!H108="", "", MOONDB!H108)</f>
        <v>Proton Booster Plus Upper Stage and Escape Stages</v>
      </c>
      <c r="I108" s="72" t="str">
        <f aca="false">IF(MOONDB!I108="", "", MOONDB!I108)</f>
        <v>Tyuratam (Baikonur Cosmodrome), U.S.S.R</v>
      </c>
      <c r="J108" s="72" t="str">
        <f aca="false">IF(MOONDB!J108="", "", MOONDB!J108)</f>
        <v>Unknown</v>
      </c>
      <c r="K108" s="72" t="str">
        <f aca="false">IF(MOONDB!K108="", "", MOONDB!K108)</f>
        <v>USSR</v>
      </c>
      <c r="L108" s="72" t="str">
        <f aca="false">IF(MOONDB!L108="", "", MOONDB!L108)</f>
        <v>R-LND</v>
      </c>
      <c r="M108" s="73" t="n">
        <f aca="false">IF(MOONDB!M108="", "", MOONDB!M108)</f>
        <v>5600</v>
      </c>
      <c r="N108" s="73" t="str">
        <f aca="false">IF(MOONDB!N108="", "", MOONDB!N108)</f>
        <v/>
      </c>
      <c r="O108" s="72" t="str">
        <f aca="false">IF(MOONDB!O108="", "", MOONDB!O108)</f>
        <v>Unknown</v>
      </c>
      <c r="P108" s="72" t="str">
        <f aca="false">IF(MOONDB!P108="", "", MOONDB!P108)</f>
        <v>Soft landing</v>
      </c>
      <c r="Q108" s="72" t="str">
        <f aca="false">IF(MOONDB!Q108="", "", MOONDB!Q108)</f>
        <v/>
      </c>
      <c r="R108" s="72" t="str">
        <f aca="false">IF(MOONDB!R108="", "", MOONDB!R108)</f>
        <v>Success</v>
      </c>
      <c r="S108" s="72" t="str">
        <f aca="false">IF(MOONDB!S108="", "", MOONDB!S108)</f>
        <v/>
      </c>
      <c r="T108" s="72" t="str">
        <f aca="false">IF(MOONDB!T108="", "", MOONDB!T108)</f>
        <v/>
      </c>
      <c r="U108" s="72" t="str">
        <f aca="false">IF(MOONDB!U108="", "", MOONDB!U108)</f>
        <v>Moon surface</v>
      </c>
      <c r="V108" s="72" t="str">
        <f aca="false">IF(MOONDB!V108="", "", MOONDB!V108)</f>
        <v>M</v>
      </c>
      <c r="W108" s="72" t="str">
        <f aca="false">IF(MOONDB!W108="", "", MOONDB!W108)</f>
        <v>Soft landed (Moon)</v>
      </c>
      <c r="X108" s="72" t="n">
        <f aca="false">IF(MOONDB!X108="", "", MOONDB!X108)</f>
        <v>25831</v>
      </c>
      <c r="Y108" s="72" t="str">
        <f aca="false">IF(MOONDB!Y108="", "", MOONDB!Y108)</f>
        <v>LRO</v>
      </c>
      <c r="Z108" s="72" t="str">
        <f aca="false">IF(MOONDB!Z108="", "", MOONDB!Z108)</f>
        <v>d</v>
      </c>
      <c r="AA108" s="73" t="n">
        <f aca="false">IF(MOONDB!AA108="", "", MOONDB!AA108)</f>
        <v>-0.5137</v>
      </c>
      <c r="AB108" s="73" t="n">
        <f aca="false">IF(MOONDB!AB108="", "", MOONDB!AB108)</f>
        <v>56.3638</v>
      </c>
      <c r="AC108" s="73" t="str">
        <f aca="false">IF(MOONDB!AC108="", "", MOONDB!AC108)</f>
        <v/>
      </c>
      <c r="AD108" s="73" t="str">
        <f aca="false">IF(MOONDB!AO108="", "", MOONDB!AO108)</f>
        <v/>
      </c>
      <c r="AE108" s="73" t="str">
        <f aca="false">IF(MOONDB!AP108="", "", MOONDB!AP108)</f>
        <v/>
      </c>
      <c r="AF108" s="73" t="str">
        <f aca="false">IF(MOONDB!AQ108="", "", MOONDB!AQ108)</f>
        <v/>
      </c>
      <c r="AG108" s="73" t="str">
        <f aca="false">IF(MOONDB!AR108="", "", MOONDB!AR108)</f>
        <v/>
      </c>
      <c r="AH108" s="73" t="str">
        <f aca="false">IF(MOONDB!AS108="", "", MOONDB!AS108)</f>
        <v/>
      </c>
      <c r="AI108" s="73" t="str">
        <f aca="false">IF(MOONDB!AT108="", "", MOONDB!AT108)</f>
        <v/>
      </c>
      <c r="AJ108" s="73" t="str">
        <f aca="false">IF(MOONDB!AU108="", "", MOONDB!AU108)</f>
        <v/>
      </c>
      <c r="AK108" s="74"/>
      <c r="AL108" s="74"/>
      <c r="AM108" s="74"/>
      <c r="AN108" s="74"/>
      <c r="AO108" s="74"/>
      <c r="AP108" s="74"/>
    </row>
    <row r="109" customFormat="false" ht="14.25" hidden="false" customHeight="true" outlineLevel="0" collapsed="false">
      <c r="A109" s="72" t="str">
        <f aca="false">IF(MOONDB!A109="", "", MOONDB!A109)</f>
        <v>Zond 8</v>
      </c>
      <c r="B109" s="72" t="str">
        <f aca="false">IF(MOONDB!B109="", "", MOONDB!B109)</f>
        <v>Zond 8</v>
      </c>
      <c r="C109" s="72" t="str">
        <f aca="false">IF(MOONDB!C109="", "", MOONDB!C109)</f>
        <v>Zond</v>
      </c>
      <c r="D109" s="72" t="str">
        <f aca="false">IF(MOONDB!D109="", "", MOONDB!D109)</f>
        <v>-</v>
      </c>
      <c r="E109" s="72" t="str">
        <f aca="false">IF(MOONDB!E109="", "", MOONDB!E109)</f>
        <v>1970-088A</v>
      </c>
      <c r="F109" s="72" t="str">
        <f aca="false">IF(MOONDB!F109="", "", MOONDB!F109)</f>
        <v>1970-088A</v>
      </c>
      <c r="G109" s="72" t="n">
        <f aca="false">IF(MOONDB!G109="", "", MOONDB!G109)</f>
        <v>25861</v>
      </c>
      <c r="H109" s="72" t="str">
        <f aca="false">IF(MOONDB!H109="", "", MOONDB!H109)</f>
        <v>Proton Booster Plus Upper Stage and Escape Stages</v>
      </c>
      <c r="I109" s="72" t="str">
        <f aca="false">IF(MOONDB!I109="", "", MOONDB!I109)</f>
        <v>Tyuratam (Baikonur Cosmodrome), U.S.S.R</v>
      </c>
      <c r="J109" s="72" t="str">
        <f aca="false">IF(MOONDB!J109="", "", MOONDB!J109)</f>
        <v>Unknown</v>
      </c>
      <c r="K109" s="72" t="str">
        <f aca="false">IF(MOONDB!K109="", "", MOONDB!K109)</f>
        <v>USSR</v>
      </c>
      <c r="L109" s="72" t="str">
        <f aca="false">IF(MOONDB!L109="", "", MOONDB!L109)</f>
        <v>R-ORB</v>
      </c>
      <c r="M109" s="73" t="str">
        <f aca="false">IF(MOONDB!M109="", "", MOONDB!M109)</f>
        <v/>
      </c>
      <c r="N109" s="73" t="n">
        <f aca="false">IF(MOONDB!N109="", "", MOONDB!N109)</f>
        <v>5375</v>
      </c>
      <c r="O109" s="72" t="str">
        <f aca="false">IF(MOONDB!O109="", "", MOONDB!O109)</f>
        <v>Unknown</v>
      </c>
      <c r="P109" s="72" t="str">
        <f aca="false">IF(MOONDB!P109="", "", MOONDB!P109)</f>
        <v>Fly-by</v>
      </c>
      <c r="Q109" s="72" t="str">
        <f aca="false">IF(MOONDB!Q109="", "", MOONDB!Q109)</f>
        <v/>
      </c>
      <c r="R109" s="72" t="str">
        <f aca="false">IF(MOONDB!R109="", "", MOONDB!R109)</f>
        <v>Success</v>
      </c>
      <c r="S109" s="72" t="str">
        <f aca="false">IF(MOONDB!S109="", "", MOONDB!S109)</f>
        <v/>
      </c>
      <c r="T109" s="72" t="str">
        <f aca="false">IF(MOONDB!T109="", "", MOONDB!T109)</f>
        <v/>
      </c>
      <c r="U109" s="72" t="str">
        <f aca="false">IF(MOONDB!U109="", "", MOONDB!U109)</f>
        <v>Earth soft landing</v>
      </c>
      <c r="V109" s="72" t="str">
        <f aca="false">IF(MOONDB!V109="", "", MOONDB!V109)</f>
        <v>E</v>
      </c>
      <c r="W109" s="72" t="str">
        <f aca="false">IF(MOONDB!W109="", "", MOONDB!W109)</f>
        <v>Soft landed (Earth)</v>
      </c>
      <c r="X109" s="72" t="n">
        <f aca="false">IF(MOONDB!X109="", "", MOONDB!X109)</f>
        <v>25868</v>
      </c>
      <c r="Y109" s="72" t="str">
        <f aca="false">IF(MOONDB!Y109="", "", MOONDB!Y109)</f>
        <v/>
      </c>
      <c r="Z109" s="72" t="str">
        <f aca="false">IF(MOONDB!Z109="", "", MOONDB!Z109)</f>
        <v/>
      </c>
      <c r="AA109" s="73" t="str">
        <f aca="false">IF(MOONDB!AA109="", "", MOONDB!AA109)</f>
        <v/>
      </c>
      <c r="AB109" s="73" t="str">
        <f aca="false">IF(MOONDB!AB109="", "", MOONDB!AB109)</f>
        <v/>
      </c>
      <c r="AC109" s="73" t="str">
        <f aca="false">IF(MOONDB!AC109="", "", MOONDB!AC109)</f>
        <v/>
      </c>
      <c r="AD109" s="73" t="str">
        <f aca="false">IF(MOONDB!AO109="", "", MOONDB!AO109)</f>
        <v/>
      </c>
      <c r="AE109" s="73" t="str">
        <f aca="false">IF(MOONDB!AP109="", "", MOONDB!AP109)</f>
        <v/>
      </c>
      <c r="AF109" s="73" t="str">
        <f aca="false">IF(MOONDB!AQ109="", "", MOONDB!AQ109)</f>
        <v/>
      </c>
      <c r="AG109" s="73" t="str">
        <f aca="false">IF(MOONDB!AR109="", "", MOONDB!AR109)</f>
        <v/>
      </c>
      <c r="AH109" s="73" t="str">
        <f aca="false">IF(MOONDB!AS109="", "", MOONDB!AS109)</f>
        <v/>
      </c>
      <c r="AI109" s="73" t="str">
        <f aca="false">IF(MOONDB!AT109="", "", MOONDB!AT109)</f>
        <v/>
      </c>
      <c r="AJ109" s="73" t="str">
        <f aca="false">IF(MOONDB!AU109="", "", MOONDB!AU109)</f>
        <v/>
      </c>
      <c r="AK109" s="74"/>
      <c r="AL109" s="74"/>
      <c r="AM109" s="74"/>
      <c r="AN109" s="74"/>
      <c r="AO109" s="74"/>
      <c r="AP109" s="74"/>
    </row>
    <row r="110" customFormat="false" ht="14.25" hidden="false" customHeight="true" outlineLevel="0" collapsed="false">
      <c r="A110" s="72" t="str">
        <f aca="false">IF(MOONDB!A110="", "", MOONDB!A110)</f>
        <v>Luna 17</v>
      </c>
      <c r="B110" s="72" t="str">
        <f aca="false">IF(MOONDB!B110="", "", MOONDB!B110)</f>
        <v>Luna 17</v>
      </c>
      <c r="C110" s="72" t="str">
        <f aca="false">IF(MOONDB!C110="", "", MOONDB!C110)</f>
        <v>Luna</v>
      </c>
      <c r="D110" s="72" t="str">
        <f aca="false">IF(MOONDB!D110="", "", MOONDB!D110)</f>
        <v>-</v>
      </c>
      <c r="E110" s="72" t="str">
        <f aca="false">IF(MOONDB!E110="", "", MOONDB!E110)</f>
        <v>1970-095A</v>
      </c>
      <c r="F110" s="72" t="str">
        <f aca="false">IF(MOONDB!F110="", "", MOONDB!F110)</f>
        <v>1970-095A</v>
      </c>
      <c r="G110" s="72" t="n">
        <f aca="false">IF(MOONDB!G110="", "", MOONDB!G110)</f>
        <v>25882</v>
      </c>
      <c r="H110" s="72" t="str">
        <f aca="false">IF(MOONDB!H110="", "", MOONDB!H110)</f>
        <v>Proton Booster Plus Upper Stage and Escape Stages</v>
      </c>
      <c r="I110" s="72" t="str">
        <f aca="false">IF(MOONDB!I110="", "", MOONDB!I110)</f>
        <v>Tyuratam (Baikonur Cosmodrome), U.S.S.R</v>
      </c>
      <c r="J110" s="72" t="str">
        <f aca="false">IF(MOONDB!J110="", "", MOONDB!J110)</f>
        <v>Unknown</v>
      </c>
      <c r="K110" s="72" t="str">
        <f aca="false">IF(MOONDB!K110="", "", MOONDB!K110)</f>
        <v>USSR</v>
      </c>
      <c r="L110" s="72" t="str">
        <f aca="false">IF(MOONDB!L110="", "", MOONDB!L110)</f>
        <v>R-LND</v>
      </c>
      <c r="M110" s="73" t="str">
        <f aca="false">IF(MOONDB!M110="", "", MOONDB!M110)</f>
        <v/>
      </c>
      <c r="N110" s="73" t="n">
        <f aca="false">IF(MOONDB!N110="", "", MOONDB!N110)</f>
        <v>5600</v>
      </c>
      <c r="O110" s="72" t="str">
        <f aca="false">IF(MOONDB!O110="", "", MOONDB!O110)</f>
        <v>Unknown</v>
      </c>
      <c r="P110" s="72" t="str">
        <f aca="false">IF(MOONDB!P110="", "", MOONDB!P110)</f>
        <v>Soft landing</v>
      </c>
      <c r="Q110" s="72" t="str">
        <f aca="false">IF(MOONDB!Q110="", "", MOONDB!Q110)</f>
        <v/>
      </c>
      <c r="R110" s="72" t="str">
        <f aca="false">IF(MOONDB!R110="", "", MOONDB!R110)</f>
        <v>Success</v>
      </c>
      <c r="S110" s="72" t="str">
        <f aca="false">IF(MOONDB!S110="", "", MOONDB!S110)</f>
        <v/>
      </c>
      <c r="T110" s="72" t="str">
        <f aca="false">IF(MOONDB!T110="", "", MOONDB!T110)</f>
        <v/>
      </c>
      <c r="U110" s="72" t="str">
        <f aca="false">IF(MOONDB!U110="", "", MOONDB!U110)</f>
        <v>Moon surface</v>
      </c>
      <c r="V110" s="72" t="str">
        <f aca="false">IF(MOONDB!V110="", "", MOONDB!V110)</f>
        <v>M</v>
      </c>
      <c r="W110" s="72" t="str">
        <f aca="false">IF(MOONDB!W110="", "", MOONDB!W110)</f>
        <v>Soft landed (Moon)</v>
      </c>
      <c r="X110" s="72" t="n">
        <f aca="false">IF(MOONDB!X110="", "", MOONDB!X110)</f>
        <v>25889</v>
      </c>
      <c r="Y110" s="72" t="str">
        <f aca="false">IF(MOONDB!Y110="", "", MOONDB!Y110)</f>
        <v>LRO</v>
      </c>
      <c r="Z110" s="72" t="str">
        <f aca="false">IF(MOONDB!Z110="", "", MOONDB!Z110)</f>
        <v>d</v>
      </c>
      <c r="AA110" s="73" t="n">
        <f aca="false">IF(MOONDB!AA110="", "", MOONDB!AA110)</f>
        <v>38.23764</v>
      </c>
      <c r="AB110" s="73" t="n">
        <f aca="false">IF(MOONDB!AB110="", "", MOONDB!AB110)</f>
        <v>324.99837</v>
      </c>
      <c r="AC110" s="73" t="str">
        <f aca="false">IF(MOONDB!AC110="", "", MOONDB!AC110)</f>
        <v/>
      </c>
      <c r="AD110" s="73" t="str">
        <f aca="false">IF(MOONDB!AO110="", "", MOONDB!AO110)</f>
        <v/>
      </c>
      <c r="AE110" s="73" t="str">
        <f aca="false">IF(MOONDB!AP110="", "", MOONDB!AP110)</f>
        <v/>
      </c>
      <c r="AF110" s="73" t="str">
        <f aca="false">IF(MOONDB!AQ110="", "", MOONDB!AQ110)</f>
        <v/>
      </c>
      <c r="AG110" s="73" t="str">
        <f aca="false">IF(MOONDB!AR110="", "", MOONDB!AR110)</f>
        <v/>
      </c>
      <c r="AH110" s="73" t="str">
        <f aca="false">IF(MOONDB!AS110="", "", MOONDB!AS110)</f>
        <v/>
      </c>
      <c r="AI110" s="73" t="str">
        <f aca="false">IF(MOONDB!AT110="", "", MOONDB!AT110)</f>
        <v/>
      </c>
      <c r="AJ110" s="73" t="str">
        <f aca="false">IF(MOONDB!AU110="", "", MOONDB!AU110)</f>
        <v/>
      </c>
      <c r="AK110" s="74"/>
      <c r="AL110" s="74"/>
      <c r="AM110" s="74"/>
      <c r="AN110" s="74"/>
      <c r="AO110" s="74"/>
      <c r="AP110" s="74"/>
    </row>
    <row r="111" customFormat="false" ht="14.25" hidden="false" customHeight="true" outlineLevel="0" collapsed="false">
      <c r="A111" s="72" t="str">
        <f aca="false">IF(MOONDB!A111="", "", MOONDB!A111)</f>
        <v>Lunokhod 1</v>
      </c>
      <c r="B111" s="72" t="str">
        <f aca="false">IF(MOONDB!B111="", "", MOONDB!B111)</f>
        <v>Luna 17</v>
      </c>
      <c r="C111" s="72" t="str">
        <f aca="false">IF(MOONDB!C111="", "", MOONDB!C111)</f>
        <v>Luna</v>
      </c>
      <c r="D111" s="72" t="str">
        <f aca="false">IF(MOONDB!D111="", "", MOONDB!D111)</f>
        <v>Luna 17</v>
      </c>
      <c r="E111" s="72" t="str">
        <f aca="false">IF(MOONDB!E111="", "", MOONDB!E111)</f>
        <v>1970-095D</v>
      </c>
      <c r="F111" s="72" t="str">
        <f aca="false">IF(MOONDB!F111="", "", MOONDB!F111)</f>
        <v>1970-095D</v>
      </c>
      <c r="G111" s="72" t="n">
        <f aca="false">IF(MOONDB!G111="", "", MOONDB!G111)</f>
        <v>25882</v>
      </c>
      <c r="H111" s="72" t="str">
        <f aca="false">IF(MOONDB!H111="", "", MOONDB!H111)</f>
        <v>Proton Booster Plus Upper Stage and Escape Stages</v>
      </c>
      <c r="I111" s="72" t="str">
        <f aca="false">IF(MOONDB!I111="", "", MOONDB!I111)</f>
        <v>Tyuratam (Baikonur Cosmodrome), U.S.S.R</v>
      </c>
      <c r="J111" s="72" t="str">
        <f aca="false">IF(MOONDB!J111="", "", MOONDB!J111)</f>
        <v>Unknown</v>
      </c>
      <c r="K111" s="72" t="str">
        <f aca="false">IF(MOONDB!K111="", "", MOONDB!K111)</f>
        <v>USSR</v>
      </c>
      <c r="L111" s="72" t="str">
        <f aca="false">IF(MOONDB!L111="", "", MOONDB!L111)</f>
        <v>R-ROV</v>
      </c>
      <c r="M111" s="73" t="str">
        <f aca="false">IF(MOONDB!M111="", "", MOONDB!M111)</f>
        <v/>
      </c>
      <c r="N111" s="73" t="n">
        <f aca="false">IF(MOONDB!N111="", "", MOONDB!N111)</f>
        <v>756</v>
      </c>
      <c r="O111" s="72" t="str">
        <f aca="false">IF(MOONDB!O111="", "", MOONDB!O111)</f>
        <v>Unknown</v>
      </c>
      <c r="P111" s="72" t="str">
        <f aca="false">IF(MOONDB!P111="", "", MOONDB!P111)</f>
        <v>Surface exploration</v>
      </c>
      <c r="Q111" s="72" t="str">
        <f aca="false">IF(MOONDB!Q111="", "", MOONDB!Q111)</f>
        <v/>
      </c>
      <c r="R111" s="72" t="str">
        <f aca="false">IF(MOONDB!R111="", "", MOONDB!R111)</f>
        <v>Success</v>
      </c>
      <c r="S111" s="72" t="str">
        <f aca="false">IF(MOONDB!S111="", "", MOONDB!S111)</f>
        <v/>
      </c>
      <c r="T111" s="72" t="str">
        <f aca="false">IF(MOONDB!T111="", "", MOONDB!T111)</f>
        <v>first robotic rover to explore the surface of a world beyond Earth</v>
      </c>
      <c r="U111" s="72" t="str">
        <f aca="false">IF(MOONDB!U111="", "", MOONDB!U111)</f>
        <v>Moon surface</v>
      </c>
      <c r="V111" s="72" t="str">
        <f aca="false">IF(MOONDB!V111="", "", MOONDB!V111)</f>
        <v>M</v>
      </c>
      <c r="W111" s="72" t="str">
        <f aca="false">IF(MOONDB!W111="", "", MOONDB!W111)</f>
        <v>Soft landed (Moon)</v>
      </c>
      <c r="X111" s="72" t="n">
        <f aca="false">IF(MOONDB!X111="", "", MOONDB!X111)</f>
        <v>25889</v>
      </c>
      <c r="Y111" s="72" t="str">
        <f aca="false">IF(MOONDB!Y111="", "", MOONDB!Y111)</f>
        <v>LRO</v>
      </c>
      <c r="Z111" s="72" t="str">
        <f aca="false">IF(MOONDB!Z111="", "", MOONDB!Z111)</f>
        <v>d</v>
      </c>
      <c r="AA111" s="73" t="n">
        <f aca="false">IF(MOONDB!AA111="", "", MOONDB!AA111)</f>
        <v>38.315</v>
      </c>
      <c r="AB111" s="73" t="n">
        <f aca="false">IF(MOONDB!AB111="", "", MOONDB!AB111)</f>
        <v>324.9919</v>
      </c>
      <c r="AC111" s="73" t="str">
        <f aca="false">IF(MOONDB!AC111="", "", MOONDB!AC111)</f>
        <v/>
      </c>
      <c r="AD111" s="73" t="str">
        <f aca="false">IF(MOONDB!AO111="", "", MOONDB!AO111)</f>
        <v/>
      </c>
      <c r="AE111" s="73" t="str">
        <f aca="false">IF(MOONDB!AP111="", "", MOONDB!AP111)</f>
        <v/>
      </c>
      <c r="AF111" s="73" t="str">
        <f aca="false">IF(MOONDB!AQ111="", "", MOONDB!AQ111)</f>
        <v/>
      </c>
      <c r="AG111" s="73" t="str">
        <f aca="false">IF(MOONDB!AR111="", "", MOONDB!AR111)</f>
        <v/>
      </c>
      <c r="AH111" s="73" t="str">
        <f aca="false">IF(MOONDB!AS111="", "", MOONDB!AS111)</f>
        <v/>
      </c>
      <c r="AI111" s="73" t="str">
        <f aca="false">IF(MOONDB!AT111="", "", MOONDB!AT111)</f>
        <v/>
      </c>
      <c r="AJ111" s="73" t="str">
        <f aca="false">IF(MOONDB!AU111="", "", MOONDB!AU111)</f>
        <v/>
      </c>
      <c r="AK111" s="74"/>
      <c r="AL111" s="74"/>
      <c r="AM111" s="74"/>
      <c r="AN111" s="74"/>
      <c r="AO111" s="74"/>
      <c r="AP111" s="74"/>
    </row>
    <row r="112" customFormat="false" ht="14.25" hidden="false" customHeight="true" outlineLevel="0" collapsed="false">
      <c r="A112" s="72" t="str">
        <f aca="false">IF(MOONDB!A112="", "", MOONDB!A112)</f>
        <v>Apollo 14 S-IVB</v>
      </c>
      <c r="B112" s="72" t="str">
        <f aca="false">IF(MOONDB!B112="", "", MOONDB!B112)</f>
        <v>Apollo 14</v>
      </c>
      <c r="C112" s="72" t="str">
        <f aca="false">IF(MOONDB!C112="", "", MOONDB!C112)</f>
        <v>Apollo</v>
      </c>
      <c r="D112" s="72" t="str">
        <f aca="false">IF(MOONDB!D112="", "", MOONDB!D112)</f>
        <v>-</v>
      </c>
      <c r="E112" s="72" t="str">
        <f aca="false">IF(MOONDB!E112="", "", MOONDB!E112)</f>
        <v>1971-008B</v>
      </c>
      <c r="F112" s="72" t="str">
        <f aca="false">IF(MOONDB!F112="", "", MOONDB!F112)</f>
        <v>1971-008B</v>
      </c>
      <c r="G112" s="72" t="n">
        <f aca="false">IF(MOONDB!G112="", "", MOONDB!G112)</f>
        <v>25964</v>
      </c>
      <c r="H112" s="72" t="str">
        <f aca="false">IF(MOONDB!H112="", "", MOONDB!H112)</f>
        <v>Saturn 5</v>
      </c>
      <c r="I112" s="72" t="str">
        <f aca="false">IF(MOONDB!I112="", "", MOONDB!I112)</f>
        <v>Cape Canaveral, United States</v>
      </c>
      <c r="J112" s="72" t="str">
        <f aca="false">IF(MOONDB!J112="", "", MOONDB!J112)</f>
        <v>NASA</v>
      </c>
      <c r="K112" s="72" t="str">
        <f aca="false">IF(MOONDB!K112="", "", MOONDB!K112)</f>
        <v>USA</v>
      </c>
      <c r="L112" s="72" t="str">
        <f aca="false">IF(MOONDB!L112="", "", MOONDB!L112)</f>
        <v>R-LAU</v>
      </c>
      <c r="M112" s="73" t="str">
        <f aca="false">IF(MOONDB!M112="", "", MOONDB!M112)</f>
        <v/>
      </c>
      <c r="N112" s="73" t="n">
        <f aca="false">IF(MOONDB!N112="", "", MOONDB!N112)</f>
        <v>13300</v>
      </c>
      <c r="O112" s="72" t="str">
        <f aca="false">IF(MOONDB!O112="", "", MOONDB!O112)</f>
        <v>Unknown</v>
      </c>
      <c r="P112" s="72" t="str">
        <f aca="false">IF(MOONDB!P112="", "", MOONDB!P112)</f>
        <v>Impact</v>
      </c>
      <c r="Q112" s="72" t="str">
        <f aca="false">IF(MOONDB!Q112="", "", MOONDB!Q112)</f>
        <v/>
      </c>
      <c r="R112" s="72" t="str">
        <f aca="false">IF(MOONDB!R112="", "", MOONDB!R112)</f>
        <v>Success</v>
      </c>
      <c r="S112" s="72" t="str">
        <f aca="false">IF(MOONDB!S112="", "", MOONDB!S112)</f>
        <v/>
      </c>
      <c r="T112" s="72" t="str">
        <f aca="false">IF(MOONDB!T112="", "", MOONDB!T112)</f>
        <v/>
      </c>
      <c r="U112" s="72" t="str">
        <f aca="false">IF(MOONDB!U112="", "", MOONDB!U112)</f>
        <v>Moon impact</v>
      </c>
      <c r="V112" s="72" t="str">
        <f aca="false">IF(MOONDB!V112="", "", MOONDB!V112)</f>
        <v>M</v>
      </c>
      <c r="W112" s="72" t="str">
        <f aca="false">IF(MOONDB!W112="", "", MOONDB!W112)</f>
        <v>Impacted (commanded)</v>
      </c>
      <c r="X112" s="72" t="n">
        <f aca="false">IF(MOONDB!X112="", "", MOONDB!X112)</f>
        <v>25968</v>
      </c>
      <c r="Y112" s="72" t="str">
        <f aca="false">IF(MOONDB!Y112="", "", MOONDB!Y112)</f>
        <v>LRO</v>
      </c>
      <c r="Z112" s="72" t="str">
        <f aca="false">IF(MOONDB!Z112="", "", MOONDB!Z112)</f>
        <v>d</v>
      </c>
      <c r="AA112" s="73" t="n">
        <f aca="false">IF(MOONDB!AA112="", "", MOONDB!AA112)</f>
        <v>-8.18</v>
      </c>
      <c r="AB112" s="73" t="n">
        <f aca="false">IF(MOONDB!AB112="", "", MOONDB!AB112)</f>
        <v>333.9695</v>
      </c>
      <c r="AC112" s="73" t="str">
        <f aca="false">IF(MOONDB!AC112="", "", MOONDB!AC112)</f>
        <v/>
      </c>
      <c r="AD112" s="73" t="str">
        <f aca="false">IF(MOONDB!AO112="", "", MOONDB!AO112)</f>
        <v/>
      </c>
      <c r="AE112" s="73" t="str">
        <f aca="false">IF(MOONDB!AP112="", "", MOONDB!AP112)</f>
        <v/>
      </c>
      <c r="AF112" s="73" t="str">
        <f aca="false">IF(MOONDB!AQ112="", "", MOONDB!AQ112)</f>
        <v/>
      </c>
      <c r="AG112" s="73" t="str">
        <f aca="false">IF(MOONDB!AR112="", "", MOONDB!AR112)</f>
        <v/>
      </c>
      <c r="AH112" s="73" t="str">
        <f aca="false">IF(MOONDB!AS112="", "", MOONDB!AS112)</f>
        <v/>
      </c>
      <c r="AI112" s="73" t="str">
        <f aca="false">IF(MOONDB!AT112="", "", MOONDB!AT112)</f>
        <v/>
      </c>
      <c r="AJ112" s="73" t="str">
        <f aca="false">IF(MOONDB!AU112="", "", MOONDB!AU112)</f>
        <v/>
      </c>
      <c r="AK112" s="74"/>
      <c r="AL112" s="74"/>
      <c r="AM112" s="74"/>
      <c r="AN112" s="74"/>
      <c r="AO112" s="74"/>
      <c r="AP112" s="74"/>
    </row>
    <row r="113" customFormat="false" ht="14.25" hidden="false" customHeight="true" outlineLevel="0" collapsed="false">
      <c r="A113" s="72" t="str">
        <f aca="false">IF(MOONDB!A113="", "", MOONDB!A113)</f>
        <v>Apollo 14 Lunar Module Ascent Stage</v>
      </c>
      <c r="B113" s="72" t="str">
        <f aca="false">IF(MOONDB!B113="", "", MOONDB!B113)</f>
        <v>Apollo 14</v>
      </c>
      <c r="C113" s="72" t="str">
        <f aca="false">IF(MOONDB!C113="", "", MOONDB!C113)</f>
        <v>Apollo</v>
      </c>
      <c r="D113" s="72" t="str">
        <f aca="false">IF(MOONDB!D113="", "", MOONDB!D113)</f>
        <v>-</v>
      </c>
      <c r="E113" s="72" t="str">
        <f aca="false">IF(MOONDB!E113="", "", MOONDB!E113)</f>
        <v>1971-008C</v>
      </c>
      <c r="F113" s="72" t="str">
        <f aca="false">IF(MOONDB!F113="", "", MOONDB!F113)</f>
        <v>1971-008C</v>
      </c>
      <c r="G113" s="72" t="n">
        <f aca="false">IF(MOONDB!G113="", "", MOONDB!G113)</f>
        <v>25964</v>
      </c>
      <c r="H113" s="72" t="str">
        <f aca="false">IF(MOONDB!H113="", "", MOONDB!H113)</f>
        <v>Saturn 5</v>
      </c>
      <c r="I113" s="72" t="str">
        <f aca="false">IF(MOONDB!I113="", "", MOONDB!I113)</f>
        <v>Cape Canaveral, United States</v>
      </c>
      <c r="J113" s="72" t="str">
        <f aca="false">IF(MOONDB!J113="", "", MOONDB!J113)</f>
        <v>NASA-Office of Manned Space Flight , NASA-Office of Space Science Applications</v>
      </c>
      <c r="K113" s="72" t="str">
        <f aca="false">IF(MOONDB!K113="", "", MOONDB!K113)</f>
        <v>USA</v>
      </c>
      <c r="L113" s="72" t="str">
        <f aca="false">IF(MOONDB!L113="", "", MOONDB!L113)</f>
        <v>C-ASC</v>
      </c>
      <c r="M113" s="73" t="str">
        <f aca="false">IF(MOONDB!M113="", "", MOONDB!M113)</f>
        <v/>
      </c>
      <c r="N113" s="73" t="n">
        <f aca="false">IF(MOONDB!N113="", "", MOONDB!N113)</f>
        <v>15264</v>
      </c>
      <c r="O113" s="72" t="str">
        <f aca="false">IF(MOONDB!O113="", "", MOONDB!O113)</f>
        <v>Unknown</v>
      </c>
      <c r="P113" s="72" t="str">
        <f aca="false">IF(MOONDB!P113="", "", MOONDB!P113)</f>
        <v>Crew ascent</v>
      </c>
      <c r="Q113" s="72" t="str">
        <f aca="false">IF(MOONDB!Q113="", "", MOONDB!Q113)</f>
        <v/>
      </c>
      <c r="R113" s="72" t="str">
        <f aca="false">IF(MOONDB!R113="", "", MOONDB!R113)</f>
        <v>Success</v>
      </c>
      <c r="S113" s="72" t="str">
        <f aca="false">IF(MOONDB!S113="", "", MOONDB!S113)</f>
        <v/>
      </c>
      <c r="T113" s="72" t="str">
        <f aca="false">IF(MOONDB!T113="", "", MOONDB!T113)</f>
        <v/>
      </c>
      <c r="U113" s="72" t="str">
        <f aca="false">IF(MOONDB!U113="", "", MOONDB!U113)</f>
        <v>Moon impact</v>
      </c>
      <c r="V113" s="72" t="str">
        <f aca="false">IF(MOONDB!V113="", "", MOONDB!V113)</f>
        <v>M</v>
      </c>
      <c r="W113" s="72" t="str">
        <f aca="false">IF(MOONDB!W113="", "", MOONDB!W113)</f>
        <v>Impacted (commanded)</v>
      </c>
      <c r="X113" s="72" t="n">
        <f aca="false">IF(MOONDB!X113="", "", MOONDB!X113)</f>
        <v>25971</v>
      </c>
      <c r="Y113" s="72" t="str">
        <f aca="false">IF(MOONDB!Y113="", "", MOONDB!Y113)</f>
        <v/>
      </c>
      <c r="Z113" s="72" t="str">
        <f aca="false">IF(MOONDB!Z113="", "", MOONDB!Z113)</f>
        <v>m</v>
      </c>
      <c r="AA113" s="73" t="n">
        <f aca="false">IF(MOONDB!AA113="", "", MOONDB!AA113)</f>
        <v>-3.42</v>
      </c>
      <c r="AB113" s="73" t="n">
        <f aca="false">IF(MOONDB!AB113="", "", MOONDB!AB113)</f>
        <v>340.33</v>
      </c>
      <c r="AC113" s="73" t="str">
        <f aca="false">IF(MOONDB!AC113="", "", MOONDB!AC113)</f>
        <v/>
      </c>
      <c r="AD113" s="73" t="str">
        <f aca="false">IF(MOONDB!AO113="", "", MOONDB!AO113)</f>
        <v/>
      </c>
      <c r="AE113" s="73" t="str">
        <f aca="false">IF(MOONDB!AP113="", "", MOONDB!AP113)</f>
        <v/>
      </c>
      <c r="AF113" s="73" t="str">
        <f aca="false">IF(MOONDB!AQ113="", "", MOONDB!AQ113)</f>
        <v/>
      </c>
      <c r="AG113" s="73" t="str">
        <f aca="false">IF(MOONDB!AR113="", "", MOONDB!AR113)</f>
        <v/>
      </c>
      <c r="AH113" s="73" t="str">
        <f aca="false">IF(MOONDB!AS113="", "", MOONDB!AS113)</f>
        <v/>
      </c>
      <c r="AI113" s="73" t="str">
        <f aca="false">IF(MOONDB!AT113="", "", MOONDB!AT113)</f>
        <v/>
      </c>
      <c r="AJ113" s="73" t="str">
        <f aca="false">IF(MOONDB!AU113="", "", MOONDB!AU113)</f>
        <v/>
      </c>
      <c r="AK113" s="74"/>
      <c r="AL113" s="74"/>
      <c r="AM113" s="74"/>
      <c r="AN113" s="74"/>
      <c r="AO113" s="74"/>
      <c r="AP113" s="74"/>
    </row>
    <row r="114" customFormat="false" ht="14.25" hidden="false" customHeight="true" outlineLevel="0" collapsed="false">
      <c r="A114" s="72" t="str">
        <f aca="false">IF(MOONDB!A114="", "", MOONDB!A114)</f>
        <v>Apollo 14 Command Module</v>
      </c>
      <c r="B114" s="72" t="str">
        <f aca="false">IF(MOONDB!B114="", "", MOONDB!B114)</f>
        <v>Apollo 14</v>
      </c>
      <c r="C114" s="72" t="str">
        <f aca="false">IF(MOONDB!C114="", "", MOONDB!C114)</f>
        <v>Apollo</v>
      </c>
      <c r="D114" s="72" t="str">
        <f aca="false">IF(MOONDB!D114="", "", MOONDB!D114)</f>
        <v>-</v>
      </c>
      <c r="E114" s="72" t="str">
        <f aca="false">IF(MOONDB!E114="", "", MOONDB!E114)</f>
        <v>1971-008A</v>
      </c>
      <c r="F114" s="72" t="str">
        <f aca="false">IF(MOONDB!F114="", "", MOONDB!F114)</f>
        <v>1971-008A</v>
      </c>
      <c r="G114" s="72" t="n">
        <f aca="false">IF(MOONDB!G114="", "", MOONDB!G114)</f>
        <v>25964</v>
      </c>
      <c r="H114" s="72" t="str">
        <f aca="false">IF(MOONDB!H114="", "", MOONDB!H114)</f>
        <v>Saturn 5</v>
      </c>
      <c r="I114" s="72" t="str">
        <f aca="false">IF(MOONDB!I114="", "", MOONDB!I114)</f>
        <v>Cape Canaveral, United States</v>
      </c>
      <c r="J114" s="72" t="str">
        <f aca="false">IF(MOONDB!J114="", "", MOONDB!J114)</f>
        <v>NASA-Office of Manned Space Flight</v>
      </c>
      <c r="K114" s="72" t="str">
        <f aca="false">IF(MOONDB!K114="", "", MOONDB!K114)</f>
        <v>USA</v>
      </c>
      <c r="L114" s="72" t="str">
        <f aca="false">IF(MOONDB!L114="", "", MOONDB!L114)</f>
        <v>C-ORB</v>
      </c>
      <c r="M114" s="73" t="str">
        <f aca="false">IF(MOONDB!M114="", "", MOONDB!M114)</f>
        <v/>
      </c>
      <c r="N114" s="73" t="n">
        <f aca="false">IF(MOONDB!N114="", "", MOONDB!N114)</f>
        <v>29229</v>
      </c>
      <c r="O114" s="72" t="str">
        <f aca="false">IF(MOONDB!O114="", "", MOONDB!O114)</f>
        <v>Unknown</v>
      </c>
      <c r="P114" s="72" t="str">
        <f aca="false">IF(MOONDB!P114="", "", MOONDB!P114)</f>
        <v>Orbit</v>
      </c>
      <c r="Q114" s="72" t="str">
        <f aca="false">IF(MOONDB!Q114="", "", MOONDB!Q114)</f>
        <v>LLO</v>
      </c>
      <c r="R114" s="72" t="str">
        <f aca="false">IF(MOONDB!R114="", "", MOONDB!R114)</f>
        <v>Success</v>
      </c>
      <c r="S114" s="72" t="str">
        <f aca="false">IF(MOONDB!S114="", "", MOONDB!S114)</f>
        <v/>
      </c>
      <c r="T114" s="72" t="str">
        <f aca="false">IF(MOONDB!T114="", "", MOONDB!T114)</f>
        <v/>
      </c>
      <c r="U114" s="72" t="str">
        <f aca="false">IF(MOONDB!U114="", "", MOONDB!U114)</f>
        <v>Earth soft landing</v>
      </c>
      <c r="V114" s="72" t="str">
        <f aca="false">IF(MOONDB!V114="", "", MOONDB!V114)</f>
        <v>E</v>
      </c>
      <c r="W114" s="72" t="str">
        <f aca="false">IF(MOONDB!W114="", "", MOONDB!W114)</f>
        <v>Soft landed (Earth)</v>
      </c>
      <c r="X114" s="72" t="n">
        <f aca="false">IF(MOONDB!X114="", "", MOONDB!X114)</f>
        <v>25973</v>
      </c>
      <c r="Y114" s="72" t="str">
        <f aca="false">IF(MOONDB!Y114="", "", MOONDB!Y114)</f>
        <v/>
      </c>
      <c r="Z114" s="72" t="str">
        <f aca="false">IF(MOONDB!Z114="", "", MOONDB!Z114)</f>
        <v/>
      </c>
      <c r="AA114" s="73" t="str">
        <f aca="false">IF(MOONDB!AA114="", "", MOONDB!AA114)</f>
        <v/>
      </c>
      <c r="AB114" s="73" t="str">
        <f aca="false">IF(MOONDB!AB114="", "", MOONDB!AB114)</f>
        <v/>
      </c>
      <c r="AC114" s="73" t="str">
        <f aca="false">IF(MOONDB!AC114="", "", MOONDB!AC114)</f>
        <v/>
      </c>
      <c r="AD114" s="73" t="str">
        <f aca="false">IF(MOONDB!AO114="", "", MOONDB!AO114)</f>
        <v/>
      </c>
      <c r="AE114" s="73" t="str">
        <f aca="false">IF(MOONDB!AP114="", "", MOONDB!AP114)</f>
        <v/>
      </c>
      <c r="AF114" s="73" t="str">
        <f aca="false">IF(MOONDB!AQ114="", "", MOONDB!AQ114)</f>
        <v/>
      </c>
      <c r="AG114" s="73" t="str">
        <f aca="false">IF(MOONDB!AR114="", "", MOONDB!AR114)</f>
        <v/>
      </c>
      <c r="AH114" s="73" t="str">
        <f aca="false">IF(MOONDB!AS114="", "", MOONDB!AS114)</f>
        <v/>
      </c>
      <c r="AI114" s="73" t="str">
        <f aca="false">IF(MOONDB!AT114="", "", MOONDB!AT114)</f>
        <v/>
      </c>
      <c r="AJ114" s="73" t="str">
        <f aca="false">IF(MOONDB!AU114="", "", MOONDB!AU114)</f>
        <v/>
      </c>
      <c r="AK114" s="74"/>
      <c r="AL114" s="74"/>
      <c r="AM114" s="74"/>
      <c r="AN114" s="74"/>
      <c r="AO114" s="74"/>
      <c r="AP114" s="74"/>
    </row>
    <row r="115" customFormat="false" ht="14.25" hidden="false" customHeight="true" outlineLevel="0" collapsed="false">
      <c r="A115" s="72" t="str">
        <f aca="false">IF(MOONDB!A115="", "", MOONDB!A115)</f>
        <v>Apollo 14 Service Module</v>
      </c>
      <c r="B115" s="72" t="str">
        <f aca="false">IF(MOONDB!B115="", "", MOONDB!B115)</f>
        <v>Apollo 14</v>
      </c>
      <c r="C115" s="72" t="str">
        <f aca="false">IF(MOONDB!C115="", "", MOONDB!C115)</f>
        <v>Apollo</v>
      </c>
      <c r="D115" s="72" t="str">
        <f aca="false">IF(MOONDB!D115="", "", MOONDB!D115)</f>
        <v>-</v>
      </c>
      <c r="E115" s="72" t="str">
        <f aca="false">IF(MOONDB!E115="", "", MOONDB!E115)</f>
        <v>1971-008A</v>
      </c>
      <c r="F115" s="72" t="str">
        <f aca="false">IF(MOONDB!F115="", "", MOONDB!F115)</f>
        <v>1971-008A</v>
      </c>
      <c r="G115" s="72" t="n">
        <f aca="false">IF(MOONDB!G115="", "", MOONDB!G115)</f>
        <v>25964</v>
      </c>
      <c r="H115" s="72" t="str">
        <f aca="false">IF(MOONDB!H115="", "", MOONDB!H115)</f>
        <v>Saturn 5</v>
      </c>
      <c r="I115" s="72" t="str">
        <f aca="false">IF(MOONDB!I115="", "", MOONDB!I115)</f>
        <v>Cape Canaveral, United States</v>
      </c>
      <c r="J115" s="72" t="str">
        <f aca="false">IF(MOONDB!J115="", "", MOONDB!J115)</f>
        <v>NASA-Office of Manned Space Flight</v>
      </c>
      <c r="K115" s="72" t="str">
        <f aca="false">IF(MOONDB!K115="", "", MOONDB!K115)</f>
        <v>USA</v>
      </c>
      <c r="L115" s="72" t="str">
        <f aca="false">IF(MOONDB!L115="", "", MOONDB!L115)</f>
        <v>R-ORB</v>
      </c>
      <c r="M115" s="73" t="str">
        <f aca="false">IF(MOONDB!M115="", "", MOONDB!M115)</f>
        <v/>
      </c>
      <c r="N115" s="73" t="str">
        <f aca="false">IF(MOONDB!N115="", "", MOONDB!N115)</f>
        <v/>
      </c>
      <c r="O115" s="72" t="str">
        <f aca="false">IF(MOONDB!O115="", "", MOONDB!O115)</f>
        <v>Unknown</v>
      </c>
      <c r="P115" s="72" t="str">
        <f aca="false">IF(MOONDB!P115="", "", MOONDB!P115)</f>
        <v>Orbit</v>
      </c>
      <c r="Q115" s="72" t="str">
        <f aca="false">IF(MOONDB!Q115="", "", MOONDB!Q115)</f>
        <v>LLO</v>
      </c>
      <c r="R115" s="72" t="str">
        <f aca="false">IF(MOONDB!R115="", "", MOONDB!R115)</f>
        <v>Success</v>
      </c>
      <c r="S115" s="72" t="str">
        <f aca="false">IF(MOONDB!S115="", "", MOONDB!S115)</f>
        <v/>
      </c>
      <c r="T115" s="72" t="str">
        <f aca="false">IF(MOONDB!T115="", "", MOONDB!T115)</f>
        <v/>
      </c>
      <c r="U115" s="72" t="str">
        <f aca="false">IF(MOONDB!U115="", "", MOONDB!U115)</f>
        <v>Destructive Earth re-entry</v>
      </c>
      <c r="V115" s="72" t="str">
        <f aca="false">IF(MOONDB!V115="", "", MOONDB!V115)</f>
        <v>E</v>
      </c>
      <c r="W115" s="72" t="str">
        <f aca="false">IF(MOONDB!W115="", "", MOONDB!W115)</f>
        <v>Destroyed during re-entry</v>
      </c>
      <c r="X115" s="72" t="n">
        <f aca="false">IF(MOONDB!X115="", "", MOONDB!X115)</f>
        <v>25973</v>
      </c>
      <c r="Y115" s="72" t="str">
        <f aca="false">IF(MOONDB!Y115="", "", MOONDB!Y115)</f>
        <v/>
      </c>
      <c r="Z115" s="72" t="str">
        <f aca="false">IF(MOONDB!Z115="", "", MOONDB!Z115)</f>
        <v/>
      </c>
      <c r="AA115" s="73" t="str">
        <f aca="false">IF(MOONDB!AA115="", "", MOONDB!AA115)</f>
        <v/>
      </c>
      <c r="AB115" s="73" t="str">
        <f aca="false">IF(MOONDB!AB115="", "", MOONDB!AB115)</f>
        <v/>
      </c>
      <c r="AC115" s="73" t="str">
        <f aca="false">IF(MOONDB!AC115="", "", MOONDB!AC115)</f>
        <v/>
      </c>
      <c r="AD115" s="73" t="str">
        <f aca="false">IF(MOONDB!AO115="", "", MOONDB!AO115)</f>
        <v/>
      </c>
      <c r="AE115" s="73" t="str">
        <f aca="false">IF(MOONDB!AP115="", "", MOONDB!AP115)</f>
        <v/>
      </c>
      <c r="AF115" s="73" t="str">
        <f aca="false">IF(MOONDB!AQ115="", "", MOONDB!AQ115)</f>
        <v/>
      </c>
      <c r="AG115" s="73" t="str">
        <f aca="false">IF(MOONDB!AR115="", "", MOONDB!AR115)</f>
        <v/>
      </c>
      <c r="AH115" s="73" t="str">
        <f aca="false">IF(MOONDB!AS115="", "", MOONDB!AS115)</f>
        <v/>
      </c>
      <c r="AI115" s="73" t="str">
        <f aca="false">IF(MOONDB!AT115="", "", MOONDB!AT115)</f>
        <v/>
      </c>
      <c r="AJ115" s="73" t="str">
        <f aca="false">IF(MOONDB!AU115="", "", MOONDB!AU115)</f>
        <v/>
      </c>
      <c r="AK115" s="74"/>
      <c r="AL115" s="74"/>
      <c r="AM115" s="74"/>
      <c r="AN115" s="74"/>
      <c r="AO115" s="74"/>
      <c r="AP115" s="74"/>
    </row>
    <row r="116" customFormat="false" ht="14.25" hidden="false" customHeight="true" outlineLevel="0" collapsed="false">
      <c r="A116" s="72" t="str">
        <f aca="false">IF(MOONDB!A116="", "", MOONDB!A116)</f>
        <v>Apollo 14 Lunar Module Lander</v>
      </c>
      <c r="B116" s="72" t="str">
        <f aca="false">IF(MOONDB!B116="", "", MOONDB!B116)</f>
        <v>Apollo 14</v>
      </c>
      <c r="C116" s="72" t="str">
        <f aca="false">IF(MOONDB!C116="", "", MOONDB!C116)</f>
        <v>Apollo</v>
      </c>
      <c r="D116" s="72" t="str">
        <f aca="false">IF(MOONDB!D116="", "", MOONDB!D116)</f>
        <v>-</v>
      </c>
      <c r="E116" s="72" t="str">
        <f aca="false">IF(MOONDB!E116="", "", MOONDB!E116)</f>
        <v>1971-008C</v>
      </c>
      <c r="F116" s="72" t="str">
        <f aca="false">IF(MOONDB!F116="", "", MOONDB!F116)</f>
        <v>N/A</v>
      </c>
      <c r="G116" s="72" t="n">
        <f aca="false">IF(MOONDB!G116="", "", MOONDB!G116)</f>
        <v>25964</v>
      </c>
      <c r="H116" s="72" t="str">
        <f aca="false">IF(MOONDB!H116="", "", MOONDB!H116)</f>
        <v>Saturn 5</v>
      </c>
      <c r="I116" s="72" t="str">
        <f aca="false">IF(MOONDB!I116="", "", MOONDB!I116)</f>
        <v>Cape Canaveral, United States</v>
      </c>
      <c r="J116" s="72" t="str">
        <f aca="false">IF(MOONDB!J116="", "", MOONDB!J116)</f>
        <v>NASA-Office of Manned Space Flight , NASA-Office of Space Science Applications</v>
      </c>
      <c r="K116" s="72" t="str">
        <f aca="false">IF(MOONDB!K116="", "", MOONDB!K116)</f>
        <v>USA</v>
      </c>
      <c r="L116" s="72" t="str">
        <f aca="false">IF(MOONDB!L116="", "", MOONDB!L116)</f>
        <v>R-LND</v>
      </c>
      <c r="M116" s="73" t="n">
        <f aca="false">IF(MOONDB!M116="", "", MOONDB!M116)</f>
        <v>4857</v>
      </c>
      <c r="N116" s="73" t="n">
        <f aca="false">IF(MOONDB!N116="", "", MOONDB!N116)</f>
        <v>2128</v>
      </c>
      <c r="O116" s="72" t="str">
        <f aca="false">IF(MOONDB!O116="", "", MOONDB!O116)</f>
        <v>Unknown</v>
      </c>
      <c r="P116" s="72" t="str">
        <f aca="false">IF(MOONDB!P116="", "", MOONDB!P116)</f>
        <v>Soft landing</v>
      </c>
      <c r="Q116" s="72" t="str">
        <f aca="false">IF(MOONDB!Q116="", "", MOONDB!Q116)</f>
        <v/>
      </c>
      <c r="R116" s="72" t="str">
        <f aca="false">IF(MOONDB!R116="", "", MOONDB!R116)</f>
        <v>Success</v>
      </c>
      <c r="S116" s="72" t="str">
        <f aca="false">IF(MOONDB!S116="", "", MOONDB!S116)</f>
        <v/>
      </c>
      <c r="T116" s="72" t="str">
        <f aca="false">IF(MOONDB!T116="", "", MOONDB!T116)</f>
        <v/>
      </c>
      <c r="U116" s="72" t="str">
        <f aca="false">IF(MOONDB!U116="", "", MOONDB!U116)</f>
        <v>Moon surface</v>
      </c>
      <c r="V116" s="72" t="str">
        <f aca="false">IF(MOONDB!V116="", "", MOONDB!V116)</f>
        <v>M</v>
      </c>
      <c r="W116" s="72" t="str">
        <f aca="false">IF(MOONDB!W116="", "", MOONDB!W116)</f>
        <v>Soft landed (Moon)</v>
      </c>
      <c r="X116" s="72" t="n">
        <f aca="false">IF(MOONDB!X116="", "", MOONDB!X116)</f>
        <v>25969</v>
      </c>
      <c r="Y116" s="72" t="str">
        <f aca="false">IF(MOONDB!Y116="", "", MOONDB!Y116)</f>
        <v>LRO</v>
      </c>
      <c r="Z116" s="72" t="str">
        <f aca="false">IF(MOONDB!Z116="", "", MOONDB!Z116)</f>
        <v>d</v>
      </c>
      <c r="AA116" s="73" t="n">
        <f aca="false">IF(MOONDB!AA116="", "", MOONDB!AA116)</f>
        <v>-3.64589</v>
      </c>
      <c r="AB116" s="73" t="n">
        <f aca="false">IF(MOONDB!AB116="", "", MOONDB!AB116)</f>
        <v>342.52806</v>
      </c>
      <c r="AC116" s="73" t="str">
        <f aca="false">IF(MOONDB!AC116="", "", MOONDB!AC116)</f>
        <v/>
      </c>
      <c r="AD116" s="73" t="str">
        <f aca="false">IF(MOONDB!AO116="", "", MOONDB!AO116)</f>
        <v/>
      </c>
      <c r="AE116" s="73" t="str">
        <f aca="false">IF(MOONDB!AP116="", "", MOONDB!AP116)</f>
        <v/>
      </c>
      <c r="AF116" s="73" t="str">
        <f aca="false">IF(MOONDB!AQ116="", "", MOONDB!AQ116)</f>
        <v/>
      </c>
      <c r="AG116" s="73" t="str">
        <f aca="false">IF(MOONDB!AR116="", "", MOONDB!AR116)</f>
        <v/>
      </c>
      <c r="AH116" s="73" t="str">
        <f aca="false">IF(MOONDB!AS116="", "", MOONDB!AS116)</f>
        <v/>
      </c>
      <c r="AI116" s="73" t="str">
        <f aca="false">IF(MOONDB!AT116="", "", MOONDB!AT116)</f>
        <v/>
      </c>
      <c r="AJ116" s="73" t="str">
        <f aca="false">IF(MOONDB!AU116="", "", MOONDB!AU116)</f>
        <v/>
      </c>
      <c r="AK116" s="74"/>
      <c r="AL116" s="74"/>
      <c r="AM116" s="74"/>
      <c r="AN116" s="74"/>
      <c r="AO116" s="74"/>
      <c r="AP116" s="74"/>
    </row>
    <row r="117" customFormat="false" ht="14.25" hidden="false" customHeight="true" outlineLevel="0" collapsed="false">
      <c r="A117" s="72" t="str">
        <f aca="false">IF(MOONDB!A117="", "", MOONDB!A117)</f>
        <v>Apollo 15 Lunar Roving Vehicle</v>
      </c>
      <c r="B117" s="72" t="str">
        <f aca="false">IF(MOONDB!B117="", "", MOONDB!B117)</f>
        <v>Apollo 15</v>
      </c>
      <c r="C117" s="72" t="str">
        <f aca="false">IF(MOONDB!C117="", "", MOONDB!C117)</f>
        <v>Apollo</v>
      </c>
      <c r="D117" s="72" t="str">
        <f aca="false">IF(MOONDB!D117="", "", MOONDB!D117)</f>
        <v>Apollo 15 Lunar Module Lander</v>
      </c>
      <c r="E117" s="72" t="str">
        <f aca="false">IF(MOONDB!E117="", "", MOONDB!E117)</f>
        <v>1971-063C</v>
      </c>
      <c r="F117" s="72" t="str">
        <f aca="false">IF(MOONDB!F117="", "", MOONDB!F117)</f>
        <v>1971-063C</v>
      </c>
      <c r="G117" s="72" t="n">
        <f aca="false">IF(MOONDB!G117="", "", MOONDB!G117)</f>
        <v>26140</v>
      </c>
      <c r="H117" s="72" t="str">
        <f aca="false">IF(MOONDB!H117="", "", MOONDB!H117)</f>
        <v>Saturn 5</v>
      </c>
      <c r="I117" s="72" t="str">
        <f aca="false">IF(MOONDB!I117="", "", MOONDB!I117)</f>
        <v>Cape Canaveral, United States</v>
      </c>
      <c r="J117" s="72" t="str">
        <f aca="false">IF(MOONDB!J117="", "", MOONDB!J117)</f>
        <v>NASA</v>
      </c>
      <c r="K117" s="72" t="str">
        <f aca="false">IF(MOONDB!K117="", "", MOONDB!K117)</f>
        <v>USA</v>
      </c>
      <c r="L117" s="72" t="str">
        <f aca="false">IF(MOONDB!L117="", "", MOONDB!L117)</f>
        <v>C-ROV</v>
      </c>
      <c r="M117" s="73" t="n">
        <f aca="false">IF(MOONDB!M117="", "", MOONDB!M117)</f>
        <v>5030</v>
      </c>
      <c r="N117" s="73" t="n">
        <f aca="false">IF(MOONDB!N117="", "", MOONDB!N117)</f>
        <v>2127</v>
      </c>
      <c r="O117" s="72" t="str">
        <f aca="false">IF(MOONDB!O117="", "", MOONDB!O117)</f>
        <v>Unknown</v>
      </c>
      <c r="P117" s="72" t="str">
        <f aca="false">IF(MOONDB!P117="", "", MOONDB!P117)</f>
        <v>Surface exploration</v>
      </c>
      <c r="Q117" s="72" t="str">
        <f aca="false">IF(MOONDB!Q117="", "", MOONDB!Q117)</f>
        <v/>
      </c>
      <c r="R117" s="72" t="str">
        <f aca="false">IF(MOONDB!R117="", "", MOONDB!R117)</f>
        <v>Success</v>
      </c>
      <c r="S117" s="72" t="str">
        <f aca="false">IF(MOONDB!S117="", "", MOONDB!S117)</f>
        <v/>
      </c>
      <c r="T117" s="72" t="str">
        <f aca="false">IF(MOONDB!T117="", "", MOONDB!T117)</f>
        <v/>
      </c>
      <c r="U117" s="72" t="str">
        <f aca="false">IF(MOONDB!U117="", "", MOONDB!U117)</f>
        <v>Moon surface</v>
      </c>
      <c r="V117" s="72" t="str">
        <f aca="false">IF(MOONDB!V117="", "", MOONDB!V117)</f>
        <v>M</v>
      </c>
      <c r="W117" s="72" t="str">
        <f aca="false">IF(MOONDB!W117="", "", MOONDB!W117)</f>
        <v>Soft landed (Moon)</v>
      </c>
      <c r="X117" s="72" t="n">
        <f aca="false">IF(MOONDB!X117="", "", MOONDB!X117)</f>
        <v>26143</v>
      </c>
      <c r="Y117" s="72" t="str">
        <f aca="false">IF(MOONDB!Y117="", "", MOONDB!Y117)</f>
        <v>LRO</v>
      </c>
      <c r="Z117" s="72" t="str">
        <f aca="false">IF(MOONDB!Z117="", "", MOONDB!Z117)</f>
        <v>d</v>
      </c>
      <c r="AA117" s="73" t="n">
        <f aca="false">IF(MOONDB!AA117="", "", MOONDB!AA117)</f>
        <v>26.13239</v>
      </c>
      <c r="AB117" s="73" t="n">
        <f aca="false">IF(MOONDB!AB117="", "", MOONDB!AB117)</f>
        <v>3.6333</v>
      </c>
      <c r="AC117" s="73" t="str">
        <f aca="false">IF(MOONDB!AC117="", "", MOONDB!AC117)</f>
        <v/>
      </c>
      <c r="AD117" s="73" t="str">
        <f aca="false">IF(MOONDB!AO117="", "", MOONDB!AO117)</f>
        <v/>
      </c>
      <c r="AE117" s="73" t="str">
        <f aca="false">IF(MOONDB!AP117="", "", MOONDB!AP117)</f>
        <v/>
      </c>
      <c r="AF117" s="73" t="str">
        <f aca="false">IF(MOONDB!AQ117="", "", MOONDB!AQ117)</f>
        <v/>
      </c>
      <c r="AG117" s="73" t="str">
        <f aca="false">IF(MOONDB!AR117="", "", MOONDB!AR117)</f>
        <v/>
      </c>
      <c r="AH117" s="73" t="str">
        <f aca="false">IF(MOONDB!AS117="", "", MOONDB!AS117)</f>
        <v/>
      </c>
      <c r="AI117" s="73" t="str">
        <f aca="false">IF(MOONDB!AT117="", "", MOONDB!AT117)</f>
        <v/>
      </c>
      <c r="AJ117" s="73" t="str">
        <f aca="false">IF(MOONDB!AU117="", "", MOONDB!AU117)</f>
        <v/>
      </c>
      <c r="AK117" s="74"/>
      <c r="AL117" s="74"/>
      <c r="AM117" s="74"/>
      <c r="AN117" s="74"/>
      <c r="AO117" s="74"/>
      <c r="AP117" s="74"/>
    </row>
    <row r="118" customFormat="false" ht="14.25" hidden="false" customHeight="true" outlineLevel="0" collapsed="false">
      <c r="A118" s="72" t="str">
        <f aca="false">IF(MOONDB!A118="", "", MOONDB!A118)</f>
        <v>Apollo 15 S-IVB</v>
      </c>
      <c r="B118" s="72" t="str">
        <f aca="false">IF(MOONDB!B118="", "", MOONDB!B118)</f>
        <v>Apollo 15</v>
      </c>
      <c r="C118" s="72" t="str">
        <f aca="false">IF(MOONDB!C118="", "", MOONDB!C118)</f>
        <v>Apollo</v>
      </c>
      <c r="D118" s="72" t="str">
        <f aca="false">IF(MOONDB!D118="", "", MOONDB!D118)</f>
        <v>-</v>
      </c>
      <c r="E118" s="72" t="str">
        <f aca="false">IF(MOONDB!E118="", "", MOONDB!E118)</f>
        <v>1971-063B</v>
      </c>
      <c r="F118" s="72" t="str">
        <f aca="false">IF(MOONDB!F118="", "", MOONDB!F118)</f>
        <v>1971-063B</v>
      </c>
      <c r="G118" s="72" t="n">
        <f aca="false">IF(MOONDB!G118="", "", MOONDB!G118)</f>
        <v>26140</v>
      </c>
      <c r="H118" s="72" t="str">
        <f aca="false">IF(MOONDB!H118="", "", MOONDB!H118)</f>
        <v>Saturn 5</v>
      </c>
      <c r="I118" s="72" t="str">
        <f aca="false">IF(MOONDB!I118="", "", MOONDB!I118)</f>
        <v>Cape Canaveral, United States</v>
      </c>
      <c r="J118" s="72" t="str">
        <f aca="false">IF(MOONDB!J118="", "", MOONDB!J118)</f>
        <v>NASA</v>
      </c>
      <c r="K118" s="72" t="str">
        <f aca="false">IF(MOONDB!K118="", "", MOONDB!K118)</f>
        <v>USA</v>
      </c>
      <c r="L118" s="72" t="str">
        <f aca="false">IF(MOONDB!L118="", "", MOONDB!L118)</f>
        <v>R-LAU</v>
      </c>
      <c r="M118" s="73" t="str">
        <f aca="false">IF(MOONDB!M118="", "", MOONDB!M118)</f>
        <v/>
      </c>
      <c r="N118" s="73" t="n">
        <f aca="false">IF(MOONDB!N118="", "", MOONDB!N118)</f>
        <v>13300</v>
      </c>
      <c r="O118" s="72" t="str">
        <f aca="false">IF(MOONDB!O118="", "", MOONDB!O118)</f>
        <v>Unknown</v>
      </c>
      <c r="P118" s="72" t="str">
        <f aca="false">IF(MOONDB!P118="", "", MOONDB!P118)</f>
        <v>Impact</v>
      </c>
      <c r="Q118" s="72" t="str">
        <f aca="false">IF(MOONDB!Q118="", "", MOONDB!Q118)</f>
        <v/>
      </c>
      <c r="R118" s="72" t="str">
        <f aca="false">IF(MOONDB!R118="", "", MOONDB!R118)</f>
        <v>Success</v>
      </c>
      <c r="S118" s="72" t="str">
        <f aca="false">IF(MOONDB!S118="", "", MOONDB!S118)</f>
        <v/>
      </c>
      <c r="T118" s="72" t="str">
        <f aca="false">IF(MOONDB!T118="", "", MOONDB!T118)</f>
        <v/>
      </c>
      <c r="U118" s="72" t="str">
        <f aca="false">IF(MOONDB!U118="", "", MOONDB!U118)</f>
        <v>Moon impact</v>
      </c>
      <c r="V118" s="72" t="str">
        <f aca="false">IF(MOONDB!V118="", "", MOONDB!V118)</f>
        <v>M</v>
      </c>
      <c r="W118" s="72" t="str">
        <f aca="false">IF(MOONDB!W118="", "", MOONDB!W118)</f>
        <v>Impacted (commanded)</v>
      </c>
      <c r="X118" s="72" t="n">
        <f aca="false">IF(MOONDB!X118="", "", MOONDB!X118)</f>
        <v>26143</v>
      </c>
      <c r="Y118" s="72" t="str">
        <f aca="false">IF(MOONDB!Y118="", "", MOONDB!Y118)</f>
        <v>LRO</v>
      </c>
      <c r="Z118" s="72" t="str">
        <f aca="false">IF(MOONDB!Z118="", "", MOONDB!Z118)</f>
        <v>d</v>
      </c>
      <c r="AA118" s="73" t="n">
        <f aca="false">IF(MOONDB!AA118="", "", MOONDB!AA118)</f>
        <v>-1.2897</v>
      </c>
      <c r="AB118" s="73" t="n">
        <f aca="false">IF(MOONDB!AB118="", "", MOONDB!AB118)</f>
        <v>348.1755</v>
      </c>
      <c r="AC118" s="73" t="str">
        <f aca="false">IF(MOONDB!AC118="", "", MOONDB!AC118)</f>
        <v/>
      </c>
      <c r="AD118" s="73" t="str">
        <f aca="false">IF(MOONDB!AO118="", "", MOONDB!AO118)</f>
        <v/>
      </c>
      <c r="AE118" s="73" t="str">
        <f aca="false">IF(MOONDB!AP118="", "", MOONDB!AP118)</f>
        <v/>
      </c>
      <c r="AF118" s="73" t="str">
        <f aca="false">IF(MOONDB!AQ118="", "", MOONDB!AQ118)</f>
        <v/>
      </c>
      <c r="AG118" s="73" t="str">
        <f aca="false">IF(MOONDB!AR118="", "", MOONDB!AR118)</f>
        <v/>
      </c>
      <c r="AH118" s="73" t="str">
        <f aca="false">IF(MOONDB!AS118="", "", MOONDB!AS118)</f>
        <v/>
      </c>
      <c r="AI118" s="73" t="str">
        <f aca="false">IF(MOONDB!AT118="", "", MOONDB!AT118)</f>
        <v/>
      </c>
      <c r="AJ118" s="73" t="str">
        <f aca="false">IF(MOONDB!AU118="", "", MOONDB!AU118)</f>
        <v/>
      </c>
      <c r="AK118" s="74"/>
      <c r="AL118" s="74"/>
      <c r="AM118" s="74"/>
      <c r="AN118" s="74"/>
      <c r="AO118" s="74"/>
      <c r="AP118" s="74"/>
    </row>
    <row r="119" customFormat="false" ht="15" hidden="false" customHeight="true" outlineLevel="0" collapsed="false">
      <c r="A119" s="72" t="str">
        <f aca="false">IF(MOONDB!A119="", "", MOONDB!A119)</f>
        <v>Apollo 15 Lunar Module Ascent Stage</v>
      </c>
      <c r="B119" s="72" t="str">
        <f aca="false">IF(MOONDB!B119="", "", MOONDB!B119)</f>
        <v>Apollo 15</v>
      </c>
      <c r="C119" s="72" t="str">
        <f aca="false">IF(MOONDB!C119="", "", MOONDB!C119)</f>
        <v>Apollo</v>
      </c>
      <c r="D119" s="72" t="str">
        <f aca="false">IF(MOONDB!D119="", "", MOONDB!D119)</f>
        <v>-</v>
      </c>
      <c r="E119" s="72" t="str">
        <f aca="false">IF(MOONDB!E119="", "", MOONDB!E119)</f>
        <v>1971-063C</v>
      </c>
      <c r="F119" s="72" t="str">
        <f aca="false">IF(MOONDB!F119="", "", MOONDB!F119)</f>
        <v>1971-063C</v>
      </c>
      <c r="G119" s="72" t="n">
        <f aca="false">IF(MOONDB!G119="", "", MOONDB!G119)</f>
        <v>26140</v>
      </c>
      <c r="H119" s="72" t="str">
        <f aca="false">IF(MOONDB!H119="", "", MOONDB!H119)</f>
        <v>Saturn 5</v>
      </c>
      <c r="I119" s="72" t="str">
        <f aca="false">IF(MOONDB!I119="", "", MOONDB!I119)</f>
        <v>Cape Canaveral, United States</v>
      </c>
      <c r="J119" s="72" t="str">
        <f aca="false">IF(MOONDB!J119="", "", MOONDB!J119)</f>
        <v>NASA-Office of Space Science Applications , NASA-Office of Manned Space Flight</v>
      </c>
      <c r="K119" s="72" t="str">
        <f aca="false">IF(MOONDB!K119="", "", MOONDB!K119)</f>
        <v>USA</v>
      </c>
      <c r="L119" s="72" t="str">
        <f aca="false">IF(MOONDB!L119="", "", MOONDB!L119)</f>
        <v>C-ASC</v>
      </c>
      <c r="M119" s="73" t="str">
        <f aca="false">IF(MOONDB!M119="", "", MOONDB!M119)</f>
        <v/>
      </c>
      <c r="N119" s="73" t="n">
        <f aca="false">IF(MOONDB!N119="", "", MOONDB!N119)</f>
        <v>16430</v>
      </c>
      <c r="O119" s="72" t="str">
        <f aca="false">IF(MOONDB!O119="", "", MOONDB!O119)</f>
        <v>Unknown</v>
      </c>
      <c r="P119" s="72" t="str">
        <f aca="false">IF(MOONDB!P119="", "", MOONDB!P119)</f>
        <v>Crew ascent</v>
      </c>
      <c r="Q119" s="72" t="str">
        <f aca="false">IF(MOONDB!Q119="", "", MOONDB!Q119)</f>
        <v/>
      </c>
      <c r="R119" s="72" t="str">
        <f aca="false">IF(MOONDB!R119="", "", MOONDB!R119)</f>
        <v>Success</v>
      </c>
      <c r="S119" s="72" t="str">
        <f aca="false">IF(MOONDB!S119="", "", MOONDB!S119)</f>
        <v/>
      </c>
      <c r="T119" s="72" t="str">
        <f aca="false">IF(MOONDB!T119="", "", MOONDB!T119)</f>
        <v/>
      </c>
      <c r="U119" s="72" t="str">
        <f aca="false">IF(MOONDB!U119="", "", MOONDB!U119)</f>
        <v>Moon impact</v>
      </c>
      <c r="V119" s="72" t="str">
        <f aca="false">IF(MOONDB!V119="", "", MOONDB!V119)</f>
        <v>M</v>
      </c>
      <c r="W119" s="72" t="str">
        <f aca="false">IF(MOONDB!W119="", "", MOONDB!W119)</f>
        <v>Impacted (commanded)</v>
      </c>
      <c r="X119" s="72" t="n">
        <f aca="false">IF(MOONDB!X119="", "", MOONDB!X119)</f>
        <v>26148</v>
      </c>
      <c r="Y119" s="72" t="str">
        <f aca="false">IF(MOONDB!Y119="", "", MOONDB!Y119)</f>
        <v/>
      </c>
      <c r="Z119" s="72" t="str">
        <f aca="false">IF(MOONDB!Z119="", "", MOONDB!Z119)</f>
        <v>m</v>
      </c>
      <c r="AA119" s="73" t="n">
        <f aca="false">IF(MOONDB!AA119="", "", MOONDB!AA119)</f>
        <v>26.36</v>
      </c>
      <c r="AB119" s="73" t="n">
        <f aca="false">IF(MOONDB!AB119="", "", MOONDB!AB119)</f>
        <v>0.25</v>
      </c>
      <c r="AC119" s="73" t="str">
        <f aca="false">IF(MOONDB!AC119="", "", MOONDB!AC119)</f>
        <v/>
      </c>
      <c r="AD119" s="73" t="str">
        <f aca="false">IF(MOONDB!AO119="", "", MOONDB!AO119)</f>
        <v/>
      </c>
      <c r="AE119" s="73" t="str">
        <f aca="false">IF(MOONDB!AP119="", "", MOONDB!AP119)</f>
        <v/>
      </c>
      <c r="AF119" s="73" t="str">
        <f aca="false">IF(MOONDB!AQ119="", "", MOONDB!AQ119)</f>
        <v/>
      </c>
      <c r="AG119" s="73" t="str">
        <f aca="false">IF(MOONDB!AR119="", "", MOONDB!AR119)</f>
        <v/>
      </c>
      <c r="AH119" s="73" t="str">
        <f aca="false">IF(MOONDB!AS119="", "", MOONDB!AS119)</f>
        <v/>
      </c>
      <c r="AI119" s="73" t="str">
        <f aca="false">IF(MOONDB!AT119="", "", MOONDB!AT119)</f>
        <v/>
      </c>
      <c r="AJ119" s="73" t="str">
        <f aca="false">IF(MOONDB!AU119="", "", MOONDB!AU119)</f>
        <v/>
      </c>
      <c r="AK119" s="74"/>
      <c r="AL119" s="74"/>
      <c r="AM119" s="74"/>
      <c r="AN119" s="74"/>
      <c r="AO119" s="74"/>
      <c r="AP119" s="74"/>
    </row>
    <row r="120" customFormat="false" ht="14.25" hidden="false" customHeight="true" outlineLevel="0" collapsed="false">
      <c r="A120" s="72" t="str">
        <f aca="false">IF(MOONDB!A120="", "", MOONDB!A120)</f>
        <v>Apollo 15 Command Module</v>
      </c>
      <c r="B120" s="72" t="str">
        <f aca="false">IF(MOONDB!B120="", "", MOONDB!B120)</f>
        <v>Apollo 15</v>
      </c>
      <c r="C120" s="72" t="str">
        <f aca="false">IF(MOONDB!C120="", "", MOONDB!C120)</f>
        <v>Apollo</v>
      </c>
      <c r="D120" s="72" t="str">
        <f aca="false">IF(MOONDB!D120="", "", MOONDB!D120)</f>
        <v>-</v>
      </c>
      <c r="E120" s="72" t="str">
        <f aca="false">IF(MOONDB!E120="", "", MOONDB!E120)</f>
        <v>1971-063A</v>
      </c>
      <c r="F120" s="72" t="str">
        <f aca="false">IF(MOONDB!F120="", "", MOONDB!F120)</f>
        <v>1971-063A</v>
      </c>
      <c r="G120" s="72" t="n">
        <f aca="false">IF(MOONDB!G120="", "", MOONDB!G120)</f>
        <v>26140</v>
      </c>
      <c r="H120" s="72" t="str">
        <f aca="false">IF(MOONDB!H120="", "", MOONDB!H120)</f>
        <v>Saturn 5</v>
      </c>
      <c r="I120" s="72" t="str">
        <f aca="false">IF(MOONDB!I120="", "", MOONDB!I120)</f>
        <v>Cape Canaveral, United States</v>
      </c>
      <c r="J120" s="72" t="str">
        <f aca="false">IF(MOONDB!J120="", "", MOONDB!J120)</f>
        <v>NASA-Office of Manned Space Flight</v>
      </c>
      <c r="K120" s="72" t="str">
        <f aca="false">IF(MOONDB!K120="", "", MOONDB!K120)</f>
        <v>USA</v>
      </c>
      <c r="L120" s="72" t="str">
        <f aca="false">IF(MOONDB!L120="", "", MOONDB!L120)</f>
        <v>C-ORB</v>
      </c>
      <c r="M120" s="73" t="str">
        <f aca="false">IF(MOONDB!M120="", "", MOONDB!M120)</f>
        <v/>
      </c>
      <c r="N120" s="73" t="n">
        <f aca="false">IF(MOONDB!N120="", "", MOONDB!N120)</f>
        <v>30371</v>
      </c>
      <c r="O120" s="72" t="str">
        <f aca="false">IF(MOONDB!O120="", "", MOONDB!O120)</f>
        <v>Unknown</v>
      </c>
      <c r="P120" s="72" t="str">
        <f aca="false">IF(MOONDB!P120="", "", MOONDB!P120)</f>
        <v>Orbit</v>
      </c>
      <c r="Q120" s="72" t="str">
        <f aca="false">IF(MOONDB!Q120="", "", MOONDB!Q120)</f>
        <v>LLO</v>
      </c>
      <c r="R120" s="72" t="str">
        <f aca="false">IF(MOONDB!R120="", "", MOONDB!R120)</f>
        <v>Success</v>
      </c>
      <c r="S120" s="72" t="str">
        <f aca="false">IF(MOONDB!S120="", "", MOONDB!S120)</f>
        <v/>
      </c>
      <c r="T120" s="72" t="str">
        <f aca="false">IF(MOONDB!T120="", "", MOONDB!T120)</f>
        <v/>
      </c>
      <c r="U120" s="72" t="str">
        <f aca="false">IF(MOONDB!U120="", "", MOONDB!U120)</f>
        <v>Earth soft landing</v>
      </c>
      <c r="V120" s="72" t="str">
        <f aca="false">IF(MOONDB!V120="", "", MOONDB!V120)</f>
        <v>E</v>
      </c>
      <c r="W120" s="72" t="str">
        <f aca="false">IF(MOONDB!W120="", "", MOONDB!W120)</f>
        <v>Soft landed (Earth)</v>
      </c>
      <c r="X120" s="72" t="n">
        <f aca="false">IF(MOONDB!X120="", "", MOONDB!X120)</f>
        <v>26152</v>
      </c>
      <c r="Y120" s="72" t="str">
        <f aca="false">IF(MOONDB!Y120="", "", MOONDB!Y120)</f>
        <v/>
      </c>
      <c r="Z120" s="72" t="str">
        <f aca="false">IF(MOONDB!Z120="", "", MOONDB!Z120)</f>
        <v/>
      </c>
      <c r="AA120" s="73" t="str">
        <f aca="false">IF(MOONDB!AA120="", "", MOONDB!AA120)</f>
        <v/>
      </c>
      <c r="AB120" s="73" t="str">
        <f aca="false">IF(MOONDB!AB120="", "", MOONDB!AB120)</f>
        <v/>
      </c>
      <c r="AC120" s="73" t="str">
        <f aca="false">IF(MOONDB!AC120="", "", MOONDB!AC120)</f>
        <v/>
      </c>
      <c r="AD120" s="73" t="str">
        <f aca="false">IF(MOONDB!AO120="", "", MOONDB!AO120)</f>
        <v/>
      </c>
      <c r="AE120" s="73" t="str">
        <f aca="false">IF(MOONDB!AP120="", "", MOONDB!AP120)</f>
        <v/>
      </c>
      <c r="AF120" s="73" t="str">
        <f aca="false">IF(MOONDB!AQ120="", "", MOONDB!AQ120)</f>
        <v/>
      </c>
      <c r="AG120" s="73" t="str">
        <f aca="false">IF(MOONDB!AR120="", "", MOONDB!AR120)</f>
        <v/>
      </c>
      <c r="AH120" s="73" t="str">
        <f aca="false">IF(MOONDB!AS120="", "", MOONDB!AS120)</f>
        <v/>
      </c>
      <c r="AI120" s="73" t="str">
        <f aca="false">IF(MOONDB!AT120="", "", MOONDB!AT120)</f>
        <v/>
      </c>
      <c r="AJ120" s="73" t="str">
        <f aca="false">IF(MOONDB!AU120="", "", MOONDB!AU120)</f>
        <v/>
      </c>
      <c r="AK120" s="74"/>
      <c r="AL120" s="74"/>
      <c r="AM120" s="74"/>
      <c r="AN120" s="74"/>
      <c r="AO120" s="74"/>
      <c r="AP120" s="74"/>
    </row>
    <row r="121" customFormat="false" ht="14.25" hidden="false" customHeight="true" outlineLevel="0" collapsed="false">
      <c r="A121" s="72" t="str">
        <f aca="false">IF(MOONDB!A121="", "", MOONDB!A121)</f>
        <v>Apollo 15 Service Module</v>
      </c>
      <c r="B121" s="72" t="str">
        <f aca="false">IF(MOONDB!B121="", "", MOONDB!B121)</f>
        <v>Apollo 15</v>
      </c>
      <c r="C121" s="72" t="str">
        <f aca="false">IF(MOONDB!C121="", "", MOONDB!C121)</f>
        <v>Apollo</v>
      </c>
      <c r="D121" s="72" t="str">
        <f aca="false">IF(MOONDB!D121="", "", MOONDB!D121)</f>
        <v>-</v>
      </c>
      <c r="E121" s="72" t="str">
        <f aca="false">IF(MOONDB!E121="", "", MOONDB!E121)</f>
        <v>1971-063A</v>
      </c>
      <c r="F121" s="72" t="str">
        <f aca="false">IF(MOONDB!F121="", "", MOONDB!F121)</f>
        <v>1971-063A</v>
      </c>
      <c r="G121" s="72" t="n">
        <f aca="false">IF(MOONDB!G121="", "", MOONDB!G121)</f>
        <v>26140</v>
      </c>
      <c r="H121" s="72" t="str">
        <f aca="false">IF(MOONDB!H121="", "", MOONDB!H121)</f>
        <v>Saturn 5</v>
      </c>
      <c r="I121" s="72" t="str">
        <f aca="false">IF(MOONDB!I121="", "", MOONDB!I121)</f>
        <v>Cape Canaveral, United States</v>
      </c>
      <c r="J121" s="72" t="str">
        <f aca="false">IF(MOONDB!J121="", "", MOONDB!J121)</f>
        <v>NASA-Office of Manned Space Flight</v>
      </c>
      <c r="K121" s="72" t="str">
        <f aca="false">IF(MOONDB!K121="", "", MOONDB!K121)</f>
        <v>USA</v>
      </c>
      <c r="L121" s="72" t="str">
        <f aca="false">IF(MOONDB!L121="", "", MOONDB!L121)</f>
        <v>R-ORB</v>
      </c>
      <c r="M121" s="73" t="str">
        <f aca="false">IF(MOONDB!M121="", "", MOONDB!M121)</f>
        <v/>
      </c>
      <c r="N121" s="73" t="str">
        <f aca="false">IF(MOONDB!N121="", "", MOONDB!N121)</f>
        <v/>
      </c>
      <c r="O121" s="72" t="str">
        <f aca="false">IF(MOONDB!O121="", "", MOONDB!O121)</f>
        <v>Unknown</v>
      </c>
      <c r="P121" s="72" t="str">
        <f aca="false">IF(MOONDB!P121="", "", MOONDB!P121)</f>
        <v>Orbit</v>
      </c>
      <c r="Q121" s="72" t="str">
        <f aca="false">IF(MOONDB!Q121="", "", MOONDB!Q121)</f>
        <v>LLO</v>
      </c>
      <c r="R121" s="72" t="str">
        <f aca="false">IF(MOONDB!R121="", "", MOONDB!R121)</f>
        <v>Success</v>
      </c>
      <c r="S121" s="72" t="str">
        <f aca="false">IF(MOONDB!S121="", "", MOONDB!S121)</f>
        <v/>
      </c>
      <c r="T121" s="72" t="str">
        <f aca="false">IF(MOONDB!T121="", "", MOONDB!T121)</f>
        <v/>
      </c>
      <c r="U121" s="72" t="str">
        <f aca="false">IF(MOONDB!U121="", "", MOONDB!U121)</f>
        <v>Destructive Earth re-entry</v>
      </c>
      <c r="V121" s="72" t="str">
        <f aca="false">IF(MOONDB!V121="", "", MOONDB!V121)</f>
        <v>E</v>
      </c>
      <c r="W121" s="72" t="str">
        <f aca="false">IF(MOONDB!W121="", "", MOONDB!W121)</f>
        <v>Destroyed during re-entry</v>
      </c>
      <c r="X121" s="72" t="n">
        <f aca="false">IF(MOONDB!X121="", "", MOONDB!X121)</f>
        <v>26152</v>
      </c>
      <c r="Y121" s="72" t="str">
        <f aca="false">IF(MOONDB!Y121="", "", MOONDB!Y121)</f>
        <v/>
      </c>
      <c r="Z121" s="72" t="str">
        <f aca="false">IF(MOONDB!Z121="", "", MOONDB!Z121)</f>
        <v/>
      </c>
      <c r="AA121" s="73" t="str">
        <f aca="false">IF(MOONDB!AA121="", "", MOONDB!AA121)</f>
        <v/>
      </c>
      <c r="AB121" s="73" t="str">
        <f aca="false">IF(MOONDB!AB121="", "", MOONDB!AB121)</f>
        <v/>
      </c>
      <c r="AC121" s="73" t="str">
        <f aca="false">IF(MOONDB!AC121="", "", MOONDB!AC121)</f>
        <v/>
      </c>
      <c r="AD121" s="73" t="str">
        <f aca="false">IF(MOONDB!AO121="", "", MOONDB!AO121)</f>
        <v/>
      </c>
      <c r="AE121" s="73" t="str">
        <f aca="false">IF(MOONDB!AP121="", "", MOONDB!AP121)</f>
        <v/>
      </c>
      <c r="AF121" s="73" t="str">
        <f aca="false">IF(MOONDB!AQ121="", "", MOONDB!AQ121)</f>
        <v/>
      </c>
      <c r="AG121" s="73" t="str">
        <f aca="false">IF(MOONDB!AR121="", "", MOONDB!AR121)</f>
        <v/>
      </c>
      <c r="AH121" s="73" t="str">
        <f aca="false">IF(MOONDB!AS121="", "", MOONDB!AS121)</f>
        <v/>
      </c>
      <c r="AI121" s="73" t="str">
        <f aca="false">IF(MOONDB!AT121="", "", MOONDB!AT121)</f>
        <v/>
      </c>
      <c r="AJ121" s="73" t="str">
        <f aca="false">IF(MOONDB!AU121="", "", MOONDB!AU121)</f>
        <v/>
      </c>
      <c r="AK121" s="74"/>
      <c r="AL121" s="74"/>
      <c r="AM121" s="74"/>
      <c r="AN121" s="74"/>
      <c r="AO121" s="74"/>
      <c r="AP121" s="74"/>
    </row>
    <row r="122" customFormat="false" ht="14.25" hidden="false" customHeight="true" outlineLevel="0" collapsed="false">
      <c r="A122" s="72" t="str">
        <f aca="false">IF(MOONDB!A122="", "", MOONDB!A122)</f>
        <v>Apollo 15 Particles and Fields Subsatellite (PFS-1)</v>
      </c>
      <c r="B122" s="72" t="str">
        <f aca="false">IF(MOONDB!B122="", "", MOONDB!B122)</f>
        <v>Apollo 15</v>
      </c>
      <c r="C122" s="72" t="str">
        <f aca="false">IF(MOONDB!C122="", "", MOONDB!C122)</f>
        <v>Apollo</v>
      </c>
      <c r="D122" s="72" t="str">
        <f aca="false">IF(MOONDB!D122="", "", MOONDB!D122)</f>
        <v>Apollo 15 Service Module</v>
      </c>
      <c r="E122" s="72" t="str">
        <f aca="false">IF(MOONDB!E122="", "", MOONDB!E122)</f>
        <v>1971-063D</v>
      </c>
      <c r="F122" s="72" t="str">
        <f aca="false">IF(MOONDB!F122="", "", MOONDB!F122)</f>
        <v>1971-063D</v>
      </c>
      <c r="G122" s="72" t="n">
        <f aca="false">IF(MOONDB!G122="", "", MOONDB!G122)</f>
        <v>26140</v>
      </c>
      <c r="H122" s="72" t="str">
        <f aca="false">IF(MOONDB!H122="", "", MOONDB!H122)</f>
        <v>Saturn 5</v>
      </c>
      <c r="I122" s="72" t="str">
        <f aca="false">IF(MOONDB!I122="", "", MOONDB!I122)</f>
        <v>Cape Canaveral, United States</v>
      </c>
      <c r="J122" s="72" t="str">
        <f aca="false">IF(MOONDB!J122="", "", MOONDB!J122)</f>
        <v>NASA-Office of Manned Space Flight</v>
      </c>
      <c r="K122" s="72" t="str">
        <f aca="false">IF(MOONDB!K122="", "", MOONDB!K122)</f>
        <v>USA</v>
      </c>
      <c r="L122" s="72" t="str">
        <f aca="false">IF(MOONDB!L122="", "", MOONDB!L122)</f>
        <v>R-ORB</v>
      </c>
      <c r="M122" s="73" t="str">
        <f aca="false">IF(MOONDB!M122="", "", MOONDB!M122)</f>
        <v/>
      </c>
      <c r="N122" s="73" t="n">
        <f aca="false">IF(MOONDB!N122="", "", MOONDB!N122)</f>
        <v>36.3</v>
      </c>
      <c r="O122" s="72" t="n">
        <f aca="false">IF(MOONDB!O122="", "", MOONDB!O122)</f>
        <v>24</v>
      </c>
      <c r="P122" s="72" t="str">
        <f aca="false">IF(MOONDB!P122="", "", MOONDB!P122)</f>
        <v>Orbit</v>
      </c>
      <c r="Q122" s="72" t="str">
        <f aca="false">IF(MOONDB!Q122="", "", MOONDB!Q122)</f>
        <v/>
      </c>
      <c r="R122" s="72" t="str">
        <f aca="false">IF(MOONDB!R122="", "", MOONDB!R122)</f>
        <v>Success</v>
      </c>
      <c r="S122" s="72" t="str">
        <f aca="false">IF(MOONDB!S122="", "", MOONDB!S122)</f>
        <v/>
      </c>
      <c r="T122" s="72" t="str">
        <f aca="false">IF(MOONDB!T122="", "", MOONDB!T122)</f>
        <v/>
      </c>
      <c r="U122" s="72" t="str">
        <f aca="false">IF(MOONDB!U122="", "", MOONDB!U122)</f>
        <v>Moon impact</v>
      </c>
      <c r="V122" s="72" t="str">
        <f aca="false">IF(MOONDB!V122="", "", MOONDB!V122)</f>
        <v>M</v>
      </c>
      <c r="W122" s="72" t="str">
        <f aca="false">IF(MOONDB!W122="", "", MOONDB!W122)</f>
        <v>Impacted (orbit decay)</v>
      </c>
      <c r="X122" s="72" t="str">
        <f aca="false">IF(MOONDB!X122="", "", MOONDB!X122)</f>
        <v>Unknown</v>
      </c>
      <c r="Y122" s="72" t="str">
        <f aca="false">IF(MOONDB!Y122="", "", MOONDB!Y122)</f>
        <v/>
      </c>
      <c r="Z122" s="72" t="str">
        <f aca="false">IF(MOONDB!Z122="", "", MOONDB!Z122)</f>
        <v>g</v>
      </c>
      <c r="AA122" s="73" t="str">
        <f aca="false">IF(MOONDB!AA122="", "", MOONDB!AA122)</f>
        <v>Unknown</v>
      </c>
      <c r="AB122" s="73" t="str">
        <f aca="false">IF(MOONDB!AB122="", "", MOONDB!AB122)</f>
        <v>Unknown</v>
      </c>
      <c r="AC122" s="73" t="str">
        <f aca="false">IF(MOONDB!AC122="", "", MOONDB!AC122)</f>
        <v/>
      </c>
      <c r="AD122" s="73" t="str">
        <f aca="false">IF(MOONDB!AO122="", "", MOONDB!AO122)</f>
        <v/>
      </c>
      <c r="AE122" s="73" t="str">
        <f aca="false">IF(MOONDB!AP122="", "", MOONDB!AP122)</f>
        <v/>
      </c>
      <c r="AF122" s="73" t="str">
        <f aca="false">IF(MOONDB!AQ122="", "", MOONDB!AQ122)</f>
        <v/>
      </c>
      <c r="AG122" s="73" t="str">
        <f aca="false">IF(MOONDB!AR122="", "", MOONDB!AR122)</f>
        <v/>
      </c>
      <c r="AH122" s="73" t="str">
        <f aca="false">IF(MOONDB!AS122="", "", MOONDB!AS122)</f>
        <v/>
      </c>
      <c r="AI122" s="73" t="str">
        <f aca="false">IF(MOONDB!AT122="", "", MOONDB!AT122)</f>
        <v/>
      </c>
      <c r="AJ122" s="73" t="str">
        <f aca="false">IF(MOONDB!AU122="", "", MOONDB!AU122)</f>
        <v/>
      </c>
      <c r="AK122" s="74"/>
      <c r="AL122" s="74"/>
      <c r="AM122" s="74"/>
      <c r="AN122" s="74"/>
      <c r="AO122" s="74"/>
      <c r="AP122" s="74"/>
    </row>
    <row r="123" customFormat="false" ht="14.7" hidden="false" customHeight="true" outlineLevel="0" collapsed="false">
      <c r="A123" s="72" t="str">
        <f aca="false">IF(MOONDB!A123="", "", MOONDB!A123)</f>
        <v>Apollo 15 Lunar Module Lander</v>
      </c>
      <c r="B123" s="72" t="str">
        <f aca="false">IF(MOONDB!B123="", "", MOONDB!B123)</f>
        <v>Apollo 15</v>
      </c>
      <c r="C123" s="72" t="str">
        <f aca="false">IF(MOONDB!C123="", "", MOONDB!C123)</f>
        <v>Apollo</v>
      </c>
      <c r="D123" s="72" t="str">
        <f aca="false">IF(MOONDB!D123="", "", MOONDB!D123)</f>
        <v>-</v>
      </c>
      <c r="E123" s="72" t="str">
        <f aca="false">IF(MOONDB!E123="", "", MOONDB!E123)</f>
        <v>1971-063C</v>
      </c>
      <c r="F123" s="72" t="str">
        <f aca="false">IF(MOONDB!F123="", "", MOONDB!F123)</f>
        <v>1971-063C</v>
      </c>
      <c r="G123" s="72" t="n">
        <f aca="false">IF(MOONDB!G123="", "", MOONDB!G123)</f>
        <v>26140</v>
      </c>
      <c r="H123" s="72" t="str">
        <f aca="false">IF(MOONDB!H123="", "", MOONDB!H123)</f>
        <v>Saturn 5</v>
      </c>
      <c r="I123" s="72" t="str">
        <f aca="false">IF(MOONDB!I123="", "", MOONDB!I123)</f>
        <v>Cape Canaveral, United States</v>
      </c>
      <c r="J123" s="72" t="str">
        <f aca="false">IF(MOONDB!J123="", "", MOONDB!J123)</f>
        <v>NASA-Office of Space Science Applications , NASA-Office of Manned Space Flight</v>
      </c>
      <c r="K123" s="72" t="str">
        <f aca="false">IF(MOONDB!K123="", "", MOONDB!K123)</f>
        <v>USA</v>
      </c>
      <c r="L123" s="72" t="str">
        <f aca="false">IF(MOONDB!L123="", "", MOONDB!L123)</f>
        <v>R-LND</v>
      </c>
      <c r="M123" s="73" t="str">
        <f aca="false">IF(MOONDB!M123="", "", MOONDB!M123)</f>
        <v/>
      </c>
      <c r="N123" s="73" t="str">
        <f aca="false">IF(MOONDB!N123="", "", MOONDB!N123)</f>
        <v/>
      </c>
      <c r="O123" s="72" t="str">
        <f aca="false">IF(MOONDB!O123="", "", MOONDB!O123)</f>
        <v>Unknown</v>
      </c>
      <c r="P123" s="72" t="str">
        <f aca="false">IF(MOONDB!P123="", "", MOONDB!P123)</f>
        <v>Soft landing</v>
      </c>
      <c r="Q123" s="72" t="str">
        <f aca="false">IF(MOONDB!Q123="", "", MOONDB!Q123)</f>
        <v/>
      </c>
      <c r="R123" s="72" t="str">
        <f aca="false">IF(MOONDB!R123="", "", MOONDB!R123)</f>
        <v>Success</v>
      </c>
      <c r="S123" s="72" t="str">
        <f aca="false">IF(MOONDB!S123="", "", MOONDB!S123)</f>
        <v/>
      </c>
      <c r="T123" s="72" t="str">
        <f aca="false">IF(MOONDB!T123="", "", MOONDB!T123)</f>
        <v/>
      </c>
      <c r="U123" s="72" t="str">
        <f aca="false">IF(MOONDB!U123="", "", MOONDB!U123)</f>
        <v>Moon surface</v>
      </c>
      <c r="V123" s="72" t="str">
        <f aca="false">IF(MOONDB!V123="", "", MOONDB!V123)</f>
        <v>M</v>
      </c>
      <c r="W123" s="72" t="str">
        <f aca="false">IF(MOONDB!W123="", "", MOONDB!W123)</f>
        <v>Soft landed (Moon)</v>
      </c>
      <c r="X123" s="72" t="n">
        <f aca="false">IF(MOONDB!X123="", "", MOONDB!X123)</f>
        <v>26144</v>
      </c>
      <c r="Y123" s="72" t="str">
        <f aca="false">IF(MOONDB!Y123="", "", MOONDB!Y123)</f>
        <v>LRO</v>
      </c>
      <c r="Z123" s="72" t="str">
        <f aca="false">IF(MOONDB!Z123="", "", MOONDB!Z123)</f>
        <v>d</v>
      </c>
      <c r="AA123" s="73" t="n">
        <f aca="false">IF(MOONDB!AA123="", "", MOONDB!AA123)</f>
        <v>26.13239</v>
      </c>
      <c r="AB123" s="73" t="n">
        <f aca="false">IF(MOONDB!AB123="", "", MOONDB!AB123)</f>
        <v>3.6333</v>
      </c>
      <c r="AC123" s="73" t="str">
        <f aca="false">IF(MOONDB!AC123="", "", MOONDB!AC123)</f>
        <v/>
      </c>
      <c r="AD123" s="73" t="str">
        <f aca="false">IF(MOONDB!AO123="", "", MOONDB!AO123)</f>
        <v/>
      </c>
      <c r="AE123" s="73" t="str">
        <f aca="false">IF(MOONDB!AP123="", "", MOONDB!AP123)</f>
        <v/>
      </c>
      <c r="AF123" s="73" t="str">
        <f aca="false">IF(MOONDB!AQ123="", "", MOONDB!AQ123)</f>
        <v/>
      </c>
      <c r="AG123" s="73" t="str">
        <f aca="false">IF(MOONDB!AR123="", "", MOONDB!AR123)</f>
        <v/>
      </c>
      <c r="AH123" s="73" t="str">
        <f aca="false">IF(MOONDB!AS123="", "", MOONDB!AS123)</f>
        <v/>
      </c>
      <c r="AI123" s="73" t="str">
        <f aca="false">IF(MOONDB!AT123="", "", MOONDB!AT123)</f>
        <v/>
      </c>
      <c r="AJ123" s="73" t="str">
        <f aca="false">IF(MOONDB!AU123="", "", MOONDB!AU123)</f>
        <v/>
      </c>
      <c r="AK123" s="74"/>
      <c r="AL123" s="74"/>
      <c r="AM123" s="74"/>
      <c r="AN123" s="74"/>
      <c r="AO123" s="74"/>
      <c r="AP123" s="74"/>
    </row>
    <row r="124" customFormat="false" ht="14.7" hidden="false" customHeight="true" outlineLevel="0" collapsed="false">
      <c r="A124" s="72" t="str">
        <f aca="false">IF(MOONDB!A124="", "", MOONDB!A124)</f>
        <v>Luna 18 Ascent and re-entry stage</v>
      </c>
      <c r="B124" s="72" t="str">
        <f aca="false">IF(MOONDB!B124="", "", MOONDB!B124)</f>
        <v>Luna 18</v>
      </c>
      <c r="C124" s="72" t="str">
        <f aca="false">IF(MOONDB!C124="", "", MOONDB!C124)</f>
        <v>Luna</v>
      </c>
      <c r="D124" s="72" t="str">
        <f aca="false">IF(MOONDB!D124="", "", MOONDB!D124)</f>
        <v>-</v>
      </c>
      <c r="E124" s="72" t="str">
        <f aca="false">IF(MOONDB!E124="", "", MOONDB!E124)</f>
        <v>1971-073A</v>
      </c>
      <c r="F124" s="72" t="str">
        <f aca="false">IF(MOONDB!F124="", "", MOONDB!F124)</f>
        <v>1971-073A</v>
      </c>
      <c r="G124" s="72" t="n">
        <f aca="false">IF(MOONDB!G124="", "", MOONDB!G124)</f>
        <v>26178</v>
      </c>
      <c r="H124" s="72" t="str">
        <f aca="false">IF(MOONDB!H124="", "", MOONDB!H124)</f>
        <v>Proton Booster Plus Upper Stage and Escape Stages</v>
      </c>
      <c r="I124" s="72" t="str">
        <f aca="false">IF(MOONDB!I124="", "", MOONDB!I124)</f>
        <v>Tyuratam (Baikonur Cosmodrome), U.S.S.R</v>
      </c>
      <c r="J124" s="72" t="str">
        <f aca="false">IF(MOONDB!J124="", "", MOONDB!J124)</f>
        <v>Unknown</v>
      </c>
      <c r="K124" s="72" t="str">
        <f aca="false">IF(MOONDB!K124="", "", MOONDB!K124)</f>
        <v>USSR</v>
      </c>
      <c r="L124" s="72" t="str">
        <f aca="false">IF(MOONDB!L124="", "", MOONDB!L124)</f>
        <v>R-ASC</v>
      </c>
      <c r="M124" s="73" t="str">
        <f aca="false">IF(MOONDB!M124="", "", MOONDB!M124)</f>
        <v/>
      </c>
      <c r="N124" s="73" t="n">
        <f aca="false">IF(MOONDB!N124="", "", MOONDB!N124)</f>
        <v>5600</v>
      </c>
      <c r="O124" s="72" t="str">
        <f aca="false">IF(MOONDB!O124="", "", MOONDB!O124)</f>
        <v>Unknown</v>
      </c>
      <c r="P124" s="72" t="str">
        <f aca="false">IF(MOONDB!P124="", "", MOONDB!P124)</f>
        <v>Sample return (from surface)</v>
      </c>
      <c r="Q124" s="72" t="str">
        <f aca="false">IF(MOONDB!Q124="", "", MOONDB!Q124)</f>
        <v/>
      </c>
      <c r="R124" s="72" t="str">
        <f aca="false">IF(MOONDB!R124="", "", MOONDB!R124)</f>
        <v>Unproven</v>
      </c>
      <c r="S124" s="72" t="str">
        <f aca="false">IF(MOONDB!S124="", "", MOONDB!S124)</f>
        <v>Spacecraft malfunction</v>
      </c>
      <c r="T124" s="72" t="str">
        <f aca="false">IF(MOONDB!T124="", "", MOONDB!T124)</f>
        <v/>
      </c>
      <c r="U124" s="72" t="str">
        <f aca="false">IF(MOONDB!U124="", "", MOONDB!U124)</f>
        <v>Earth soft landing</v>
      </c>
      <c r="V124" s="72" t="str">
        <f aca="false">IF(MOONDB!V124="", "", MOONDB!V124)</f>
        <v>M</v>
      </c>
      <c r="W124" s="72" t="str">
        <f aca="false">IF(MOONDB!W124="", "", MOONDB!W124)</f>
        <v>Impacted (unintentional)</v>
      </c>
      <c r="X124" s="72" t="n">
        <f aca="false">IF(MOONDB!X124="", "", MOONDB!X124)</f>
        <v>26187</v>
      </c>
      <c r="Y124" s="72" t="str">
        <f aca="false">IF(MOONDB!Y124="", "", MOONDB!Y124)</f>
        <v>estimated</v>
      </c>
      <c r="Z124" s="72" t="str">
        <f aca="false">IF(MOONDB!Z124="", "", MOONDB!Z124)</f>
        <v>n</v>
      </c>
      <c r="AA124" s="73" t="n">
        <f aca="false">IF(MOONDB!AA124="", "", MOONDB!AA124)</f>
        <v>3.76</v>
      </c>
      <c r="AB124" s="73" t="n">
        <f aca="false">IF(MOONDB!AB124="", "", MOONDB!AB124)</f>
        <v>56.66</v>
      </c>
      <c r="AC124" s="73" t="str">
        <f aca="false">IF(MOONDB!AC124="", "", MOONDB!AC124)</f>
        <v/>
      </c>
      <c r="AD124" s="73" t="str">
        <f aca="false">IF(MOONDB!AO124="", "", MOONDB!AO124)</f>
        <v/>
      </c>
      <c r="AE124" s="73" t="str">
        <f aca="false">IF(MOONDB!AP124="", "", MOONDB!AP124)</f>
        <v/>
      </c>
      <c r="AF124" s="73" t="str">
        <f aca="false">IF(MOONDB!AQ124="", "", MOONDB!AQ124)</f>
        <v/>
      </c>
      <c r="AG124" s="73" t="str">
        <f aca="false">IF(MOONDB!AR124="", "", MOONDB!AR124)</f>
        <v/>
      </c>
      <c r="AH124" s="73" t="str">
        <f aca="false">IF(MOONDB!AS124="", "", MOONDB!AS124)</f>
        <v/>
      </c>
      <c r="AI124" s="73" t="str">
        <f aca="false">IF(MOONDB!AT124="", "", MOONDB!AT124)</f>
        <v/>
      </c>
      <c r="AJ124" s="73" t="str">
        <f aca="false">IF(MOONDB!AU124="", "", MOONDB!AU124)</f>
        <v/>
      </c>
      <c r="AK124" s="74"/>
      <c r="AL124" s="74"/>
      <c r="AM124" s="74"/>
      <c r="AN124" s="74"/>
      <c r="AO124" s="74"/>
      <c r="AP124" s="74"/>
    </row>
    <row r="125" customFormat="false" ht="14.25" hidden="false" customHeight="true" outlineLevel="0" collapsed="false">
      <c r="A125" s="72" t="str">
        <f aca="false">IF(MOONDB!A125="", "", MOONDB!A125)</f>
        <v>Luna 18 Lander</v>
      </c>
      <c r="B125" s="72" t="str">
        <f aca="false">IF(MOONDB!B125="", "", MOONDB!B125)</f>
        <v>Luna 18</v>
      </c>
      <c r="C125" s="72" t="str">
        <f aca="false">IF(MOONDB!C125="", "", MOONDB!C125)</f>
        <v>Luna</v>
      </c>
      <c r="D125" s="72" t="str">
        <f aca="false">IF(MOONDB!D125="", "", MOONDB!D125)</f>
        <v>-</v>
      </c>
      <c r="E125" s="72" t="str">
        <f aca="false">IF(MOONDB!E125="", "", MOONDB!E125)</f>
        <v>1971-073A</v>
      </c>
      <c r="F125" s="72" t="str">
        <f aca="false">IF(MOONDB!F125="", "", MOONDB!F125)</f>
        <v>1971-073A</v>
      </c>
      <c r="G125" s="72" t="n">
        <f aca="false">IF(MOONDB!G125="", "", MOONDB!G125)</f>
        <v>26178</v>
      </c>
      <c r="H125" s="72" t="str">
        <f aca="false">IF(MOONDB!H125="", "", MOONDB!H125)</f>
        <v>Proton Booster Plus Upper Stage and Escape Stages</v>
      </c>
      <c r="I125" s="72" t="str">
        <f aca="false">IF(MOONDB!I125="", "", MOONDB!I125)</f>
        <v>Tyuratam (Baikonur Cosmodrome), U.S.S.R</v>
      </c>
      <c r="J125" s="72" t="str">
        <f aca="false">IF(MOONDB!J125="", "", MOONDB!J125)</f>
        <v>Unknown</v>
      </c>
      <c r="K125" s="72" t="str">
        <f aca="false">IF(MOONDB!K125="", "", MOONDB!K125)</f>
        <v>USSR</v>
      </c>
      <c r="L125" s="72" t="str">
        <f aca="false">IF(MOONDB!L125="", "", MOONDB!L125)</f>
        <v>R-LND</v>
      </c>
      <c r="M125" s="73" t="n">
        <f aca="false">IF(MOONDB!M125="", "", MOONDB!M125)</f>
        <v>5750</v>
      </c>
      <c r="N125" s="73" t="n">
        <f aca="false">IF(MOONDB!N125="", "", MOONDB!N125)</f>
        <v>5600</v>
      </c>
      <c r="O125" s="72" t="str">
        <f aca="false">IF(MOONDB!O125="", "", MOONDB!O125)</f>
        <v>Unknown</v>
      </c>
      <c r="P125" s="72" t="str">
        <f aca="false">IF(MOONDB!P125="", "", MOONDB!P125)</f>
        <v>Soft landing</v>
      </c>
      <c r="Q125" s="72" t="str">
        <f aca="false">IF(MOONDB!Q125="", "", MOONDB!Q125)</f>
        <v/>
      </c>
      <c r="R125" s="72" t="str">
        <f aca="false">IF(MOONDB!R125="", "", MOONDB!R125)</f>
        <v>Failure</v>
      </c>
      <c r="S125" s="72" t="str">
        <f aca="false">IF(MOONDB!S125="", "", MOONDB!S125)</f>
        <v>Spacecraft malfunction</v>
      </c>
      <c r="T125" s="72" t="str">
        <f aca="false">IF(MOONDB!T125="", "", MOONDB!T125)</f>
        <v/>
      </c>
      <c r="U125" s="72" t="str">
        <f aca="false">IF(MOONDB!U125="", "", MOONDB!U125)</f>
        <v>Moon surface</v>
      </c>
      <c r="V125" s="72" t="str">
        <f aca="false">IF(MOONDB!V125="", "", MOONDB!V125)</f>
        <v>M</v>
      </c>
      <c r="W125" s="72" t="str">
        <f aca="false">IF(MOONDB!W125="", "", MOONDB!W125)</f>
        <v>Impacted (unintentional)</v>
      </c>
      <c r="X125" s="72" t="n">
        <f aca="false">IF(MOONDB!X125="", "", MOONDB!X125)</f>
        <v>26187</v>
      </c>
      <c r="Y125" s="72" t="str">
        <f aca="false">IF(MOONDB!Y125="", "", MOONDB!Y125)</f>
        <v>estimated</v>
      </c>
      <c r="Z125" s="72" t="str">
        <f aca="false">IF(MOONDB!Z125="", "", MOONDB!Z125)</f>
        <v>n</v>
      </c>
      <c r="AA125" s="73" t="n">
        <f aca="false">IF(MOONDB!AA125="", "", MOONDB!AA125)</f>
        <v>3.76</v>
      </c>
      <c r="AB125" s="73" t="n">
        <f aca="false">IF(MOONDB!AB125="", "", MOONDB!AB125)</f>
        <v>56.66</v>
      </c>
      <c r="AC125" s="73" t="str">
        <f aca="false">IF(MOONDB!AC125="", "", MOONDB!AC125)</f>
        <v/>
      </c>
      <c r="AD125" s="73" t="str">
        <f aca="false">IF(MOONDB!AO125="", "", MOONDB!AO125)</f>
        <v/>
      </c>
      <c r="AE125" s="73" t="str">
        <f aca="false">IF(MOONDB!AP125="", "", MOONDB!AP125)</f>
        <v/>
      </c>
      <c r="AF125" s="73" t="str">
        <f aca="false">IF(MOONDB!AQ125="", "", MOONDB!AQ125)</f>
        <v/>
      </c>
      <c r="AG125" s="73" t="str">
        <f aca="false">IF(MOONDB!AR125="", "", MOONDB!AR125)</f>
        <v/>
      </c>
      <c r="AH125" s="73" t="str">
        <f aca="false">IF(MOONDB!AS125="", "", MOONDB!AS125)</f>
        <v/>
      </c>
      <c r="AI125" s="73" t="str">
        <f aca="false">IF(MOONDB!AT125="", "", MOONDB!AT125)</f>
        <v/>
      </c>
      <c r="AJ125" s="73" t="str">
        <f aca="false">IF(MOONDB!AU125="", "", MOONDB!AU125)</f>
        <v/>
      </c>
      <c r="AK125" s="74"/>
      <c r="AL125" s="74"/>
      <c r="AM125" s="74"/>
      <c r="AN125" s="74"/>
      <c r="AO125" s="74"/>
      <c r="AP125" s="74"/>
    </row>
    <row r="126" customFormat="false" ht="14.25" hidden="false" customHeight="true" outlineLevel="0" collapsed="false">
      <c r="A126" s="72" t="str">
        <f aca="false">IF(MOONDB!A126="", "", MOONDB!A126)</f>
        <v>Luna 19</v>
      </c>
      <c r="B126" s="72" t="str">
        <f aca="false">IF(MOONDB!B126="", "", MOONDB!B126)</f>
        <v>Luna 19</v>
      </c>
      <c r="C126" s="72" t="str">
        <f aca="false">IF(MOONDB!C126="", "", MOONDB!C126)</f>
        <v>Luna</v>
      </c>
      <c r="D126" s="72" t="str">
        <f aca="false">IF(MOONDB!D126="", "", MOONDB!D126)</f>
        <v>-</v>
      </c>
      <c r="E126" s="72" t="str">
        <f aca="false">IF(MOONDB!E126="", "", MOONDB!E126)</f>
        <v>1971-082A</v>
      </c>
      <c r="F126" s="72" t="str">
        <f aca="false">IF(MOONDB!F126="", "", MOONDB!F126)</f>
        <v>1971-082A</v>
      </c>
      <c r="G126" s="72" t="n">
        <f aca="false">IF(MOONDB!G126="", "", MOONDB!G126)</f>
        <v>26204</v>
      </c>
      <c r="H126" s="72" t="str">
        <f aca="false">IF(MOONDB!H126="", "", MOONDB!H126)</f>
        <v>Proton Booster Plus Upper Stage and Escape Stages</v>
      </c>
      <c r="I126" s="72" t="str">
        <f aca="false">IF(MOONDB!I126="", "", MOONDB!I126)</f>
        <v>Tyuratam (Baikonur Cosmodrome), U.S.S.R</v>
      </c>
      <c r="J126" s="72" t="str">
        <f aca="false">IF(MOONDB!J126="", "", MOONDB!J126)</f>
        <v>Unknown</v>
      </c>
      <c r="K126" s="72" t="str">
        <f aca="false">IF(MOONDB!K126="", "", MOONDB!K126)</f>
        <v>USSR</v>
      </c>
      <c r="L126" s="72" t="str">
        <f aca="false">IF(MOONDB!L126="", "", MOONDB!L126)</f>
        <v>R-ORB</v>
      </c>
      <c r="M126" s="73" t="str">
        <f aca="false">IF(MOONDB!M126="", "", MOONDB!M126)</f>
        <v/>
      </c>
      <c r="N126" s="73" t="n">
        <f aca="false">IF(MOONDB!N126="", "", MOONDB!N126)</f>
        <v>5600</v>
      </c>
      <c r="O126" s="72" t="str">
        <f aca="false">IF(MOONDB!O126="", "", MOONDB!O126)</f>
        <v>Unknown</v>
      </c>
      <c r="P126" s="72" t="str">
        <f aca="false">IF(MOONDB!P126="", "", MOONDB!P126)</f>
        <v>Orbit</v>
      </c>
      <c r="Q126" s="72" t="str">
        <f aca="false">IF(MOONDB!Q126="", "", MOONDB!Q126)</f>
        <v/>
      </c>
      <c r="R126" s="72" t="str">
        <f aca="false">IF(MOONDB!R126="", "", MOONDB!R126)</f>
        <v>Success</v>
      </c>
      <c r="S126" s="72" t="str">
        <f aca="false">IF(MOONDB!S126="", "", MOONDB!S126)</f>
        <v/>
      </c>
      <c r="T126" s="72" t="str">
        <f aca="false">IF(MOONDB!T126="", "", MOONDB!T126)</f>
        <v/>
      </c>
      <c r="U126" s="72" t="str">
        <f aca="false">IF(MOONDB!U126="", "", MOONDB!U126)</f>
        <v>Moon impact</v>
      </c>
      <c r="V126" s="72" t="str">
        <f aca="false">IF(MOONDB!V126="", "", MOONDB!V126)</f>
        <v>M</v>
      </c>
      <c r="W126" s="72" t="str">
        <f aca="false">IF(MOONDB!W126="", "", MOONDB!W126)</f>
        <v>Impacted (orbit decay)</v>
      </c>
      <c r="X126" s="72" t="str">
        <f aca="false">IF(MOONDB!X126="", "", MOONDB!X126)</f>
        <v>Unknown (1973)   </v>
      </c>
      <c r="Y126" s="72" t="str">
        <f aca="false">IF(MOONDB!Y126="", "", MOONDB!Y126)</f>
        <v/>
      </c>
      <c r="Z126" s="72" t="str">
        <f aca="false">IF(MOONDB!Z126="", "", MOONDB!Z126)</f>
        <v>g</v>
      </c>
      <c r="AA126" s="73" t="str">
        <f aca="false">IF(MOONDB!AA126="", "", MOONDB!AA126)</f>
        <v>Unknown</v>
      </c>
      <c r="AB126" s="73" t="str">
        <f aca="false">IF(MOONDB!AB126="", "", MOONDB!AB126)</f>
        <v>Unknown</v>
      </c>
      <c r="AC126" s="73" t="str">
        <f aca="false">IF(MOONDB!AC126="", "", MOONDB!AC126)</f>
        <v/>
      </c>
      <c r="AD126" s="73" t="str">
        <f aca="false">IF(MOONDB!AO126="", "", MOONDB!AO126)</f>
        <v/>
      </c>
      <c r="AE126" s="73" t="str">
        <f aca="false">IF(MOONDB!AP126="", "", MOONDB!AP126)</f>
        <v/>
      </c>
      <c r="AF126" s="73" t="str">
        <f aca="false">IF(MOONDB!AQ126="", "", MOONDB!AQ126)</f>
        <v/>
      </c>
      <c r="AG126" s="73" t="str">
        <f aca="false">IF(MOONDB!AR126="", "", MOONDB!AR126)</f>
        <v/>
      </c>
      <c r="AH126" s="73" t="str">
        <f aca="false">IF(MOONDB!AS126="", "", MOONDB!AS126)</f>
        <v/>
      </c>
      <c r="AI126" s="73" t="str">
        <f aca="false">IF(MOONDB!AT126="", "", MOONDB!AT126)</f>
        <v/>
      </c>
      <c r="AJ126" s="73" t="str">
        <f aca="false">IF(MOONDB!AU126="", "", MOONDB!AU126)</f>
        <v/>
      </c>
      <c r="AK126" s="74"/>
      <c r="AL126" s="74"/>
      <c r="AM126" s="74"/>
      <c r="AN126" s="74"/>
      <c r="AO126" s="74"/>
      <c r="AP126" s="74"/>
    </row>
    <row r="127" customFormat="false" ht="14.25" hidden="false" customHeight="true" outlineLevel="0" collapsed="false">
      <c r="A127" s="72" t="str">
        <f aca="false">IF(MOONDB!A127="", "", MOONDB!A127)</f>
        <v>Luna 20 Ascent and re-entry stage</v>
      </c>
      <c r="B127" s="72" t="str">
        <f aca="false">IF(MOONDB!B127="", "", MOONDB!B127)</f>
        <v>Luna 20</v>
      </c>
      <c r="C127" s="72" t="str">
        <f aca="false">IF(MOONDB!C127="", "", MOONDB!C127)</f>
        <v>Luna</v>
      </c>
      <c r="D127" s="72" t="str">
        <f aca="false">IF(MOONDB!D127="", "", MOONDB!D127)</f>
        <v>-</v>
      </c>
      <c r="E127" s="72" t="str">
        <f aca="false">IF(MOONDB!E127="", "", MOONDB!E127)</f>
        <v>1972-007A</v>
      </c>
      <c r="F127" s="72" t="str">
        <f aca="false">IF(MOONDB!F127="", "", MOONDB!F127)</f>
        <v>1972-007A</v>
      </c>
      <c r="G127" s="72" t="n">
        <f aca="false">IF(MOONDB!G127="", "", MOONDB!G127)</f>
        <v>26343</v>
      </c>
      <c r="H127" s="72" t="str">
        <f aca="false">IF(MOONDB!H127="", "", MOONDB!H127)</f>
        <v>Proton Booster Plus Upper Stage and Escape Stages</v>
      </c>
      <c r="I127" s="72" t="str">
        <f aca="false">IF(MOONDB!I127="", "", MOONDB!I127)</f>
        <v>Tyuratam (Baikonur Cosmodrome), U.S.S.R</v>
      </c>
      <c r="J127" s="72" t="str">
        <f aca="false">IF(MOONDB!J127="", "", MOONDB!J127)</f>
        <v>Unknown</v>
      </c>
      <c r="K127" s="72" t="str">
        <f aca="false">IF(MOONDB!K127="", "", MOONDB!K127)</f>
        <v>USSR</v>
      </c>
      <c r="L127" s="72" t="str">
        <f aca="false">IF(MOONDB!L127="", "", MOONDB!L127)</f>
        <v>R-ASC</v>
      </c>
      <c r="M127" s="73" t="str">
        <f aca="false">IF(MOONDB!M127="", "", MOONDB!M127)</f>
        <v/>
      </c>
      <c r="N127" s="73" t="n">
        <f aca="false">IF(MOONDB!N127="", "", MOONDB!N127)</f>
        <v>5600</v>
      </c>
      <c r="O127" s="72" t="str">
        <f aca="false">IF(MOONDB!O127="", "", MOONDB!O127)</f>
        <v>Unknown</v>
      </c>
      <c r="P127" s="72" t="str">
        <f aca="false">IF(MOONDB!P127="", "", MOONDB!P127)</f>
        <v>Sample return (from surface)</v>
      </c>
      <c r="Q127" s="72" t="str">
        <f aca="false">IF(MOONDB!Q127="", "", MOONDB!Q127)</f>
        <v/>
      </c>
      <c r="R127" s="72" t="str">
        <f aca="false">IF(MOONDB!R127="", "", MOONDB!R127)</f>
        <v>Success</v>
      </c>
      <c r="S127" s="72" t="str">
        <f aca="false">IF(MOONDB!S127="", "", MOONDB!S127)</f>
        <v/>
      </c>
      <c r="T127" s="72" t="str">
        <f aca="false">IF(MOONDB!T127="", "", MOONDB!T127)</f>
        <v/>
      </c>
      <c r="U127" s="72" t="str">
        <f aca="false">IF(MOONDB!U127="", "", MOONDB!U127)</f>
        <v>Earth soft landing</v>
      </c>
      <c r="V127" s="72" t="str">
        <f aca="false">IF(MOONDB!V127="", "", MOONDB!V127)</f>
        <v>E</v>
      </c>
      <c r="W127" s="72" t="str">
        <f aca="false">IF(MOONDB!W127="", "", MOONDB!W127)</f>
        <v>Soft landed (Earth)</v>
      </c>
      <c r="X127" s="72" t="n">
        <f aca="false">IF(MOONDB!X127="", "", MOONDB!X127)</f>
        <v>26354</v>
      </c>
      <c r="Y127" s="72" t="str">
        <f aca="false">IF(MOONDB!Y127="", "", MOONDB!Y127)</f>
        <v/>
      </c>
      <c r="Z127" s="72" t="str">
        <f aca="false">IF(MOONDB!Z127="", "", MOONDB!Z127)</f>
        <v/>
      </c>
      <c r="AA127" s="73" t="str">
        <f aca="false">IF(MOONDB!AA127="", "", MOONDB!AA127)</f>
        <v/>
      </c>
      <c r="AB127" s="73" t="str">
        <f aca="false">IF(MOONDB!AB127="", "", MOONDB!AB127)</f>
        <v/>
      </c>
      <c r="AC127" s="73" t="str">
        <f aca="false">IF(MOONDB!AC127="", "", MOONDB!AC127)</f>
        <v/>
      </c>
      <c r="AD127" s="73" t="str">
        <f aca="false">IF(MOONDB!AO127="", "", MOONDB!AO127)</f>
        <v/>
      </c>
      <c r="AE127" s="73" t="str">
        <f aca="false">IF(MOONDB!AP127="", "", MOONDB!AP127)</f>
        <v/>
      </c>
      <c r="AF127" s="73" t="str">
        <f aca="false">IF(MOONDB!AQ127="", "", MOONDB!AQ127)</f>
        <v/>
      </c>
      <c r="AG127" s="73" t="str">
        <f aca="false">IF(MOONDB!AR127="", "", MOONDB!AR127)</f>
        <v/>
      </c>
      <c r="AH127" s="73" t="str">
        <f aca="false">IF(MOONDB!AS127="", "", MOONDB!AS127)</f>
        <v/>
      </c>
      <c r="AI127" s="73" t="str">
        <f aca="false">IF(MOONDB!AT127="", "", MOONDB!AT127)</f>
        <v/>
      </c>
      <c r="AJ127" s="73" t="str">
        <f aca="false">IF(MOONDB!AU127="", "", MOONDB!AU127)</f>
        <v/>
      </c>
      <c r="AK127" s="74"/>
      <c r="AL127" s="74"/>
      <c r="AM127" s="74"/>
      <c r="AN127" s="74"/>
      <c r="AO127" s="74"/>
      <c r="AP127" s="74"/>
    </row>
    <row r="128" customFormat="false" ht="14.25" hidden="false" customHeight="true" outlineLevel="0" collapsed="false">
      <c r="A128" s="72" t="str">
        <f aca="false">IF(MOONDB!A128="", "", MOONDB!A128)</f>
        <v>Luna 20 Lander</v>
      </c>
      <c r="B128" s="72" t="str">
        <f aca="false">IF(MOONDB!B128="", "", MOONDB!B128)</f>
        <v>Luna 20</v>
      </c>
      <c r="C128" s="72" t="str">
        <f aca="false">IF(MOONDB!C128="", "", MOONDB!C128)</f>
        <v>Luna</v>
      </c>
      <c r="D128" s="72" t="str">
        <f aca="false">IF(MOONDB!D128="", "", MOONDB!D128)</f>
        <v>-</v>
      </c>
      <c r="E128" s="72" t="str">
        <f aca="false">IF(MOONDB!E128="", "", MOONDB!E128)</f>
        <v>1972-007A</v>
      </c>
      <c r="F128" s="72" t="str">
        <f aca="false">IF(MOONDB!F128="", "", MOONDB!F128)</f>
        <v>1972-007A</v>
      </c>
      <c r="G128" s="72" t="n">
        <f aca="false">IF(MOONDB!G128="", "", MOONDB!G128)</f>
        <v>26343</v>
      </c>
      <c r="H128" s="72" t="str">
        <f aca="false">IF(MOONDB!H128="", "", MOONDB!H128)</f>
        <v>Proton Booster Plus Upper Stage and Escape Stages</v>
      </c>
      <c r="I128" s="72" t="str">
        <f aca="false">IF(MOONDB!I128="", "", MOONDB!I128)</f>
        <v>Tyuratam (Baikonur Cosmodrome), U.S.S.R</v>
      </c>
      <c r="J128" s="72" t="str">
        <f aca="false">IF(MOONDB!J128="", "", MOONDB!J128)</f>
        <v>Unknown</v>
      </c>
      <c r="K128" s="72" t="str">
        <f aca="false">IF(MOONDB!K128="", "", MOONDB!K128)</f>
        <v>USSR</v>
      </c>
      <c r="L128" s="72" t="str">
        <f aca="false">IF(MOONDB!L128="", "", MOONDB!L128)</f>
        <v>R-LND</v>
      </c>
      <c r="M128" s="73" t="str">
        <f aca="false">IF(MOONDB!M128="", "", MOONDB!M128)</f>
        <v/>
      </c>
      <c r="N128" s="73" t="str">
        <f aca="false">IF(MOONDB!N128="", "", MOONDB!N128)</f>
        <v/>
      </c>
      <c r="O128" s="72" t="str">
        <f aca="false">IF(MOONDB!O128="", "", MOONDB!O128)</f>
        <v>Unknown</v>
      </c>
      <c r="P128" s="72" t="str">
        <f aca="false">IF(MOONDB!P128="", "", MOONDB!P128)</f>
        <v>Soft landing</v>
      </c>
      <c r="Q128" s="72" t="str">
        <f aca="false">IF(MOONDB!Q128="", "", MOONDB!Q128)</f>
        <v/>
      </c>
      <c r="R128" s="72" t="str">
        <f aca="false">IF(MOONDB!R128="", "", MOONDB!R128)</f>
        <v>Success</v>
      </c>
      <c r="S128" s="72" t="str">
        <f aca="false">IF(MOONDB!S128="", "", MOONDB!S128)</f>
        <v/>
      </c>
      <c r="T128" s="72" t="str">
        <f aca="false">IF(MOONDB!T128="", "", MOONDB!T128)</f>
        <v/>
      </c>
      <c r="U128" s="72" t="str">
        <f aca="false">IF(MOONDB!U128="", "", MOONDB!U128)</f>
        <v>Moon surface</v>
      </c>
      <c r="V128" s="72" t="str">
        <f aca="false">IF(MOONDB!V128="", "", MOONDB!V128)</f>
        <v>M</v>
      </c>
      <c r="W128" s="72" t="str">
        <f aca="false">IF(MOONDB!W128="", "", MOONDB!W128)</f>
        <v>Soft landed (Moon)</v>
      </c>
      <c r="X128" s="72" t="n">
        <f aca="false">IF(MOONDB!X128="", "", MOONDB!X128)</f>
        <v>26350</v>
      </c>
      <c r="Y128" s="72" t="str">
        <f aca="false">IF(MOONDB!Y128="", "", MOONDB!Y128)</f>
        <v>LRO</v>
      </c>
      <c r="Z128" s="72" t="str">
        <f aca="false">IF(MOONDB!Z128="", "", MOONDB!Z128)</f>
        <v>d</v>
      </c>
      <c r="AA128" s="73" t="n">
        <f aca="false">IF(MOONDB!AA128="", "", MOONDB!AA128)</f>
        <v>3.7863</v>
      </c>
      <c r="AB128" s="73" t="n">
        <f aca="false">IF(MOONDB!AB128="", "", MOONDB!AB128)</f>
        <v>56.6242</v>
      </c>
      <c r="AC128" s="73" t="str">
        <f aca="false">IF(MOONDB!AC128="", "", MOONDB!AC128)</f>
        <v/>
      </c>
      <c r="AD128" s="73" t="str">
        <f aca="false">IF(MOONDB!AO128="", "", MOONDB!AO128)</f>
        <v/>
      </c>
      <c r="AE128" s="73" t="str">
        <f aca="false">IF(MOONDB!AP128="", "", MOONDB!AP128)</f>
        <v/>
      </c>
      <c r="AF128" s="73" t="str">
        <f aca="false">IF(MOONDB!AQ128="", "", MOONDB!AQ128)</f>
        <v/>
      </c>
      <c r="AG128" s="73" t="str">
        <f aca="false">IF(MOONDB!AR128="", "", MOONDB!AR128)</f>
        <v/>
      </c>
      <c r="AH128" s="73" t="str">
        <f aca="false">IF(MOONDB!AS128="", "", MOONDB!AS128)</f>
        <v/>
      </c>
      <c r="AI128" s="73" t="str">
        <f aca="false">IF(MOONDB!AT128="", "", MOONDB!AT128)</f>
        <v/>
      </c>
      <c r="AJ128" s="73" t="str">
        <f aca="false">IF(MOONDB!AU128="", "", MOONDB!AU128)</f>
        <v/>
      </c>
      <c r="AK128" s="74"/>
      <c r="AL128" s="74"/>
      <c r="AM128" s="74"/>
      <c r="AN128" s="74"/>
      <c r="AO128" s="74"/>
      <c r="AP128" s="74"/>
    </row>
    <row r="129" customFormat="false" ht="14.25" hidden="false" customHeight="true" outlineLevel="0" collapsed="false">
      <c r="A129" s="72" t="str">
        <f aca="false">IF(MOONDB!A129="", "", MOONDB!A129)</f>
        <v>Apollo 16 S-IVB</v>
      </c>
      <c r="B129" s="72" t="str">
        <f aca="false">IF(MOONDB!B129="", "", MOONDB!B129)</f>
        <v>Apollo 16</v>
      </c>
      <c r="C129" s="72" t="str">
        <f aca="false">IF(MOONDB!C129="", "", MOONDB!C129)</f>
        <v>Apollo</v>
      </c>
      <c r="D129" s="72" t="str">
        <f aca="false">IF(MOONDB!D129="", "", MOONDB!D129)</f>
        <v>-</v>
      </c>
      <c r="E129" s="72" t="str">
        <f aca="false">IF(MOONDB!E129="", "", MOONDB!E129)</f>
        <v>1972-031B</v>
      </c>
      <c r="F129" s="72" t="str">
        <f aca="false">IF(MOONDB!F129="", "", MOONDB!F129)</f>
        <v>1972-031B</v>
      </c>
      <c r="G129" s="72" t="n">
        <f aca="false">IF(MOONDB!G129="", "", MOONDB!G129)</f>
        <v>26405</v>
      </c>
      <c r="H129" s="72" t="str">
        <f aca="false">IF(MOONDB!H129="", "", MOONDB!H129)</f>
        <v>Saturn 5</v>
      </c>
      <c r="I129" s="72" t="str">
        <f aca="false">IF(MOONDB!I129="", "", MOONDB!I129)</f>
        <v>Cape Canaveral, United States</v>
      </c>
      <c r="J129" s="72" t="str">
        <f aca="false">IF(MOONDB!J129="", "", MOONDB!J129)</f>
        <v>NASA</v>
      </c>
      <c r="K129" s="72" t="str">
        <f aca="false">IF(MOONDB!K129="", "", MOONDB!K129)</f>
        <v>USA</v>
      </c>
      <c r="L129" s="72" t="str">
        <f aca="false">IF(MOONDB!L129="", "", MOONDB!L129)</f>
        <v>R-LAU</v>
      </c>
      <c r="M129" s="73" t="str">
        <f aca="false">IF(MOONDB!M129="", "", MOONDB!M129)</f>
        <v/>
      </c>
      <c r="N129" s="73" t="n">
        <f aca="false">IF(MOONDB!N129="", "", MOONDB!N129)</f>
        <v>13300</v>
      </c>
      <c r="O129" s="72" t="str">
        <f aca="false">IF(MOONDB!O129="", "", MOONDB!O129)</f>
        <v>Unknown</v>
      </c>
      <c r="P129" s="72" t="str">
        <f aca="false">IF(MOONDB!P129="", "", MOONDB!P129)</f>
        <v>Impact</v>
      </c>
      <c r="Q129" s="72" t="str">
        <f aca="false">IF(MOONDB!Q129="", "", MOONDB!Q129)</f>
        <v/>
      </c>
      <c r="R129" s="72" t="str">
        <f aca="false">IF(MOONDB!R129="", "", MOONDB!R129)</f>
        <v>Success</v>
      </c>
      <c r="S129" s="72" t="str">
        <f aca="false">IF(MOONDB!S129="", "", MOONDB!S129)</f>
        <v/>
      </c>
      <c r="T129" s="72" t="str">
        <f aca="false">IF(MOONDB!T129="", "", MOONDB!T129)</f>
        <v/>
      </c>
      <c r="U129" s="72" t="str">
        <f aca="false">IF(MOONDB!U129="", "", MOONDB!U129)</f>
        <v>Moon impact</v>
      </c>
      <c r="V129" s="72" t="str">
        <f aca="false">IF(MOONDB!V129="", "", MOONDB!V129)</f>
        <v>M</v>
      </c>
      <c r="W129" s="72" t="str">
        <f aca="false">IF(MOONDB!W129="", "", MOONDB!W129)</f>
        <v>Impacted (commanded)</v>
      </c>
      <c r="X129" s="72" t="n">
        <f aca="false">IF(MOONDB!X129="", "", MOONDB!X129)</f>
        <v>26408</v>
      </c>
      <c r="Y129" s="72" t="str">
        <f aca="false">IF(MOONDB!Y129="", "", MOONDB!Y129)</f>
        <v>LRO</v>
      </c>
      <c r="Z129" s="72" t="str">
        <f aca="false">IF(MOONDB!Z129="", "", MOONDB!Z129)</f>
        <v>d</v>
      </c>
      <c r="AA129" s="73" t="n">
        <f aca="false">IF(MOONDB!AA129="", "", MOONDB!AA129)</f>
        <v>1.921</v>
      </c>
      <c r="AB129" s="73" t="n">
        <f aca="false">IF(MOONDB!AB129="", "", MOONDB!AB129)</f>
        <v>335.377</v>
      </c>
      <c r="AC129" s="73" t="str">
        <f aca="false">IF(MOONDB!AC129="", "", MOONDB!AC129)</f>
        <v/>
      </c>
      <c r="AD129" s="73" t="str">
        <f aca="false">IF(MOONDB!AO129="", "", MOONDB!AO129)</f>
        <v/>
      </c>
      <c r="AE129" s="73" t="str">
        <f aca="false">IF(MOONDB!AP129="", "", MOONDB!AP129)</f>
        <v/>
      </c>
      <c r="AF129" s="73" t="str">
        <f aca="false">IF(MOONDB!AQ129="", "", MOONDB!AQ129)</f>
        <v/>
      </c>
      <c r="AG129" s="73" t="str">
        <f aca="false">IF(MOONDB!AR129="", "", MOONDB!AR129)</f>
        <v/>
      </c>
      <c r="AH129" s="73" t="str">
        <f aca="false">IF(MOONDB!AS129="", "", MOONDB!AS129)</f>
        <v/>
      </c>
      <c r="AI129" s="73" t="str">
        <f aca="false">IF(MOONDB!AT129="", "", MOONDB!AT129)</f>
        <v/>
      </c>
      <c r="AJ129" s="73" t="str">
        <f aca="false">IF(MOONDB!AU129="", "", MOONDB!AU129)</f>
        <v/>
      </c>
      <c r="AK129" s="74"/>
      <c r="AL129" s="74"/>
      <c r="AM129" s="74"/>
      <c r="AN129" s="74"/>
      <c r="AO129" s="74"/>
      <c r="AP129" s="74"/>
    </row>
    <row r="130" customFormat="false" ht="14.25" hidden="false" customHeight="true" outlineLevel="0" collapsed="false">
      <c r="A130" s="72" t="str">
        <f aca="false">IF(MOONDB!A130="", "", MOONDB!A130)</f>
        <v>Apollo 16 Particles and Fields Subsatellite (PFS-2)</v>
      </c>
      <c r="B130" s="72" t="str">
        <f aca="false">IF(MOONDB!B130="", "", MOONDB!B130)</f>
        <v>Apollo 16</v>
      </c>
      <c r="C130" s="72" t="str">
        <f aca="false">IF(MOONDB!C130="", "", MOONDB!C130)</f>
        <v>Apollo</v>
      </c>
      <c r="D130" s="72" t="str">
        <f aca="false">IF(MOONDB!D130="", "", MOONDB!D130)</f>
        <v>Apollo 16 Service Module</v>
      </c>
      <c r="E130" s="72" t="str">
        <f aca="false">IF(MOONDB!E130="", "", MOONDB!E130)</f>
        <v>1972-031D</v>
      </c>
      <c r="F130" s="72" t="str">
        <f aca="false">IF(MOONDB!F130="", "", MOONDB!F130)</f>
        <v>1972-031D</v>
      </c>
      <c r="G130" s="72" t="n">
        <f aca="false">IF(MOONDB!G130="", "", MOONDB!G130)</f>
        <v>26405</v>
      </c>
      <c r="H130" s="72" t="str">
        <f aca="false">IF(MOONDB!H130="", "", MOONDB!H130)</f>
        <v>Saturn 5</v>
      </c>
      <c r="I130" s="72" t="str">
        <f aca="false">IF(MOONDB!I130="", "", MOONDB!I130)</f>
        <v>Cape Canaveral, United States</v>
      </c>
      <c r="J130" s="72" t="str">
        <f aca="false">IF(MOONDB!J130="", "", MOONDB!J130)</f>
        <v>NASA-Office of Manned Space Flight</v>
      </c>
      <c r="K130" s="72" t="str">
        <f aca="false">IF(MOONDB!K130="", "", MOONDB!K130)</f>
        <v>USA</v>
      </c>
      <c r="L130" s="72" t="str">
        <f aca="false">IF(MOONDB!L130="", "", MOONDB!L130)</f>
        <v>R-ORB</v>
      </c>
      <c r="M130" s="73" t="str">
        <f aca="false">IF(MOONDB!M130="", "", MOONDB!M130)</f>
        <v/>
      </c>
      <c r="N130" s="73" t="n">
        <f aca="false">IF(MOONDB!N130="", "", MOONDB!N130)</f>
        <v>36.3</v>
      </c>
      <c r="O130" s="72" t="n">
        <f aca="false">IF(MOONDB!O130="", "", MOONDB!O130)</f>
        <v>24</v>
      </c>
      <c r="P130" s="72" t="str">
        <f aca="false">IF(MOONDB!P130="", "", MOONDB!P130)</f>
        <v>Orbit</v>
      </c>
      <c r="Q130" s="72" t="str">
        <f aca="false">IF(MOONDB!Q130="", "", MOONDB!Q130)</f>
        <v/>
      </c>
      <c r="R130" s="72" t="str">
        <f aca="false">IF(MOONDB!R130="", "", MOONDB!R130)</f>
        <v>Partial success</v>
      </c>
      <c r="S130" s="72" t="str">
        <f aca="false">IF(MOONDB!S130="", "", MOONDB!S130)</f>
        <v>Operational error</v>
      </c>
      <c r="T130" s="72" t="str">
        <f aca="false">IF(MOONDB!T130="", "", MOONDB!T130)</f>
        <v>Wrong orbit, decayed prematurely</v>
      </c>
      <c r="U130" s="72" t="str">
        <f aca="false">IF(MOONDB!U130="", "", MOONDB!U130)</f>
        <v>Moon impact</v>
      </c>
      <c r="V130" s="72" t="str">
        <f aca="false">IF(MOONDB!V130="", "", MOONDB!V130)</f>
        <v>M</v>
      </c>
      <c r="W130" s="72" t="str">
        <f aca="false">IF(MOONDB!W130="", "", MOONDB!W130)</f>
        <v>Impacted (orbit decay)</v>
      </c>
      <c r="X130" s="72" t="n">
        <f aca="false">IF(MOONDB!X130="", "", MOONDB!X130)</f>
        <v>26448</v>
      </c>
      <c r="Y130" s="72" t="str">
        <f aca="false">IF(MOONDB!Y130="", "", MOONDB!Y130)</f>
        <v>estimated</v>
      </c>
      <c r="Z130" s="72" t="str">
        <f aca="false">IF(MOONDB!Z130="", "", MOONDB!Z130)</f>
        <v>o</v>
      </c>
      <c r="AA130" s="73" t="n">
        <f aca="false">IF(MOONDB!AA130="", "", MOONDB!AA130)</f>
        <v>10.16</v>
      </c>
      <c r="AB130" s="73" t="n">
        <f aca="false">IF(MOONDB!AB130="", "", MOONDB!AB130)</f>
        <v>111.9</v>
      </c>
      <c r="AC130" s="73" t="str">
        <f aca="false">IF(MOONDB!AC130="", "", MOONDB!AC130)</f>
        <v/>
      </c>
      <c r="AD130" s="73" t="str">
        <f aca="false">IF(MOONDB!AO130="", "", MOONDB!AO130)</f>
        <v/>
      </c>
      <c r="AE130" s="73" t="str">
        <f aca="false">IF(MOONDB!AP130="", "", MOONDB!AP130)</f>
        <v/>
      </c>
      <c r="AF130" s="73" t="str">
        <f aca="false">IF(MOONDB!AQ130="", "", MOONDB!AQ130)</f>
        <v/>
      </c>
      <c r="AG130" s="73" t="str">
        <f aca="false">IF(MOONDB!AR130="", "", MOONDB!AR130)</f>
        <v/>
      </c>
      <c r="AH130" s="73" t="str">
        <f aca="false">IF(MOONDB!AS130="", "", MOONDB!AS130)</f>
        <v/>
      </c>
      <c r="AI130" s="73" t="str">
        <f aca="false">IF(MOONDB!AT130="", "", MOONDB!AT130)</f>
        <v/>
      </c>
      <c r="AJ130" s="73" t="str">
        <f aca="false">IF(MOONDB!AU130="", "", MOONDB!AU130)</f>
        <v/>
      </c>
      <c r="AK130" s="74"/>
      <c r="AL130" s="74"/>
      <c r="AM130" s="74"/>
      <c r="AN130" s="74"/>
      <c r="AO130" s="74"/>
      <c r="AP130" s="74"/>
    </row>
    <row r="131" customFormat="false" ht="14.25" hidden="false" customHeight="true" outlineLevel="0" collapsed="false">
      <c r="A131" s="72" t="str">
        <f aca="false">IF(MOONDB!A131="", "", MOONDB!A131)</f>
        <v>Apollo 16 Lunar Module Ascent Stage</v>
      </c>
      <c r="B131" s="72" t="str">
        <f aca="false">IF(MOONDB!B131="", "", MOONDB!B131)</f>
        <v>Apollo 16</v>
      </c>
      <c r="C131" s="72" t="str">
        <f aca="false">IF(MOONDB!C131="", "", MOONDB!C131)</f>
        <v>Apollo</v>
      </c>
      <c r="D131" s="72" t="str">
        <f aca="false">IF(MOONDB!D131="", "", MOONDB!D131)</f>
        <v>-</v>
      </c>
      <c r="E131" s="72" t="str">
        <f aca="false">IF(MOONDB!E131="", "", MOONDB!E131)</f>
        <v>1972-031C</v>
      </c>
      <c r="F131" s="72" t="str">
        <f aca="false">IF(MOONDB!F131="", "", MOONDB!F131)</f>
        <v>1972-031C</v>
      </c>
      <c r="G131" s="72" t="n">
        <f aca="false">IF(MOONDB!G131="", "", MOONDB!G131)</f>
        <v>26405</v>
      </c>
      <c r="H131" s="72" t="str">
        <f aca="false">IF(MOONDB!H131="", "", MOONDB!H131)</f>
        <v>Saturn 5</v>
      </c>
      <c r="I131" s="72" t="str">
        <f aca="false">IF(MOONDB!I131="", "", MOONDB!I131)</f>
        <v>Cape Canaveral, United States</v>
      </c>
      <c r="J131" s="72" t="str">
        <f aca="false">IF(MOONDB!J131="", "", MOONDB!J131)</f>
        <v>NASA-Office of Space Science Applications , NASA-Office of Manned Space Flight</v>
      </c>
      <c r="K131" s="72" t="str">
        <f aca="false">IF(MOONDB!K131="", "", MOONDB!K131)</f>
        <v>USA</v>
      </c>
      <c r="L131" s="72" t="str">
        <f aca="false">IF(MOONDB!L131="", "", MOONDB!L131)</f>
        <v>C-ASC</v>
      </c>
      <c r="M131" s="73" t="str">
        <f aca="false">IF(MOONDB!M131="", "", MOONDB!M131)</f>
        <v/>
      </c>
      <c r="N131" s="73" t="n">
        <f aca="false">IF(MOONDB!N131="", "", MOONDB!N131)</f>
        <v>16445</v>
      </c>
      <c r="O131" s="72" t="str">
        <f aca="false">IF(MOONDB!O131="", "", MOONDB!O131)</f>
        <v>Unknown</v>
      </c>
      <c r="P131" s="72" t="str">
        <f aca="false">IF(MOONDB!P131="", "", MOONDB!P131)</f>
        <v>Crew ascent</v>
      </c>
      <c r="Q131" s="72" t="str">
        <f aca="false">IF(MOONDB!Q131="", "", MOONDB!Q131)</f>
        <v/>
      </c>
      <c r="R131" s="72" t="str">
        <f aca="false">IF(MOONDB!R131="", "", MOONDB!R131)</f>
        <v>Success</v>
      </c>
      <c r="S131" s="72" t="str">
        <f aca="false">IF(MOONDB!S131="", "", MOONDB!S131)</f>
        <v/>
      </c>
      <c r="T131" s="72" t="str">
        <f aca="false">IF(MOONDB!T131="", "", MOONDB!T131)</f>
        <v/>
      </c>
      <c r="U131" s="72" t="str">
        <f aca="false">IF(MOONDB!U131="", "", MOONDB!U131)</f>
        <v>Moon impact</v>
      </c>
      <c r="V131" s="72" t="str">
        <f aca="false">IF(MOONDB!V131="", "", MOONDB!V131)</f>
        <v>M</v>
      </c>
      <c r="W131" s="72" t="str">
        <f aca="false">IF(MOONDB!W131="", "", MOONDB!W131)</f>
        <v>Impacted (orbit decay)</v>
      </c>
      <c r="X131" s="72" t="str">
        <f aca="false">IF(MOONDB!X131="", "", MOONDB!X131)</f>
        <v>Unknown</v>
      </c>
      <c r="Y131" s="72" t="str">
        <f aca="false">IF(MOONDB!Y131="", "", MOONDB!Y131)</f>
        <v/>
      </c>
      <c r="Z131" s="72" t="str">
        <f aca="false">IF(MOONDB!Z131="", "", MOONDB!Z131)</f>
        <v>g</v>
      </c>
      <c r="AA131" s="73" t="str">
        <f aca="false">IF(MOONDB!AA131="", "", MOONDB!AA131)</f>
        <v>Unknown</v>
      </c>
      <c r="AB131" s="73" t="str">
        <f aca="false">IF(MOONDB!AB131="", "", MOONDB!AB131)</f>
        <v>Unknown</v>
      </c>
      <c r="AC131" s="73" t="str">
        <f aca="false">IF(MOONDB!AC131="", "", MOONDB!AC131)</f>
        <v/>
      </c>
      <c r="AD131" s="73" t="str">
        <f aca="false">IF(MOONDB!AO131="", "", MOONDB!AO131)</f>
        <v/>
      </c>
      <c r="AE131" s="73" t="str">
        <f aca="false">IF(MOONDB!AP131="", "", MOONDB!AP131)</f>
        <v/>
      </c>
      <c r="AF131" s="73" t="str">
        <f aca="false">IF(MOONDB!AQ131="", "", MOONDB!AQ131)</f>
        <v/>
      </c>
      <c r="AG131" s="73" t="str">
        <f aca="false">IF(MOONDB!AR131="", "", MOONDB!AR131)</f>
        <v/>
      </c>
      <c r="AH131" s="73" t="str">
        <f aca="false">IF(MOONDB!AS131="", "", MOONDB!AS131)</f>
        <v/>
      </c>
      <c r="AI131" s="73" t="str">
        <f aca="false">IF(MOONDB!AT131="", "", MOONDB!AT131)</f>
        <v/>
      </c>
      <c r="AJ131" s="73" t="str">
        <f aca="false">IF(MOONDB!AU131="", "", MOONDB!AU131)</f>
        <v/>
      </c>
      <c r="AK131" s="74"/>
      <c r="AL131" s="74"/>
      <c r="AM131" s="74"/>
      <c r="AN131" s="74"/>
      <c r="AO131" s="74"/>
      <c r="AP131" s="74"/>
    </row>
    <row r="132" customFormat="false" ht="14.25" hidden="false" customHeight="true" outlineLevel="0" collapsed="false">
      <c r="A132" s="72" t="str">
        <f aca="false">IF(MOONDB!A132="", "", MOONDB!A132)</f>
        <v>Apollo 16 Command Module</v>
      </c>
      <c r="B132" s="72" t="str">
        <f aca="false">IF(MOONDB!B132="", "", MOONDB!B132)</f>
        <v>Apollo 16</v>
      </c>
      <c r="C132" s="72" t="str">
        <f aca="false">IF(MOONDB!C132="", "", MOONDB!C132)</f>
        <v>Apollo</v>
      </c>
      <c r="D132" s="72" t="str">
        <f aca="false">IF(MOONDB!D132="", "", MOONDB!D132)</f>
        <v>-</v>
      </c>
      <c r="E132" s="72" t="str">
        <f aca="false">IF(MOONDB!E132="", "", MOONDB!E132)</f>
        <v>1972-031A</v>
      </c>
      <c r="F132" s="72" t="str">
        <f aca="false">IF(MOONDB!F132="", "", MOONDB!F132)</f>
        <v>1972-031A</v>
      </c>
      <c r="G132" s="72" t="n">
        <f aca="false">IF(MOONDB!G132="", "", MOONDB!G132)</f>
        <v>26405</v>
      </c>
      <c r="H132" s="72" t="str">
        <f aca="false">IF(MOONDB!H132="", "", MOONDB!H132)</f>
        <v>Saturn 5</v>
      </c>
      <c r="I132" s="72" t="str">
        <f aca="false">IF(MOONDB!I132="", "", MOONDB!I132)</f>
        <v>Cape Canaveral, United States</v>
      </c>
      <c r="J132" s="72" t="str">
        <f aca="false">IF(MOONDB!J132="", "", MOONDB!J132)</f>
        <v>NASA-Office of Manned Space Flight</v>
      </c>
      <c r="K132" s="72" t="str">
        <f aca="false">IF(MOONDB!K132="", "", MOONDB!K132)</f>
        <v>USA</v>
      </c>
      <c r="L132" s="72" t="str">
        <f aca="false">IF(MOONDB!L132="", "", MOONDB!L132)</f>
        <v>C-ORB</v>
      </c>
      <c r="M132" s="73" t="str">
        <f aca="false">IF(MOONDB!M132="", "", MOONDB!M132)</f>
        <v/>
      </c>
      <c r="N132" s="73" t="n">
        <f aca="false">IF(MOONDB!N132="", "", MOONDB!N132)</f>
        <v>30354</v>
      </c>
      <c r="O132" s="72" t="str">
        <f aca="false">IF(MOONDB!O132="", "", MOONDB!O132)</f>
        <v>Unknown</v>
      </c>
      <c r="P132" s="72" t="str">
        <f aca="false">IF(MOONDB!P132="", "", MOONDB!P132)</f>
        <v>Orbit</v>
      </c>
      <c r="Q132" s="72" t="str">
        <f aca="false">IF(MOONDB!Q132="", "", MOONDB!Q132)</f>
        <v>LLO</v>
      </c>
      <c r="R132" s="72" t="str">
        <f aca="false">IF(MOONDB!R132="", "", MOONDB!R132)</f>
        <v>Success</v>
      </c>
      <c r="S132" s="72" t="str">
        <f aca="false">IF(MOONDB!S132="", "", MOONDB!S132)</f>
        <v/>
      </c>
      <c r="T132" s="72" t="str">
        <f aca="false">IF(MOONDB!T132="", "", MOONDB!T132)</f>
        <v/>
      </c>
      <c r="U132" s="72" t="str">
        <f aca="false">IF(MOONDB!U132="", "", MOONDB!U132)</f>
        <v>Earth soft landing</v>
      </c>
      <c r="V132" s="72" t="str">
        <f aca="false">IF(MOONDB!V132="", "", MOONDB!V132)</f>
        <v>E</v>
      </c>
      <c r="W132" s="72" t="str">
        <f aca="false">IF(MOONDB!W132="", "", MOONDB!W132)</f>
        <v>Soft landed (Earth)</v>
      </c>
      <c r="X132" s="72" t="n">
        <f aca="false">IF(MOONDB!X132="", "", MOONDB!X132)</f>
        <v>26416</v>
      </c>
      <c r="Y132" s="72" t="str">
        <f aca="false">IF(MOONDB!Y132="", "", MOONDB!Y132)</f>
        <v/>
      </c>
      <c r="Z132" s="72" t="str">
        <f aca="false">IF(MOONDB!Z132="", "", MOONDB!Z132)</f>
        <v/>
      </c>
      <c r="AA132" s="73" t="str">
        <f aca="false">IF(MOONDB!AA132="", "", MOONDB!AA132)</f>
        <v/>
      </c>
      <c r="AB132" s="73" t="str">
        <f aca="false">IF(MOONDB!AB132="", "", MOONDB!AB132)</f>
        <v/>
      </c>
      <c r="AC132" s="73" t="str">
        <f aca="false">IF(MOONDB!AC132="", "", MOONDB!AC132)</f>
        <v/>
      </c>
      <c r="AD132" s="73" t="str">
        <f aca="false">IF(MOONDB!AO132="", "", MOONDB!AO132)</f>
        <v/>
      </c>
      <c r="AE132" s="73" t="str">
        <f aca="false">IF(MOONDB!AP132="", "", MOONDB!AP132)</f>
        <v/>
      </c>
      <c r="AF132" s="73" t="str">
        <f aca="false">IF(MOONDB!AQ132="", "", MOONDB!AQ132)</f>
        <v/>
      </c>
      <c r="AG132" s="73" t="str">
        <f aca="false">IF(MOONDB!AR132="", "", MOONDB!AR132)</f>
        <v/>
      </c>
      <c r="AH132" s="73" t="str">
        <f aca="false">IF(MOONDB!AS132="", "", MOONDB!AS132)</f>
        <v/>
      </c>
      <c r="AI132" s="73" t="str">
        <f aca="false">IF(MOONDB!AT132="", "", MOONDB!AT132)</f>
        <v/>
      </c>
      <c r="AJ132" s="73" t="str">
        <f aca="false">IF(MOONDB!AU132="", "", MOONDB!AU132)</f>
        <v/>
      </c>
      <c r="AK132" s="74"/>
      <c r="AL132" s="74"/>
      <c r="AM132" s="74"/>
      <c r="AN132" s="74"/>
      <c r="AO132" s="74"/>
      <c r="AP132" s="74"/>
    </row>
    <row r="133" customFormat="false" ht="14.25" hidden="false" customHeight="true" outlineLevel="0" collapsed="false">
      <c r="A133" s="72" t="str">
        <f aca="false">IF(MOONDB!A133="", "", MOONDB!A133)</f>
        <v>Apollo 16 Service Module</v>
      </c>
      <c r="B133" s="72" t="str">
        <f aca="false">IF(MOONDB!B133="", "", MOONDB!B133)</f>
        <v>Apollo 16</v>
      </c>
      <c r="C133" s="72" t="str">
        <f aca="false">IF(MOONDB!C133="", "", MOONDB!C133)</f>
        <v>Apollo</v>
      </c>
      <c r="D133" s="72" t="str">
        <f aca="false">IF(MOONDB!D133="", "", MOONDB!D133)</f>
        <v>-</v>
      </c>
      <c r="E133" s="72" t="str">
        <f aca="false">IF(MOONDB!E133="", "", MOONDB!E133)</f>
        <v>1972-031A</v>
      </c>
      <c r="F133" s="72" t="str">
        <f aca="false">IF(MOONDB!F133="", "", MOONDB!F133)</f>
        <v>1972-031A</v>
      </c>
      <c r="G133" s="72" t="n">
        <f aca="false">IF(MOONDB!G133="", "", MOONDB!G133)</f>
        <v>26405</v>
      </c>
      <c r="H133" s="72" t="str">
        <f aca="false">IF(MOONDB!H133="", "", MOONDB!H133)</f>
        <v>Saturn 5</v>
      </c>
      <c r="I133" s="72" t="str">
        <f aca="false">IF(MOONDB!I133="", "", MOONDB!I133)</f>
        <v>Cape Canaveral, United States</v>
      </c>
      <c r="J133" s="72" t="str">
        <f aca="false">IF(MOONDB!J133="", "", MOONDB!J133)</f>
        <v>NASA-Office of Manned Space Flight</v>
      </c>
      <c r="K133" s="72" t="str">
        <f aca="false">IF(MOONDB!K133="", "", MOONDB!K133)</f>
        <v>USA</v>
      </c>
      <c r="L133" s="72" t="str">
        <f aca="false">IF(MOONDB!L133="", "", MOONDB!L133)</f>
        <v>R-ORB</v>
      </c>
      <c r="M133" s="73" t="str">
        <f aca="false">IF(MOONDB!M133="", "", MOONDB!M133)</f>
        <v/>
      </c>
      <c r="N133" s="73" t="str">
        <f aca="false">IF(MOONDB!N133="", "", MOONDB!N133)</f>
        <v/>
      </c>
      <c r="O133" s="72" t="str">
        <f aca="false">IF(MOONDB!O133="", "", MOONDB!O133)</f>
        <v>Unknown</v>
      </c>
      <c r="P133" s="72" t="str">
        <f aca="false">IF(MOONDB!P133="", "", MOONDB!P133)</f>
        <v>Orbit</v>
      </c>
      <c r="Q133" s="72" t="str">
        <f aca="false">IF(MOONDB!Q133="", "", MOONDB!Q133)</f>
        <v>LLO</v>
      </c>
      <c r="R133" s="72" t="str">
        <f aca="false">IF(MOONDB!R133="", "", MOONDB!R133)</f>
        <v>Success</v>
      </c>
      <c r="S133" s="72" t="str">
        <f aca="false">IF(MOONDB!S133="", "", MOONDB!S133)</f>
        <v/>
      </c>
      <c r="T133" s="72" t="str">
        <f aca="false">IF(MOONDB!T133="", "", MOONDB!T133)</f>
        <v/>
      </c>
      <c r="U133" s="72" t="str">
        <f aca="false">IF(MOONDB!U133="", "", MOONDB!U133)</f>
        <v>Destructive Earth re-entry</v>
      </c>
      <c r="V133" s="72" t="str">
        <f aca="false">IF(MOONDB!V133="", "", MOONDB!V133)</f>
        <v>E</v>
      </c>
      <c r="W133" s="72" t="str">
        <f aca="false">IF(MOONDB!W133="", "", MOONDB!W133)</f>
        <v>Destroyed during re-entry</v>
      </c>
      <c r="X133" s="72" t="n">
        <f aca="false">IF(MOONDB!X133="", "", MOONDB!X133)</f>
        <v>26416</v>
      </c>
      <c r="Y133" s="72" t="str">
        <f aca="false">IF(MOONDB!Y133="", "", MOONDB!Y133)</f>
        <v/>
      </c>
      <c r="Z133" s="72" t="str">
        <f aca="false">IF(MOONDB!Z133="", "", MOONDB!Z133)</f>
        <v/>
      </c>
      <c r="AA133" s="73" t="str">
        <f aca="false">IF(MOONDB!AA133="", "", MOONDB!AA133)</f>
        <v/>
      </c>
      <c r="AB133" s="73" t="str">
        <f aca="false">IF(MOONDB!AB133="", "", MOONDB!AB133)</f>
        <v/>
      </c>
      <c r="AC133" s="73" t="str">
        <f aca="false">IF(MOONDB!AC133="", "", MOONDB!AC133)</f>
        <v/>
      </c>
      <c r="AD133" s="73" t="str">
        <f aca="false">IF(MOONDB!AO133="", "", MOONDB!AO133)</f>
        <v/>
      </c>
      <c r="AE133" s="73" t="str">
        <f aca="false">IF(MOONDB!AP133="", "", MOONDB!AP133)</f>
        <v/>
      </c>
      <c r="AF133" s="73" t="str">
        <f aca="false">IF(MOONDB!AQ133="", "", MOONDB!AQ133)</f>
        <v/>
      </c>
      <c r="AG133" s="73" t="str">
        <f aca="false">IF(MOONDB!AR133="", "", MOONDB!AR133)</f>
        <v/>
      </c>
      <c r="AH133" s="73" t="str">
        <f aca="false">IF(MOONDB!AS133="", "", MOONDB!AS133)</f>
        <v/>
      </c>
      <c r="AI133" s="73" t="str">
        <f aca="false">IF(MOONDB!AT133="", "", MOONDB!AT133)</f>
        <v/>
      </c>
      <c r="AJ133" s="73" t="str">
        <f aca="false">IF(MOONDB!AU133="", "", MOONDB!AU133)</f>
        <v/>
      </c>
      <c r="AK133" s="74"/>
      <c r="AL133" s="74"/>
      <c r="AM133" s="74"/>
      <c r="AN133" s="74"/>
      <c r="AO133" s="74"/>
      <c r="AP133" s="74"/>
    </row>
    <row r="134" customFormat="false" ht="14.25" hidden="false" customHeight="true" outlineLevel="0" collapsed="false">
      <c r="A134" s="72" t="str">
        <f aca="false">IF(MOONDB!A134="", "", MOONDB!A134)</f>
        <v>Apollo 16 Lunar Module Lander</v>
      </c>
      <c r="B134" s="72" t="str">
        <f aca="false">IF(MOONDB!B134="", "", MOONDB!B134)</f>
        <v>Apollo 16</v>
      </c>
      <c r="C134" s="72" t="str">
        <f aca="false">IF(MOONDB!C134="", "", MOONDB!C134)</f>
        <v>Apollo</v>
      </c>
      <c r="D134" s="72" t="str">
        <f aca="false">IF(MOONDB!D134="", "", MOONDB!D134)</f>
        <v>-</v>
      </c>
      <c r="E134" s="72" t="str">
        <f aca="false">IF(MOONDB!E134="", "", MOONDB!E134)</f>
        <v>1972-031C</v>
      </c>
      <c r="F134" s="72" t="str">
        <f aca="false">IF(MOONDB!F134="", "", MOONDB!F134)</f>
        <v>1972-031C</v>
      </c>
      <c r="G134" s="72" t="n">
        <f aca="false">IF(MOONDB!G134="", "", MOONDB!G134)</f>
        <v>26405</v>
      </c>
      <c r="H134" s="72" t="str">
        <f aca="false">IF(MOONDB!H134="", "", MOONDB!H134)</f>
        <v>Saturn 5</v>
      </c>
      <c r="I134" s="72" t="str">
        <f aca="false">IF(MOONDB!I134="", "", MOONDB!I134)</f>
        <v>Cape Canaveral, United States</v>
      </c>
      <c r="J134" s="72" t="str">
        <f aca="false">IF(MOONDB!J134="", "", MOONDB!J134)</f>
        <v>NASA-Office of Space Science Applications , NASA-Office of Manned Space Flight</v>
      </c>
      <c r="K134" s="72" t="str">
        <f aca="false">IF(MOONDB!K134="", "", MOONDB!K134)</f>
        <v>USA</v>
      </c>
      <c r="L134" s="72" t="str">
        <f aca="false">IF(MOONDB!L134="", "", MOONDB!L134)</f>
        <v>R-LND</v>
      </c>
      <c r="M134" s="73" t="n">
        <f aca="false">IF(MOONDB!M134="", "", MOONDB!M134)</f>
        <v>5040</v>
      </c>
      <c r="N134" s="73" t="n">
        <f aca="false">IF(MOONDB!N134="", "", MOONDB!N134)</f>
        <v>2134</v>
      </c>
      <c r="O134" s="72" t="str">
        <f aca="false">IF(MOONDB!O134="", "", MOONDB!O134)</f>
        <v>Unknown</v>
      </c>
      <c r="P134" s="72" t="str">
        <f aca="false">IF(MOONDB!P134="", "", MOONDB!P134)</f>
        <v>Soft landing</v>
      </c>
      <c r="Q134" s="72" t="str">
        <f aca="false">IF(MOONDB!Q134="", "", MOONDB!Q134)</f>
        <v/>
      </c>
      <c r="R134" s="72" t="str">
        <f aca="false">IF(MOONDB!R134="", "", MOONDB!R134)</f>
        <v>Success</v>
      </c>
      <c r="S134" s="72" t="str">
        <f aca="false">IF(MOONDB!S134="", "", MOONDB!S134)</f>
        <v/>
      </c>
      <c r="T134" s="72" t="str">
        <f aca="false">IF(MOONDB!T134="", "", MOONDB!T134)</f>
        <v/>
      </c>
      <c r="U134" s="72" t="str">
        <f aca="false">IF(MOONDB!U134="", "", MOONDB!U134)</f>
        <v>Moon surface</v>
      </c>
      <c r="V134" s="72" t="str">
        <f aca="false">IF(MOONDB!V134="", "", MOONDB!V134)</f>
        <v>M</v>
      </c>
      <c r="W134" s="72" t="str">
        <f aca="false">IF(MOONDB!W134="", "", MOONDB!W134)</f>
        <v>Soft landed (Moon)</v>
      </c>
      <c r="X134" s="72" t="n">
        <f aca="false">IF(MOONDB!X134="", "", MOONDB!X134)</f>
        <v>26410</v>
      </c>
      <c r="Y134" s="72" t="str">
        <f aca="false">IF(MOONDB!Y134="", "", MOONDB!Y134)</f>
        <v>LRO</v>
      </c>
      <c r="Z134" s="72" t="str">
        <f aca="false">IF(MOONDB!Z134="", "", MOONDB!Z134)</f>
        <v>d</v>
      </c>
      <c r="AA134" s="73" t="n">
        <f aca="false">IF(MOONDB!AA134="", "", MOONDB!AA134)</f>
        <v>-8.9734</v>
      </c>
      <c r="AB134" s="73" t="n">
        <f aca="false">IF(MOONDB!AB134="", "", MOONDB!AB134)</f>
        <v>15.5011</v>
      </c>
      <c r="AC134" s="73" t="str">
        <f aca="false">IF(MOONDB!AC134="", "", MOONDB!AC134)</f>
        <v/>
      </c>
      <c r="AD134" s="73" t="str">
        <f aca="false">IF(MOONDB!AO134="", "", MOONDB!AO134)</f>
        <v/>
      </c>
      <c r="AE134" s="73" t="str">
        <f aca="false">IF(MOONDB!AP134="", "", MOONDB!AP134)</f>
        <v/>
      </c>
      <c r="AF134" s="73" t="str">
        <f aca="false">IF(MOONDB!AQ134="", "", MOONDB!AQ134)</f>
        <v/>
      </c>
      <c r="AG134" s="73" t="str">
        <f aca="false">IF(MOONDB!AR134="", "", MOONDB!AR134)</f>
        <v/>
      </c>
      <c r="AH134" s="73" t="str">
        <f aca="false">IF(MOONDB!AS134="", "", MOONDB!AS134)</f>
        <v/>
      </c>
      <c r="AI134" s="73" t="str">
        <f aca="false">IF(MOONDB!AT134="", "", MOONDB!AT134)</f>
        <v/>
      </c>
      <c r="AJ134" s="73" t="str">
        <f aca="false">IF(MOONDB!AU134="", "", MOONDB!AU134)</f>
        <v/>
      </c>
      <c r="AK134" s="74"/>
      <c r="AL134" s="74"/>
      <c r="AM134" s="74"/>
      <c r="AN134" s="74"/>
      <c r="AO134" s="74"/>
      <c r="AP134" s="74"/>
    </row>
    <row r="135" customFormat="false" ht="14.7" hidden="false" customHeight="true" outlineLevel="0" collapsed="false">
      <c r="A135" s="72" t="str">
        <f aca="false">IF(MOONDB!A135="", "", MOONDB!A135)</f>
        <v>Apollo 16 Lunar Roving Vehicle</v>
      </c>
      <c r="B135" s="72" t="str">
        <f aca="false">IF(MOONDB!B135="", "", MOONDB!B135)</f>
        <v>Apollo 16</v>
      </c>
      <c r="C135" s="72" t="str">
        <f aca="false">IF(MOONDB!C135="", "", MOONDB!C135)</f>
        <v>Apollo</v>
      </c>
      <c r="D135" s="72" t="str">
        <f aca="false">IF(MOONDB!D135="", "", MOONDB!D135)</f>
        <v>Apollo 16 Lunar Module Lander</v>
      </c>
      <c r="E135" s="72" t="str">
        <f aca="false">IF(MOONDB!E135="", "", MOONDB!E135)</f>
        <v>1972-031C</v>
      </c>
      <c r="F135" s="72" t="str">
        <f aca="false">IF(MOONDB!F135="", "", MOONDB!F135)</f>
        <v>1972-031C</v>
      </c>
      <c r="G135" s="72" t="n">
        <f aca="false">IF(MOONDB!G135="", "", MOONDB!G135)</f>
        <v>26405</v>
      </c>
      <c r="H135" s="72" t="str">
        <f aca="false">IF(MOONDB!H135="", "", MOONDB!H135)</f>
        <v>Saturn 5</v>
      </c>
      <c r="I135" s="72" t="str">
        <f aca="false">IF(MOONDB!I135="", "", MOONDB!I135)</f>
        <v>Cape Canaveral, United States</v>
      </c>
      <c r="J135" s="72" t="str">
        <f aca="false">IF(MOONDB!J135="", "", MOONDB!J135)</f>
        <v>NASA-Office of Space Science Applications , NASA-Office of Manned Space Flight</v>
      </c>
      <c r="K135" s="72" t="str">
        <f aca="false">IF(MOONDB!K135="", "", MOONDB!K135)</f>
        <v>USA</v>
      </c>
      <c r="L135" s="72" t="str">
        <f aca="false">IF(MOONDB!L135="", "", MOONDB!L135)</f>
        <v>C-ROV</v>
      </c>
      <c r="M135" s="73" t="str">
        <f aca="false">IF(MOONDB!M135="", "", MOONDB!M135)</f>
        <v/>
      </c>
      <c r="N135" s="73" t="str">
        <f aca="false">IF(MOONDB!N135="", "", MOONDB!N135)</f>
        <v/>
      </c>
      <c r="O135" s="72" t="str">
        <f aca="false">IF(MOONDB!O135="", "", MOONDB!O135)</f>
        <v>Unknown</v>
      </c>
      <c r="P135" s="72" t="str">
        <f aca="false">IF(MOONDB!P135="", "", MOONDB!P135)</f>
        <v>Surface exploration</v>
      </c>
      <c r="Q135" s="72" t="str">
        <f aca="false">IF(MOONDB!Q135="", "", MOONDB!Q135)</f>
        <v/>
      </c>
      <c r="R135" s="72" t="str">
        <f aca="false">IF(MOONDB!R135="", "", MOONDB!R135)</f>
        <v>Success</v>
      </c>
      <c r="S135" s="72" t="str">
        <f aca="false">IF(MOONDB!S135="", "", MOONDB!S135)</f>
        <v/>
      </c>
      <c r="T135" s="72" t="str">
        <f aca="false">IF(MOONDB!T135="", "", MOONDB!T135)</f>
        <v/>
      </c>
      <c r="U135" s="72" t="str">
        <f aca="false">IF(MOONDB!U135="", "", MOONDB!U135)</f>
        <v>Moon surface</v>
      </c>
      <c r="V135" s="72" t="str">
        <f aca="false">IF(MOONDB!V135="", "", MOONDB!V135)</f>
        <v>M</v>
      </c>
      <c r="W135" s="72" t="str">
        <f aca="false">IF(MOONDB!W135="", "", MOONDB!W135)</f>
        <v>Soft landed (Moon)</v>
      </c>
      <c r="X135" s="72" t="n">
        <f aca="false">IF(MOONDB!X135="", "", MOONDB!X135)</f>
        <v>26410</v>
      </c>
      <c r="Y135" s="72" t="str">
        <f aca="false">IF(MOONDB!Y135="", "", MOONDB!Y135)</f>
        <v>LRO</v>
      </c>
      <c r="Z135" s="72" t="str">
        <f aca="false">IF(MOONDB!Z135="", "", MOONDB!Z135)</f>
        <v>d</v>
      </c>
      <c r="AA135" s="73" t="n">
        <f aca="false">IF(MOONDB!AA135="", "", MOONDB!AA135)</f>
        <v>-8.9734</v>
      </c>
      <c r="AB135" s="73" t="n">
        <f aca="false">IF(MOONDB!AB135="", "", MOONDB!AB135)</f>
        <v>15.5011</v>
      </c>
      <c r="AC135" s="73" t="str">
        <f aca="false">IF(MOONDB!AC135="", "", MOONDB!AC135)</f>
        <v/>
      </c>
      <c r="AD135" s="73" t="str">
        <f aca="false">IF(MOONDB!AO135="", "", MOONDB!AO135)</f>
        <v/>
      </c>
      <c r="AE135" s="73" t="str">
        <f aca="false">IF(MOONDB!AP135="", "", MOONDB!AP135)</f>
        <v/>
      </c>
      <c r="AF135" s="73" t="str">
        <f aca="false">IF(MOONDB!AQ135="", "", MOONDB!AQ135)</f>
        <v/>
      </c>
      <c r="AG135" s="73" t="str">
        <f aca="false">IF(MOONDB!AR135="", "", MOONDB!AR135)</f>
        <v/>
      </c>
      <c r="AH135" s="73" t="str">
        <f aca="false">IF(MOONDB!AS135="", "", MOONDB!AS135)</f>
        <v/>
      </c>
      <c r="AI135" s="73" t="str">
        <f aca="false">IF(MOONDB!AT135="", "", MOONDB!AT135)</f>
        <v/>
      </c>
      <c r="AJ135" s="73" t="str">
        <f aca="false">IF(MOONDB!AU135="", "", MOONDB!AU135)</f>
        <v/>
      </c>
      <c r="AK135" s="74"/>
      <c r="AL135" s="74"/>
      <c r="AM135" s="74"/>
      <c r="AN135" s="74"/>
      <c r="AO135" s="74"/>
      <c r="AP135" s="74"/>
    </row>
    <row r="136" customFormat="false" ht="14.25" hidden="false" customHeight="true" outlineLevel="0" collapsed="false">
      <c r="A136" s="72" t="str">
        <f aca="false">IF(MOONDB!A136="", "", MOONDB!A136)</f>
        <v>Soyuz L3</v>
      </c>
      <c r="B136" s="72" t="str">
        <f aca="false">IF(MOONDB!B136="", "", MOONDB!B136)</f>
        <v>Soyuz L3</v>
      </c>
      <c r="C136" s="72" t="str">
        <f aca="false">IF(MOONDB!C136="", "", MOONDB!C136)</f>
        <v>Soyuz</v>
      </c>
      <c r="D136" s="72" t="str">
        <f aca="false">IF(MOONDB!D136="", "", MOONDB!D136)</f>
        <v>-</v>
      </c>
      <c r="E136" s="72" t="str">
        <f aca="false">IF(MOONDB!E136="", "", MOONDB!E136)</f>
        <v>N/A</v>
      </c>
      <c r="F136" s="72" t="str">
        <f aca="false">IF(MOONDB!F136="", "", MOONDB!F136)</f>
        <v>N/A</v>
      </c>
      <c r="G136" s="72" t="n">
        <f aca="false">IF(MOONDB!G136="", "", MOONDB!G136)</f>
        <v>26483</v>
      </c>
      <c r="H136" s="72" t="str">
        <f aca="false">IF(MOONDB!H136="", "", MOONDB!H136)</f>
        <v>SL-15/N-1</v>
      </c>
      <c r="I136" s="72" t="str">
        <f aca="false">IF(MOONDB!I136="", "", MOONDB!I136)</f>
        <v>Tyuratam (Baikonur Cosmodrome), U.S.S.R</v>
      </c>
      <c r="J136" s="72" t="str">
        <f aca="false">IF(MOONDB!J136="", "", MOONDB!J136)</f>
        <v>Unknown</v>
      </c>
      <c r="K136" s="72" t="str">
        <f aca="false">IF(MOONDB!K136="", "", MOONDB!K136)</f>
        <v>USSR</v>
      </c>
      <c r="L136" s="72" t="str">
        <f aca="false">IF(MOONDB!L136="", "", MOONDB!L136)</f>
        <v>C-ORB-U</v>
      </c>
      <c r="M136" s="73" t="str">
        <f aca="false">IF(MOONDB!M136="", "", MOONDB!M136)</f>
        <v/>
      </c>
      <c r="N136" s="73" t="str">
        <f aca="false">IF(MOONDB!N136="", "", MOONDB!N136)</f>
        <v/>
      </c>
      <c r="O136" s="72" t="str">
        <f aca="false">IF(MOONDB!O136="", "", MOONDB!O136)</f>
        <v>Unknown</v>
      </c>
      <c r="P136" s="72" t="str">
        <f aca="false">IF(MOONDB!P136="", "", MOONDB!P136)</f>
        <v>Orbit</v>
      </c>
      <c r="Q136" s="72" t="str">
        <f aca="false">IF(MOONDB!Q136="", "", MOONDB!Q136)</f>
        <v/>
      </c>
      <c r="R136" s="72" t="str">
        <f aca="false">IF(MOONDB!R136="", "", MOONDB!R136)</f>
        <v>Unproven</v>
      </c>
      <c r="S136" s="72" t="str">
        <f aca="false">IF(MOONDB!S136="", "", MOONDB!S136)</f>
        <v>Launcher failure</v>
      </c>
      <c r="T136" s="72" t="str">
        <f aca="false">IF(MOONDB!T136="", "", MOONDB!T136)</f>
        <v/>
      </c>
      <c r="U136" s="72" t="str">
        <f aca="false">IF(MOONDB!U136="", "", MOONDB!U136)</f>
        <v>Earth soft landing</v>
      </c>
      <c r="V136" s="72" t="str">
        <f aca="false">IF(MOONDB!V136="", "", MOONDB!V136)</f>
        <v>E</v>
      </c>
      <c r="W136" s="72" t="str">
        <f aca="false">IF(MOONDB!W136="", "", MOONDB!W136)</f>
        <v>Destroyed during launch</v>
      </c>
      <c r="X136" s="72" t="n">
        <f aca="false">IF(MOONDB!X136="", "", MOONDB!X136)</f>
        <v>26483</v>
      </c>
      <c r="Y136" s="72" t="str">
        <f aca="false">IF(MOONDB!Y136="", "", MOONDB!Y136)</f>
        <v/>
      </c>
      <c r="Z136" s="72" t="str">
        <f aca="false">IF(MOONDB!Z136="", "", MOONDB!Z136)</f>
        <v/>
      </c>
      <c r="AA136" s="73" t="str">
        <f aca="false">IF(MOONDB!AA136="", "", MOONDB!AA136)</f>
        <v/>
      </c>
      <c r="AB136" s="73" t="str">
        <f aca="false">IF(MOONDB!AB136="", "", MOONDB!AB136)</f>
        <v/>
      </c>
      <c r="AC136" s="73" t="str">
        <f aca="false">IF(MOONDB!AC136="", "", MOONDB!AC136)</f>
        <v/>
      </c>
      <c r="AD136" s="73" t="str">
        <f aca="false">IF(MOONDB!AO136="", "", MOONDB!AO136)</f>
        <v/>
      </c>
      <c r="AE136" s="73" t="str">
        <f aca="false">IF(MOONDB!AP136="", "", MOONDB!AP136)</f>
        <v/>
      </c>
      <c r="AF136" s="73" t="str">
        <f aca="false">IF(MOONDB!AQ136="", "", MOONDB!AQ136)</f>
        <v/>
      </c>
      <c r="AG136" s="73" t="str">
        <f aca="false">IF(MOONDB!AR136="", "", MOONDB!AR136)</f>
        <v/>
      </c>
      <c r="AH136" s="73" t="str">
        <f aca="false">IF(MOONDB!AS136="", "", MOONDB!AS136)</f>
        <v/>
      </c>
      <c r="AI136" s="73" t="str">
        <f aca="false">IF(MOONDB!AT136="", "", MOONDB!AT136)</f>
        <v/>
      </c>
      <c r="AJ136" s="73" t="str">
        <f aca="false">IF(MOONDB!AU136="", "", MOONDB!AU136)</f>
        <v/>
      </c>
      <c r="AK136" s="74"/>
      <c r="AL136" s="74"/>
      <c r="AM136" s="74"/>
      <c r="AN136" s="74"/>
      <c r="AO136" s="74"/>
      <c r="AP136" s="74"/>
    </row>
    <row r="137" customFormat="false" ht="14.25" hidden="false" customHeight="true" outlineLevel="0" collapsed="false">
      <c r="A137" s="72" t="str">
        <f aca="false">IF(MOONDB!A137="", "", MOONDB!A137)</f>
        <v>Apollo 17 S-IVB</v>
      </c>
      <c r="B137" s="72" t="str">
        <f aca="false">IF(MOONDB!B137="", "", MOONDB!B137)</f>
        <v>Apollo 17</v>
      </c>
      <c r="C137" s="72" t="str">
        <f aca="false">IF(MOONDB!C137="", "", MOONDB!C137)</f>
        <v>Apollo</v>
      </c>
      <c r="D137" s="72" t="str">
        <f aca="false">IF(MOONDB!D137="", "", MOONDB!D137)</f>
        <v>-</v>
      </c>
      <c r="E137" s="72" t="str">
        <f aca="false">IF(MOONDB!E137="", "", MOONDB!E137)</f>
        <v>1972-096B</v>
      </c>
      <c r="F137" s="72" t="str">
        <f aca="false">IF(MOONDB!F137="", "", MOONDB!F137)</f>
        <v>1972-096B</v>
      </c>
      <c r="G137" s="72" t="n">
        <f aca="false">IF(MOONDB!G137="", "", MOONDB!G137)</f>
        <v>26640</v>
      </c>
      <c r="H137" s="72" t="str">
        <f aca="false">IF(MOONDB!H137="", "", MOONDB!H137)</f>
        <v>Saturn 5</v>
      </c>
      <c r="I137" s="72" t="str">
        <f aca="false">IF(MOONDB!I137="", "", MOONDB!I137)</f>
        <v>Cape Canaveral, United States</v>
      </c>
      <c r="J137" s="72" t="str">
        <f aca="false">IF(MOONDB!J137="", "", MOONDB!J137)</f>
        <v>NASA</v>
      </c>
      <c r="K137" s="72" t="str">
        <f aca="false">IF(MOONDB!K137="", "", MOONDB!K137)</f>
        <v>USA</v>
      </c>
      <c r="L137" s="72" t="str">
        <f aca="false">IF(MOONDB!L137="", "", MOONDB!L137)</f>
        <v>R-LAU</v>
      </c>
      <c r="M137" s="73" t="str">
        <f aca="false">IF(MOONDB!M137="", "", MOONDB!M137)</f>
        <v/>
      </c>
      <c r="N137" s="73" t="n">
        <f aca="false">IF(MOONDB!N137="", "", MOONDB!N137)</f>
        <v>13300</v>
      </c>
      <c r="O137" s="72" t="str">
        <f aca="false">IF(MOONDB!O137="", "", MOONDB!O137)</f>
        <v>Unknown</v>
      </c>
      <c r="P137" s="72" t="str">
        <f aca="false">IF(MOONDB!P137="", "", MOONDB!P137)</f>
        <v>Impact</v>
      </c>
      <c r="Q137" s="72" t="str">
        <f aca="false">IF(MOONDB!Q137="", "", MOONDB!Q137)</f>
        <v/>
      </c>
      <c r="R137" s="72" t="str">
        <f aca="false">IF(MOONDB!R137="", "", MOONDB!R137)</f>
        <v>Success</v>
      </c>
      <c r="S137" s="72" t="str">
        <f aca="false">IF(MOONDB!S137="", "", MOONDB!S137)</f>
        <v/>
      </c>
      <c r="T137" s="72" t="str">
        <f aca="false">IF(MOONDB!T137="", "", MOONDB!T137)</f>
        <v/>
      </c>
      <c r="U137" s="72" t="str">
        <f aca="false">IF(MOONDB!U137="", "", MOONDB!U137)</f>
        <v>Moon impact</v>
      </c>
      <c r="V137" s="72" t="str">
        <f aca="false">IF(MOONDB!V137="", "", MOONDB!V137)</f>
        <v>M</v>
      </c>
      <c r="W137" s="72" t="str">
        <f aca="false">IF(MOONDB!W137="", "", MOONDB!W137)</f>
        <v>Impacted (commanded)</v>
      </c>
      <c r="X137" s="72" t="n">
        <f aca="false">IF(MOONDB!X137="", "", MOONDB!X137)</f>
        <v>26643</v>
      </c>
      <c r="Y137" s="72" t="str">
        <f aca="false">IF(MOONDB!Y137="", "", MOONDB!Y137)</f>
        <v>LRO</v>
      </c>
      <c r="Z137" s="72" t="str">
        <f aca="false">IF(MOONDB!Z137="", "", MOONDB!Z137)</f>
        <v>d</v>
      </c>
      <c r="AA137" s="73" t="n">
        <f aca="false">IF(MOONDB!AA137="", "", MOONDB!AA137)</f>
        <v>-4.1681</v>
      </c>
      <c r="AB137" s="73" t="n">
        <f aca="false">IF(MOONDB!AB137="", "", MOONDB!AB137)</f>
        <v>347.6693</v>
      </c>
      <c r="AC137" s="73" t="str">
        <f aca="false">IF(MOONDB!AC137="", "", MOONDB!AC137)</f>
        <v/>
      </c>
      <c r="AD137" s="73" t="str">
        <f aca="false">IF(MOONDB!AO137="", "", MOONDB!AO137)</f>
        <v/>
      </c>
      <c r="AE137" s="73" t="str">
        <f aca="false">IF(MOONDB!AP137="", "", MOONDB!AP137)</f>
        <v/>
      </c>
      <c r="AF137" s="73" t="str">
        <f aca="false">IF(MOONDB!AQ137="", "", MOONDB!AQ137)</f>
        <v/>
      </c>
      <c r="AG137" s="73" t="str">
        <f aca="false">IF(MOONDB!AR137="", "", MOONDB!AR137)</f>
        <v/>
      </c>
      <c r="AH137" s="73" t="str">
        <f aca="false">IF(MOONDB!AS137="", "", MOONDB!AS137)</f>
        <v/>
      </c>
      <c r="AI137" s="73" t="str">
        <f aca="false">IF(MOONDB!AT137="", "", MOONDB!AT137)</f>
        <v/>
      </c>
      <c r="AJ137" s="73" t="str">
        <f aca="false">IF(MOONDB!AU137="", "", MOONDB!AU137)</f>
        <v/>
      </c>
      <c r="AK137" s="74"/>
      <c r="AL137" s="74"/>
      <c r="AM137" s="74"/>
      <c r="AN137" s="74"/>
      <c r="AO137" s="74"/>
      <c r="AP137" s="74"/>
    </row>
    <row r="138" customFormat="false" ht="14.25" hidden="false" customHeight="true" outlineLevel="0" collapsed="false">
      <c r="A138" s="72" t="str">
        <f aca="false">IF(MOONDB!A138="", "", MOONDB!A138)</f>
        <v>Apollo 17 Lunar Module Ascent Stage</v>
      </c>
      <c r="B138" s="72" t="str">
        <f aca="false">IF(MOONDB!B138="", "", MOONDB!B138)</f>
        <v>Apollo 17</v>
      </c>
      <c r="C138" s="72" t="str">
        <f aca="false">IF(MOONDB!C138="", "", MOONDB!C138)</f>
        <v>Apollo</v>
      </c>
      <c r="D138" s="72" t="str">
        <f aca="false">IF(MOONDB!D138="", "", MOONDB!D138)</f>
        <v>-</v>
      </c>
      <c r="E138" s="72" t="str">
        <f aca="false">IF(MOONDB!E138="", "", MOONDB!E138)</f>
        <v>1972-096C</v>
      </c>
      <c r="F138" s="72" t="str">
        <f aca="false">IF(MOONDB!F138="", "", MOONDB!F138)</f>
        <v>1972-096C</v>
      </c>
      <c r="G138" s="72" t="n">
        <f aca="false">IF(MOONDB!G138="", "", MOONDB!G138)</f>
        <v>26640</v>
      </c>
      <c r="H138" s="72" t="str">
        <f aca="false">IF(MOONDB!H138="", "", MOONDB!H138)</f>
        <v>Saturn 5</v>
      </c>
      <c r="I138" s="72" t="str">
        <f aca="false">IF(MOONDB!I138="", "", MOONDB!I138)</f>
        <v>Cape Canaveral, United States</v>
      </c>
      <c r="J138" s="72" t="str">
        <f aca="false">IF(MOONDB!J138="", "", MOONDB!J138)</f>
        <v>NASA-Office of Space Science Applications , NASA-Office of Manned Space Flight</v>
      </c>
      <c r="K138" s="72" t="str">
        <f aca="false">IF(MOONDB!K138="", "", MOONDB!K138)</f>
        <v>USA</v>
      </c>
      <c r="L138" s="72" t="str">
        <f aca="false">IF(MOONDB!L138="", "", MOONDB!L138)</f>
        <v>C-ASC</v>
      </c>
      <c r="M138" s="73" t="str">
        <f aca="false">IF(MOONDB!M138="", "", MOONDB!M138)</f>
        <v/>
      </c>
      <c r="N138" s="73" t="n">
        <f aca="false">IF(MOONDB!N138="", "", MOONDB!N138)</f>
        <v>16456</v>
      </c>
      <c r="O138" s="72" t="str">
        <f aca="false">IF(MOONDB!O138="", "", MOONDB!O138)</f>
        <v>Unknown</v>
      </c>
      <c r="P138" s="72" t="str">
        <f aca="false">IF(MOONDB!P138="", "", MOONDB!P138)</f>
        <v>Crew ascent</v>
      </c>
      <c r="Q138" s="72" t="str">
        <f aca="false">IF(MOONDB!Q138="", "", MOONDB!Q138)</f>
        <v/>
      </c>
      <c r="R138" s="72" t="str">
        <f aca="false">IF(MOONDB!R138="", "", MOONDB!R138)</f>
        <v>Success</v>
      </c>
      <c r="S138" s="72" t="str">
        <f aca="false">IF(MOONDB!S138="", "", MOONDB!S138)</f>
        <v/>
      </c>
      <c r="T138" s="72" t="str">
        <f aca="false">IF(MOONDB!T138="", "", MOONDB!T138)</f>
        <v>first scientist on the Moon and final Apollo mission</v>
      </c>
      <c r="U138" s="72" t="str">
        <f aca="false">IF(MOONDB!U138="", "", MOONDB!U138)</f>
        <v>Moon impact</v>
      </c>
      <c r="V138" s="72" t="str">
        <f aca="false">IF(MOONDB!V138="", "", MOONDB!V138)</f>
        <v>M</v>
      </c>
      <c r="W138" s="72" t="str">
        <f aca="false">IF(MOONDB!W138="", "", MOONDB!W138)</f>
        <v>Impacted (commanded)</v>
      </c>
      <c r="X138" s="72" t="n">
        <f aca="false">IF(MOONDB!X138="", "", MOONDB!X138)</f>
        <v>26648</v>
      </c>
      <c r="Y138" s="72" t="str">
        <f aca="false">IF(MOONDB!Y138="", "", MOONDB!Y138)</f>
        <v/>
      </c>
      <c r="Z138" s="72" t="str">
        <f aca="false">IF(MOONDB!Z138="", "", MOONDB!Z138)</f>
        <v>m</v>
      </c>
      <c r="AA138" s="73" t="n">
        <f aca="false">IF(MOONDB!AA138="", "", MOONDB!AA138)</f>
        <v>19.97</v>
      </c>
      <c r="AB138" s="73" t="n">
        <f aca="false">IF(MOONDB!AB138="", "", MOONDB!AB138)</f>
        <v>30.49</v>
      </c>
      <c r="AC138" s="73" t="str">
        <f aca="false">IF(MOONDB!AC138="", "", MOONDB!AC138)</f>
        <v/>
      </c>
      <c r="AD138" s="73" t="str">
        <f aca="false">IF(MOONDB!AO138="", "", MOONDB!AO138)</f>
        <v/>
      </c>
      <c r="AE138" s="73" t="str">
        <f aca="false">IF(MOONDB!AP138="", "", MOONDB!AP138)</f>
        <v/>
      </c>
      <c r="AF138" s="73" t="str">
        <f aca="false">IF(MOONDB!AQ138="", "", MOONDB!AQ138)</f>
        <v/>
      </c>
      <c r="AG138" s="73" t="str">
        <f aca="false">IF(MOONDB!AR138="", "", MOONDB!AR138)</f>
        <v/>
      </c>
      <c r="AH138" s="73" t="str">
        <f aca="false">IF(MOONDB!AS138="", "", MOONDB!AS138)</f>
        <v/>
      </c>
      <c r="AI138" s="73" t="str">
        <f aca="false">IF(MOONDB!AT138="", "", MOONDB!AT138)</f>
        <v/>
      </c>
      <c r="AJ138" s="73" t="str">
        <f aca="false">IF(MOONDB!AU138="", "", MOONDB!AU138)</f>
        <v/>
      </c>
      <c r="AK138" s="74"/>
      <c r="AL138" s="74"/>
      <c r="AM138" s="74"/>
      <c r="AN138" s="74"/>
      <c r="AO138" s="74"/>
      <c r="AP138" s="74"/>
    </row>
    <row r="139" customFormat="false" ht="14.25" hidden="false" customHeight="true" outlineLevel="0" collapsed="false">
      <c r="A139" s="72" t="str">
        <f aca="false">IF(MOONDB!A139="", "", MOONDB!A139)</f>
        <v>Apollo 17 Command Module</v>
      </c>
      <c r="B139" s="72" t="str">
        <f aca="false">IF(MOONDB!B139="", "", MOONDB!B139)</f>
        <v>Apollo 17</v>
      </c>
      <c r="C139" s="72" t="str">
        <f aca="false">IF(MOONDB!C139="", "", MOONDB!C139)</f>
        <v>Apollo</v>
      </c>
      <c r="D139" s="72" t="str">
        <f aca="false">IF(MOONDB!D139="", "", MOONDB!D139)</f>
        <v>-</v>
      </c>
      <c r="E139" s="72" t="str">
        <f aca="false">IF(MOONDB!E139="", "", MOONDB!E139)</f>
        <v>1972-096A</v>
      </c>
      <c r="F139" s="72" t="str">
        <f aca="false">IF(MOONDB!F139="", "", MOONDB!F139)</f>
        <v>1972-096A</v>
      </c>
      <c r="G139" s="72" t="n">
        <f aca="false">IF(MOONDB!G139="", "", MOONDB!G139)</f>
        <v>26640</v>
      </c>
      <c r="H139" s="72" t="str">
        <f aca="false">IF(MOONDB!H139="", "", MOONDB!H139)</f>
        <v>Saturn 5</v>
      </c>
      <c r="I139" s="72" t="str">
        <f aca="false">IF(MOONDB!I139="", "", MOONDB!I139)</f>
        <v>Cape Canaveral, United States</v>
      </c>
      <c r="J139" s="72" t="str">
        <f aca="false">IF(MOONDB!J139="", "", MOONDB!J139)</f>
        <v>NASA-Office of Manned Space Flight</v>
      </c>
      <c r="K139" s="72" t="str">
        <f aca="false">IF(MOONDB!K139="", "", MOONDB!K139)</f>
        <v>USA</v>
      </c>
      <c r="L139" s="72" t="str">
        <f aca="false">IF(MOONDB!L139="", "", MOONDB!L139)</f>
        <v>C-ORB</v>
      </c>
      <c r="M139" s="73" t="str">
        <f aca="false">IF(MOONDB!M139="", "", MOONDB!M139)</f>
        <v/>
      </c>
      <c r="N139" s="73" t="n">
        <f aca="false">IF(MOONDB!N139="", "", MOONDB!N139)</f>
        <v>30320</v>
      </c>
      <c r="O139" s="72" t="str">
        <f aca="false">IF(MOONDB!O139="", "", MOONDB!O139)</f>
        <v>Unknown</v>
      </c>
      <c r="P139" s="72" t="str">
        <f aca="false">IF(MOONDB!P139="", "", MOONDB!P139)</f>
        <v>Orbit</v>
      </c>
      <c r="Q139" s="72" t="str">
        <f aca="false">IF(MOONDB!Q139="", "", MOONDB!Q139)</f>
        <v>LLO</v>
      </c>
      <c r="R139" s="72" t="str">
        <f aca="false">IF(MOONDB!R139="", "", MOONDB!R139)</f>
        <v>Success</v>
      </c>
      <c r="S139" s="72" t="str">
        <f aca="false">IF(MOONDB!S139="", "", MOONDB!S139)</f>
        <v/>
      </c>
      <c r="T139" s="72" t="str">
        <f aca="false">IF(MOONDB!T139="", "", MOONDB!T139)</f>
        <v>first scientist on the Moon and final Apollo mission</v>
      </c>
      <c r="U139" s="72" t="str">
        <f aca="false">IF(MOONDB!U139="", "", MOONDB!U139)</f>
        <v>Earth soft landing</v>
      </c>
      <c r="V139" s="72" t="str">
        <f aca="false">IF(MOONDB!V139="", "", MOONDB!V139)</f>
        <v>E</v>
      </c>
      <c r="W139" s="72" t="str">
        <f aca="false">IF(MOONDB!W139="", "", MOONDB!W139)</f>
        <v>Soft landed (Earth)</v>
      </c>
      <c r="X139" s="72" t="n">
        <f aca="false">IF(MOONDB!X139="", "", MOONDB!X139)</f>
        <v>26652</v>
      </c>
      <c r="Y139" s="72" t="str">
        <f aca="false">IF(MOONDB!Y139="", "", MOONDB!Y139)</f>
        <v/>
      </c>
      <c r="Z139" s="72" t="str">
        <f aca="false">IF(MOONDB!Z139="", "", MOONDB!Z139)</f>
        <v/>
      </c>
      <c r="AA139" s="73" t="str">
        <f aca="false">IF(MOONDB!AA139="", "", MOONDB!AA139)</f>
        <v/>
      </c>
      <c r="AB139" s="73" t="str">
        <f aca="false">IF(MOONDB!AB139="", "", MOONDB!AB139)</f>
        <v/>
      </c>
      <c r="AC139" s="73" t="str">
        <f aca="false">IF(MOONDB!AC139="", "", MOONDB!AC139)</f>
        <v/>
      </c>
      <c r="AD139" s="73" t="str">
        <f aca="false">IF(MOONDB!AO139="", "", MOONDB!AO139)</f>
        <v/>
      </c>
      <c r="AE139" s="73" t="str">
        <f aca="false">IF(MOONDB!AP139="", "", MOONDB!AP139)</f>
        <v/>
      </c>
      <c r="AF139" s="73" t="str">
        <f aca="false">IF(MOONDB!AQ139="", "", MOONDB!AQ139)</f>
        <v/>
      </c>
      <c r="AG139" s="73" t="str">
        <f aca="false">IF(MOONDB!AR139="", "", MOONDB!AR139)</f>
        <v/>
      </c>
      <c r="AH139" s="73" t="str">
        <f aca="false">IF(MOONDB!AS139="", "", MOONDB!AS139)</f>
        <v/>
      </c>
      <c r="AI139" s="73" t="str">
        <f aca="false">IF(MOONDB!AT139="", "", MOONDB!AT139)</f>
        <v/>
      </c>
      <c r="AJ139" s="73" t="str">
        <f aca="false">IF(MOONDB!AU139="", "", MOONDB!AU139)</f>
        <v/>
      </c>
      <c r="AK139" s="74"/>
      <c r="AL139" s="74"/>
      <c r="AM139" s="74"/>
      <c r="AN139" s="74"/>
      <c r="AO139" s="74"/>
      <c r="AP139" s="74"/>
    </row>
    <row r="140" customFormat="false" ht="14.25" hidden="false" customHeight="true" outlineLevel="0" collapsed="false">
      <c r="A140" s="72" t="str">
        <f aca="false">IF(MOONDB!A140="", "", MOONDB!A140)</f>
        <v>Apollo 17 Service Module</v>
      </c>
      <c r="B140" s="72" t="str">
        <f aca="false">IF(MOONDB!B140="", "", MOONDB!B140)</f>
        <v>Apollo 17</v>
      </c>
      <c r="C140" s="72" t="str">
        <f aca="false">IF(MOONDB!C140="", "", MOONDB!C140)</f>
        <v>Apollo</v>
      </c>
      <c r="D140" s="72" t="str">
        <f aca="false">IF(MOONDB!D140="", "", MOONDB!D140)</f>
        <v>-</v>
      </c>
      <c r="E140" s="72" t="str">
        <f aca="false">IF(MOONDB!E140="", "", MOONDB!E140)</f>
        <v>1972-096A</v>
      </c>
      <c r="F140" s="72" t="str">
        <f aca="false">IF(MOONDB!F140="", "", MOONDB!F140)</f>
        <v>1972-096A</v>
      </c>
      <c r="G140" s="72" t="n">
        <f aca="false">IF(MOONDB!G140="", "", MOONDB!G140)</f>
        <v>26640</v>
      </c>
      <c r="H140" s="72" t="str">
        <f aca="false">IF(MOONDB!H140="", "", MOONDB!H140)</f>
        <v>Saturn 5</v>
      </c>
      <c r="I140" s="72" t="str">
        <f aca="false">IF(MOONDB!I140="", "", MOONDB!I140)</f>
        <v>Cape Canaveral, United States</v>
      </c>
      <c r="J140" s="72" t="str">
        <f aca="false">IF(MOONDB!J140="", "", MOONDB!J140)</f>
        <v>NASA-Office of Manned Space Flight</v>
      </c>
      <c r="K140" s="72" t="str">
        <f aca="false">IF(MOONDB!K140="", "", MOONDB!K140)</f>
        <v>USA</v>
      </c>
      <c r="L140" s="72" t="str">
        <f aca="false">IF(MOONDB!L140="", "", MOONDB!L140)</f>
        <v>R-ORB</v>
      </c>
      <c r="M140" s="73" t="str">
        <f aca="false">IF(MOONDB!M140="", "", MOONDB!M140)</f>
        <v/>
      </c>
      <c r="N140" s="73" t="str">
        <f aca="false">IF(MOONDB!N140="", "", MOONDB!N140)</f>
        <v/>
      </c>
      <c r="O140" s="72" t="str">
        <f aca="false">IF(MOONDB!O140="", "", MOONDB!O140)</f>
        <v>Unknown</v>
      </c>
      <c r="P140" s="72" t="str">
        <f aca="false">IF(MOONDB!P140="", "", MOONDB!P140)</f>
        <v>Orbit</v>
      </c>
      <c r="Q140" s="72" t="str">
        <f aca="false">IF(MOONDB!Q140="", "", MOONDB!Q140)</f>
        <v>LLO</v>
      </c>
      <c r="R140" s="72" t="str">
        <f aca="false">IF(MOONDB!R140="", "", MOONDB!R140)</f>
        <v>Success</v>
      </c>
      <c r="S140" s="72" t="str">
        <f aca="false">IF(MOONDB!S140="", "", MOONDB!S140)</f>
        <v/>
      </c>
      <c r="T140" s="72" t="str">
        <f aca="false">IF(MOONDB!T140="", "", MOONDB!T140)</f>
        <v>first scientist on the Moon and final Apollo mission</v>
      </c>
      <c r="U140" s="72" t="str">
        <f aca="false">IF(MOONDB!U140="", "", MOONDB!U140)</f>
        <v>Destructive Earth re-entry</v>
      </c>
      <c r="V140" s="72" t="str">
        <f aca="false">IF(MOONDB!V140="", "", MOONDB!V140)</f>
        <v>E</v>
      </c>
      <c r="W140" s="72" t="str">
        <f aca="false">IF(MOONDB!W140="", "", MOONDB!W140)</f>
        <v>Destroyed during re-entry</v>
      </c>
      <c r="X140" s="72" t="n">
        <f aca="false">IF(MOONDB!X140="", "", MOONDB!X140)</f>
        <v>26652</v>
      </c>
      <c r="Y140" s="72" t="str">
        <f aca="false">IF(MOONDB!Y140="", "", MOONDB!Y140)</f>
        <v/>
      </c>
      <c r="Z140" s="72" t="str">
        <f aca="false">IF(MOONDB!Z140="", "", MOONDB!Z140)</f>
        <v/>
      </c>
      <c r="AA140" s="73" t="str">
        <f aca="false">IF(MOONDB!AA140="", "", MOONDB!AA140)</f>
        <v/>
      </c>
      <c r="AB140" s="73" t="str">
        <f aca="false">IF(MOONDB!AB140="", "", MOONDB!AB140)</f>
        <v/>
      </c>
      <c r="AC140" s="73" t="str">
        <f aca="false">IF(MOONDB!AC140="", "", MOONDB!AC140)</f>
        <v/>
      </c>
      <c r="AD140" s="73" t="str">
        <f aca="false">IF(MOONDB!AO140="", "", MOONDB!AO140)</f>
        <v/>
      </c>
      <c r="AE140" s="73" t="str">
        <f aca="false">IF(MOONDB!AP140="", "", MOONDB!AP140)</f>
        <v/>
      </c>
      <c r="AF140" s="73" t="str">
        <f aca="false">IF(MOONDB!AQ140="", "", MOONDB!AQ140)</f>
        <v/>
      </c>
      <c r="AG140" s="73" t="str">
        <f aca="false">IF(MOONDB!AR140="", "", MOONDB!AR140)</f>
        <v/>
      </c>
      <c r="AH140" s="73" t="str">
        <f aca="false">IF(MOONDB!AS140="", "", MOONDB!AS140)</f>
        <v/>
      </c>
      <c r="AI140" s="73" t="str">
        <f aca="false">IF(MOONDB!AT140="", "", MOONDB!AT140)</f>
        <v/>
      </c>
      <c r="AJ140" s="73" t="str">
        <f aca="false">IF(MOONDB!AU140="", "", MOONDB!AU140)</f>
        <v/>
      </c>
      <c r="AK140" s="74"/>
      <c r="AL140" s="74"/>
      <c r="AM140" s="74"/>
      <c r="AN140" s="74"/>
      <c r="AO140" s="74"/>
      <c r="AP140" s="74"/>
    </row>
    <row r="141" customFormat="false" ht="14.25" hidden="false" customHeight="true" outlineLevel="0" collapsed="false">
      <c r="A141" s="72" t="str">
        <f aca="false">IF(MOONDB!A141="", "", MOONDB!A141)</f>
        <v>Apollo 17 Lunar Module Lander</v>
      </c>
      <c r="B141" s="72" t="str">
        <f aca="false">IF(MOONDB!B141="", "", MOONDB!B141)</f>
        <v>Apollo 17</v>
      </c>
      <c r="C141" s="72" t="str">
        <f aca="false">IF(MOONDB!C141="", "", MOONDB!C141)</f>
        <v>Apollo</v>
      </c>
      <c r="D141" s="72" t="str">
        <f aca="false">IF(MOONDB!D141="", "", MOONDB!D141)</f>
        <v>-</v>
      </c>
      <c r="E141" s="72" t="str">
        <f aca="false">IF(MOONDB!E141="", "", MOONDB!E141)</f>
        <v>1972-096C</v>
      </c>
      <c r="F141" s="72" t="str">
        <f aca="false">IF(MOONDB!F141="", "", MOONDB!F141)</f>
        <v>1972-096C</v>
      </c>
      <c r="G141" s="72" t="n">
        <f aca="false">IF(MOONDB!G141="", "", MOONDB!G141)</f>
        <v>26640</v>
      </c>
      <c r="H141" s="72" t="str">
        <f aca="false">IF(MOONDB!H141="", "", MOONDB!H141)</f>
        <v>Saturn 5</v>
      </c>
      <c r="I141" s="72" t="str">
        <f aca="false">IF(MOONDB!I141="", "", MOONDB!I141)</f>
        <v>Cape Canaveral, United States</v>
      </c>
      <c r="J141" s="72" t="str">
        <f aca="false">IF(MOONDB!J141="", "", MOONDB!J141)</f>
        <v>NASA-Office of Space Science Applications , NASA-Office of Manned Space Flight</v>
      </c>
      <c r="K141" s="72" t="str">
        <f aca="false">IF(MOONDB!K141="", "", MOONDB!K141)</f>
        <v>USA</v>
      </c>
      <c r="L141" s="72" t="str">
        <f aca="false">IF(MOONDB!L141="", "", MOONDB!L141)</f>
        <v>R-LND</v>
      </c>
      <c r="M141" s="73" t="n">
        <f aca="false">IF(MOONDB!M141="", "", MOONDB!M141)</f>
        <v>5050</v>
      </c>
      <c r="N141" s="73" t="n">
        <f aca="false">IF(MOONDB!N141="", "", MOONDB!N141)</f>
        <v>2145</v>
      </c>
      <c r="O141" s="72" t="str">
        <f aca="false">IF(MOONDB!O141="", "", MOONDB!O141)</f>
        <v>Unknown</v>
      </c>
      <c r="P141" s="72" t="str">
        <f aca="false">IF(MOONDB!P141="", "", MOONDB!P141)</f>
        <v>Soft landing</v>
      </c>
      <c r="Q141" s="72" t="str">
        <f aca="false">IF(MOONDB!Q141="", "", MOONDB!Q141)</f>
        <v/>
      </c>
      <c r="R141" s="72" t="str">
        <f aca="false">IF(MOONDB!R141="", "", MOONDB!R141)</f>
        <v>Success</v>
      </c>
      <c r="S141" s="72" t="str">
        <f aca="false">IF(MOONDB!S141="", "", MOONDB!S141)</f>
        <v/>
      </c>
      <c r="T141" s="72" t="str">
        <f aca="false">IF(MOONDB!T141="", "", MOONDB!T141)</f>
        <v>first scientist on the Moon and final Apollo mission</v>
      </c>
      <c r="U141" s="72" t="str">
        <f aca="false">IF(MOONDB!U141="", "", MOONDB!U141)</f>
        <v>Moon surface</v>
      </c>
      <c r="V141" s="72" t="str">
        <f aca="false">IF(MOONDB!V141="", "", MOONDB!V141)</f>
        <v>M</v>
      </c>
      <c r="W141" s="72" t="str">
        <f aca="false">IF(MOONDB!W141="", "", MOONDB!W141)</f>
        <v>Soft landed (Moon)</v>
      </c>
      <c r="X141" s="72" t="n">
        <f aca="false">IF(MOONDB!X141="", "", MOONDB!X141)</f>
        <v>26644</v>
      </c>
      <c r="Y141" s="72" t="str">
        <f aca="false">IF(MOONDB!Y141="", "", MOONDB!Y141)</f>
        <v>LRO</v>
      </c>
      <c r="Z141" s="72" t="str">
        <f aca="false">IF(MOONDB!Z141="", "", MOONDB!Z141)</f>
        <v>d</v>
      </c>
      <c r="AA141" s="73" t="n">
        <f aca="false">IF(MOONDB!AA141="", "", MOONDB!AA141)</f>
        <v>20.1911</v>
      </c>
      <c r="AB141" s="73" t="n">
        <f aca="false">IF(MOONDB!AB141="", "", MOONDB!AB141)</f>
        <v>30.7723</v>
      </c>
      <c r="AC141" s="73" t="str">
        <f aca="false">IF(MOONDB!AC141="", "", MOONDB!AC141)</f>
        <v/>
      </c>
      <c r="AD141" s="73" t="str">
        <f aca="false">IF(MOONDB!AO141="", "", MOONDB!AO141)</f>
        <v/>
      </c>
      <c r="AE141" s="73" t="str">
        <f aca="false">IF(MOONDB!AP141="", "", MOONDB!AP141)</f>
        <v/>
      </c>
      <c r="AF141" s="73" t="str">
        <f aca="false">IF(MOONDB!AQ141="", "", MOONDB!AQ141)</f>
        <v/>
      </c>
      <c r="AG141" s="73" t="str">
        <f aca="false">IF(MOONDB!AR141="", "", MOONDB!AR141)</f>
        <v/>
      </c>
      <c r="AH141" s="73" t="str">
        <f aca="false">IF(MOONDB!AS141="", "", MOONDB!AS141)</f>
        <v/>
      </c>
      <c r="AI141" s="73" t="str">
        <f aca="false">IF(MOONDB!AT141="", "", MOONDB!AT141)</f>
        <v/>
      </c>
      <c r="AJ141" s="73" t="str">
        <f aca="false">IF(MOONDB!AU141="", "", MOONDB!AU141)</f>
        <v/>
      </c>
      <c r="AK141" s="74"/>
      <c r="AL141" s="74"/>
      <c r="AM141" s="74"/>
      <c r="AN141" s="74"/>
      <c r="AO141" s="74"/>
      <c r="AP141" s="74"/>
    </row>
    <row r="142" customFormat="false" ht="14.25" hidden="false" customHeight="true" outlineLevel="0" collapsed="false">
      <c r="A142" s="72" t="str">
        <f aca="false">IF(MOONDB!A142="", "", MOONDB!A142)</f>
        <v>Apollo 17 Lunar Roving Vehicle</v>
      </c>
      <c r="B142" s="72" t="str">
        <f aca="false">IF(MOONDB!B142="", "", MOONDB!B142)</f>
        <v>Apollo 17</v>
      </c>
      <c r="C142" s="72" t="str">
        <f aca="false">IF(MOONDB!C142="", "", MOONDB!C142)</f>
        <v>Apollo</v>
      </c>
      <c r="D142" s="72" t="str">
        <f aca="false">IF(MOONDB!D142="", "", MOONDB!D142)</f>
        <v>-</v>
      </c>
      <c r="E142" s="72" t="str">
        <f aca="false">IF(MOONDB!E142="", "", MOONDB!E142)</f>
        <v>1972-096C</v>
      </c>
      <c r="F142" s="72" t="str">
        <f aca="false">IF(MOONDB!F142="", "", MOONDB!F142)</f>
        <v>1972-096C</v>
      </c>
      <c r="G142" s="72" t="n">
        <f aca="false">IF(MOONDB!G142="", "", MOONDB!G142)</f>
        <v>26640</v>
      </c>
      <c r="H142" s="72" t="str">
        <f aca="false">IF(MOONDB!H142="", "", MOONDB!H142)</f>
        <v>Saturn 5</v>
      </c>
      <c r="I142" s="72" t="str">
        <f aca="false">IF(MOONDB!I142="", "", MOONDB!I142)</f>
        <v>Cape Canaveral, United States</v>
      </c>
      <c r="J142" s="72" t="str">
        <f aca="false">IF(MOONDB!J142="", "", MOONDB!J142)</f>
        <v>NASA-Office of Space Science Applications , NASA-Office of Manned Space Flight</v>
      </c>
      <c r="K142" s="72" t="str">
        <f aca="false">IF(MOONDB!K142="", "", MOONDB!K142)</f>
        <v>USA</v>
      </c>
      <c r="L142" s="72" t="str">
        <f aca="false">IF(MOONDB!L142="", "", MOONDB!L142)</f>
        <v>C-ROV</v>
      </c>
      <c r="M142" s="73" t="str">
        <f aca="false">IF(MOONDB!M142="", "", MOONDB!M142)</f>
        <v/>
      </c>
      <c r="N142" s="73" t="str">
        <f aca="false">IF(MOONDB!N142="", "", MOONDB!N142)</f>
        <v/>
      </c>
      <c r="O142" s="72" t="str">
        <f aca="false">IF(MOONDB!O142="", "", MOONDB!O142)</f>
        <v>Unknown</v>
      </c>
      <c r="P142" s="72" t="str">
        <f aca="false">IF(MOONDB!P142="", "", MOONDB!P142)</f>
        <v>Surface exploration</v>
      </c>
      <c r="Q142" s="72" t="str">
        <f aca="false">IF(MOONDB!Q142="", "", MOONDB!Q142)</f>
        <v/>
      </c>
      <c r="R142" s="72" t="str">
        <f aca="false">IF(MOONDB!R142="", "", MOONDB!R142)</f>
        <v>Success</v>
      </c>
      <c r="S142" s="72" t="str">
        <f aca="false">IF(MOONDB!S142="", "", MOONDB!S142)</f>
        <v/>
      </c>
      <c r="T142" s="72" t="str">
        <f aca="false">IF(MOONDB!T142="", "", MOONDB!T142)</f>
        <v>first scientist on the Moon and final Apollo mission</v>
      </c>
      <c r="U142" s="72" t="str">
        <f aca="false">IF(MOONDB!U142="", "", MOONDB!U142)</f>
        <v>Moon surface</v>
      </c>
      <c r="V142" s="72" t="str">
        <f aca="false">IF(MOONDB!V142="", "", MOONDB!V142)</f>
        <v>M</v>
      </c>
      <c r="W142" s="72" t="str">
        <f aca="false">IF(MOONDB!W142="", "", MOONDB!W142)</f>
        <v>Soft landed (Moon)</v>
      </c>
      <c r="X142" s="72" t="n">
        <f aca="false">IF(MOONDB!X142="", "", MOONDB!X142)</f>
        <v>26644</v>
      </c>
      <c r="Y142" s="72" t="str">
        <f aca="false">IF(MOONDB!Y142="", "", MOONDB!Y142)</f>
        <v>LRO</v>
      </c>
      <c r="Z142" s="72" t="str">
        <f aca="false">IF(MOONDB!Z142="", "", MOONDB!Z142)</f>
        <v>d</v>
      </c>
      <c r="AA142" s="73" t="n">
        <f aca="false">IF(MOONDB!AA142="", "", MOONDB!AA142)</f>
        <v>20.1911</v>
      </c>
      <c r="AB142" s="73" t="n">
        <f aca="false">IF(MOONDB!AB142="", "", MOONDB!AB142)</f>
        <v>30.7723</v>
      </c>
      <c r="AC142" s="73" t="str">
        <f aca="false">IF(MOONDB!AC142="", "", MOONDB!AC142)</f>
        <v/>
      </c>
      <c r="AD142" s="73" t="str">
        <f aca="false">IF(MOONDB!AO142="", "", MOONDB!AO142)</f>
        <v/>
      </c>
      <c r="AE142" s="73" t="str">
        <f aca="false">IF(MOONDB!AP142="", "", MOONDB!AP142)</f>
        <v/>
      </c>
      <c r="AF142" s="73" t="str">
        <f aca="false">IF(MOONDB!AQ142="", "", MOONDB!AQ142)</f>
        <v/>
      </c>
      <c r="AG142" s="73" t="str">
        <f aca="false">IF(MOONDB!AR142="", "", MOONDB!AR142)</f>
        <v/>
      </c>
      <c r="AH142" s="73" t="str">
        <f aca="false">IF(MOONDB!AS142="", "", MOONDB!AS142)</f>
        <v/>
      </c>
      <c r="AI142" s="73" t="str">
        <f aca="false">IF(MOONDB!AT142="", "", MOONDB!AT142)</f>
        <v/>
      </c>
      <c r="AJ142" s="73" t="str">
        <f aca="false">IF(MOONDB!AU142="", "", MOONDB!AU142)</f>
        <v/>
      </c>
      <c r="AK142" s="74"/>
      <c r="AL142" s="74"/>
      <c r="AM142" s="74"/>
      <c r="AN142" s="74"/>
      <c r="AO142" s="74"/>
      <c r="AP142" s="74"/>
    </row>
    <row r="143" customFormat="false" ht="14.25" hidden="false" customHeight="true" outlineLevel="0" collapsed="false">
      <c r="A143" s="72" t="str">
        <f aca="false">IF(MOONDB!A143="", "", MOONDB!A143)</f>
        <v>Luna 21</v>
      </c>
      <c r="B143" s="72" t="str">
        <f aca="false">IF(MOONDB!B143="", "", MOONDB!B143)</f>
        <v>Luna 21</v>
      </c>
      <c r="C143" s="72" t="str">
        <f aca="false">IF(MOONDB!C143="", "", MOONDB!C143)</f>
        <v>Luna</v>
      </c>
      <c r="D143" s="72" t="str">
        <f aca="false">IF(MOONDB!D143="", "", MOONDB!D143)</f>
        <v>-</v>
      </c>
      <c r="E143" s="72" t="str">
        <f aca="false">IF(MOONDB!E143="", "", MOONDB!E143)</f>
        <v>1973-001A</v>
      </c>
      <c r="F143" s="72" t="str">
        <f aca="false">IF(MOONDB!F143="", "", MOONDB!F143)</f>
        <v>1973-001A</v>
      </c>
      <c r="G143" s="72" t="n">
        <f aca="false">IF(MOONDB!G143="", "", MOONDB!G143)</f>
        <v>26672</v>
      </c>
      <c r="H143" s="72" t="str">
        <f aca="false">IF(MOONDB!H143="", "", MOONDB!H143)</f>
        <v>Proton Booster Plus Upper Stage and Escape Stages</v>
      </c>
      <c r="I143" s="72" t="str">
        <f aca="false">IF(MOONDB!I143="", "", MOONDB!I143)</f>
        <v>Tyuratam (Baikonur Cosmodrome), U.S.S.R</v>
      </c>
      <c r="J143" s="72" t="str">
        <f aca="false">IF(MOONDB!J143="", "", MOONDB!J143)</f>
        <v>Unknown</v>
      </c>
      <c r="K143" s="72" t="str">
        <f aca="false">IF(MOONDB!K143="", "", MOONDB!K143)</f>
        <v>USSR</v>
      </c>
      <c r="L143" s="72" t="str">
        <f aca="false">IF(MOONDB!L143="", "", MOONDB!L143)</f>
        <v>R-LND</v>
      </c>
      <c r="M143" s="73" t="str">
        <f aca="false">IF(MOONDB!M143="", "", MOONDB!M143)</f>
        <v/>
      </c>
      <c r="N143" s="73" t="n">
        <f aca="false">IF(MOONDB!N143="", "", MOONDB!N143)</f>
        <v>4850</v>
      </c>
      <c r="O143" s="72" t="str">
        <f aca="false">IF(MOONDB!O143="", "", MOONDB!O143)</f>
        <v>Unknown</v>
      </c>
      <c r="P143" s="72" t="str">
        <f aca="false">IF(MOONDB!P143="", "", MOONDB!P143)</f>
        <v>Soft landing</v>
      </c>
      <c r="Q143" s="72" t="str">
        <f aca="false">IF(MOONDB!Q143="", "", MOONDB!Q143)</f>
        <v/>
      </c>
      <c r="R143" s="72" t="str">
        <f aca="false">IF(MOONDB!R143="", "", MOONDB!R143)</f>
        <v>Success</v>
      </c>
      <c r="S143" s="72" t="str">
        <f aca="false">IF(MOONDB!S143="", "", MOONDB!S143)</f>
        <v/>
      </c>
      <c r="T143" s="72" t="str">
        <f aca="false">IF(MOONDB!T143="", "", MOONDB!T143)</f>
        <v/>
      </c>
      <c r="U143" s="72" t="str">
        <f aca="false">IF(MOONDB!U143="", "", MOONDB!U143)</f>
        <v>Moon surface</v>
      </c>
      <c r="V143" s="72" t="str">
        <f aca="false">IF(MOONDB!V143="", "", MOONDB!V143)</f>
        <v>M</v>
      </c>
      <c r="W143" s="72" t="str">
        <f aca="false">IF(MOONDB!W143="", "", MOONDB!W143)</f>
        <v>Soft landed (Moon)</v>
      </c>
      <c r="X143" s="72" t="n">
        <f aca="false">IF(MOONDB!X143="", "", MOONDB!X143)</f>
        <v>26679</v>
      </c>
      <c r="Y143" s="72" t="str">
        <f aca="false">IF(MOONDB!Y143="", "", MOONDB!Y143)</f>
        <v>LRO</v>
      </c>
      <c r="Z143" s="72" t="str">
        <f aca="false">IF(MOONDB!Z143="", "", MOONDB!Z143)</f>
        <v>d</v>
      </c>
      <c r="AA143" s="73" t="n">
        <f aca="false">IF(MOONDB!AA143="", "", MOONDB!AA143)</f>
        <v>25.9994</v>
      </c>
      <c r="AB143" s="73" t="n">
        <f aca="false">IF(MOONDB!AB143="", "", MOONDB!AB143)</f>
        <v>30.4076</v>
      </c>
      <c r="AC143" s="73" t="str">
        <f aca="false">IF(MOONDB!AC143="", "", MOONDB!AC143)</f>
        <v/>
      </c>
      <c r="AD143" s="73" t="str">
        <f aca="false">IF(MOONDB!AO143="", "", MOONDB!AO143)</f>
        <v/>
      </c>
      <c r="AE143" s="73" t="str">
        <f aca="false">IF(MOONDB!AP143="", "", MOONDB!AP143)</f>
        <v/>
      </c>
      <c r="AF143" s="73" t="str">
        <f aca="false">IF(MOONDB!AQ143="", "", MOONDB!AQ143)</f>
        <v/>
      </c>
      <c r="AG143" s="73" t="str">
        <f aca="false">IF(MOONDB!AR143="", "", MOONDB!AR143)</f>
        <v/>
      </c>
      <c r="AH143" s="73" t="str">
        <f aca="false">IF(MOONDB!AS143="", "", MOONDB!AS143)</f>
        <v/>
      </c>
      <c r="AI143" s="73" t="str">
        <f aca="false">IF(MOONDB!AT143="", "", MOONDB!AT143)</f>
        <v/>
      </c>
      <c r="AJ143" s="73" t="str">
        <f aca="false">IF(MOONDB!AU143="", "", MOONDB!AU143)</f>
        <v/>
      </c>
      <c r="AK143" s="74"/>
      <c r="AL143" s="74"/>
      <c r="AM143" s="74"/>
      <c r="AN143" s="74"/>
      <c r="AO143" s="74"/>
      <c r="AP143" s="74"/>
    </row>
    <row r="144" customFormat="false" ht="14.25" hidden="false" customHeight="true" outlineLevel="0" collapsed="false">
      <c r="A144" s="72" t="str">
        <f aca="false">IF(MOONDB!A144="", "", MOONDB!A144)</f>
        <v>Lunokhod 2</v>
      </c>
      <c r="B144" s="72" t="str">
        <f aca="false">IF(MOONDB!B144="", "", MOONDB!B144)</f>
        <v>Luna 21</v>
      </c>
      <c r="C144" s="72" t="str">
        <f aca="false">IF(MOONDB!C144="", "", MOONDB!C144)</f>
        <v>Luna</v>
      </c>
      <c r="D144" s="72" t="str">
        <f aca="false">IF(MOONDB!D144="", "", MOONDB!D144)</f>
        <v>Luna 21</v>
      </c>
      <c r="E144" s="72" t="str">
        <f aca="false">IF(MOONDB!E144="", "", MOONDB!E144)</f>
        <v>1973-001A</v>
      </c>
      <c r="F144" s="72" t="str">
        <f aca="false">IF(MOONDB!F144="", "", MOONDB!F144)</f>
        <v>1973-001A</v>
      </c>
      <c r="G144" s="72" t="n">
        <f aca="false">IF(MOONDB!G144="", "", MOONDB!G144)</f>
        <v>26672</v>
      </c>
      <c r="H144" s="72" t="str">
        <f aca="false">IF(MOONDB!H144="", "", MOONDB!H144)</f>
        <v>Proton Booster Plus Upper Stage and Escape Stages</v>
      </c>
      <c r="I144" s="72" t="str">
        <f aca="false">IF(MOONDB!I144="", "", MOONDB!I144)</f>
        <v>Tyuratam (Baikonur Cosmodrome), U.S.S.R</v>
      </c>
      <c r="J144" s="72" t="str">
        <f aca="false">IF(MOONDB!J144="", "", MOONDB!J144)</f>
        <v>Unknown</v>
      </c>
      <c r="K144" s="72" t="str">
        <f aca="false">IF(MOONDB!K144="", "", MOONDB!K144)</f>
        <v>USSR</v>
      </c>
      <c r="L144" s="72" t="str">
        <f aca="false">IF(MOONDB!L144="", "", MOONDB!L144)</f>
        <v>R-ROV</v>
      </c>
      <c r="M144" s="73" t="str">
        <f aca="false">IF(MOONDB!M144="", "", MOONDB!M144)</f>
        <v/>
      </c>
      <c r="N144" s="73" t="n">
        <f aca="false">IF(MOONDB!N144="", "", MOONDB!N144)</f>
        <v>840</v>
      </c>
      <c r="O144" s="72" t="str">
        <f aca="false">IF(MOONDB!O144="", "", MOONDB!O144)</f>
        <v>Unknown</v>
      </c>
      <c r="P144" s="72" t="str">
        <f aca="false">IF(MOONDB!P144="", "", MOONDB!P144)</f>
        <v>Surface exploration</v>
      </c>
      <c r="Q144" s="72" t="str">
        <f aca="false">IF(MOONDB!Q144="", "", MOONDB!Q144)</f>
        <v/>
      </c>
      <c r="R144" s="72" t="str">
        <f aca="false">IF(MOONDB!R144="", "", MOONDB!R144)</f>
        <v>Success</v>
      </c>
      <c r="S144" s="72" t="str">
        <f aca="false">IF(MOONDB!S144="", "", MOONDB!S144)</f>
        <v/>
      </c>
      <c r="T144" s="72" t="str">
        <f aca="false">IF(MOONDB!T144="", "", MOONDB!T144)</f>
        <v>longest-lived rover on the Moon, drove 24 miles (39 kilometers)</v>
      </c>
      <c r="U144" s="72" t="str">
        <f aca="false">IF(MOONDB!U144="", "", MOONDB!U144)</f>
        <v>Moon surface</v>
      </c>
      <c r="V144" s="72" t="str">
        <f aca="false">IF(MOONDB!V144="", "", MOONDB!V144)</f>
        <v>M</v>
      </c>
      <c r="W144" s="72" t="str">
        <f aca="false">IF(MOONDB!W144="", "", MOONDB!W144)</f>
        <v>Soft landed (Moon)</v>
      </c>
      <c r="X144" s="72" t="n">
        <f aca="false">IF(MOONDB!X144="", "", MOONDB!X144)</f>
        <v>26679</v>
      </c>
      <c r="Y144" s="72" t="str">
        <f aca="false">IF(MOONDB!Y144="", "", MOONDB!Y144)</f>
        <v>LRO</v>
      </c>
      <c r="Z144" s="72" t="str">
        <f aca="false">IF(MOONDB!Z144="", "", MOONDB!Z144)</f>
        <v>d</v>
      </c>
      <c r="AA144" s="73" t="n">
        <f aca="false">IF(MOONDB!AA144="", "", MOONDB!AA144)</f>
        <v>25.8323</v>
      </c>
      <c r="AB144" s="73" t="n">
        <f aca="false">IF(MOONDB!AB144="", "", MOONDB!AB144)</f>
        <v>30.9222</v>
      </c>
      <c r="AC144" s="73" t="str">
        <f aca="false">IF(MOONDB!AC144="", "", MOONDB!AC144)</f>
        <v/>
      </c>
      <c r="AD144" s="73" t="str">
        <f aca="false">IF(MOONDB!AO144="", "", MOONDB!AO144)</f>
        <v/>
      </c>
      <c r="AE144" s="73" t="str">
        <f aca="false">IF(MOONDB!AP144="", "", MOONDB!AP144)</f>
        <v/>
      </c>
      <c r="AF144" s="73" t="str">
        <f aca="false">IF(MOONDB!AQ144="", "", MOONDB!AQ144)</f>
        <v/>
      </c>
      <c r="AG144" s="73" t="str">
        <f aca="false">IF(MOONDB!AR144="", "", MOONDB!AR144)</f>
        <v/>
      </c>
      <c r="AH144" s="73" t="str">
        <f aca="false">IF(MOONDB!AS144="", "", MOONDB!AS144)</f>
        <v/>
      </c>
      <c r="AI144" s="73" t="str">
        <f aca="false">IF(MOONDB!AT144="", "", MOONDB!AT144)</f>
        <v/>
      </c>
      <c r="AJ144" s="73" t="str">
        <f aca="false">IF(MOONDB!AU144="", "", MOONDB!AU144)</f>
        <v/>
      </c>
      <c r="AK144" s="74"/>
      <c r="AL144" s="74"/>
      <c r="AM144" s="74"/>
      <c r="AN144" s="74"/>
      <c r="AO144" s="74"/>
      <c r="AP144" s="74"/>
    </row>
    <row r="145" customFormat="false" ht="14.25" hidden="false" customHeight="true" outlineLevel="0" collapsed="false">
      <c r="A145" s="72" t="str">
        <f aca="false">IF(MOONDB!A145="", "", MOONDB!A145)</f>
        <v>Radio Astronomy Explorer B (RAE-B)</v>
      </c>
      <c r="B145" s="72" t="str">
        <f aca="false">IF(MOONDB!B145="", "", MOONDB!B145)</f>
        <v>Radio Astronomy Explorer B (RAE-B)</v>
      </c>
      <c r="C145" s="72" t="str">
        <f aca="false">IF(MOONDB!C145="", "", MOONDB!C145)</f>
        <v>Explorer</v>
      </c>
      <c r="D145" s="72" t="str">
        <f aca="false">IF(MOONDB!D145="", "", MOONDB!D145)</f>
        <v>-</v>
      </c>
      <c r="E145" s="72" t="str">
        <f aca="false">IF(MOONDB!E145="", "", MOONDB!E145)</f>
        <v>1973-039A</v>
      </c>
      <c r="F145" s="72" t="str">
        <f aca="false">IF(MOONDB!F145="", "", MOONDB!F145)</f>
        <v>1973-039A</v>
      </c>
      <c r="G145" s="72" t="n">
        <f aca="false">IF(MOONDB!G145="", "", MOONDB!G145)</f>
        <v>26825</v>
      </c>
      <c r="H145" s="72" t="str">
        <f aca="false">IF(MOONDB!H145="", "", MOONDB!H145)</f>
        <v>Delta</v>
      </c>
      <c r="I145" s="72" t="str">
        <f aca="false">IF(MOONDB!I145="", "", MOONDB!I145)</f>
        <v>Cape Canaveral, United States</v>
      </c>
      <c r="J145" s="72" t="str">
        <f aca="false">IF(MOONDB!J145="", "", MOONDB!J145)</f>
        <v>NASA-Office of Space Science Applications</v>
      </c>
      <c r="K145" s="72" t="str">
        <f aca="false">IF(MOONDB!K145="", "", MOONDB!K145)</f>
        <v>USA</v>
      </c>
      <c r="L145" s="72" t="str">
        <f aca="false">IF(MOONDB!L145="", "", MOONDB!L145)</f>
        <v>R-ORB</v>
      </c>
      <c r="M145" s="73" t="str">
        <f aca="false">IF(MOONDB!M145="", "", MOONDB!M145)</f>
        <v/>
      </c>
      <c r="N145" s="73" t="n">
        <f aca="false">IF(MOONDB!N145="", "", MOONDB!N145)</f>
        <v>328</v>
      </c>
      <c r="O145" s="72" t="str">
        <f aca="false">IF(MOONDB!O145="", "", MOONDB!O145)</f>
        <v>Unknown</v>
      </c>
      <c r="P145" s="72" t="str">
        <f aca="false">IF(MOONDB!P145="", "", MOONDB!P145)</f>
        <v>Orbit</v>
      </c>
      <c r="Q145" s="72" t="str">
        <f aca="false">IF(MOONDB!Q145="", "", MOONDB!Q145)</f>
        <v/>
      </c>
      <c r="R145" s="72" t="str">
        <f aca="false">IF(MOONDB!R145="", "", MOONDB!R145)</f>
        <v>Success</v>
      </c>
      <c r="S145" s="72" t="str">
        <f aca="false">IF(MOONDB!S145="", "", MOONDB!S145)</f>
        <v/>
      </c>
      <c r="T145" s="72" t="str">
        <f aca="false">IF(MOONDB!T145="", "", MOONDB!T145)</f>
        <v/>
      </c>
      <c r="U145" s="72" t="str">
        <f aca="false">IF(MOONDB!U145="", "", MOONDB!U145)</f>
        <v>Moon impact</v>
      </c>
      <c r="V145" s="72" t="str">
        <f aca="false">IF(MOONDB!V145="", "", MOONDB!V145)</f>
        <v>M</v>
      </c>
      <c r="W145" s="72" t="str">
        <f aca="false">IF(MOONDB!W145="", "", MOONDB!W145)</f>
        <v>Impacted (orbit decay)</v>
      </c>
      <c r="X145" s="72" t="str">
        <f aca="false">IF(MOONDB!X145="", "", MOONDB!X145)</f>
        <v>Unknown</v>
      </c>
      <c r="Y145" s="72" t="str">
        <f aca="false">IF(MOONDB!Y145="", "", MOONDB!Y145)</f>
        <v/>
      </c>
      <c r="Z145" s="72" t="str">
        <f aca="false">IF(MOONDB!Z145="", "", MOONDB!Z145)</f>
        <v>g</v>
      </c>
      <c r="AA145" s="73" t="str">
        <f aca="false">IF(MOONDB!AA145="", "", MOONDB!AA145)</f>
        <v>Unknown</v>
      </c>
      <c r="AB145" s="73" t="str">
        <f aca="false">IF(MOONDB!AB145="", "", MOONDB!AB145)</f>
        <v>Unknown</v>
      </c>
      <c r="AC145" s="73" t="str">
        <f aca="false">IF(MOONDB!AC145="", "", MOONDB!AC145)</f>
        <v/>
      </c>
      <c r="AD145" s="73" t="str">
        <f aca="false">IF(MOONDB!AO145="", "", MOONDB!AO145)</f>
        <v/>
      </c>
      <c r="AE145" s="73" t="str">
        <f aca="false">IF(MOONDB!AP145="", "", MOONDB!AP145)</f>
        <v/>
      </c>
      <c r="AF145" s="73" t="str">
        <f aca="false">IF(MOONDB!AQ145="", "", MOONDB!AQ145)</f>
        <v/>
      </c>
      <c r="AG145" s="73" t="str">
        <f aca="false">IF(MOONDB!AR145="", "", MOONDB!AR145)</f>
        <v/>
      </c>
      <c r="AH145" s="73" t="str">
        <f aca="false">IF(MOONDB!AS145="", "", MOONDB!AS145)</f>
        <v/>
      </c>
      <c r="AI145" s="73" t="str">
        <f aca="false">IF(MOONDB!AT145="", "", MOONDB!AT145)</f>
        <v/>
      </c>
      <c r="AJ145" s="73" t="str">
        <f aca="false">IF(MOONDB!AU145="", "", MOONDB!AU145)</f>
        <v/>
      </c>
      <c r="AK145" s="74"/>
      <c r="AL145" s="74"/>
      <c r="AM145" s="74"/>
      <c r="AN145" s="74"/>
      <c r="AO145" s="74"/>
      <c r="AP145" s="74"/>
    </row>
    <row r="146" customFormat="false" ht="14.25" hidden="false" customHeight="true" outlineLevel="0" collapsed="false">
      <c r="A146" s="72" t="str">
        <f aca="false">IF(MOONDB!A146="", "", MOONDB!A146)</f>
        <v>Luna 22</v>
      </c>
      <c r="B146" s="72" t="str">
        <f aca="false">IF(MOONDB!B146="", "", MOONDB!B146)</f>
        <v>Luna 22</v>
      </c>
      <c r="C146" s="72" t="str">
        <f aca="false">IF(MOONDB!C146="", "", MOONDB!C146)</f>
        <v>Luna</v>
      </c>
      <c r="D146" s="72" t="str">
        <f aca="false">IF(MOONDB!D146="", "", MOONDB!D146)</f>
        <v>-</v>
      </c>
      <c r="E146" s="72" t="str">
        <f aca="false">IF(MOONDB!E146="", "", MOONDB!E146)</f>
        <v>1974-037A</v>
      </c>
      <c r="F146" s="72" t="str">
        <f aca="false">IF(MOONDB!F146="", "", MOONDB!F146)</f>
        <v>1974-037A</v>
      </c>
      <c r="G146" s="72" t="n">
        <f aca="false">IF(MOONDB!G146="", "", MOONDB!G146)</f>
        <v>27178</v>
      </c>
      <c r="H146" s="72" t="str">
        <f aca="false">IF(MOONDB!H146="", "", MOONDB!H146)</f>
        <v>Proton Booster Plus Upper Stage and Escape Stages</v>
      </c>
      <c r="I146" s="72" t="str">
        <f aca="false">IF(MOONDB!I146="", "", MOONDB!I146)</f>
        <v>Tyuratam (Baikonur Cosmodrome), U.S.S.R</v>
      </c>
      <c r="J146" s="72" t="str">
        <f aca="false">IF(MOONDB!J146="", "", MOONDB!J146)</f>
        <v>Unknown</v>
      </c>
      <c r="K146" s="72" t="str">
        <f aca="false">IF(MOONDB!K146="", "", MOONDB!K146)</f>
        <v>USSR</v>
      </c>
      <c r="L146" s="72" t="str">
        <f aca="false">IF(MOONDB!L146="", "", MOONDB!L146)</f>
        <v>R-ORB</v>
      </c>
      <c r="M146" s="73" t="str">
        <f aca="false">IF(MOONDB!M146="", "", MOONDB!M146)</f>
        <v/>
      </c>
      <c r="N146" s="73" t="n">
        <f aca="false">IF(MOONDB!N146="", "", MOONDB!N146)</f>
        <v>4000</v>
      </c>
      <c r="O146" s="72" t="str">
        <f aca="false">IF(MOONDB!O146="", "", MOONDB!O146)</f>
        <v>Unknown</v>
      </c>
      <c r="P146" s="72" t="str">
        <f aca="false">IF(MOONDB!P146="", "", MOONDB!P146)</f>
        <v>Orbit</v>
      </c>
      <c r="Q146" s="72" t="str">
        <f aca="false">IF(MOONDB!Q146="", "", MOONDB!Q146)</f>
        <v/>
      </c>
      <c r="R146" s="72" t="str">
        <f aca="false">IF(MOONDB!R146="", "", MOONDB!R146)</f>
        <v>Success</v>
      </c>
      <c r="S146" s="72" t="str">
        <f aca="false">IF(MOONDB!S146="", "", MOONDB!S146)</f>
        <v/>
      </c>
      <c r="T146" s="72" t="str">
        <f aca="false">IF(MOONDB!T146="", "", MOONDB!T146)</f>
        <v/>
      </c>
      <c r="U146" s="72" t="str">
        <f aca="false">IF(MOONDB!U146="", "", MOONDB!U146)</f>
        <v>Moon impact</v>
      </c>
      <c r="V146" s="72" t="str">
        <f aca="false">IF(MOONDB!V146="", "", MOONDB!V146)</f>
        <v>M</v>
      </c>
      <c r="W146" s="72" t="str">
        <f aca="false">IF(MOONDB!W146="", "", MOONDB!W146)</f>
        <v>Impacted (orbit decay)</v>
      </c>
      <c r="X146" s="72" t="str">
        <f aca="false">IF(MOONDB!X146="", "", MOONDB!X146)</f>
        <v>Unknown (1976)   </v>
      </c>
      <c r="Y146" s="72" t="str">
        <f aca="false">IF(MOONDB!Y146="", "", MOONDB!Y146)</f>
        <v/>
      </c>
      <c r="Z146" s="72" t="str">
        <f aca="false">IF(MOONDB!Z146="", "", MOONDB!Z146)</f>
        <v>g</v>
      </c>
      <c r="AA146" s="73" t="str">
        <f aca="false">IF(MOONDB!AA146="", "", MOONDB!AA146)</f>
        <v>Unknown</v>
      </c>
      <c r="AB146" s="73" t="str">
        <f aca="false">IF(MOONDB!AB146="", "", MOONDB!AB146)</f>
        <v>Unknown</v>
      </c>
      <c r="AC146" s="73" t="str">
        <f aca="false">IF(MOONDB!AC146="", "", MOONDB!AC146)</f>
        <v/>
      </c>
      <c r="AD146" s="73" t="str">
        <f aca="false">IF(MOONDB!AO146="", "", MOONDB!AO146)</f>
        <v/>
      </c>
      <c r="AE146" s="73" t="str">
        <f aca="false">IF(MOONDB!AP146="", "", MOONDB!AP146)</f>
        <v/>
      </c>
      <c r="AF146" s="73" t="str">
        <f aca="false">IF(MOONDB!AQ146="", "", MOONDB!AQ146)</f>
        <v/>
      </c>
      <c r="AG146" s="73" t="str">
        <f aca="false">IF(MOONDB!AR146="", "", MOONDB!AR146)</f>
        <v/>
      </c>
      <c r="AH146" s="73" t="str">
        <f aca="false">IF(MOONDB!AS146="", "", MOONDB!AS146)</f>
        <v/>
      </c>
      <c r="AI146" s="73" t="str">
        <f aca="false">IF(MOONDB!AT146="", "", MOONDB!AT146)</f>
        <v/>
      </c>
      <c r="AJ146" s="73" t="str">
        <f aca="false">IF(MOONDB!AU146="", "", MOONDB!AU146)</f>
        <v/>
      </c>
      <c r="AK146" s="74"/>
      <c r="AL146" s="74"/>
      <c r="AM146" s="74"/>
      <c r="AN146" s="74"/>
      <c r="AO146" s="74"/>
      <c r="AP146" s="74"/>
    </row>
    <row r="147" customFormat="false" ht="14.25" hidden="false" customHeight="true" outlineLevel="0" collapsed="false">
      <c r="A147" s="72" t="str">
        <f aca="false">IF(MOONDB!A147="", "", MOONDB!A147)</f>
        <v>Luna 23 Ascent and re-entry stage</v>
      </c>
      <c r="B147" s="72" t="str">
        <f aca="false">IF(MOONDB!B147="", "", MOONDB!B147)</f>
        <v>Luna 23</v>
      </c>
      <c r="C147" s="72" t="str">
        <f aca="false">IF(MOONDB!C147="", "", MOONDB!C147)</f>
        <v>Luna</v>
      </c>
      <c r="D147" s="72" t="str">
        <f aca="false">IF(MOONDB!D147="", "", MOONDB!D147)</f>
        <v>-</v>
      </c>
      <c r="E147" s="72" t="str">
        <f aca="false">IF(MOONDB!E147="", "", MOONDB!E147)</f>
        <v>1974-084A</v>
      </c>
      <c r="F147" s="72" t="str">
        <f aca="false">IF(MOONDB!F147="", "", MOONDB!F147)</f>
        <v>1974-084A</v>
      </c>
      <c r="G147" s="72" t="n">
        <f aca="false">IF(MOONDB!G147="", "", MOONDB!G147)</f>
        <v>27330</v>
      </c>
      <c r="H147" s="72" t="str">
        <f aca="false">IF(MOONDB!H147="", "", MOONDB!H147)</f>
        <v>Proton Booster Plus Upper Stage and Escape Stages</v>
      </c>
      <c r="I147" s="72" t="str">
        <f aca="false">IF(MOONDB!I147="", "", MOONDB!I147)</f>
        <v>Tyuratam (Baikonur Cosmodrome), U.S.S.R</v>
      </c>
      <c r="J147" s="72" t="str">
        <f aca="false">IF(MOONDB!J147="", "", MOONDB!J147)</f>
        <v>Unknown</v>
      </c>
      <c r="K147" s="72" t="str">
        <f aca="false">IF(MOONDB!K147="", "", MOONDB!K147)</f>
        <v>USSR</v>
      </c>
      <c r="L147" s="72" t="str">
        <f aca="false">IF(MOONDB!L147="", "", MOONDB!L147)</f>
        <v>R-ASC</v>
      </c>
      <c r="M147" s="73" t="str">
        <f aca="false">IF(MOONDB!M147="", "", MOONDB!M147)</f>
        <v/>
      </c>
      <c r="N147" s="73" t="n">
        <f aca="false">IF(MOONDB!N147="", "", MOONDB!N147)</f>
        <v>5600</v>
      </c>
      <c r="O147" s="72" t="str">
        <f aca="false">IF(MOONDB!O147="", "", MOONDB!O147)</f>
        <v>Unknown</v>
      </c>
      <c r="P147" s="72" t="str">
        <f aca="false">IF(MOONDB!P147="", "", MOONDB!P147)</f>
        <v>Sample return (from surface)</v>
      </c>
      <c r="Q147" s="72" t="str">
        <f aca="false">IF(MOONDB!Q147="", "", MOONDB!Q147)</f>
        <v/>
      </c>
      <c r="R147" s="72" t="str">
        <f aca="false">IF(MOONDB!R147="", "", MOONDB!R147)</f>
        <v>Partial success</v>
      </c>
      <c r="S147" s="72" t="str">
        <f aca="false">IF(MOONDB!S147="", "", MOONDB!S147)</f>
        <v>Spacecraft malfunction</v>
      </c>
      <c r="T147" s="72" t="str">
        <f aca="false">IF(MOONDB!T147="", "", MOONDB!T147)</f>
        <v/>
      </c>
      <c r="U147" s="72" t="str">
        <f aca="false">IF(MOONDB!U147="", "", MOONDB!U147)</f>
        <v>Earth soft landing</v>
      </c>
      <c r="V147" s="72" t="str">
        <f aca="false">IF(MOONDB!V147="", "", MOONDB!V147)</f>
        <v>M</v>
      </c>
      <c r="W147" s="72" t="str">
        <f aca="false">IF(MOONDB!W147="", "", MOONDB!W147)</f>
        <v>Soft landed (Moon)</v>
      </c>
      <c r="X147" s="72" t="n">
        <f aca="false">IF(MOONDB!X147="", "", MOONDB!X147)</f>
        <v>27339</v>
      </c>
      <c r="Y147" s="72" t="str">
        <f aca="false">IF(MOONDB!Y147="", "", MOONDB!Y147)</f>
        <v>LRO</v>
      </c>
      <c r="Z147" s="72" t="str">
        <f aca="false">IF(MOONDB!Z147="", "", MOONDB!Z147)</f>
        <v>d</v>
      </c>
      <c r="AA147" s="73" t="n">
        <f aca="false">IF(MOONDB!AA147="", "", MOONDB!AA147)</f>
        <v>12.6667</v>
      </c>
      <c r="AB147" s="73" t="n">
        <f aca="false">IF(MOONDB!AB147="", "", MOONDB!AB147)</f>
        <v>62.1511</v>
      </c>
      <c r="AC147" s="73" t="str">
        <f aca="false">IF(MOONDB!AC147="", "", MOONDB!AC147)</f>
        <v/>
      </c>
      <c r="AD147" s="73" t="str">
        <f aca="false">IF(MOONDB!AO147="", "", MOONDB!AO147)</f>
        <v/>
      </c>
      <c r="AE147" s="73" t="str">
        <f aca="false">IF(MOONDB!AP147="", "", MOONDB!AP147)</f>
        <v/>
      </c>
      <c r="AF147" s="73" t="str">
        <f aca="false">IF(MOONDB!AQ147="", "", MOONDB!AQ147)</f>
        <v/>
      </c>
      <c r="AG147" s="73" t="str">
        <f aca="false">IF(MOONDB!AR147="", "", MOONDB!AR147)</f>
        <v/>
      </c>
      <c r="AH147" s="73" t="str">
        <f aca="false">IF(MOONDB!AS147="", "", MOONDB!AS147)</f>
        <v/>
      </c>
      <c r="AI147" s="73" t="str">
        <f aca="false">IF(MOONDB!AT147="", "", MOONDB!AT147)</f>
        <v/>
      </c>
      <c r="AJ147" s="73" t="str">
        <f aca="false">IF(MOONDB!AU147="", "", MOONDB!AU147)</f>
        <v/>
      </c>
      <c r="AK147" s="74"/>
      <c r="AL147" s="74"/>
      <c r="AM147" s="74"/>
      <c r="AN147" s="74"/>
      <c r="AO147" s="74"/>
      <c r="AP147" s="74"/>
    </row>
    <row r="148" customFormat="false" ht="14.7" hidden="false" customHeight="true" outlineLevel="0" collapsed="false">
      <c r="A148" s="72" t="str">
        <f aca="false">IF(MOONDB!A148="", "", MOONDB!A148)</f>
        <v>Luna 23 Lander</v>
      </c>
      <c r="B148" s="72" t="str">
        <f aca="false">IF(MOONDB!B148="", "", MOONDB!B148)</f>
        <v>Luna 23</v>
      </c>
      <c r="C148" s="72" t="str">
        <f aca="false">IF(MOONDB!C148="", "", MOONDB!C148)</f>
        <v>Luna</v>
      </c>
      <c r="D148" s="72" t="str">
        <f aca="false">IF(MOONDB!D148="", "", MOONDB!D148)</f>
        <v>-</v>
      </c>
      <c r="E148" s="72" t="str">
        <f aca="false">IF(MOONDB!E148="", "", MOONDB!E148)</f>
        <v>1974-084A</v>
      </c>
      <c r="F148" s="72" t="str">
        <f aca="false">IF(MOONDB!F148="", "", MOONDB!F148)</f>
        <v>1974-084A</v>
      </c>
      <c r="G148" s="72" t="n">
        <f aca="false">IF(MOONDB!G148="", "", MOONDB!G148)</f>
        <v>27330</v>
      </c>
      <c r="H148" s="72" t="str">
        <f aca="false">IF(MOONDB!H148="", "", MOONDB!H148)</f>
        <v>Proton Booster Plus Upper Stage and Escape Stages</v>
      </c>
      <c r="I148" s="72" t="str">
        <f aca="false">IF(MOONDB!I148="", "", MOONDB!I148)</f>
        <v>Tyuratam (Baikonur Cosmodrome), U.S.S.R</v>
      </c>
      <c r="J148" s="72" t="str">
        <f aca="false">IF(MOONDB!J148="", "", MOONDB!J148)</f>
        <v>Unknown</v>
      </c>
      <c r="K148" s="72" t="str">
        <f aca="false">IF(MOONDB!K148="", "", MOONDB!K148)</f>
        <v>USSR</v>
      </c>
      <c r="L148" s="72" t="str">
        <f aca="false">IF(MOONDB!L148="", "", MOONDB!L148)</f>
        <v>R-LND</v>
      </c>
      <c r="M148" s="73" t="str">
        <f aca="false">IF(MOONDB!M148="", "", MOONDB!M148)</f>
        <v/>
      </c>
      <c r="N148" s="73" t="n">
        <f aca="false">IF(MOONDB!N148="", "", MOONDB!N148)</f>
        <v>5600</v>
      </c>
      <c r="O148" s="72" t="str">
        <f aca="false">IF(MOONDB!O148="", "", MOONDB!O148)</f>
        <v>Unknown</v>
      </c>
      <c r="P148" s="72" t="str">
        <f aca="false">IF(MOONDB!P148="", "", MOONDB!P148)</f>
        <v>Soft landing</v>
      </c>
      <c r="Q148" s="72" t="str">
        <f aca="false">IF(MOONDB!Q148="", "", MOONDB!Q148)</f>
        <v/>
      </c>
      <c r="R148" s="72" t="str">
        <f aca="false">IF(MOONDB!R148="", "", MOONDB!R148)</f>
        <v>Success</v>
      </c>
      <c r="S148" s="72" t="str">
        <f aca="false">IF(MOONDB!S148="", "", MOONDB!S148)</f>
        <v/>
      </c>
      <c r="T148" s="72" t="str">
        <f aca="false">IF(MOONDB!T148="", "", MOONDB!T148)</f>
        <v/>
      </c>
      <c r="U148" s="72" t="str">
        <f aca="false">IF(MOONDB!U148="", "", MOONDB!U148)</f>
        <v>Moon surface</v>
      </c>
      <c r="V148" s="72" t="str">
        <f aca="false">IF(MOONDB!V148="", "", MOONDB!V148)</f>
        <v>M</v>
      </c>
      <c r="W148" s="72" t="str">
        <f aca="false">IF(MOONDB!W148="", "", MOONDB!W148)</f>
        <v>Soft landed (Moon)</v>
      </c>
      <c r="X148" s="72" t="n">
        <f aca="false">IF(MOONDB!X148="", "", MOONDB!X148)</f>
        <v>27339</v>
      </c>
      <c r="Y148" s="72" t="str">
        <f aca="false">IF(MOONDB!Y148="", "", MOONDB!Y148)</f>
        <v>LRO</v>
      </c>
      <c r="Z148" s="72" t="str">
        <f aca="false">IF(MOONDB!Z148="", "", MOONDB!Z148)</f>
        <v>d</v>
      </c>
      <c r="AA148" s="73" t="n">
        <f aca="false">IF(MOONDB!AA148="", "", MOONDB!AA148)</f>
        <v>12.6667</v>
      </c>
      <c r="AB148" s="73" t="n">
        <f aca="false">IF(MOONDB!AB148="", "", MOONDB!AB148)</f>
        <v>62.1511</v>
      </c>
      <c r="AC148" s="73" t="str">
        <f aca="false">IF(MOONDB!AC148="", "", MOONDB!AC148)</f>
        <v/>
      </c>
      <c r="AD148" s="73" t="str">
        <f aca="false">IF(MOONDB!AO148="", "", MOONDB!AO148)</f>
        <v/>
      </c>
      <c r="AE148" s="73" t="str">
        <f aca="false">IF(MOONDB!AP148="", "", MOONDB!AP148)</f>
        <v/>
      </c>
      <c r="AF148" s="73" t="str">
        <f aca="false">IF(MOONDB!AQ148="", "", MOONDB!AQ148)</f>
        <v/>
      </c>
      <c r="AG148" s="73" t="str">
        <f aca="false">IF(MOONDB!AR148="", "", MOONDB!AR148)</f>
        <v/>
      </c>
      <c r="AH148" s="73" t="str">
        <f aca="false">IF(MOONDB!AS148="", "", MOONDB!AS148)</f>
        <v/>
      </c>
      <c r="AI148" s="73" t="str">
        <f aca="false">IF(MOONDB!AT148="", "", MOONDB!AT148)</f>
        <v/>
      </c>
      <c r="AJ148" s="73" t="str">
        <f aca="false">IF(MOONDB!AU148="", "", MOONDB!AU148)</f>
        <v/>
      </c>
      <c r="AK148" s="74"/>
      <c r="AL148" s="74"/>
      <c r="AM148" s="74"/>
      <c r="AN148" s="74"/>
      <c r="AO148" s="74"/>
      <c r="AP148" s="74"/>
    </row>
    <row r="149" customFormat="false" ht="14.7" hidden="false" customHeight="true" outlineLevel="0" collapsed="false">
      <c r="A149" s="72" t="str">
        <f aca="false">IF(MOONDB!A149="", "", MOONDB!A149)</f>
        <v>Luna 1975A Ascent and re-entry stage</v>
      </c>
      <c r="B149" s="72" t="str">
        <f aca="false">IF(MOONDB!B149="", "", MOONDB!B149)</f>
        <v>Luna 1975A</v>
      </c>
      <c r="C149" s="72" t="str">
        <f aca="false">IF(MOONDB!C149="", "", MOONDB!C149)</f>
        <v>Luna</v>
      </c>
      <c r="D149" s="72" t="str">
        <f aca="false">IF(MOONDB!D149="", "", MOONDB!D149)</f>
        <v>-</v>
      </c>
      <c r="E149" s="72" t="str">
        <f aca="false">IF(MOONDB!E149="", "", MOONDB!E149)</f>
        <v>N/A</v>
      </c>
      <c r="F149" s="72" t="str">
        <f aca="false">IF(MOONDB!F149="", "", MOONDB!F149)</f>
        <v>N/A</v>
      </c>
      <c r="G149" s="72" t="n">
        <f aca="false">IF(MOONDB!G149="", "", MOONDB!G149)</f>
        <v>27683</v>
      </c>
      <c r="H149" s="72" t="str">
        <f aca="false">IF(MOONDB!H149="", "", MOONDB!H149)</f>
        <v>SL-12/D-1-e</v>
      </c>
      <c r="I149" s="72" t="str">
        <f aca="false">IF(MOONDB!I149="", "", MOONDB!I149)</f>
        <v>Tyuratam (Baikonur Cosmodrome), U.S.S.R</v>
      </c>
      <c r="J149" s="72" t="str">
        <f aca="false">IF(MOONDB!J149="", "", MOONDB!J149)</f>
        <v>Unknown</v>
      </c>
      <c r="K149" s="72" t="str">
        <f aca="false">IF(MOONDB!K149="", "", MOONDB!K149)</f>
        <v>USSR</v>
      </c>
      <c r="L149" s="72" t="str">
        <f aca="false">IF(MOONDB!L149="", "", MOONDB!L149)</f>
        <v>R-ASC</v>
      </c>
      <c r="M149" s="73" t="str">
        <f aca="false">IF(MOONDB!M149="", "", MOONDB!M149)</f>
        <v/>
      </c>
      <c r="N149" s="73" t="n">
        <f aca="false">IF(MOONDB!N149="", "", MOONDB!N149)</f>
        <v>1880</v>
      </c>
      <c r="O149" s="72" t="str">
        <f aca="false">IF(MOONDB!O149="", "", MOONDB!O149)</f>
        <v>Unknown</v>
      </c>
      <c r="P149" s="72" t="str">
        <f aca="false">IF(MOONDB!P149="", "", MOONDB!P149)</f>
        <v>Sample return (from surface)</v>
      </c>
      <c r="Q149" s="72" t="str">
        <f aca="false">IF(MOONDB!Q149="", "", MOONDB!Q149)</f>
        <v/>
      </c>
      <c r="R149" s="72" t="str">
        <f aca="false">IF(MOONDB!R149="", "", MOONDB!R149)</f>
        <v>Unproven</v>
      </c>
      <c r="S149" s="72" t="str">
        <f aca="false">IF(MOONDB!S149="", "", MOONDB!S149)</f>
        <v>Launcher failure</v>
      </c>
      <c r="T149" s="72" t="str">
        <f aca="false">IF(MOONDB!T149="", "", MOONDB!T149)</f>
        <v/>
      </c>
      <c r="U149" s="72" t="str">
        <f aca="false">IF(MOONDB!U149="", "", MOONDB!U149)</f>
        <v>Earth soft landing</v>
      </c>
      <c r="V149" s="72" t="str">
        <f aca="false">IF(MOONDB!V149="", "", MOONDB!V149)</f>
        <v>E</v>
      </c>
      <c r="W149" s="72" t="str">
        <f aca="false">IF(MOONDB!W149="", "", MOONDB!W149)</f>
        <v>Destroyed during launch</v>
      </c>
      <c r="X149" s="72" t="n">
        <f aca="false">IF(MOONDB!X149="", "", MOONDB!X149)</f>
        <v>27683</v>
      </c>
      <c r="Y149" s="72" t="str">
        <f aca="false">IF(MOONDB!Y149="", "", MOONDB!Y149)</f>
        <v/>
      </c>
      <c r="Z149" s="72" t="str">
        <f aca="false">IF(MOONDB!Z149="", "", MOONDB!Z149)</f>
        <v/>
      </c>
      <c r="AA149" s="73" t="str">
        <f aca="false">IF(MOONDB!AA149="", "", MOONDB!AA149)</f>
        <v/>
      </c>
      <c r="AB149" s="73" t="str">
        <f aca="false">IF(MOONDB!AB149="", "", MOONDB!AB149)</f>
        <v/>
      </c>
      <c r="AC149" s="73" t="str">
        <f aca="false">IF(MOONDB!AC149="", "", MOONDB!AC149)</f>
        <v/>
      </c>
      <c r="AD149" s="73" t="str">
        <f aca="false">IF(MOONDB!AO149="", "", MOONDB!AO149)</f>
        <v/>
      </c>
      <c r="AE149" s="73" t="str">
        <f aca="false">IF(MOONDB!AP149="", "", MOONDB!AP149)</f>
        <v/>
      </c>
      <c r="AF149" s="73" t="str">
        <f aca="false">IF(MOONDB!AQ149="", "", MOONDB!AQ149)</f>
        <v/>
      </c>
      <c r="AG149" s="73" t="str">
        <f aca="false">IF(MOONDB!AR149="", "", MOONDB!AR149)</f>
        <v/>
      </c>
      <c r="AH149" s="73" t="str">
        <f aca="false">IF(MOONDB!AS149="", "", MOONDB!AS149)</f>
        <v/>
      </c>
      <c r="AI149" s="73" t="str">
        <f aca="false">IF(MOONDB!AT149="", "", MOONDB!AT149)</f>
        <v/>
      </c>
      <c r="AJ149" s="73" t="str">
        <f aca="false">IF(MOONDB!AU149="", "", MOONDB!AU149)</f>
        <v/>
      </c>
      <c r="AK149" s="74"/>
      <c r="AL149" s="74"/>
      <c r="AM149" s="74"/>
      <c r="AN149" s="74"/>
      <c r="AO149" s="74"/>
      <c r="AP149" s="74"/>
    </row>
    <row r="150" customFormat="false" ht="14.25" hidden="false" customHeight="true" outlineLevel="0" collapsed="false">
      <c r="A150" s="72" t="str">
        <f aca="false">IF(MOONDB!A150="", "", MOONDB!A150)</f>
        <v>Luna 1975A Lander</v>
      </c>
      <c r="B150" s="72" t="str">
        <f aca="false">IF(MOONDB!B150="", "", MOONDB!B150)</f>
        <v>Luna 1975A</v>
      </c>
      <c r="C150" s="72" t="str">
        <f aca="false">IF(MOONDB!C150="", "", MOONDB!C150)</f>
        <v>Luna</v>
      </c>
      <c r="D150" s="72" t="str">
        <f aca="false">IF(MOONDB!D150="", "", MOONDB!D150)</f>
        <v>-</v>
      </c>
      <c r="E150" s="72" t="str">
        <f aca="false">IF(MOONDB!E150="", "", MOONDB!E150)</f>
        <v>N/A</v>
      </c>
      <c r="F150" s="72" t="str">
        <f aca="false">IF(MOONDB!F150="", "", MOONDB!F150)</f>
        <v>N/A</v>
      </c>
      <c r="G150" s="72" t="n">
        <f aca="false">IF(MOONDB!G150="", "", MOONDB!G150)</f>
        <v>27683</v>
      </c>
      <c r="H150" s="72" t="str">
        <f aca="false">IF(MOONDB!H150="", "", MOONDB!H150)</f>
        <v>SL-12/D-1-e</v>
      </c>
      <c r="I150" s="72" t="str">
        <f aca="false">IF(MOONDB!I150="", "", MOONDB!I150)</f>
        <v>Tyuratam (Baikonur Cosmodrome), U.S.S.R</v>
      </c>
      <c r="J150" s="72" t="str">
        <f aca="false">IF(MOONDB!J150="", "", MOONDB!J150)</f>
        <v>Unknown</v>
      </c>
      <c r="K150" s="72" t="str">
        <f aca="false">IF(MOONDB!K150="", "", MOONDB!K150)</f>
        <v>USSR</v>
      </c>
      <c r="L150" s="72" t="str">
        <f aca="false">IF(MOONDB!L150="", "", MOONDB!L150)</f>
        <v>R-LND</v>
      </c>
      <c r="M150" s="73" t="str">
        <f aca="false">IF(MOONDB!M150="", "", MOONDB!M150)</f>
        <v/>
      </c>
      <c r="N150" s="73" t="str">
        <f aca="false">IF(MOONDB!N150="", "", MOONDB!N150)</f>
        <v/>
      </c>
      <c r="O150" s="72" t="str">
        <f aca="false">IF(MOONDB!O150="", "", MOONDB!O150)</f>
        <v>Unknown</v>
      </c>
      <c r="P150" s="72" t="str">
        <f aca="false">IF(MOONDB!P150="", "", MOONDB!P150)</f>
        <v>Soft landing</v>
      </c>
      <c r="Q150" s="72" t="str">
        <f aca="false">IF(MOONDB!Q150="", "", MOONDB!Q150)</f>
        <v/>
      </c>
      <c r="R150" s="72" t="str">
        <f aca="false">IF(MOONDB!R150="", "", MOONDB!R150)</f>
        <v>Unproven</v>
      </c>
      <c r="S150" s="72" t="str">
        <f aca="false">IF(MOONDB!S150="", "", MOONDB!S150)</f>
        <v>Launcher failure</v>
      </c>
      <c r="T150" s="72" t="str">
        <f aca="false">IF(MOONDB!T150="", "", MOONDB!T150)</f>
        <v/>
      </c>
      <c r="U150" s="72" t="str">
        <f aca="false">IF(MOONDB!U150="", "", MOONDB!U150)</f>
        <v>Moon surface</v>
      </c>
      <c r="V150" s="72" t="str">
        <f aca="false">IF(MOONDB!V150="", "", MOONDB!V150)</f>
        <v>E</v>
      </c>
      <c r="W150" s="72" t="str">
        <f aca="false">IF(MOONDB!W150="", "", MOONDB!W150)</f>
        <v>Destroyed during launch</v>
      </c>
      <c r="X150" s="72" t="n">
        <f aca="false">IF(MOONDB!X150="", "", MOONDB!X150)</f>
        <v>27683</v>
      </c>
      <c r="Y150" s="72" t="str">
        <f aca="false">IF(MOONDB!Y150="", "", MOONDB!Y150)</f>
        <v/>
      </c>
      <c r="Z150" s="72" t="str">
        <f aca="false">IF(MOONDB!Z150="", "", MOONDB!Z150)</f>
        <v/>
      </c>
      <c r="AA150" s="73" t="str">
        <f aca="false">IF(MOONDB!AA150="", "", MOONDB!AA150)</f>
        <v/>
      </c>
      <c r="AB150" s="73" t="str">
        <f aca="false">IF(MOONDB!AB150="", "", MOONDB!AB150)</f>
        <v/>
      </c>
      <c r="AC150" s="73" t="str">
        <f aca="false">IF(MOONDB!AC150="", "", MOONDB!AC150)</f>
        <v/>
      </c>
      <c r="AD150" s="73" t="str">
        <f aca="false">IF(MOONDB!AO150="", "", MOONDB!AO150)</f>
        <v/>
      </c>
      <c r="AE150" s="73" t="str">
        <f aca="false">IF(MOONDB!AP150="", "", MOONDB!AP150)</f>
        <v/>
      </c>
      <c r="AF150" s="73" t="str">
        <f aca="false">IF(MOONDB!AQ150="", "", MOONDB!AQ150)</f>
        <v/>
      </c>
      <c r="AG150" s="73" t="str">
        <f aca="false">IF(MOONDB!AR150="", "", MOONDB!AR150)</f>
        <v/>
      </c>
      <c r="AH150" s="73" t="str">
        <f aca="false">IF(MOONDB!AS150="", "", MOONDB!AS150)</f>
        <v/>
      </c>
      <c r="AI150" s="73" t="str">
        <f aca="false">IF(MOONDB!AT150="", "", MOONDB!AT150)</f>
        <v/>
      </c>
      <c r="AJ150" s="73" t="str">
        <f aca="false">IF(MOONDB!AU150="", "", MOONDB!AU150)</f>
        <v/>
      </c>
      <c r="AK150" s="74"/>
      <c r="AL150" s="74"/>
      <c r="AM150" s="74"/>
      <c r="AN150" s="74"/>
      <c r="AO150" s="74"/>
      <c r="AP150" s="74"/>
    </row>
    <row r="151" customFormat="false" ht="14.25" hidden="false" customHeight="true" outlineLevel="0" collapsed="false">
      <c r="A151" s="72" t="str">
        <f aca="false">IF(MOONDB!A151="", "", MOONDB!A151)</f>
        <v>Luna 24 Ascent and re-entry stage</v>
      </c>
      <c r="B151" s="72" t="str">
        <f aca="false">IF(MOONDB!B151="", "", MOONDB!B151)</f>
        <v>Luna 24</v>
      </c>
      <c r="C151" s="72" t="str">
        <f aca="false">IF(MOONDB!C151="", "", MOONDB!C151)</f>
        <v>Luna</v>
      </c>
      <c r="D151" s="72" t="str">
        <f aca="false">IF(MOONDB!D151="", "", MOONDB!D151)</f>
        <v>-</v>
      </c>
      <c r="E151" s="72" t="str">
        <f aca="false">IF(MOONDB!E151="", "", MOONDB!E151)</f>
        <v>1976-081A</v>
      </c>
      <c r="F151" s="72" t="str">
        <f aca="false">IF(MOONDB!F151="", "", MOONDB!F151)</f>
        <v>1976-081A</v>
      </c>
      <c r="G151" s="72" t="n">
        <f aca="false">IF(MOONDB!G151="", "", MOONDB!G151)</f>
        <v>27981</v>
      </c>
      <c r="H151" s="72" t="str">
        <f aca="false">IF(MOONDB!H151="", "", MOONDB!H151)</f>
        <v>Proton Booster Plus Upper Stage and Escape Stages</v>
      </c>
      <c r="I151" s="72" t="str">
        <f aca="false">IF(MOONDB!I151="", "", MOONDB!I151)</f>
        <v>Tyuratam (Baikonur Cosmodrome), U.S.S.R</v>
      </c>
      <c r="J151" s="72" t="str">
        <f aca="false">IF(MOONDB!J151="", "", MOONDB!J151)</f>
        <v>Unknown</v>
      </c>
      <c r="K151" s="72" t="str">
        <f aca="false">IF(MOONDB!K151="", "", MOONDB!K151)</f>
        <v>USSR</v>
      </c>
      <c r="L151" s="72" t="str">
        <f aca="false">IF(MOONDB!L151="", "", MOONDB!L151)</f>
        <v>R-ASC</v>
      </c>
      <c r="M151" s="73" t="str">
        <f aca="false">IF(MOONDB!M151="", "", MOONDB!M151)</f>
        <v/>
      </c>
      <c r="N151" s="73" t="n">
        <f aca="false">IF(MOONDB!N151="", "", MOONDB!N151)</f>
        <v>4800</v>
      </c>
      <c r="O151" s="72" t="str">
        <f aca="false">IF(MOONDB!O151="", "", MOONDB!O151)</f>
        <v>Unknown</v>
      </c>
      <c r="P151" s="72" t="str">
        <f aca="false">IF(MOONDB!P151="", "", MOONDB!P151)</f>
        <v>Sample return (from surface)</v>
      </c>
      <c r="Q151" s="72" t="str">
        <f aca="false">IF(MOONDB!Q151="", "", MOONDB!Q151)</f>
        <v/>
      </c>
      <c r="R151" s="72" t="str">
        <f aca="false">IF(MOONDB!R151="", "", MOONDB!R151)</f>
        <v>Success</v>
      </c>
      <c r="S151" s="72" t="str">
        <f aca="false">IF(MOONDB!S151="", "", MOONDB!S151)</f>
        <v/>
      </c>
      <c r="T151" s="72" t="str">
        <f aca="false">IF(MOONDB!T151="", "", MOONDB!T151)</f>
        <v/>
      </c>
      <c r="U151" s="72" t="str">
        <f aca="false">IF(MOONDB!U151="", "", MOONDB!U151)</f>
        <v>Earth soft landing</v>
      </c>
      <c r="V151" s="72" t="str">
        <f aca="false">IF(MOONDB!V151="", "", MOONDB!V151)</f>
        <v>E</v>
      </c>
      <c r="W151" s="72" t="str">
        <f aca="false">IF(MOONDB!W151="", "", MOONDB!W151)</f>
        <v>Soft landed (Earth)</v>
      </c>
      <c r="X151" s="72" t="n">
        <f aca="false">IF(MOONDB!X151="", "", MOONDB!X151)</f>
        <v>27994</v>
      </c>
      <c r="Y151" s="72" t="str">
        <f aca="false">IF(MOONDB!Y151="", "", MOONDB!Y151)</f>
        <v/>
      </c>
      <c r="Z151" s="72" t="str">
        <f aca="false">IF(MOONDB!Z151="", "", MOONDB!Z151)</f>
        <v/>
      </c>
      <c r="AA151" s="73" t="str">
        <f aca="false">IF(MOONDB!AA151="", "", MOONDB!AA151)</f>
        <v/>
      </c>
      <c r="AB151" s="73" t="str">
        <f aca="false">IF(MOONDB!AB151="", "", MOONDB!AB151)</f>
        <v/>
      </c>
      <c r="AC151" s="73" t="str">
        <f aca="false">IF(MOONDB!AC151="", "", MOONDB!AC151)</f>
        <v/>
      </c>
      <c r="AD151" s="73" t="str">
        <f aca="false">IF(MOONDB!AO151="", "", MOONDB!AO151)</f>
        <v/>
      </c>
      <c r="AE151" s="73" t="str">
        <f aca="false">IF(MOONDB!AP151="", "", MOONDB!AP151)</f>
        <v/>
      </c>
      <c r="AF151" s="73" t="str">
        <f aca="false">IF(MOONDB!AQ151="", "", MOONDB!AQ151)</f>
        <v/>
      </c>
      <c r="AG151" s="73" t="str">
        <f aca="false">IF(MOONDB!AR151="", "", MOONDB!AR151)</f>
        <v/>
      </c>
      <c r="AH151" s="73" t="str">
        <f aca="false">IF(MOONDB!AS151="", "", MOONDB!AS151)</f>
        <v/>
      </c>
      <c r="AI151" s="73" t="str">
        <f aca="false">IF(MOONDB!AT151="", "", MOONDB!AT151)</f>
        <v/>
      </c>
      <c r="AJ151" s="73" t="str">
        <f aca="false">IF(MOONDB!AU151="", "", MOONDB!AU151)</f>
        <v/>
      </c>
      <c r="AK151" s="74"/>
      <c r="AL151" s="74"/>
      <c r="AM151" s="74"/>
      <c r="AN151" s="74"/>
      <c r="AO151" s="74"/>
      <c r="AP151" s="74"/>
    </row>
    <row r="152" customFormat="false" ht="14.7" hidden="false" customHeight="true" outlineLevel="0" collapsed="false">
      <c r="A152" s="72" t="str">
        <f aca="false">IF(MOONDB!A152="", "", MOONDB!A152)</f>
        <v>Luna 24 Lander</v>
      </c>
      <c r="B152" s="72" t="str">
        <f aca="false">IF(MOONDB!B152="", "", MOONDB!B152)</f>
        <v>Luna 24</v>
      </c>
      <c r="C152" s="72" t="str">
        <f aca="false">IF(MOONDB!C152="", "", MOONDB!C152)</f>
        <v>Luna</v>
      </c>
      <c r="D152" s="72" t="str">
        <f aca="false">IF(MOONDB!D152="", "", MOONDB!D152)</f>
        <v>-</v>
      </c>
      <c r="E152" s="72" t="str">
        <f aca="false">IF(MOONDB!E152="", "", MOONDB!E152)</f>
        <v>1976-081E</v>
      </c>
      <c r="F152" s="72" t="str">
        <f aca="false">IF(MOONDB!F152="", "", MOONDB!F152)</f>
        <v>1976-081E</v>
      </c>
      <c r="G152" s="72" t="n">
        <f aca="false">IF(MOONDB!G152="", "", MOONDB!G152)</f>
        <v>27981</v>
      </c>
      <c r="H152" s="72" t="str">
        <f aca="false">IF(MOONDB!H152="", "", MOONDB!H152)</f>
        <v>Proton Booster Plus Upper Stage and Escape Stages</v>
      </c>
      <c r="I152" s="72" t="str">
        <f aca="false">IF(MOONDB!I152="", "", MOONDB!I152)</f>
        <v>Tyuratam (Baikonur Cosmodrome), U.S.S.R</v>
      </c>
      <c r="J152" s="72" t="str">
        <f aca="false">IF(MOONDB!J152="", "", MOONDB!J152)</f>
        <v>Unknown</v>
      </c>
      <c r="K152" s="72" t="str">
        <f aca="false">IF(MOONDB!K152="", "", MOONDB!K152)</f>
        <v>USSR</v>
      </c>
      <c r="L152" s="72" t="str">
        <f aca="false">IF(MOONDB!L152="", "", MOONDB!L152)</f>
        <v>R-LND</v>
      </c>
      <c r="M152" s="73" t="str">
        <f aca="false">IF(MOONDB!M152="", "", MOONDB!M152)</f>
        <v/>
      </c>
      <c r="N152" s="73" t="str">
        <f aca="false">IF(MOONDB!N152="", "", MOONDB!N152)</f>
        <v/>
      </c>
      <c r="O152" s="72" t="str">
        <f aca="false">IF(MOONDB!O152="", "", MOONDB!O152)</f>
        <v>Unknown</v>
      </c>
      <c r="P152" s="72" t="str">
        <f aca="false">IF(MOONDB!P152="", "", MOONDB!P152)</f>
        <v>Soft landing</v>
      </c>
      <c r="Q152" s="72" t="str">
        <f aca="false">IF(MOONDB!Q152="", "", MOONDB!Q152)</f>
        <v/>
      </c>
      <c r="R152" s="72" t="str">
        <f aca="false">IF(MOONDB!R152="", "", MOONDB!R152)</f>
        <v>Success</v>
      </c>
      <c r="S152" s="72" t="str">
        <f aca="false">IF(MOONDB!S152="", "", MOONDB!S152)</f>
        <v/>
      </c>
      <c r="T152" s="72" t="str">
        <f aca="false">IF(MOONDB!T152="", "", MOONDB!T152)</f>
        <v/>
      </c>
      <c r="U152" s="72" t="str">
        <f aca="false">IF(MOONDB!U152="", "", MOONDB!U152)</f>
        <v>Moon surface</v>
      </c>
      <c r="V152" s="72" t="str">
        <f aca="false">IF(MOONDB!V152="", "", MOONDB!V152)</f>
        <v>M</v>
      </c>
      <c r="W152" s="72" t="str">
        <f aca="false">IF(MOONDB!W152="", "", MOONDB!W152)</f>
        <v>Soft landed (Moon)</v>
      </c>
      <c r="X152" s="72" t="n">
        <f aca="false">IF(MOONDB!X152="", "", MOONDB!X152)</f>
        <v>27990</v>
      </c>
      <c r="Y152" s="72" t="str">
        <f aca="false">IF(MOONDB!Y152="", "", MOONDB!Y152)</f>
        <v>LRO</v>
      </c>
      <c r="Z152" s="72" t="str">
        <f aca="false">IF(MOONDB!Z152="", "", MOONDB!Z152)</f>
        <v>d</v>
      </c>
      <c r="AA152" s="73" t="n">
        <f aca="false">IF(MOONDB!AA152="", "", MOONDB!AA152)</f>
        <v>12.7142</v>
      </c>
      <c r="AB152" s="73" t="n">
        <f aca="false">IF(MOONDB!AB152="", "", MOONDB!AB152)</f>
        <v>62.2129</v>
      </c>
      <c r="AC152" s="73" t="str">
        <f aca="false">IF(MOONDB!AC152="", "", MOONDB!AC152)</f>
        <v/>
      </c>
      <c r="AD152" s="73" t="str">
        <f aca="false">IF(MOONDB!AO152="", "", MOONDB!AO152)</f>
        <v/>
      </c>
      <c r="AE152" s="73" t="str">
        <f aca="false">IF(MOONDB!AP152="", "", MOONDB!AP152)</f>
        <v/>
      </c>
      <c r="AF152" s="73" t="str">
        <f aca="false">IF(MOONDB!AQ152="", "", MOONDB!AQ152)</f>
        <v/>
      </c>
      <c r="AG152" s="73" t="str">
        <f aca="false">IF(MOONDB!AR152="", "", MOONDB!AR152)</f>
        <v/>
      </c>
      <c r="AH152" s="73" t="str">
        <f aca="false">IF(MOONDB!AS152="", "", MOONDB!AS152)</f>
        <v/>
      </c>
      <c r="AI152" s="73" t="str">
        <f aca="false">IF(MOONDB!AT152="", "", MOONDB!AT152)</f>
        <v/>
      </c>
      <c r="AJ152" s="73" t="str">
        <f aca="false">IF(MOONDB!AU152="", "", MOONDB!AU152)</f>
        <v/>
      </c>
      <c r="AK152" s="74"/>
      <c r="AL152" s="74"/>
      <c r="AM152" s="74"/>
      <c r="AN152" s="74"/>
      <c r="AO152" s="74"/>
      <c r="AP152" s="74"/>
    </row>
    <row r="153" customFormat="false" ht="14.25" hidden="false" customHeight="true" outlineLevel="0" collapsed="false">
      <c r="A153" s="72" t="str">
        <f aca="false">IF(MOONDB!A153="", "", MOONDB!A153)</f>
        <v>Hagoromo</v>
      </c>
      <c r="B153" s="72" t="str">
        <f aca="false">IF(MOONDB!B153="", "", MOONDB!B153)</f>
        <v>Hiten</v>
      </c>
      <c r="C153" s="72" t="str">
        <f aca="false">IF(MOONDB!C153="", "", MOONDB!C153)</f>
        <v>Hiten</v>
      </c>
      <c r="D153" s="72" t="str">
        <f aca="false">IF(MOONDB!D153="", "", MOONDB!D153)</f>
        <v>Hiten</v>
      </c>
      <c r="E153" s="72" t="str">
        <f aca="false">IF(MOONDB!E153="", "", MOONDB!E153)</f>
        <v>1990-007B</v>
      </c>
      <c r="F153" s="72" t="str">
        <f aca="false">IF(MOONDB!F153="", "", MOONDB!F153)</f>
        <v>1990-007B</v>
      </c>
      <c r="G153" s="72" t="n">
        <f aca="false">IF(MOONDB!G153="", "", MOONDB!G153)</f>
        <v>32897</v>
      </c>
      <c r="H153" s="72" t="str">
        <f aca="false">IF(MOONDB!H153="", "", MOONDB!H153)</f>
        <v>M-3SII</v>
      </c>
      <c r="I153" s="72" t="str">
        <f aca="false">IF(MOONDB!I153="", "", MOONDB!I153)</f>
        <v>Uchinoura Space Center, Japan</v>
      </c>
      <c r="J153" s="72" t="str">
        <f aca="false">IF(MOONDB!J153="", "", MOONDB!J153)</f>
        <v>Institute of Space and Aeronautical Science, University of Tokyo</v>
      </c>
      <c r="K153" s="72" t="str">
        <f aca="false">IF(MOONDB!K153="", "", MOONDB!K153)</f>
        <v>Japan</v>
      </c>
      <c r="L153" s="72" t="str">
        <f aca="false">IF(MOONDB!L153="", "", MOONDB!L153)</f>
        <v>R-ORB</v>
      </c>
      <c r="M153" s="73" t="str">
        <f aca="false">IF(MOONDB!M153="", "", MOONDB!M153)</f>
        <v/>
      </c>
      <c r="N153" s="73" t="n">
        <f aca="false">IF(MOONDB!N153="", "", MOONDB!N153)</f>
        <v>12</v>
      </c>
      <c r="O153" s="72" t="n">
        <f aca="false">IF(MOONDB!O153="", "", MOONDB!O153)</f>
        <v>10</v>
      </c>
      <c r="P153" s="72" t="str">
        <f aca="false">IF(MOONDB!P153="", "", MOONDB!P153)</f>
        <v>Orbit</v>
      </c>
      <c r="Q153" s="72" t="str">
        <f aca="false">IF(MOONDB!Q153="", "", MOONDB!Q153)</f>
        <v/>
      </c>
      <c r="R153" s="72" t="str">
        <f aca="false">IF(MOONDB!R153="", "", MOONDB!R153)</f>
        <v>Failure</v>
      </c>
      <c r="S153" s="72" t="str">
        <f aca="false">IF(MOONDB!S153="", "", MOONDB!S153)</f>
        <v>Spacecraft malfunction</v>
      </c>
      <c r="T153" s="72" t="str">
        <f aca="false">IF(MOONDB!T153="", "", MOONDB!T153)</f>
        <v/>
      </c>
      <c r="U153" s="72" t="str">
        <f aca="false">IF(MOONDB!U153="", "", MOONDB!U153)</f>
        <v>Unknown</v>
      </c>
      <c r="V153" s="72" t="str">
        <f aca="false">IF(MOONDB!V153="", "", MOONDB!V153)</f>
        <v>M</v>
      </c>
      <c r="W153" s="72" t="str">
        <f aca="false">IF(MOONDB!W153="", "", MOONDB!W153)</f>
        <v>Impacted (orbit decay)</v>
      </c>
      <c r="X153" s="72" t="str">
        <f aca="false">IF(MOONDB!X153="", "", MOONDB!X153)</f>
        <v>Unknown</v>
      </c>
      <c r="Y153" s="72" t="str">
        <f aca="false">IF(MOONDB!Y153="", "", MOONDB!Y153)</f>
        <v/>
      </c>
      <c r="Z153" s="72" t="str">
        <f aca="false">IF(MOONDB!Z153="", "", MOONDB!Z153)</f>
        <v>r</v>
      </c>
      <c r="AA153" s="73" t="str">
        <f aca="false">IF(MOONDB!AA153="", "", MOONDB!AA153)</f>
        <v>Unknown</v>
      </c>
      <c r="AB153" s="73" t="str">
        <f aca="false">IF(MOONDB!AB153="", "", MOONDB!AB153)</f>
        <v>Unknown</v>
      </c>
      <c r="AC153" s="73" t="str">
        <f aca="false">IF(MOONDB!AC153="", "", MOONDB!AC153)</f>
        <v/>
      </c>
      <c r="AD153" s="73" t="str">
        <f aca="false">IF(MOONDB!AO153="", "", MOONDB!AO153)</f>
        <v/>
      </c>
      <c r="AE153" s="73" t="str">
        <f aca="false">IF(MOONDB!AP153="", "", MOONDB!AP153)</f>
        <v/>
      </c>
      <c r="AF153" s="73" t="str">
        <f aca="false">IF(MOONDB!AQ153="", "", MOONDB!AQ153)</f>
        <v/>
      </c>
      <c r="AG153" s="73" t="str">
        <f aca="false">IF(MOONDB!AR153="", "", MOONDB!AR153)</f>
        <v/>
      </c>
      <c r="AH153" s="73" t="str">
        <f aca="false">IF(MOONDB!AS153="", "", MOONDB!AS153)</f>
        <v/>
      </c>
      <c r="AI153" s="73" t="str">
        <f aca="false">IF(MOONDB!AT153="", "", MOONDB!AT153)</f>
        <v/>
      </c>
      <c r="AJ153" s="73" t="str">
        <f aca="false">IF(MOONDB!AU153="", "", MOONDB!AU153)</f>
        <v/>
      </c>
      <c r="AK153" s="74"/>
      <c r="AL153" s="74"/>
      <c r="AM153" s="74"/>
      <c r="AN153" s="74"/>
      <c r="AO153" s="74"/>
      <c r="AP153" s="74"/>
    </row>
    <row r="154" customFormat="false" ht="14.25" hidden="false" customHeight="true" outlineLevel="0" collapsed="false">
      <c r="A154" s="72" t="str">
        <f aca="false">IF(MOONDB!A154="", "", MOONDB!A154)</f>
        <v>Hiten</v>
      </c>
      <c r="B154" s="72" t="str">
        <f aca="false">IF(MOONDB!B154="", "", MOONDB!B154)</f>
        <v>Hiten</v>
      </c>
      <c r="C154" s="72" t="str">
        <f aca="false">IF(MOONDB!C154="", "", MOONDB!C154)</f>
        <v>Hiten</v>
      </c>
      <c r="D154" s="72" t="str">
        <f aca="false">IF(MOONDB!D154="", "", MOONDB!D154)</f>
        <v>-</v>
      </c>
      <c r="E154" s="72" t="str">
        <f aca="false">IF(MOONDB!E154="", "", MOONDB!E154)</f>
        <v>1990-007A</v>
      </c>
      <c r="F154" s="72" t="str">
        <f aca="false">IF(MOONDB!F154="", "", MOONDB!F154)</f>
        <v>1990-007A</v>
      </c>
      <c r="G154" s="72" t="n">
        <f aca="false">IF(MOONDB!G154="", "", MOONDB!G154)</f>
        <v>32897</v>
      </c>
      <c r="H154" s="72" t="str">
        <f aca="false">IF(MOONDB!H154="", "", MOONDB!H154)</f>
        <v>M-3SII</v>
      </c>
      <c r="I154" s="72" t="str">
        <f aca="false">IF(MOONDB!I154="", "", MOONDB!I154)</f>
        <v>Uchinoura Space Center, Japan</v>
      </c>
      <c r="J154" s="72" t="str">
        <f aca="false">IF(MOONDB!J154="", "", MOONDB!J154)</f>
        <v>Institute of Space and Aeronautical Science, University of Tokyo</v>
      </c>
      <c r="K154" s="72" t="str">
        <f aca="false">IF(MOONDB!K154="", "", MOONDB!K154)</f>
        <v>Japan</v>
      </c>
      <c r="L154" s="72" t="str">
        <f aca="false">IF(MOONDB!L154="", "", MOONDB!L154)</f>
        <v>R-ORB</v>
      </c>
      <c r="M154" s="73" t="str">
        <f aca="false">IF(MOONDB!M154="", "", MOONDB!M154)</f>
        <v/>
      </c>
      <c r="N154" s="73" t="n">
        <f aca="false">IF(MOONDB!N154="", "", MOONDB!N154)</f>
        <v>143</v>
      </c>
      <c r="O154" s="72" t="n">
        <f aca="false">IF(MOONDB!O154="", "", MOONDB!O154)</f>
        <v>110</v>
      </c>
      <c r="P154" s="72" t="str">
        <f aca="false">IF(MOONDB!P154="", "", MOONDB!P154)</f>
        <v>Orbit</v>
      </c>
      <c r="Q154" s="72" t="str">
        <f aca="false">IF(MOONDB!Q154="", "", MOONDB!Q154)</f>
        <v>Earth orbit, Lunar flybys, Earth orbit, WSB, EML 4 and 5, Lunar orbit, Moon impact.</v>
      </c>
      <c r="R154" s="72" t="str">
        <f aca="false">IF(MOONDB!R154="", "", MOONDB!R154)</f>
        <v>Success</v>
      </c>
      <c r="S154" s="72" t="str">
        <f aca="false">IF(MOONDB!S154="", "", MOONDB!S154)</f>
        <v/>
      </c>
      <c r="T154" s="72" t="str">
        <f aca="false">IF(MOONDB!T154="", "", MOONDB!T154)</f>
        <v> first Japanese Moon mission</v>
      </c>
      <c r="U154" s="72" t="str">
        <f aca="false">IF(MOONDB!U154="", "", MOONDB!U154)</f>
        <v>Moon impact</v>
      </c>
      <c r="V154" s="72" t="str">
        <f aca="false">IF(MOONDB!V154="", "", MOONDB!V154)</f>
        <v>M</v>
      </c>
      <c r="W154" s="72" t="str">
        <f aca="false">IF(MOONDB!W154="", "", MOONDB!W154)</f>
        <v>Impacted (commanded)</v>
      </c>
      <c r="X154" s="72" t="n">
        <f aca="false">IF(MOONDB!X154="", "", MOONDB!X154)</f>
        <v>34069</v>
      </c>
      <c r="Y154" s="72" t="str">
        <f aca="false">IF(MOONDB!Y154="", "", MOONDB!Y154)</f>
        <v/>
      </c>
      <c r="Z154" s="72" t="str">
        <f aca="false">IF(MOONDB!Z154="", "", MOONDB!Z154)</f>
        <v>q</v>
      </c>
      <c r="AA154" s="73" t="n">
        <f aca="false">IF(MOONDB!AA154="", "", MOONDB!AA154)</f>
        <v>-34</v>
      </c>
      <c r="AB154" s="73" t="n">
        <f aca="false">IF(MOONDB!AB154="", "", MOONDB!AB154)</f>
        <v>55.3</v>
      </c>
      <c r="AC154" s="73" t="str">
        <f aca="false">IF(MOONDB!AC154="", "", MOONDB!AC154)</f>
        <v/>
      </c>
      <c r="AD154" s="73" t="str">
        <f aca="false">IF(MOONDB!AO154="", "", MOONDB!AO154)</f>
        <v/>
      </c>
      <c r="AE154" s="73" t="str">
        <f aca="false">IF(MOONDB!AP154="", "", MOONDB!AP154)</f>
        <v/>
      </c>
      <c r="AF154" s="73" t="str">
        <f aca="false">IF(MOONDB!AQ154="", "", MOONDB!AQ154)</f>
        <v/>
      </c>
      <c r="AG154" s="73" t="str">
        <f aca="false">IF(MOONDB!AR154="", "", MOONDB!AR154)</f>
        <v>conflict in its source (Uesugi, 1996) about the latitude and loginteude, difference of 0.3 on both.</v>
      </c>
      <c r="AH154" s="73" t="str">
        <f aca="false">IF(MOONDB!AS154="", "", MOONDB!AS154)</f>
        <v/>
      </c>
      <c r="AI154" s="73" t="str">
        <f aca="false">IF(MOONDB!AT154="", "", MOONDB!AT154)</f>
        <v/>
      </c>
      <c r="AJ154" s="73" t="str">
        <f aca="false">IF(MOONDB!AU154="", "", MOONDB!AU154)</f>
        <v/>
      </c>
      <c r="AK154" s="74"/>
      <c r="AL154" s="74"/>
      <c r="AM154" s="74"/>
      <c r="AN154" s="74"/>
      <c r="AO154" s="74"/>
      <c r="AP154" s="74"/>
    </row>
    <row r="155" customFormat="false" ht="14.25" hidden="false" customHeight="true" outlineLevel="0" collapsed="false">
      <c r="A155" s="72" t="str">
        <f aca="false">IF(MOONDB!A155="", "", MOONDB!A155)</f>
        <v>Clementine 1 (DSPSE)</v>
      </c>
      <c r="B155" s="72" t="str">
        <f aca="false">IF(MOONDB!B155="", "", MOONDB!B155)</f>
        <v>Clementine</v>
      </c>
      <c r="C155" s="72" t="str">
        <f aca="false">IF(MOONDB!C155="", "", MOONDB!C155)</f>
        <v>Deep Space Program</v>
      </c>
      <c r="D155" s="72" t="str">
        <f aca="false">IF(MOONDB!D155="", "", MOONDB!D155)</f>
        <v>-</v>
      </c>
      <c r="E155" s="72" t="str">
        <f aca="false">IF(MOONDB!E155="", "", MOONDB!E155)</f>
        <v>1994-004A</v>
      </c>
      <c r="F155" s="72" t="str">
        <f aca="false">IF(MOONDB!F155="", "", MOONDB!F155)</f>
        <v>1994-004A</v>
      </c>
      <c r="G155" s="72" t="n">
        <f aca="false">IF(MOONDB!G155="", "", MOONDB!G155)</f>
        <v>34359</v>
      </c>
      <c r="H155" s="72" t="str">
        <f aca="false">IF(MOONDB!H155="", "", MOONDB!H155)</f>
        <v>Titan II-G</v>
      </c>
      <c r="I155" s="72" t="str">
        <f aca="false">IF(MOONDB!I155="", "", MOONDB!I155)</f>
        <v>Vandenberg AFB, United States</v>
      </c>
      <c r="J155" s="72" t="str">
        <f aca="false">IF(MOONDB!J155="", "", MOONDB!J155)</f>
        <v>NASA-Office of Space Science Applications , Department of Defense-Department of the Navy</v>
      </c>
      <c r="K155" s="72" t="str">
        <f aca="false">IF(MOONDB!K155="", "", MOONDB!K155)</f>
        <v>USA</v>
      </c>
      <c r="L155" s="72" t="str">
        <f aca="false">IF(MOONDB!L155="", "", MOONDB!L155)</f>
        <v>R-ORB</v>
      </c>
      <c r="M155" s="73" t="str">
        <f aca="false">IF(MOONDB!M155="", "", MOONDB!M155)</f>
        <v/>
      </c>
      <c r="N155" s="73" t="n">
        <f aca="false">IF(MOONDB!N155="", "", MOONDB!N155)</f>
        <v>227</v>
      </c>
      <c r="O155" s="72" t="n">
        <f aca="false">IF(MOONDB!O155="", "", MOONDB!O155)</f>
        <v>360</v>
      </c>
      <c r="P155" s="72" t="str">
        <f aca="false">IF(MOONDB!P155="", "", MOONDB!P155)</f>
        <v>Orbit</v>
      </c>
      <c r="Q155" s="72" t="str">
        <f aca="false">IF(MOONDB!Q155="", "", MOONDB!Q155)</f>
        <v/>
      </c>
      <c r="R155" s="72" t="str">
        <f aca="false">IF(MOONDB!R155="", "", MOONDB!R155)</f>
        <v>Success</v>
      </c>
      <c r="S155" s="72" t="str">
        <f aca="false">IF(MOONDB!S155="", "", MOONDB!S155)</f>
        <v/>
      </c>
      <c r="T155" s="72" t="str">
        <f aca="false">IF(MOONDB!T155="", "", MOONDB!T155)</f>
        <v>After leaving lunar orbit, a malfunction in one of the on-board computers on May 7 at 14:39 UTC (9:39 AM EST) caused a thruster to fire until it had used up all of its fuel, leaving the spacecraft spinning at about 80 RPM with no spin control</v>
      </c>
      <c r="U155" s="72" t="str">
        <f aca="false">IF(MOONDB!U155="", "", MOONDB!U155)</f>
        <v>Unknown</v>
      </c>
      <c r="V155" s="72" t="str">
        <f aca="false">IF(MOONDB!V155="", "", MOONDB!V155)</f>
        <v>S</v>
      </c>
      <c r="W155" s="72" t="str">
        <f aca="false">IF(MOONDB!W155="", "", MOONDB!W155)</f>
        <v>Orbit (Sun)</v>
      </c>
      <c r="X155" s="72" t="n">
        <f aca="false">IF(MOONDB!X155="", "", MOONDB!X155)</f>
        <v>34486</v>
      </c>
      <c r="Y155" s="72" t="str">
        <f aca="false">IF(MOONDB!Y155="", "", MOONDB!Y155)</f>
        <v/>
      </c>
      <c r="Z155" s="72" t="str">
        <f aca="false">IF(MOONDB!Z155="", "", MOONDB!Z155)</f>
        <v/>
      </c>
      <c r="AA155" s="73" t="str">
        <f aca="false">IF(MOONDB!AA155="", "", MOONDB!AA155)</f>
        <v/>
      </c>
      <c r="AB155" s="73" t="str">
        <f aca="false">IF(MOONDB!AB155="", "", MOONDB!AB155)</f>
        <v/>
      </c>
      <c r="AC155" s="73" t="str">
        <f aca="false">IF(MOONDB!AC155="", "", MOONDB!AC155)</f>
        <v>Yes</v>
      </c>
      <c r="AD155" s="73" t="str">
        <f aca="false">IF(MOONDB!AO155="", "", MOONDB!AO155)</f>
        <v>octogonal + solar array</v>
      </c>
      <c r="AE155" s="73" t="n">
        <f aca="false">IF(MOONDB!AP155="", "", MOONDB!AP155)</f>
        <v>5</v>
      </c>
      <c r="AF155" s="73" t="n">
        <f aca="false">IF(MOONDB!AQ155="", "", MOONDB!AQ155)</f>
        <v>1.88</v>
      </c>
      <c r="AG155" s="73" t="str">
        <f aca="false">IF(MOONDB!AR155="", "", MOONDB!AR155)</f>
        <v>Space track</v>
      </c>
      <c r="AH155" s="73" t="str">
        <f aca="false">IF(MOONDB!AS155="", "", MOONDB!AS155)</f>
        <v/>
      </c>
      <c r="AI155" s="73" t="str">
        <f aca="false">IF(MOONDB!AT155="", "", MOONDB!AT155)</f>
        <v/>
      </c>
      <c r="AJ155" s="73" t="str">
        <f aca="false">IF(MOONDB!AU155="", "", MOONDB!AU155)</f>
        <v/>
      </c>
      <c r="AK155" s="74"/>
      <c r="AL155" s="74"/>
      <c r="AM155" s="74"/>
      <c r="AN155" s="74"/>
      <c r="AO155" s="74"/>
      <c r="AP155" s="74"/>
    </row>
    <row r="156" customFormat="false" ht="14.25" hidden="false" customHeight="true" outlineLevel="0" collapsed="false">
      <c r="A156" s="72" t="str">
        <f aca="false">IF(MOONDB!A156="", "", MOONDB!A156)</f>
        <v>Lunar Prospector</v>
      </c>
      <c r="B156" s="72" t="str">
        <f aca="false">IF(MOONDB!B156="", "", MOONDB!B156)</f>
        <v>Lunar Prospector</v>
      </c>
      <c r="C156" s="72" t="str">
        <f aca="false">IF(MOONDB!C156="", "", MOONDB!C156)</f>
        <v>Lunar Prospector</v>
      </c>
      <c r="D156" s="72" t="str">
        <f aca="false">IF(MOONDB!D156="", "", MOONDB!D156)</f>
        <v>-</v>
      </c>
      <c r="E156" s="72" t="str">
        <f aca="false">IF(MOONDB!E156="", "", MOONDB!E156)</f>
        <v>1998-001A</v>
      </c>
      <c r="F156" s="72" t="str">
        <f aca="false">IF(MOONDB!F156="", "", MOONDB!F156)</f>
        <v>1998-001A</v>
      </c>
      <c r="G156" s="72" t="n">
        <f aca="false">IF(MOONDB!G156="", "", MOONDB!G156)</f>
        <v>35802</v>
      </c>
      <c r="H156" s="72" t="str">
        <f aca="false">IF(MOONDB!H156="", "", MOONDB!H156)</f>
        <v>Athena 2</v>
      </c>
      <c r="I156" s="72" t="str">
        <f aca="false">IF(MOONDB!I156="", "", MOONDB!I156)</f>
        <v>Cape Canaveral, United States</v>
      </c>
      <c r="J156" s="72" t="str">
        <f aca="false">IF(MOONDB!J156="", "", MOONDB!J156)</f>
        <v>NASA-Office of Space Science Applications</v>
      </c>
      <c r="K156" s="72" t="str">
        <f aca="false">IF(MOONDB!K156="", "", MOONDB!K156)</f>
        <v>USA</v>
      </c>
      <c r="L156" s="72" t="str">
        <f aca="false">IF(MOONDB!L156="", "", MOONDB!L156)</f>
        <v>R-ORB</v>
      </c>
      <c r="M156" s="73" t="str">
        <f aca="false">IF(MOONDB!M156="", "", MOONDB!M156)</f>
        <v/>
      </c>
      <c r="N156" s="73" t="n">
        <f aca="false">IF(MOONDB!N156="", "", MOONDB!N156)</f>
        <v>158.7</v>
      </c>
      <c r="O156" s="72" t="n">
        <f aca="false">IF(MOONDB!O156="", "", MOONDB!O156)</f>
        <v>202</v>
      </c>
      <c r="P156" s="72" t="str">
        <f aca="false">IF(MOONDB!P156="", "", MOONDB!P156)</f>
        <v>Orbit</v>
      </c>
      <c r="Q156" s="72" t="str">
        <f aca="false">IF(MOONDB!Q156="", "", MOONDB!Q156)</f>
        <v/>
      </c>
      <c r="R156" s="72" t="str">
        <f aca="false">IF(MOONDB!R156="", "", MOONDB!R156)</f>
        <v>Success</v>
      </c>
      <c r="S156" s="72" t="str">
        <f aca="false">IF(MOONDB!S156="", "", MOONDB!S156)</f>
        <v/>
      </c>
      <c r="T156" s="72" t="str">
        <f aca="false">IF(MOONDB!T156="", "", MOONDB!T156)</f>
        <v/>
      </c>
      <c r="U156" s="72" t="str">
        <f aca="false">IF(MOONDB!U156="", "", MOONDB!U156)</f>
        <v>Moon impact</v>
      </c>
      <c r="V156" s="72" t="str">
        <f aca="false">IF(MOONDB!V156="", "", MOONDB!V156)</f>
        <v>M</v>
      </c>
      <c r="W156" s="72" t="str">
        <f aca="false">IF(MOONDB!W156="", "", MOONDB!W156)</f>
        <v>Impacted (commanded)</v>
      </c>
      <c r="X156" s="72" t="n">
        <f aca="false">IF(MOONDB!X156="", "", MOONDB!X156)</f>
        <v>36372</v>
      </c>
      <c r="Y156" s="72" t="str">
        <f aca="false">IF(MOONDB!Y156="", "", MOONDB!Y156)</f>
        <v/>
      </c>
      <c r="Z156" s="72" t="str">
        <f aca="false">IF(MOONDB!Z156="", "", MOONDB!Z156)</f>
        <v>o</v>
      </c>
      <c r="AA156" s="73" t="n">
        <f aca="false">IF(MOONDB!AA156="", "", MOONDB!AA156)</f>
        <v>-87.7</v>
      </c>
      <c r="AB156" s="73" t="n">
        <f aca="false">IF(MOONDB!AB156="", "", MOONDB!AB156)</f>
        <v>42</v>
      </c>
      <c r="AC156" s="73" t="str">
        <f aca="false">IF(MOONDB!AC156="", "", MOONDB!AC156)</f>
        <v/>
      </c>
      <c r="AD156" s="73" t="str">
        <f aca="false">IF(MOONDB!AO156="", "", MOONDB!AO156)</f>
        <v/>
      </c>
      <c r="AE156" s="73" t="str">
        <f aca="false">IF(MOONDB!AP156="", "", MOONDB!AP156)</f>
        <v/>
      </c>
      <c r="AF156" s="73" t="str">
        <f aca="false">IF(MOONDB!AQ156="", "", MOONDB!AQ156)</f>
        <v/>
      </c>
      <c r="AG156" s="73" t="str">
        <f aca="false">IF(MOONDB!AR156="", "", MOONDB!AR156)</f>
        <v/>
      </c>
      <c r="AH156" s="73" t="str">
        <f aca="false">IF(MOONDB!AS156="", "", MOONDB!AS156)</f>
        <v/>
      </c>
      <c r="AI156" s="73" t="str">
        <f aca="false">IF(MOONDB!AT156="", "", MOONDB!AT156)</f>
        <v/>
      </c>
      <c r="AJ156" s="73" t="str">
        <f aca="false">IF(MOONDB!AU156="", "", MOONDB!AU156)</f>
        <v/>
      </c>
      <c r="AK156" s="74"/>
      <c r="AL156" s="74"/>
      <c r="AM156" s="74"/>
      <c r="AN156" s="74"/>
      <c r="AO156" s="74"/>
      <c r="AP156" s="74"/>
    </row>
    <row r="157" customFormat="false" ht="14.25" hidden="false" customHeight="true" outlineLevel="0" collapsed="false">
      <c r="A157" s="72" t="str">
        <f aca="false">IF(MOONDB!A157="", "", MOONDB!A157)</f>
        <v>Lunar Prospector Trans Lunar Injection Stage</v>
      </c>
      <c r="B157" s="72" t="str">
        <f aca="false">IF(MOONDB!B157="", "", MOONDB!B157)</f>
        <v>Lunar Prospector</v>
      </c>
      <c r="C157" s="72" t="str">
        <f aca="false">IF(MOONDB!C157="", "", MOONDB!C157)</f>
        <v>Lunar Prospector</v>
      </c>
      <c r="D157" s="72" t="str">
        <f aca="false">IF(MOONDB!D157="", "", MOONDB!D157)</f>
        <v>-</v>
      </c>
      <c r="E157" s="72" t="str">
        <f aca="false">IF(MOONDB!E157="", "", MOONDB!E157)</f>
        <v>1998-001A?</v>
      </c>
      <c r="F157" s="72" t="str">
        <f aca="false">IF(MOONDB!F157="", "", MOONDB!F157)</f>
        <v>1998-001A?</v>
      </c>
      <c r="G157" s="72" t="n">
        <f aca="false">IF(MOONDB!G157="", "", MOONDB!G157)</f>
        <v>35802</v>
      </c>
      <c r="H157" s="72" t="str">
        <f aca="false">IF(MOONDB!H157="", "", MOONDB!H157)</f>
        <v>Athena 2</v>
      </c>
      <c r="I157" s="72" t="str">
        <f aca="false">IF(MOONDB!I157="", "", MOONDB!I157)</f>
        <v>Cape Canaveral, United States</v>
      </c>
      <c r="J157" s="72" t="str">
        <f aca="false">IF(MOONDB!J157="", "", MOONDB!J157)</f>
        <v>NASA-Office of Space Science Applications</v>
      </c>
      <c r="K157" s="72" t="str">
        <f aca="false">IF(MOONDB!K157="", "", MOONDB!K157)</f>
        <v>USA</v>
      </c>
      <c r="L157" s="72" t="str">
        <f aca="false">IF(MOONDB!L157="", "", MOONDB!L157)</f>
        <v>R-LAU</v>
      </c>
      <c r="M157" s="73" t="str">
        <f aca="false">IF(MOONDB!M157="", "", MOONDB!M157)</f>
        <v/>
      </c>
      <c r="N157" s="73" t="n">
        <f aca="false">IF(MOONDB!N157="", "", MOONDB!N157)</f>
        <v>158.7</v>
      </c>
      <c r="O157" s="72" t="n">
        <f aca="false">IF(MOONDB!O157="", "", MOONDB!O157)</f>
        <v>202</v>
      </c>
      <c r="P157" s="72" t="str">
        <f aca="false">IF(MOONDB!P157="", "", MOONDB!P157)</f>
        <v>Fly-by</v>
      </c>
      <c r="Q157" s="72" t="str">
        <f aca="false">IF(MOONDB!Q157="", "", MOONDB!Q157)</f>
        <v/>
      </c>
      <c r="R157" s="72" t="str">
        <f aca="false">IF(MOONDB!R157="", "", MOONDB!R157)</f>
        <v>Success</v>
      </c>
      <c r="S157" s="72" t="str">
        <f aca="false">IF(MOONDB!S157="", "", MOONDB!S157)</f>
        <v/>
      </c>
      <c r="T157" s="72" t="str">
        <f aca="false">IF(MOONDB!T157="", "", MOONDB!T157)</f>
        <v/>
      </c>
      <c r="U157" s="72" t="str">
        <f aca="false">IF(MOONDB!U157="", "", MOONDB!U157)</f>
        <v>Heliocentric orbit</v>
      </c>
      <c r="V157" s="72" t="str">
        <f aca="false">IF(MOONDB!V157="", "", MOONDB!V157)</f>
        <v>S</v>
      </c>
      <c r="W157" s="72" t="str">
        <f aca="false">IF(MOONDB!W157="", "", MOONDB!W157)</f>
        <v>Orbit (Sun)</v>
      </c>
      <c r="X157" s="72" t="str">
        <f aca="false">IF(MOONDB!X157="", "", MOONDB!X157)</f>
        <v>Unknown</v>
      </c>
      <c r="Y157" s="72" t="str">
        <f aca="false">IF(MOONDB!Y157="", "", MOONDB!Y157)</f>
        <v/>
      </c>
      <c r="Z157" s="72" t="str">
        <f aca="false">IF(MOONDB!Z157="", "", MOONDB!Z157)</f>
        <v/>
      </c>
      <c r="AA157" s="73" t="str">
        <f aca="false">IF(MOONDB!AA157="", "", MOONDB!AA157)</f>
        <v/>
      </c>
      <c r="AB157" s="73" t="str">
        <f aca="false">IF(MOONDB!AB157="", "", MOONDB!AB157)</f>
        <v/>
      </c>
      <c r="AC157" s="73" t="str">
        <f aca="false">IF(MOONDB!AC157="", "", MOONDB!AC157)</f>
        <v>No</v>
      </c>
      <c r="AD157" s="73" t="str">
        <f aca="false">IF(MOONDB!AO157="", "", MOONDB!AO157)</f>
        <v/>
      </c>
      <c r="AE157" s="73" t="str">
        <f aca="false">IF(MOONDB!AP157="", "", MOONDB!AP157)</f>
        <v/>
      </c>
      <c r="AF157" s="73" t="str">
        <f aca="false">IF(MOONDB!AQ157="", "", MOONDB!AQ157)</f>
        <v/>
      </c>
      <c r="AG157" s="73" t="str">
        <f aca="false">IF(MOONDB!AR157="", "", MOONDB!AR157)</f>
        <v>Probably it is the WTF debris, destroyed in 2015 in an Earth reentry</v>
      </c>
      <c r="AH157" s="73" t="str">
        <f aca="false">IF(MOONDB!AS157="", "", MOONDB!AS157)</f>
        <v/>
      </c>
      <c r="AI157" s="73" t="str">
        <f aca="false">IF(MOONDB!AT157="", "", MOONDB!AT157)</f>
        <v/>
      </c>
      <c r="AJ157" s="73" t="str">
        <f aca="false">IF(MOONDB!AU157="", "", MOONDB!AU157)</f>
        <v/>
      </c>
      <c r="AK157" s="74"/>
      <c r="AL157" s="74"/>
      <c r="AM157" s="74"/>
      <c r="AN157" s="74"/>
      <c r="AO157" s="74"/>
      <c r="AP157" s="74"/>
    </row>
    <row r="158" customFormat="false" ht="14.25" hidden="false" customHeight="true" outlineLevel="0" collapsed="false">
      <c r="A158" s="72" t="str">
        <f aca="false">IF(MOONDB!A158="", "", MOONDB!A158)</f>
        <v>SMART-1</v>
      </c>
      <c r="B158" s="72" t="str">
        <f aca="false">IF(MOONDB!B158="", "", MOONDB!B158)</f>
        <v>Small Missions for Advanced Research in Technology 1</v>
      </c>
      <c r="C158" s="72" t="str">
        <f aca="false">IF(MOONDB!C158="", "", MOONDB!C158)</f>
        <v>SMART</v>
      </c>
      <c r="D158" s="72" t="str">
        <f aca="false">IF(MOONDB!D158="", "", MOONDB!D158)</f>
        <v>-</v>
      </c>
      <c r="E158" s="72" t="str">
        <f aca="false">IF(MOONDB!E158="", "", MOONDB!E158)</f>
        <v>2003-043C</v>
      </c>
      <c r="F158" s="72" t="str">
        <f aca="false">IF(MOONDB!F158="", "", MOONDB!F158)</f>
        <v>2003-043C</v>
      </c>
      <c r="G158" s="72" t="n">
        <f aca="false">IF(MOONDB!G158="", "", MOONDB!G158)</f>
        <v>37891</v>
      </c>
      <c r="H158" s="72" t="str">
        <f aca="false">IF(MOONDB!H158="", "", MOONDB!H158)</f>
        <v>Ariane 5</v>
      </c>
      <c r="I158" s="72" t="str">
        <f aca="false">IF(MOONDB!I158="", "", MOONDB!I158)</f>
        <v>Kourou, French Guiana</v>
      </c>
      <c r="J158" s="72" t="str">
        <f aca="false">IF(MOONDB!J158="", "", MOONDB!J158)</f>
        <v>European Space Agency</v>
      </c>
      <c r="K158" s="72" t="str">
        <f aca="false">IF(MOONDB!K158="", "", MOONDB!K158)</f>
        <v>Europe</v>
      </c>
      <c r="L158" s="72" t="str">
        <f aca="false">IF(MOONDB!L158="", "", MOONDB!L158)</f>
        <v>R-ORB</v>
      </c>
      <c r="M158" s="73" t="str">
        <f aca="false">IF(MOONDB!M158="", "", MOONDB!M158)</f>
        <v/>
      </c>
      <c r="N158" s="73" t="n">
        <f aca="false">IF(MOONDB!N158="", "", MOONDB!N158)</f>
        <v>367</v>
      </c>
      <c r="O158" s="72" t="str">
        <f aca="false">IF(MOONDB!O158="", "", MOONDB!O158)</f>
        <v>Unknown</v>
      </c>
      <c r="P158" s="72" t="str">
        <f aca="false">IF(MOONDB!P158="", "", MOONDB!P158)</f>
        <v>Orbit</v>
      </c>
      <c r="Q158" s="72" t="str">
        <f aca="false">IF(MOONDB!Q158="", "", MOONDB!Q158)</f>
        <v>LLO</v>
      </c>
      <c r="R158" s="72" t="str">
        <f aca="false">IF(MOONDB!R158="", "", MOONDB!R158)</f>
        <v>Success</v>
      </c>
      <c r="S158" s="72" t="str">
        <f aca="false">IF(MOONDB!S158="", "", MOONDB!S158)</f>
        <v/>
      </c>
      <c r="T158" s="72" t="str">
        <f aca="false">IF(MOONDB!T158="", "", MOONDB!T158)</f>
        <v>first European Moon mission</v>
      </c>
      <c r="U158" s="72" t="str">
        <f aca="false">IF(MOONDB!U158="", "", MOONDB!U158)</f>
        <v>Moon impact</v>
      </c>
      <c r="V158" s="72" t="str">
        <f aca="false">IF(MOONDB!V158="", "", MOONDB!V158)</f>
        <v>M</v>
      </c>
      <c r="W158" s="72" t="str">
        <f aca="false">IF(MOONDB!W158="", "", MOONDB!W158)</f>
        <v>Impacted (commanded)</v>
      </c>
      <c r="X158" s="72" t="n">
        <f aca="false">IF(MOONDB!X158="", "", MOONDB!X158)</f>
        <v>38963</v>
      </c>
      <c r="Y158" s="72" t="str">
        <f aca="false">IF(MOONDB!Y158="", "", MOONDB!Y158)</f>
        <v/>
      </c>
      <c r="Z158" s="72" t="str">
        <f aca="false">IF(MOONDB!Z158="", "", MOONDB!Z158)</f>
        <v>s</v>
      </c>
      <c r="AA158" s="73" t="n">
        <f aca="false">IF(MOONDB!AA158="", "", MOONDB!AA158)</f>
        <v>-34.4</v>
      </c>
      <c r="AB158" s="73" t="n">
        <f aca="false">IF(MOONDB!AB158="", "", MOONDB!AB158)</f>
        <v>313.8</v>
      </c>
      <c r="AC158" s="73" t="str">
        <f aca="false">IF(MOONDB!AC158="", "", MOONDB!AC158)</f>
        <v/>
      </c>
      <c r="AD158" s="73" t="str">
        <f aca="false">IF(MOONDB!AO158="", "", MOONDB!AO158)</f>
        <v/>
      </c>
      <c r="AE158" s="73" t="str">
        <f aca="false">IF(MOONDB!AP158="", "", MOONDB!AP158)</f>
        <v/>
      </c>
      <c r="AF158" s="73" t="str">
        <f aca="false">IF(MOONDB!AQ158="", "", MOONDB!AQ158)</f>
        <v/>
      </c>
      <c r="AG158" s="73" t="str">
        <f aca="false">IF(MOONDB!AR158="", "", MOONDB!AR158)</f>
        <v/>
      </c>
      <c r="AH158" s="73" t="str">
        <f aca="false">IF(MOONDB!AS158="", "", MOONDB!AS158)</f>
        <v/>
      </c>
      <c r="AI158" s="73" t="str">
        <f aca="false">IF(MOONDB!AT158="", "", MOONDB!AT158)</f>
        <v/>
      </c>
      <c r="AJ158" s="73" t="str">
        <f aca="false">IF(MOONDB!AU158="", "", MOONDB!AU158)</f>
        <v/>
      </c>
      <c r="AK158" s="74"/>
      <c r="AL158" s="74"/>
      <c r="AM158" s="74"/>
      <c r="AN158" s="74"/>
      <c r="AO158" s="74"/>
      <c r="AP158" s="74"/>
    </row>
    <row r="159" customFormat="false" ht="14.25" hidden="false" customHeight="true" outlineLevel="0" collapsed="false">
      <c r="A159" s="72" t="str">
        <f aca="false">IF(MOONDB!A159="", "", MOONDB!A159)</f>
        <v>THEMIS-B (ARTEMIS-P1 )</v>
      </c>
      <c r="B159" s="72" t="str">
        <f aca="false">IF(MOONDB!B159="", "", MOONDB!B159)</f>
        <v>Time History of Events and Macroscale Interactions during Substorms (THEMIS)</v>
      </c>
      <c r="C159" s="72" t="str">
        <f aca="false">IF(MOONDB!C159="", "", MOONDB!C159)</f>
        <v>THEMIS</v>
      </c>
      <c r="D159" s="72" t="str">
        <f aca="false">IF(MOONDB!D159="", "", MOONDB!D159)</f>
        <v>-</v>
      </c>
      <c r="E159" s="72" t="str">
        <f aca="false">IF(MOONDB!E159="", "", MOONDB!E159)</f>
        <v>2007-004B</v>
      </c>
      <c r="F159" s="72" t="str">
        <f aca="false">IF(MOONDB!F159="", "", MOONDB!F159)</f>
        <v>2007-004B</v>
      </c>
      <c r="G159" s="72" t="n">
        <f aca="false">IF(MOONDB!G159="", "", MOONDB!G159)</f>
        <v>39130</v>
      </c>
      <c r="H159" s="72" t="str">
        <f aca="false">IF(MOONDB!H159="", "", MOONDB!H159)</f>
        <v>Delta II 7925</v>
      </c>
      <c r="I159" s="72" t="str">
        <f aca="false">IF(MOONDB!I159="", "", MOONDB!I159)</f>
        <v>Cape Canaveral, United States</v>
      </c>
      <c r="J159" s="72" t="str">
        <f aca="false">IF(MOONDB!J159="", "", MOONDB!J159)</f>
        <v>NASA</v>
      </c>
      <c r="K159" s="72" t="str">
        <f aca="false">IF(MOONDB!K159="", "", MOONDB!K159)</f>
        <v>USA</v>
      </c>
      <c r="L159" s="72" t="str">
        <f aca="false">IF(MOONDB!L159="", "", MOONDB!L159)</f>
        <v>R-ORB</v>
      </c>
      <c r="M159" s="73" t="str">
        <f aca="false">IF(MOONDB!M159="", "", MOONDB!M159)</f>
        <v/>
      </c>
      <c r="N159" s="73" t="n">
        <f aca="false">IF(MOONDB!N159="", "", MOONDB!N159)</f>
        <v>77</v>
      </c>
      <c r="O159" s="72" t="n">
        <f aca="false">IF(MOONDB!O159="", "", MOONDB!O159)</f>
        <v>37</v>
      </c>
      <c r="P159" s="72" t="str">
        <f aca="false">IF(MOONDB!P159="", "", MOONDB!P159)</f>
        <v>Orbit</v>
      </c>
      <c r="Q159" s="72" t="str">
        <f aca="false">IF(MOONDB!Q159="", "", MOONDB!Q159)</f>
        <v>EML2--&gt;Elliptical Lunar orbit</v>
      </c>
      <c r="R159" s="72" t="str">
        <f aca="false">IF(MOONDB!R159="", "", MOONDB!R159)</f>
        <v>Active</v>
      </c>
      <c r="S159" s="72" t="str">
        <f aca="false">IF(MOONDB!S159="", "", MOONDB!S159)</f>
        <v/>
      </c>
      <c r="T159" s="72" t="str">
        <f aca="false">IF(MOONDB!T159="", "", MOONDB!T159)</f>
        <v/>
      </c>
      <c r="U159" s="72" t="str">
        <f aca="false">IF(MOONDB!U159="", "", MOONDB!U159)</f>
        <v>Unknown</v>
      </c>
      <c r="V159" s="72" t="str">
        <f aca="false">IF(MOONDB!V159="", "", MOONDB!V159)</f>
        <v>M</v>
      </c>
      <c r="W159" s="72" t="str">
        <f aca="false">IF(MOONDB!W159="", "", MOONDB!W159)</f>
        <v>Orbit (Moon)</v>
      </c>
      <c r="X159" s="72" t="str">
        <f aca="false">IF(MOONDB!X159="", "", MOONDB!X159)</f>
        <v>Current</v>
      </c>
      <c r="Y159" s="72" t="str">
        <f aca="false">IF(MOONDB!Y159="", "", MOONDB!Y159)</f>
        <v/>
      </c>
      <c r="Z159" s="72" t="str">
        <f aca="false">IF(MOONDB!Z159="", "", MOONDB!Z159)</f>
        <v>[1]T. H. Sweetser et al., ‘ARTEMIS Mission Design’, Space Sci Rev, vol. 165, no. 1, pp. 27–57, Dec. 2011, doi: 10.1007/s11214-012-9869-1.</v>
      </c>
      <c r="AA159" s="73" t="str">
        <f aca="false">IF(MOONDB!AA159="", "", MOONDB!AA159)</f>
        <v/>
      </c>
      <c r="AB159" s="73" t="str">
        <f aca="false">IF(MOONDB!AB159="", "", MOONDB!AB159)</f>
        <v/>
      </c>
      <c r="AC159" s="73" t="str">
        <f aca="false">IF(MOONDB!AC159="", "", MOONDB!AC159)</f>
        <v>Yes</v>
      </c>
      <c r="AD159" s="73" t="str">
        <f aca="false">IF(MOONDB!AO159="", "", MOONDB!AO159)</f>
        <v>cube+probe</v>
      </c>
      <c r="AE159" s="73" t="n">
        <f aca="false">IF(MOONDB!AP159="", "", MOONDB!AP159)</f>
        <v>0.84</v>
      </c>
      <c r="AF159" s="73" t="n">
        <f aca="false">IF(MOONDB!AQ159="", "", MOONDB!AQ159)</f>
        <v>0.84</v>
      </c>
      <c r="AG159" s="73" t="str">
        <f aca="false">IF(MOONDB!AR159="", "", MOONDB!AR159)</f>
        <v>Satlist, the unit are km and minutes, The radius is huge because there's a long probe used to measure the electric field</v>
      </c>
      <c r="AH159" s="73" t="str">
        <f aca="false">IF(MOONDB!AS159="", "", MOONDB!AS159)</f>
        <v/>
      </c>
      <c r="AI159" s="73" t="str">
        <f aca="false">IF(MOONDB!AT159="", "", MOONDB!AT159)</f>
        <v/>
      </c>
      <c r="AJ159" s="73" t="str">
        <f aca="false">IF(MOONDB!AU159="", "", MOONDB!AU159)</f>
        <v/>
      </c>
      <c r="AK159" s="74"/>
      <c r="AL159" s="74"/>
      <c r="AM159" s="74"/>
      <c r="AN159" s="74"/>
      <c r="AO159" s="74"/>
      <c r="AP159" s="74"/>
    </row>
    <row r="160" customFormat="false" ht="14.25" hidden="false" customHeight="true" outlineLevel="0" collapsed="false">
      <c r="A160" s="72" t="str">
        <f aca="false">IF(MOONDB!A160="", "", MOONDB!A160)</f>
        <v>THEMIS-C (ARTEMIS-P2)</v>
      </c>
      <c r="B160" s="72" t="str">
        <f aca="false">IF(MOONDB!B160="", "", MOONDB!B160)</f>
        <v>Time History of Events and Macroscale Interactions during Substorms (THEMIS)</v>
      </c>
      <c r="C160" s="72" t="str">
        <f aca="false">IF(MOONDB!C160="", "", MOONDB!C160)</f>
        <v>THEMIS</v>
      </c>
      <c r="D160" s="72" t="str">
        <f aca="false">IF(MOONDB!D160="", "", MOONDB!D160)</f>
        <v>-</v>
      </c>
      <c r="E160" s="72" t="str">
        <f aca="false">IF(MOONDB!E160="", "", MOONDB!E160)</f>
        <v>2007-004C</v>
      </c>
      <c r="F160" s="72" t="str">
        <f aca="false">IF(MOONDB!F160="", "", MOONDB!F160)</f>
        <v>2007-004C</v>
      </c>
      <c r="G160" s="72" t="n">
        <f aca="false">IF(MOONDB!G160="", "", MOONDB!G160)</f>
        <v>39130</v>
      </c>
      <c r="H160" s="72" t="str">
        <f aca="false">IF(MOONDB!H160="", "", MOONDB!H160)</f>
        <v>Delta II 7925</v>
      </c>
      <c r="I160" s="72" t="str">
        <f aca="false">IF(MOONDB!I160="", "", MOONDB!I160)</f>
        <v>Cape Canaveral, United States</v>
      </c>
      <c r="J160" s="72" t="str">
        <f aca="false">IF(MOONDB!J160="", "", MOONDB!J160)</f>
        <v>NASA</v>
      </c>
      <c r="K160" s="72" t="str">
        <f aca="false">IF(MOONDB!K160="", "", MOONDB!K160)</f>
        <v>USA</v>
      </c>
      <c r="L160" s="72" t="str">
        <f aca="false">IF(MOONDB!L160="", "", MOONDB!L160)</f>
        <v>R-ORB</v>
      </c>
      <c r="M160" s="73" t="str">
        <f aca="false">IF(MOONDB!M160="", "", MOONDB!M160)</f>
        <v/>
      </c>
      <c r="N160" s="73" t="n">
        <f aca="false">IF(MOONDB!N160="", "", MOONDB!N160)</f>
        <v>77</v>
      </c>
      <c r="O160" s="72" t="n">
        <f aca="false">IF(MOONDB!O160="", "", MOONDB!O160)</f>
        <v>37</v>
      </c>
      <c r="P160" s="72" t="str">
        <f aca="false">IF(MOONDB!P160="", "", MOONDB!P160)</f>
        <v>Orbit</v>
      </c>
      <c r="Q160" s="72" t="str">
        <f aca="false">IF(MOONDB!Q160="", "", MOONDB!Q160)</f>
        <v>EML1--&gt;Elliptical Lunar orbit</v>
      </c>
      <c r="R160" s="72" t="str">
        <f aca="false">IF(MOONDB!R160="", "", MOONDB!R160)</f>
        <v>Active</v>
      </c>
      <c r="S160" s="72" t="str">
        <f aca="false">IF(MOONDB!S160="", "", MOONDB!S160)</f>
        <v/>
      </c>
      <c r="T160" s="72" t="str">
        <f aca="false">IF(MOONDB!T160="", "", MOONDB!T160)</f>
        <v/>
      </c>
      <c r="U160" s="72" t="str">
        <f aca="false">IF(MOONDB!U160="", "", MOONDB!U160)</f>
        <v>Unknown</v>
      </c>
      <c r="V160" s="72" t="str">
        <f aca="false">IF(MOONDB!V160="", "", MOONDB!V160)</f>
        <v>M</v>
      </c>
      <c r="W160" s="72" t="str">
        <f aca="false">IF(MOONDB!W160="", "", MOONDB!W160)</f>
        <v>Orbit (Moon)</v>
      </c>
      <c r="X160" s="72" t="str">
        <f aca="false">IF(MOONDB!X160="", "", MOONDB!X160)</f>
        <v>Current</v>
      </c>
      <c r="Y160" s="72" t="str">
        <f aca="false">IF(MOONDB!Y160="", "", MOONDB!Y160)</f>
        <v/>
      </c>
      <c r="Z160" s="72" t="str">
        <f aca="false">IF(MOONDB!Z160="", "", MOONDB!Z160)</f>
        <v>[1]T. H. Sweetser et al., ‘ARTEMIS Mission Design’, Space Sci Rev, vol. 165, no. 1, pp. 27–57, Dec. 2011, doi: 10.1007/s11214-012-9869-1.</v>
      </c>
      <c r="AA160" s="73" t="str">
        <f aca="false">IF(MOONDB!AA160="", "", MOONDB!AA160)</f>
        <v/>
      </c>
      <c r="AB160" s="73" t="str">
        <f aca="false">IF(MOONDB!AB160="", "", MOONDB!AB160)</f>
        <v/>
      </c>
      <c r="AC160" s="73" t="str">
        <f aca="false">IF(MOONDB!AC160="", "", MOONDB!AC160)</f>
        <v>Yes</v>
      </c>
      <c r="AD160" s="73" t="str">
        <f aca="false">IF(MOONDB!AO160="", "", MOONDB!AO160)</f>
        <v>cube+probe</v>
      </c>
      <c r="AE160" s="73" t="n">
        <f aca="false">IF(MOONDB!AP160="", "", MOONDB!AP160)</f>
        <v>0.84</v>
      </c>
      <c r="AF160" s="73" t="n">
        <f aca="false">IF(MOONDB!AQ160="", "", MOONDB!AQ160)</f>
        <v>0.84</v>
      </c>
      <c r="AG160" s="73" t="str">
        <f aca="false">IF(MOONDB!AR160="", "", MOONDB!AR160)</f>
        <v>Satlist, the unit are km and minutes</v>
      </c>
      <c r="AH160" s="73" t="str">
        <f aca="false">IF(MOONDB!AS160="", "", MOONDB!AS160)</f>
        <v/>
      </c>
      <c r="AI160" s="73" t="str">
        <f aca="false">IF(MOONDB!AT160="", "", MOONDB!AT160)</f>
        <v/>
      </c>
      <c r="AJ160" s="73" t="str">
        <f aca="false">IF(MOONDB!AU160="", "", MOONDB!AU160)</f>
        <v/>
      </c>
      <c r="AK160" s="74"/>
      <c r="AL160" s="74"/>
      <c r="AM160" s="74"/>
      <c r="AN160" s="74"/>
      <c r="AO160" s="74"/>
      <c r="AP160" s="74"/>
    </row>
    <row r="161" customFormat="false" ht="14.25" hidden="false" customHeight="true" outlineLevel="0" collapsed="false">
      <c r="A161" s="72" t="str">
        <f aca="false">IF(MOONDB!A161="", "", MOONDB!A161)</f>
        <v>Ouna (VRAD)</v>
      </c>
      <c r="B161" s="72" t="str">
        <f aca="false">IF(MOONDB!B161="", "", MOONDB!B161)</f>
        <v>SELENE (Kaguya)</v>
      </c>
      <c r="C161" s="72" t="str">
        <f aca="false">IF(MOONDB!C161="", "", MOONDB!C161)</f>
        <v>SELENE (Kaguya)</v>
      </c>
      <c r="D161" s="72" t="str">
        <f aca="false">IF(MOONDB!D161="", "", MOONDB!D161)</f>
        <v>Kaguya (SELENE)</v>
      </c>
      <c r="E161" s="72" t="str">
        <f aca="false">IF(MOONDB!E161="", "", MOONDB!E161)</f>
        <v>2007-039C</v>
      </c>
      <c r="F161" s="72" t="str">
        <f aca="false">IF(MOONDB!F161="", "", MOONDB!F161)</f>
        <v>2007-039C</v>
      </c>
      <c r="G161" s="72" t="n">
        <f aca="false">IF(MOONDB!G161="", "", MOONDB!G161)</f>
        <v>39339</v>
      </c>
      <c r="H161" s="72" t="str">
        <f aca="false">IF(MOONDB!H161="", "", MOONDB!H161)</f>
        <v>H-2A</v>
      </c>
      <c r="I161" s="72" t="str">
        <f aca="false">IF(MOONDB!I161="", "", MOONDB!I161)</f>
        <v>Tanegashima, Japan</v>
      </c>
      <c r="J161" s="72" t="str">
        <f aca="false">IF(MOONDB!J161="", "", MOONDB!J161)</f>
        <v>Japan Aerospace Exploration Agency(Japan)</v>
      </c>
      <c r="K161" s="72" t="str">
        <f aca="false">IF(MOONDB!K161="", "", MOONDB!K161)</f>
        <v>Japan</v>
      </c>
      <c r="L161" s="72" t="str">
        <f aca="false">IF(MOONDB!L161="", "", MOONDB!L161)</f>
        <v>R-ORB</v>
      </c>
      <c r="M161" s="73" t="str">
        <f aca="false">IF(MOONDB!M161="", "", MOONDB!M161)</f>
        <v/>
      </c>
      <c r="N161" s="73" t="n">
        <f aca="false">IF(MOONDB!N161="", "", MOONDB!N161)</f>
        <v>53</v>
      </c>
      <c r="O161" s="72" t="n">
        <f aca="false">IF(MOONDB!O161="", "", MOONDB!O161)</f>
        <v>70</v>
      </c>
      <c r="P161" s="72" t="str">
        <f aca="false">IF(MOONDB!P161="", "", MOONDB!P161)</f>
        <v>Orbit</v>
      </c>
      <c r="Q161" s="72" t="str">
        <f aca="false">IF(MOONDB!Q161="", "", MOONDB!Q161)</f>
        <v/>
      </c>
      <c r="R161" s="72" t="str">
        <f aca="false">IF(MOONDB!R161="", "", MOONDB!R161)</f>
        <v>Success</v>
      </c>
      <c r="S161" s="72" t="str">
        <f aca="false">IF(MOONDB!S161="", "", MOONDB!S161)</f>
        <v/>
      </c>
      <c r="T161" s="72" t="str">
        <f aca="false">IF(MOONDB!T161="", "", MOONDB!T161)</f>
        <v/>
      </c>
      <c r="U161" s="72" t="str">
        <f aca="false">IF(MOONDB!U161="", "", MOONDB!U161)</f>
        <v>Moon impact</v>
      </c>
      <c r="V161" s="72" t="str">
        <f aca="false">IF(MOONDB!V161="", "", MOONDB!V161)</f>
        <v>M</v>
      </c>
      <c r="W161" s="72" t="str">
        <f aca="false">IF(MOONDB!W161="", "", MOONDB!W161)</f>
        <v>Impacted (orbit decay)</v>
      </c>
      <c r="X161" s="72" t="str">
        <f aca="false">IF(MOONDB!X161="", "", MOONDB!X161)</f>
        <v>Unknown</v>
      </c>
      <c r="Y161" s="72" t="str">
        <f aca="false">IF(MOONDB!Y161="", "", MOONDB!Y161)</f>
        <v/>
      </c>
      <c r="Z161" s="72" t="str">
        <f aca="false">IF(MOONDB!Z161="", "", MOONDB!Z161)</f>
        <v>u</v>
      </c>
      <c r="AA161" s="73" t="str">
        <f aca="false">IF(MOONDB!AA161="", "", MOONDB!AA161)</f>
        <v>Unknown</v>
      </c>
      <c r="AB161" s="73" t="str">
        <f aca="false">IF(MOONDB!AB161="", "", MOONDB!AB161)</f>
        <v>Unknown</v>
      </c>
      <c r="AC161" s="73" t="str">
        <f aca="false">IF(MOONDB!AC161="", "", MOONDB!AC161)</f>
        <v/>
      </c>
      <c r="AD161" s="73" t="str">
        <f aca="false">IF(MOONDB!AO161="", "", MOONDB!AO161)</f>
        <v/>
      </c>
      <c r="AE161" s="73" t="str">
        <f aca="false">IF(MOONDB!AP161="", "", MOONDB!AP161)</f>
        <v/>
      </c>
      <c r="AF161" s="73" t="str">
        <f aca="false">IF(MOONDB!AQ161="", "", MOONDB!AQ161)</f>
        <v/>
      </c>
      <c r="AG161" s="73" t="str">
        <f aca="false">IF(MOONDB!AR161="", "", MOONDB!AR161)</f>
        <v/>
      </c>
      <c r="AH161" s="73" t="str">
        <f aca="false">IF(MOONDB!AS161="", "", MOONDB!AS161)</f>
        <v/>
      </c>
      <c r="AI161" s="73" t="str">
        <f aca="false">IF(MOONDB!AT161="", "", MOONDB!AT161)</f>
        <v/>
      </c>
      <c r="AJ161" s="73" t="str">
        <f aca="false">IF(MOONDB!AU161="", "", MOONDB!AU161)</f>
        <v/>
      </c>
      <c r="AK161" s="74"/>
      <c r="AL161" s="74"/>
      <c r="AM161" s="74"/>
      <c r="AN161" s="74"/>
      <c r="AO161" s="74"/>
      <c r="AP161" s="74"/>
    </row>
    <row r="162" customFormat="false" ht="14.25" hidden="false" customHeight="true" outlineLevel="0" collapsed="false">
      <c r="A162" s="72" t="str">
        <f aca="false">IF(MOONDB!A162="", "", MOONDB!A162)</f>
        <v>Kaguya</v>
      </c>
      <c r="B162" s="72" t="str">
        <f aca="false">IF(MOONDB!B162="", "", MOONDB!B162)</f>
        <v>SELENE (Kaguya)</v>
      </c>
      <c r="C162" s="72" t="str">
        <f aca="false">IF(MOONDB!C162="", "", MOONDB!C162)</f>
        <v>SELENE (Kaguya)</v>
      </c>
      <c r="D162" s="72" t="str">
        <f aca="false">IF(MOONDB!D162="", "", MOONDB!D162)</f>
        <v>-</v>
      </c>
      <c r="E162" s="72" t="str">
        <f aca="false">IF(MOONDB!E162="", "", MOONDB!E162)</f>
        <v>2007-039A</v>
      </c>
      <c r="F162" s="72" t="str">
        <f aca="false">IF(MOONDB!F162="", "", MOONDB!F162)</f>
        <v>2007-039A</v>
      </c>
      <c r="G162" s="72" t="n">
        <f aca="false">IF(MOONDB!G162="", "", MOONDB!G162)</f>
        <v>39339</v>
      </c>
      <c r="H162" s="72" t="str">
        <f aca="false">IF(MOONDB!H162="", "", MOONDB!H162)</f>
        <v>H-2A</v>
      </c>
      <c r="I162" s="72" t="str">
        <f aca="false">IF(MOONDB!I162="", "", MOONDB!I162)</f>
        <v>Tanegashima, Japan</v>
      </c>
      <c r="J162" s="72" t="str">
        <f aca="false">IF(MOONDB!J162="", "", MOONDB!J162)</f>
        <v>Japan Aerospace Exploration Agency(Japan)</v>
      </c>
      <c r="K162" s="72" t="str">
        <f aca="false">IF(MOONDB!K162="", "", MOONDB!K162)</f>
        <v>Japan</v>
      </c>
      <c r="L162" s="72" t="str">
        <f aca="false">IF(MOONDB!L162="", "", MOONDB!L162)</f>
        <v>R-ORB</v>
      </c>
      <c r="M162" s="73" t="str">
        <f aca="false">IF(MOONDB!M162="", "", MOONDB!M162)</f>
        <v/>
      </c>
      <c r="N162" s="73" t="n">
        <f aca="false">IF(MOONDB!N162="", "", MOONDB!N162)</f>
        <v>1984</v>
      </c>
      <c r="O162" s="72" t="n">
        <f aca="false">IF(MOONDB!O162="", "", MOONDB!O162)</f>
        <v>3486</v>
      </c>
      <c r="P162" s="72" t="str">
        <f aca="false">IF(MOONDB!P162="", "", MOONDB!P162)</f>
        <v>Orbit</v>
      </c>
      <c r="Q162" s="72" t="str">
        <f aca="false">IF(MOONDB!Q162="", "", MOONDB!Q162)</f>
        <v/>
      </c>
      <c r="R162" s="72" t="str">
        <f aca="false">IF(MOONDB!R162="", "", MOONDB!R162)</f>
        <v>Success</v>
      </c>
      <c r="S162" s="72" t="str">
        <f aca="false">IF(MOONDB!S162="", "", MOONDB!S162)</f>
        <v/>
      </c>
      <c r="T162" s="72" t="str">
        <f aca="false">IF(MOONDB!T162="", "", MOONDB!T162)</f>
        <v/>
      </c>
      <c r="U162" s="72" t="str">
        <f aca="false">IF(MOONDB!U162="", "", MOONDB!U162)</f>
        <v>Moon impact</v>
      </c>
      <c r="V162" s="72" t="str">
        <f aca="false">IF(MOONDB!V162="", "", MOONDB!V162)</f>
        <v>M</v>
      </c>
      <c r="W162" s="72" t="str">
        <f aca="false">IF(MOONDB!W162="", "", MOONDB!W162)</f>
        <v>Impacted (commanded)</v>
      </c>
      <c r="X162" s="72" t="n">
        <f aca="false">IF(MOONDB!X162="", "", MOONDB!X162)</f>
        <v>39974</v>
      </c>
      <c r="Y162" s="72" t="str">
        <f aca="false">IF(MOONDB!Y162="", "", MOONDB!Y162)</f>
        <v/>
      </c>
      <c r="Z162" s="72" t="str">
        <f aca="false">IF(MOONDB!Z162="", "", MOONDB!Z162)</f>
        <v>x</v>
      </c>
      <c r="AA162" s="73" t="n">
        <f aca="false">IF(MOONDB!AA162="", "", MOONDB!AA162)</f>
        <v>-65.5</v>
      </c>
      <c r="AB162" s="73" t="n">
        <f aca="false">IF(MOONDB!AB162="", "", MOONDB!AB162)</f>
        <v>80.4</v>
      </c>
      <c r="AC162" s="73" t="str">
        <f aca="false">IF(MOONDB!AC162="", "", MOONDB!AC162)</f>
        <v/>
      </c>
      <c r="AD162" s="73" t="str">
        <f aca="false">IF(MOONDB!AO162="", "", MOONDB!AO162)</f>
        <v/>
      </c>
      <c r="AE162" s="73" t="str">
        <f aca="false">IF(MOONDB!AP162="", "", MOONDB!AP162)</f>
        <v/>
      </c>
      <c r="AF162" s="73" t="str">
        <f aca="false">IF(MOONDB!AQ162="", "", MOONDB!AQ162)</f>
        <v/>
      </c>
      <c r="AG162" s="73" t="str">
        <f aca="false">IF(MOONDB!AR162="", "", MOONDB!AR162)</f>
        <v/>
      </c>
      <c r="AH162" s="73" t="str">
        <f aca="false">IF(MOONDB!AS162="", "", MOONDB!AS162)</f>
        <v/>
      </c>
      <c r="AI162" s="73" t="str">
        <f aca="false">IF(MOONDB!AT162="", "", MOONDB!AT162)</f>
        <v/>
      </c>
      <c r="AJ162" s="73" t="str">
        <f aca="false">IF(MOONDB!AU162="", "", MOONDB!AU162)</f>
        <v/>
      </c>
      <c r="AK162" s="74"/>
      <c r="AL162" s="74"/>
      <c r="AM162" s="74"/>
      <c r="AN162" s="74"/>
      <c r="AO162" s="74"/>
      <c r="AP162" s="74"/>
    </row>
    <row r="163" customFormat="false" ht="14.25" hidden="false" customHeight="true" outlineLevel="0" collapsed="false">
      <c r="A163" s="72" t="str">
        <f aca="false">IF(MOONDB!A163="", "", MOONDB!A163)</f>
        <v>Okina (Relay Star)</v>
      </c>
      <c r="B163" s="72" t="str">
        <f aca="false">IF(MOONDB!B163="", "", MOONDB!B163)</f>
        <v>SELENE (Kaguya)</v>
      </c>
      <c r="C163" s="72" t="str">
        <f aca="false">IF(MOONDB!C163="", "", MOONDB!C163)</f>
        <v>SELENE (Kaguya)</v>
      </c>
      <c r="D163" s="72" t="str">
        <f aca="false">IF(MOONDB!D163="", "", MOONDB!D163)</f>
        <v>Kaguya (SELENE)</v>
      </c>
      <c r="E163" s="72" t="str">
        <f aca="false">IF(MOONDB!E163="", "", MOONDB!E163)</f>
        <v>2007-039B</v>
      </c>
      <c r="F163" s="72" t="str">
        <f aca="false">IF(MOONDB!F163="", "", MOONDB!F163)</f>
        <v>2007-039B</v>
      </c>
      <c r="G163" s="72" t="n">
        <f aca="false">IF(MOONDB!G163="", "", MOONDB!G163)</f>
        <v>39339</v>
      </c>
      <c r="H163" s="72" t="str">
        <f aca="false">IF(MOONDB!H163="", "", MOONDB!H163)</f>
        <v>H-2A</v>
      </c>
      <c r="I163" s="72" t="str">
        <f aca="false">IF(MOONDB!I163="", "", MOONDB!I163)</f>
        <v>Tanegashima, Japan</v>
      </c>
      <c r="J163" s="72" t="str">
        <f aca="false">IF(MOONDB!J163="", "", MOONDB!J163)</f>
        <v>Japan Aerospace Exploration Agency(Japan)</v>
      </c>
      <c r="K163" s="72" t="str">
        <f aca="false">IF(MOONDB!K163="", "", MOONDB!K163)</f>
        <v>Japan</v>
      </c>
      <c r="L163" s="72" t="str">
        <f aca="false">IF(MOONDB!L163="", "", MOONDB!L163)</f>
        <v>R-ORB</v>
      </c>
      <c r="M163" s="73" t="str">
        <f aca="false">IF(MOONDB!M163="", "", MOONDB!M163)</f>
        <v/>
      </c>
      <c r="N163" s="73" t="n">
        <f aca="false">IF(MOONDB!N163="", "", MOONDB!N163)</f>
        <v>53</v>
      </c>
      <c r="O163" s="72" t="n">
        <f aca="false">IF(MOONDB!O163="", "", MOONDB!O163)</f>
        <v>70</v>
      </c>
      <c r="P163" s="72" t="str">
        <f aca="false">IF(MOONDB!P163="", "", MOONDB!P163)</f>
        <v>Orbit</v>
      </c>
      <c r="Q163" s="72" t="str">
        <f aca="false">IF(MOONDB!Q163="", "", MOONDB!Q163)</f>
        <v/>
      </c>
      <c r="R163" s="72" t="str">
        <f aca="false">IF(MOONDB!R163="", "", MOONDB!R163)</f>
        <v>Success</v>
      </c>
      <c r="S163" s="72" t="str">
        <f aca="false">IF(MOONDB!S163="", "", MOONDB!S163)</f>
        <v/>
      </c>
      <c r="T163" s="72" t="str">
        <f aca="false">IF(MOONDB!T163="", "", MOONDB!T163)</f>
        <v/>
      </c>
      <c r="U163" s="72" t="str">
        <f aca="false">IF(MOONDB!U163="", "", MOONDB!U163)</f>
        <v>Moon impact</v>
      </c>
      <c r="V163" s="72" t="str">
        <f aca="false">IF(MOONDB!V163="", "", MOONDB!V163)</f>
        <v>M</v>
      </c>
      <c r="W163" s="72" t="str">
        <f aca="false">IF(MOONDB!W163="", "", MOONDB!W163)</f>
        <v>Impacted (commanded)</v>
      </c>
      <c r="X163" s="72" t="n">
        <f aca="false">IF(MOONDB!X163="", "", MOONDB!X163)</f>
        <v>39856</v>
      </c>
      <c r="Y163" s="72" t="str">
        <f aca="false">IF(MOONDB!Y163="", "", MOONDB!Y163)</f>
        <v/>
      </c>
      <c r="Z163" s="72" t="str">
        <f aca="false">IF(MOONDB!Z163="", "", MOONDB!Z163)</f>
        <v>v</v>
      </c>
      <c r="AA163" s="73" t="n">
        <f aca="false">IF(MOONDB!AA163="", "", MOONDB!AA163)</f>
        <v>28.213</v>
      </c>
      <c r="AB163" s="73" t="n">
        <f aca="false">IF(MOONDB!AB163="", "", MOONDB!AB163)</f>
        <v>200.967</v>
      </c>
      <c r="AC163" s="73" t="str">
        <f aca="false">IF(MOONDB!AC163="", "", MOONDB!AC163)</f>
        <v/>
      </c>
      <c r="AD163" s="73" t="str">
        <f aca="false">IF(MOONDB!AO163="", "", MOONDB!AO163)</f>
        <v/>
      </c>
      <c r="AE163" s="73" t="str">
        <f aca="false">IF(MOONDB!AP163="", "", MOONDB!AP163)</f>
        <v/>
      </c>
      <c r="AF163" s="73" t="str">
        <f aca="false">IF(MOONDB!AQ163="", "", MOONDB!AQ163)</f>
        <v/>
      </c>
      <c r="AG163" s="73" t="str">
        <f aca="false">IF(MOONDB!AR163="", "", MOONDB!AR163)</f>
        <v/>
      </c>
      <c r="AH163" s="73" t="str">
        <f aca="false">IF(MOONDB!AS163="", "", MOONDB!AS163)</f>
        <v/>
      </c>
      <c r="AI163" s="73" t="str">
        <f aca="false">IF(MOONDB!AT163="", "", MOONDB!AT163)</f>
        <v/>
      </c>
      <c r="AJ163" s="73" t="str">
        <f aca="false">IF(MOONDB!AU163="", "", MOONDB!AU163)</f>
        <v/>
      </c>
      <c r="AK163" s="74"/>
      <c r="AL163" s="74"/>
      <c r="AM163" s="74"/>
      <c r="AN163" s="74"/>
      <c r="AO163" s="74"/>
      <c r="AP163" s="74"/>
    </row>
    <row r="164" customFormat="false" ht="14.25" hidden="false" customHeight="true" outlineLevel="0" collapsed="false">
      <c r="A164" s="72" t="str">
        <f aca="false">IF(MOONDB!A164="", "", MOONDB!A164)</f>
        <v>Chang'e 1</v>
      </c>
      <c r="B164" s="72" t="str">
        <f aca="false">IF(MOONDB!B164="", "", MOONDB!B164)</f>
        <v>Chang'e 1</v>
      </c>
      <c r="C164" s="72" t="str">
        <f aca="false">IF(MOONDB!C164="", "", MOONDB!C164)</f>
        <v>Chang'e</v>
      </c>
      <c r="D164" s="72" t="str">
        <f aca="false">IF(MOONDB!D164="", "", MOONDB!D164)</f>
        <v>-</v>
      </c>
      <c r="E164" s="72" t="str">
        <f aca="false">IF(MOONDB!E164="", "", MOONDB!E164)</f>
        <v>2007-051A</v>
      </c>
      <c r="F164" s="72" t="str">
        <f aca="false">IF(MOONDB!F164="", "", MOONDB!F164)</f>
        <v>2007-051A</v>
      </c>
      <c r="G164" s="72" t="n">
        <f aca="false">IF(MOONDB!G164="", "", MOONDB!G164)</f>
        <v>39379</v>
      </c>
      <c r="H164" s="72" t="str">
        <f aca="false">IF(MOONDB!H164="", "", MOONDB!H164)</f>
        <v>Long March 3A</v>
      </c>
      <c r="I164" s="72" t="str">
        <f aca="false">IF(MOONDB!I164="", "", MOONDB!I164)</f>
        <v>Xichang, Peoples Republic of China</v>
      </c>
      <c r="J164" s="72" t="str">
        <f aca="false">IF(MOONDB!J164="", "", MOONDB!J164)</f>
        <v>China National Space Administration</v>
      </c>
      <c r="K164" s="72" t="str">
        <f aca="false">IF(MOONDB!K164="", "", MOONDB!K164)</f>
        <v>China</v>
      </c>
      <c r="L164" s="72" t="str">
        <f aca="false">IF(MOONDB!L164="", "", MOONDB!L164)</f>
        <v>R-ORB</v>
      </c>
      <c r="M164" s="73" t="n">
        <f aca="false">IF(MOONDB!M164="", "", MOONDB!M164)</f>
        <v>2350</v>
      </c>
      <c r="N164" s="73" t="n">
        <f aca="false">IF(MOONDB!N164="", "", MOONDB!N164)</f>
        <v>1200</v>
      </c>
      <c r="O164" s="72" t="str">
        <f aca="false">IF(MOONDB!O164="", "", MOONDB!O164)</f>
        <v>Unknown</v>
      </c>
      <c r="P164" s="72" t="str">
        <f aca="false">IF(MOONDB!P164="", "", MOONDB!P164)</f>
        <v>Orbit</v>
      </c>
      <c r="Q164" s="72" t="str">
        <f aca="false">IF(MOONDB!Q164="", "", MOONDB!Q164)</f>
        <v/>
      </c>
      <c r="R164" s="72" t="str">
        <f aca="false">IF(MOONDB!R164="", "", MOONDB!R164)</f>
        <v>Success</v>
      </c>
      <c r="S164" s="72" t="str">
        <f aca="false">IF(MOONDB!S164="", "", MOONDB!S164)</f>
        <v/>
      </c>
      <c r="T164" s="72" t="str">
        <f aca="false">IF(MOONDB!T164="", "", MOONDB!T164)</f>
        <v>first Chinese Moon mission</v>
      </c>
      <c r="U164" s="72" t="str">
        <f aca="false">IF(MOONDB!U164="", "", MOONDB!U164)</f>
        <v>Moon impact</v>
      </c>
      <c r="V164" s="72" t="str">
        <f aca="false">IF(MOONDB!V164="", "", MOONDB!V164)</f>
        <v>M</v>
      </c>
      <c r="W164" s="72" t="str">
        <f aca="false">IF(MOONDB!W164="", "", MOONDB!W164)</f>
        <v>Impacted (commanded)</v>
      </c>
      <c r="X164" s="72" t="n">
        <f aca="false">IF(MOONDB!X164="", "", MOONDB!X164)</f>
        <v>39873</v>
      </c>
      <c r="Y164" s="72" t="str">
        <f aca="false">IF(MOONDB!Y164="", "", MOONDB!Y164)</f>
        <v>LRO</v>
      </c>
      <c r="Z164" s="72" t="str">
        <f aca="false">IF(MOONDB!Z164="", "", MOONDB!Z164)</f>
        <v>https://www.sciencedirect.com/science/article/abs/pii/S001910351830335X</v>
      </c>
      <c r="AA164" s="73" t="n">
        <f aca="false">IF(MOONDB!AA164="", "", MOONDB!AA164)</f>
        <v>-1.5</v>
      </c>
      <c r="AB164" s="73" t="n">
        <f aca="false">IF(MOONDB!AB164="", "", MOONDB!AB164)</f>
        <v>52.36</v>
      </c>
      <c r="AC164" s="73" t="str">
        <f aca="false">IF(MOONDB!AC164="", "", MOONDB!AC164)</f>
        <v/>
      </c>
      <c r="AD164" s="73" t="str">
        <f aca="false">IF(MOONDB!AO164="", "", MOONDB!AO164)</f>
        <v/>
      </c>
      <c r="AE164" s="73" t="str">
        <f aca="false">IF(MOONDB!AP164="", "", MOONDB!AP164)</f>
        <v/>
      </c>
      <c r="AF164" s="73" t="str">
        <f aca="false">IF(MOONDB!AQ164="", "", MOONDB!AQ164)</f>
        <v/>
      </c>
      <c r="AG164" s="73" t="str">
        <f aca="false">IF(MOONDB!AR164="", "", MOONDB!AR164)</f>
        <v/>
      </c>
      <c r="AH164" s="73" t="str">
        <f aca="false">IF(MOONDB!AS164="", "", MOONDB!AS164)</f>
        <v/>
      </c>
      <c r="AI164" s="73" t="str">
        <f aca="false">IF(MOONDB!AT164="", "", MOONDB!AT164)</f>
        <v/>
      </c>
      <c r="AJ164" s="73" t="str">
        <f aca="false">IF(MOONDB!AU164="", "", MOONDB!AU164)</f>
        <v/>
      </c>
      <c r="AK164" s="74"/>
      <c r="AL164" s="74"/>
      <c r="AM164" s="74"/>
      <c r="AN164" s="74"/>
      <c r="AO164" s="74"/>
      <c r="AP164" s="74"/>
    </row>
    <row r="165" customFormat="false" ht="14.25" hidden="false" customHeight="true" outlineLevel="0" collapsed="false">
      <c r="A165" s="72" t="str">
        <f aca="false">IF(MOONDB!A165="", "", MOONDB!A165)</f>
        <v>Moon Impact Probe (MIP)</v>
      </c>
      <c r="B165" s="72" t="str">
        <f aca="false">IF(MOONDB!B165="", "", MOONDB!B165)</f>
        <v>Chandrayaan 1</v>
      </c>
      <c r="C165" s="72" t="str">
        <f aca="false">IF(MOONDB!C165="", "", MOONDB!C165)</f>
        <v>Chandrayaan</v>
      </c>
      <c r="D165" s="72" t="str">
        <f aca="false">IF(MOONDB!D165="", "", MOONDB!D165)</f>
        <v>Chandrayaan 1 Lunar Orbiter</v>
      </c>
      <c r="E165" s="72" t="str">
        <f aca="false">IF(MOONDB!E165="", "", MOONDB!E165)</f>
        <v>2008-052A</v>
      </c>
      <c r="F165" s="72" t="str">
        <f aca="false">IF(MOONDB!F165="", "", MOONDB!F165)</f>
        <v>2008-052A</v>
      </c>
      <c r="G165" s="72" t="n">
        <f aca="false">IF(MOONDB!G165="", "", MOONDB!G165)</f>
        <v>39743</v>
      </c>
      <c r="H165" s="72" t="str">
        <f aca="false">IF(MOONDB!H165="", "", MOONDB!H165)</f>
        <v>PSLV-XL</v>
      </c>
      <c r="I165" s="72" t="str">
        <f aca="false">IF(MOONDB!I165="", "", MOONDB!I165)</f>
        <v>Sriharikota, India</v>
      </c>
      <c r="J165" s="72" t="str">
        <f aca="false">IF(MOONDB!J165="", "", MOONDB!J165)</f>
        <v>Indian Space Research Organization</v>
      </c>
      <c r="K165" s="72" t="str">
        <f aca="false">IF(MOONDB!K165="", "", MOONDB!K165)</f>
        <v>India</v>
      </c>
      <c r="L165" s="72" t="str">
        <f aca="false">IF(MOONDB!L165="", "", MOONDB!L165)</f>
        <v>R-IMP</v>
      </c>
      <c r="M165" s="73" t="str">
        <f aca="false">IF(MOONDB!M165="", "", MOONDB!M165)</f>
        <v/>
      </c>
      <c r="N165" s="73" t="n">
        <f aca="false">IF(MOONDB!N165="", "", MOONDB!N165)</f>
        <v>35</v>
      </c>
      <c r="O165" s="72" t="n">
        <f aca="false">IF(MOONDB!O165="", "", MOONDB!O165)</f>
        <v>750</v>
      </c>
      <c r="P165" s="72" t="str">
        <f aca="false">IF(MOONDB!P165="", "", MOONDB!P165)</f>
        <v>Impact</v>
      </c>
      <c r="Q165" s="72" t="str">
        <f aca="false">IF(MOONDB!Q165="", "", MOONDB!Q165)</f>
        <v/>
      </c>
      <c r="R165" s="72" t="str">
        <f aca="false">IF(MOONDB!R165="", "", MOONDB!R165)</f>
        <v>Success</v>
      </c>
      <c r="S165" s="72" t="str">
        <f aca="false">IF(MOONDB!S165="", "", MOONDB!S165)</f>
        <v/>
      </c>
      <c r="T165" s="72" t="str">
        <f aca="false">IF(MOONDB!T165="", "", MOONDB!T165)</f>
        <v/>
      </c>
      <c r="U165" s="72" t="str">
        <f aca="false">IF(MOONDB!U165="", "", MOONDB!U165)</f>
        <v>Moon impact</v>
      </c>
      <c r="V165" s="72" t="str">
        <f aca="false">IF(MOONDB!V165="", "", MOONDB!V165)</f>
        <v>M</v>
      </c>
      <c r="W165" s="72" t="str">
        <f aca="false">IF(MOONDB!W165="", "", MOONDB!W165)</f>
        <v>Impacted (commanded)</v>
      </c>
      <c r="X165" s="72" t="n">
        <f aca="false">IF(MOONDB!X165="", "", MOONDB!X165)</f>
        <v>39766</v>
      </c>
      <c r="Y165" s="72" t="str">
        <f aca="false">IF(MOONDB!Y165="", "", MOONDB!Y165)</f>
        <v/>
      </c>
      <c r="Z165" s="72" t="str">
        <f aca="false">IF(MOONDB!Z165="", "", MOONDB!Z165)</f>
        <v>t</v>
      </c>
      <c r="AA165" s="73" t="n">
        <f aca="false">IF(MOONDB!AA165="", "", MOONDB!AA165)</f>
        <v>-89</v>
      </c>
      <c r="AB165" s="73" t="n">
        <f aca="false">IF(MOONDB!AB165="", "", MOONDB!AB165)</f>
        <v>330</v>
      </c>
      <c r="AC165" s="73" t="str">
        <f aca="false">IF(MOONDB!AC165="", "", MOONDB!AC165)</f>
        <v/>
      </c>
      <c r="AD165" s="73" t="str">
        <f aca="false">IF(MOONDB!AO165="", "", MOONDB!AO165)</f>
        <v/>
      </c>
      <c r="AE165" s="73" t="str">
        <f aca="false">IF(MOONDB!AP165="", "", MOONDB!AP165)</f>
        <v/>
      </c>
      <c r="AF165" s="73" t="str">
        <f aca="false">IF(MOONDB!AQ165="", "", MOONDB!AQ165)</f>
        <v/>
      </c>
      <c r="AG165" s="73" t="str">
        <f aca="false">IF(MOONDB!AR165="", "", MOONDB!AR165)</f>
        <v/>
      </c>
      <c r="AH165" s="73" t="str">
        <f aca="false">IF(MOONDB!AS165="", "", MOONDB!AS165)</f>
        <v/>
      </c>
      <c r="AI165" s="73" t="str">
        <f aca="false">IF(MOONDB!AT165="", "", MOONDB!AT165)</f>
        <v/>
      </c>
      <c r="AJ165" s="73" t="str">
        <f aca="false">IF(MOONDB!AU165="", "", MOONDB!AU165)</f>
        <v/>
      </c>
      <c r="AK165" s="74"/>
      <c r="AL165" s="74"/>
      <c r="AM165" s="74"/>
      <c r="AN165" s="74"/>
      <c r="AO165" s="74"/>
      <c r="AP165" s="74"/>
    </row>
    <row r="166" customFormat="false" ht="14.25" hidden="false" customHeight="true" outlineLevel="0" collapsed="false">
      <c r="A166" s="72" t="str">
        <f aca="false">IF(MOONDB!A166="", "", MOONDB!A166)</f>
        <v>Chandrayaan 1 Lunar Orbiter</v>
      </c>
      <c r="B166" s="72" t="str">
        <f aca="false">IF(MOONDB!B166="", "", MOONDB!B166)</f>
        <v>Chandrayaan 1</v>
      </c>
      <c r="C166" s="72" t="str">
        <f aca="false">IF(MOONDB!C166="", "", MOONDB!C166)</f>
        <v>Chandrayaan</v>
      </c>
      <c r="D166" s="72" t="str">
        <f aca="false">IF(MOONDB!D166="", "", MOONDB!D166)</f>
        <v>-</v>
      </c>
      <c r="E166" s="72" t="str">
        <f aca="false">IF(MOONDB!E166="", "", MOONDB!E166)</f>
        <v>2008-052A</v>
      </c>
      <c r="F166" s="72" t="str">
        <f aca="false">IF(MOONDB!F166="", "", MOONDB!F166)</f>
        <v>2008-052A</v>
      </c>
      <c r="G166" s="72" t="n">
        <f aca="false">IF(MOONDB!G166="", "", MOONDB!G166)</f>
        <v>39743</v>
      </c>
      <c r="H166" s="72" t="str">
        <f aca="false">IF(MOONDB!H166="", "", MOONDB!H166)</f>
        <v>PSLV-XL</v>
      </c>
      <c r="I166" s="72" t="str">
        <f aca="false">IF(MOONDB!I166="", "", MOONDB!I166)</f>
        <v>Sriharikota, India</v>
      </c>
      <c r="J166" s="72" t="str">
        <f aca="false">IF(MOONDB!J166="", "", MOONDB!J166)</f>
        <v>Indian Space Research Organization</v>
      </c>
      <c r="K166" s="72" t="str">
        <f aca="false">IF(MOONDB!K166="", "", MOONDB!K166)</f>
        <v>India</v>
      </c>
      <c r="L166" s="72" t="str">
        <f aca="false">IF(MOONDB!L166="", "", MOONDB!L166)</f>
        <v>R-ORB</v>
      </c>
      <c r="M166" s="73" t="str">
        <f aca="false">IF(MOONDB!M166="", "", MOONDB!M166)</f>
        <v/>
      </c>
      <c r="N166" s="73" t="n">
        <f aca="false">IF(MOONDB!N166="", "", MOONDB!N166)</f>
        <v>523</v>
      </c>
      <c r="O166" s="72" t="n">
        <f aca="false">IF(MOONDB!O166="", "", MOONDB!O166)</f>
        <v>750</v>
      </c>
      <c r="P166" s="72" t="str">
        <f aca="false">IF(MOONDB!P166="", "", MOONDB!P166)</f>
        <v>Orbit</v>
      </c>
      <c r="Q166" s="72" t="str">
        <f aca="false">IF(MOONDB!Q166="", "", MOONDB!Q166)</f>
        <v/>
      </c>
      <c r="R166" s="72" t="str">
        <f aca="false">IF(MOONDB!R166="", "", MOONDB!R166)</f>
        <v>Success</v>
      </c>
      <c r="S166" s="72" t="str">
        <f aca="false">IF(MOONDB!S166="", "", MOONDB!S166)</f>
        <v/>
      </c>
      <c r="T166" s="72" t="str">
        <f aca="false">IF(MOONDB!T166="", "", MOONDB!T166)</f>
        <v/>
      </c>
      <c r="U166" s="72" t="str">
        <f aca="false">IF(MOONDB!U166="", "", MOONDB!U166)</f>
        <v>Unknown</v>
      </c>
      <c r="V166" s="72" t="str">
        <f aca="false">IF(MOONDB!V166="", "", MOONDB!V166)</f>
        <v>M</v>
      </c>
      <c r="W166" s="72" t="str">
        <f aca="false">IF(MOONDB!W166="", "", MOONDB!W166)</f>
        <v>Orbit (Moon)</v>
      </c>
      <c r="X166" s="72" t="n">
        <f aca="false">IF(MOONDB!X166="", "", MOONDB!X166)</f>
        <v>40054</v>
      </c>
      <c r="Y166" s="72" t="str">
        <f aca="false">IF(MOONDB!Y166="", "", MOONDB!Y166)</f>
        <v/>
      </c>
      <c r="Z166" s="72" t="str">
        <f aca="false">IF(MOONDB!Z166="", "", MOONDB!Z166)</f>
        <v/>
      </c>
      <c r="AA166" s="73" t="str">
        <f aca="false">IF(MOONDB!AA166="", "", MOONDB!AA166)</f>
        <v/>
      </c>
      <c r="AB166" s="73" t="str">
        <f aca="false">IF(MOONDB!AB166="", "", MOONDB!AB166)</f>
        <v/>
      </c>
      <c r="AC166" s="73" t="str">
        <f aca="false">IF(MOONDB!AC166="", "", MOONDB!AC166)</f>
        <v>Yes</v>
      </c>
      <c r="AD166" s="73" t="str">
        <f aca="false">IF(MOONDB!AO166="", "", MOONDB!AO166)</f>
        <v>cube</v>
      </c>
      <c r="AE166" s="73" t="n">
        <f aca="false">IF(MOONDB!AP166="", "", MOONDB!AP166)</f>
        <v>4</v>
      </c>
      <c r="AF166" s="73" t="n">
        <f aca="false">IF(MOONDB!AQ166="", "", MOONDB!AQ166)</f>
        <v>1.5</v>
      </c>
      <c r="AG166" s="73" t="str">
        <f aca="false">IF(MOONDB!AR166="", "", MOONDB!AR166)</f>
        <v>periapsis and apoapsis are in km, and the period in hours  " https://www.isro.gov.in/Spacecraft/chandrayaan-1, the thing is still orbiting the moon https://www.nasa.gov/feature/jpl/new-nasa-radar-technique-finds-lost-lunar-spacecraft     " "https://earth.esa.int/web/eoportal/satellite-missions/c-missions/chandrayaan-1"</v>
      </c>
      <c r="AH166" s="73" t="str">
        <f aca="false">IF(MOONDB!AS166="", "", MOONDB!AS166)</f>
        <v/>
      </c>
      <c r="AI166" s="73" t="str">
        <f aca="false">IF(MOONDB!AT166="", "", MOONDB!AT166)</f>
        <v/>
      </c>
      <c r="AJ166" s="73" t="str">
        <f aca="false">IF(MOONDB!AU166="", "", MOONDB!AU166)</f>
        <v/>
      </c>
      <c r="AK166" s="74"/>
      <c r="AL166" s="74"/>
      <c r="AM166" s="74"/>
      <c r="AN166" s="74"/>
      <c r="AO166" s="74"/>
      <c r="AP166" s="74"/>
    </row>
    <row r="167" customFormat="false" ht="14.25" hidden="false" customHeight="true" outlineLevel="0" collapsed="false">
      <c r="A167" s="72" t="str">
        <f aca="false">IF(MOONDB!A167="", "", MOONDB!A167)</f>
        <v>Lunar Reconnaissance Orbiter (LRO)</v>
      </c>
      <c r="B167" s="72" t="str">
        <f aca="false">IF(MOONDB!B167="", "", MOONDB!B167)</f>
        <v>Lunar Reconnaissance Orbiter</v>
      </c>
      <c r="C167" s="72" t="str">
        <f aca="false">IF(MOONDB!C167="", "", MOONDB!C167)</f>
        <v>Lunar Precursor Robotic Program</v>
      </c>
      <c r="D167" s="72" t="str">
        <f aca="false">IF(MOONDB!D167="", "", MOONDB!D167)</f>
        <v>-</v>
      </c>
      <c r="E167" s="72" t="str">
        <f aca="false">IF(MOONDB!E167="", "", MOONDB!E167)</f>
        <v>2009-031A</v>
      </c>
      <c r="F167" s="72" t="str">
        <f aca="false">IF(MOONDB!F167="", "", MOONDB!F167)</f>
        <v>2009-031A</v>
      </c>
      <c r="G167" s="72" t="n">
        <f aca="false">IF(MOONDB!G167="", "", MOONDB!G167)</f>
        <v>39982</v>
      </c>
      <c r="H167" s="72" t="str">
        <f aca="false">IF(MOONDB!H167="", "", MOONDB!H167)</f>
        <v>Atlas V 401</v>
      </c>
      <c r="I167" s="72" t="str">
        <f aca="false">IF(MOONDB!I167="", "", MOONDB!I167)</f>
        <v>Cape Canaveral, United States</v>
      </c>
      <c r="J167" s="72" t="str">
        <f aca="false">IF(MOONDB!J167="", "", MOONDB!J167)</f>
        <v>NASA</v>
      </c>
      <c r="K167" s="72" t="str">
        <f aca="false">IF(MOONDB!K167="", "", MOONDB!K167)</f>
        <v>USA</v>
      </c>
      <c r="L167" s="72" t="str">
        <f aca="false">IF(MOONDB!L167="", "", MOONDB!L167)</f>
        <v>R-ORB</v>
      </c>
      <c r="M167" s="73" t="str">
        <f aca="false">IF(MOONDB!M167="", "", MOONDB!M167)</f>
        <v/>
      </c>
      <c r="N167" s="73" t="n">
        <f aca="false">IF(MOONDB!N167="", "", MOONDB!N167)</f>
        <v>1018</v>
      </c>
      <c r="O167" s="72" t="n">
        <f aca="false">IF(MOONDB!O167="", "", MOONDB!O167)</f>
        <v>685</v>
      </c>
      <c r="P167" s="72" t="str">
        <f aca="false">IF(MOONDB!P167="", "", MOONDB!P167)</f>
        <v>Orbit</v>
      </c>
      <c r="Q167" s="72" t="str">
        <f aca="false">IF(MOONDB!Q167="", "", MOONDB!Q167)</f>
        <v>LLO</v>
      </c>
      <c r="R167" s="72" t="str">
        <f aca="false">IF(MOONDB!R167="", "", MOONDB!R167)</f>
        <v>Active</v>
      </c>
      <c r="S167" s="72" t="str">
        <f aca="false">IF(MOONDB!S167="", "", MOONDB!S167)</f>
        <v/>
      </c>
      <c r="T167" s="72" t="str">
        <f aca="false">IF(MOONDB!T167="", "", MOONDB!T167)</f>
        <v/>
      </c>
      <c r="U167" s="72" t="str">
        <f aca="false">IF(MOONDB!U167="", "", MOONDB!U167)</f>
        <v>Unknown</v>
      </c>
      <c r="V167" s="72" t="str">
        <f aca="false">IF(MOONDB!V167="", "", MOONDB!V167)</f>
        <v>M</v>
      </c>
      <c r="W167" s="72" t="str">
        <f aca="false">IF(MOONDB!W167="", "", MOONDB!W167)</f>
        <v>Orbit (Moon)</v>
      </c>
      <c r="X167" s="72" t="n">
        <f aca="false">IF(MOONDB!X167="", "", MOONDB!X167)</f>
        <v>40422</v>
      </c>
      <c r="Y167" s="72" t="str">
        <f aca="false">IF(MOONDB!Y167="", "", MOONDB!Y167)</f>
        <v/>
      </c>
      <c r="Z167" s="72" t="str">
        <f aca="false">IF(MOONDB!Z167="", "", MOONDB!Z167)</f>
        <v/>
      </c>
      <c r="AA167" s="73" t="str">
        <f aca="false">IF(MOONDB!AA167="", "", MOONDB!AA167)</f>
        <v/>
      </c>
      <c r="AB167" s="73" t="str">
        <f aca="false">IF(MOONDB!AB167="", "", MOONDB!AB167)</f>
        <v/>
      </c>
      <c r="AC167" s="73" t="str">
        <f aca="false">IF(MOONDB!AC167="", "", MOONDB!AC167)</f>
        <v>Yes</v>
      </c>
      <c r="AD167" s="73" t="str">
        <f aca="false">IF(MOONDB!AO167="", "", MOONDB!AO167)</f>
        <v>cube+solar panel</v>
      </c>
      <c r="AE167" s="73" t="n">
        <f aca="false">IF(MOONDB!AP167="", "", MOONDB!AP167)</f>
        <v>4.3</v>
      </c>
      <c r="AF167" s="73" t="n">
        <f aca="false">IF(MOONDB!AQ167="", "", MOONDB!AQ167)</f>
        <v>2.7</v>
      </c>
      <c r="AG167" s="73" t="str">
        <f aca="false">IF(MOONDB!AR167="", "", MOONDB!AR167)</f>
        <v>https://nssdc.gsfc.nasa.gov/nmc/spacecraft/display.action?id=2009-031A</v>
      </c>
      <c r="AH167" s="73" t="str">
        <f aca="false">IF(MOONDB!AS167="", "", MOONDB!AS167)</f>
        <v/>
      </c>
      <c r="AI167" s="73" t="str">
        <f aca="false">IF(MOONDB!AT167="", "", MOONDB!AT167)</f>
        <v/>
      </c>
      <c r="AJ167" s="73" t="str">
        <f aca="false">IF(MOONDB!AU167="", "", MOONDB!AU167)</f>
        <v/>
      </c>
      <c r="AK167" s="74"/>
      <c r="AL167" s="74"/>
      <c r="AM167" s="74"/>
      <c r="AN167" s="74"/>
      <c r="AO167" s="74"/>
      <c r="AP167" s="74"/>
    </row>
    <row r="168" customFormat="false" ht="14.25" hidden="false" customHeight="true" outlineLevel="0" collapsed="false">
      <c r="A168" s="72" t="str">
        <f aca="false">IF(MOONDB!A168="", "", MOONDB!A168)</f>
        <v>LCROSS Sheparding Spacecraft (SSC)</v>
      </c>
      <c r="B168" s="72" t="str">
        <f aca="false">IF(MOONDB!B168="", "", MOONDB!B168)</f>
        <v>Lunar Crater Observation and Sensing Satellite (LCROSS)</v>
      </c>
      <c r="C168" s="72" t="str">
        <f aca="false">IF(MOONDB!C168="", "", MOONDB!C168)</f>
        <v>Lunar Precursor Robotic Program</v>
      </c>
      <c r="D168" s="72" t="str">
        <f aca="false">IF(MOONDB!D168="", "", MOONDB!D168)</f>
        <v>-</v>
      </c>
      <c r="E168" s="72" t="str">
        <f aca="false">IF(MOONDB!E168="", "", MOONDB!E168)</f>
        <v>2009-031B</v>
      </c>
      <c r="F168" s="72" t="str">
        <f aca="false">IF(MOONDB!F168="", "", MOONDB!F168)</f>
        <v>2009-031B</v>
      </c>
      <c r="G168" s="72" t="n">
        <f aca="false">IF(MOONDB!G168="", "", MOONDB!G168)</f>
        <v>39982</v>
      </c>
      <c r="H168" s="72" t="str">
        <f aca="false">IF(MOONDB!H168="", "", MOONDB!H168)</f>
        <v>Atlas V 401</v>
      </c>
      <c r="I168" s="72" t="str">
        <f aca="false">IF(MOONDB!I168="", "", MOONDB!I168)</f>
        <v>Cape Canaveral, United States</v>
      </c>
      <c r="J168" s="72" t="str">
        <f aca="false">IF(MOONDB!J168="", "", MOONDB!J168)</f>
        <v>NASA</v>
      </c>
      <c r="K168" s="72" t="str">
        <f aca="false">IF(MOONDB!K168="", "", MOONDB!K168)</f>
        <v>USA</v>
      </c>
      <c r="L168" s="72" t="str">
        <f aca="false">IF(MOONDB!L168="", "", MOONDB!L168)</f>
        <v>R-IMP</v>
      </c>
      <c r="M168" s="73" t="str">
        <f aca="false">IF(MOONDB!M168="", "", MOONDB!M168)</f>
        <v/>
      </c>
      <c r="N168" s="73" t="n">
        <f aca="false">IF(MOONDB!N168="", "", MOONDB!N168)</f>
        <v>534</v>
      </c>
      <c r="O168" s="72" t="n">
        <f aca="false">IF(MOONDB!O168="", "", MOONDB!O168)</f>
        <v>372</v>
      </c>
      <c r="P168" s="72" t="str">
        <f aca="false">IF(MOONDB!P168="", "", MOONDB!P168)</f>
        <v>Impact</v>
      </c>
      <c r="Q168" s="72" t="str">
        <f aca="false">IF(MOONDB!Q168="", "", MOONDB!Q168)</f>
        <v/>
      </c>
      <c r="R168" s="72" t="str">
        <f aca="false">IF(MOONDB!R168="", "", MOONDB!R168)</f>
        <v>Success</v>
      </c>
      <c r="S168" s="72" t="str">
        <f aca="false">IF(MOONDB!S168="", "", MOONDB!S168)</f>
        <v/>
      </c>
      <c r="T168" s="72" t="str">
        <f aca="false">IF(MOONDB!T168="", "", MOONDB!T168)</f>
        <v/>
      </c>
      <c r="U168" s="72" t="str">
        <f aca="false">IF(MOONDB!U168="", "", MOONDB!U168)</f>
        <v>Moon impact</v>
      </c>
      <c r="V168" s="72" t="str">
        <f aca="false">IF(MOONDB!V168="", "", MOONDB!V168)</f>
        <v>M</v>
      </c>
      <c r="W168" s="72" t="str">
        <f aca="false">IF(MOONDB!W168="", "", MOONDB!W168)</f>
        <v>Impacted (commanded)</v>
      </c>
      <c r="X168" s="72" t="n">
        <f aca="false">IF(MOONDB!X168="", "", MOONDB!X168)</f>
        <v>40095</v>
      </c>
      <c r="Y168" s="72" t="str">
        <f aca="false">IF(MOONDB!Y168="", "", MOONDB!Y168)</f>
        <v>LRO</v>
      </c>
      <c r="Z168" s="72" t="str">
        <f aca="false">IF(MOONDB!Z168="", "", MOONDB!Z168)</f>
        <v>y</v>
      </c>
      <c r="AA168" s="73" t="n">
        <f aca="false">IF(MOONDB!AA168="", "", MOONDB!AA168)</f>
        <v>-84.719</v>
      </c>
      <c r="AB168" s="73" t="n">
        <f aca="false">IF(MOONDB!AB168="", "", MOONDB!AB168)</f>
        <v>310.39</v>
      </c>
      <c r="AC168" s="73" t="str">
        <f aca="false">IF(MOONDB!AC168="", "", MOONDB!AC168)</f>
        <v/>
      </c>
      <c r="AD168" s="73" t="str">
        <f aca="false">IF(MOONDB!AO168="", "", MOONDB!AO168)</f>
        <v/>
      </c>
      <c r="AE168" s="73" t="str">
        <f aca="false">IF(MOONDB!AP168="", "", MOONDB!AP168)</f>
        <v/>
      </c>
      <c r="AF168" s="73" t="str">
        <f aca="false">IF(MOONDB!AQ168="", "", MOONDB!AQ168)</f>
        <v/>
      </c>
      <c r="AG168" s="73" t="str">
        <f aca="false">IF(MOONDB!AR168="", "", MOONDB!AR168)</f>
        <v/>
      </c>
      <c r="AH168" s="73" t="str">
        <f aca="false">IF(MOONDB!AS168="", "", MOONDB!AS168)</f>
        <v/>
      </c>
      <c r="AI168" s="73" t="str">
        <f aca="false">IF(MOONDB!AT168="", "", MOONDB!AT168)</f>
        <v/>
      </c>
      <c r="AJ168" s="73" t="str">
        <f aca="false">IF(MOONDB!AU168="", "", MOONDB!AU168)</f>
        <v/>
      </c>
      <c r="AK168" s="74"/>
      <c r="AL168" s="74"/>
      <c r="AM168" s="74"/>
      <c r="AN168" s="74"/>
      <c r="AO168" s="74"/>
      <c r="AP168" s="74"/>
    </row>
    <row r="169" customFormat="false" ht="14.25" hidden="false" customHeight="true" outlineLevel="0" collapsed="false">
      <c r="A169" s="72" t="str">
        <f aca="false">IF(MOONDB!A169="", "", MOONDB!A169)</f>
        <v>LCROSS Upper Stage</v>
      </c>
      <c r="B169" s="72" t="str">
        <f aca="false">IF(MOONDB!B169="", "", MOONDB!B169)</f>
        <v>Lunar Crater Observation and Sensing Satellite (LCROSS)</v>
      </c>
      <c r="C169" s="72" t="str">
        <f aca="false">IF(MOONDB!C169="", "", MOONDB!C169)</f>
        <v>Lunar Precursor Robotic Program</v>
      </c>
      <c r="D169" s="72" t="str">
        <f aca="false">IF(MOONDB!D169="", "", MOONDB!D169)</f>
        <v>-</v>
      </c>
      <c r="E169" s="72" t="str">
        <f aca="false">IF(MOONDB!E169="", "", MOONDB!E169)</f>
        <v>2009-031B</v>
      </c>
      <c r="F169" s="72" t="str">
        <f aca="false">IF(MOONDB!F169="", "", MOONDB!F169)</f>
        <v>N/A</v>
      </c>
      <c r="G169" s="72" t="n">
        <f aca="false">IF(MOONDB!G169="", "", MOONDB!G169)</f>
        <v>39982</v>
      </c>
      <c r="H169" s="72" t="str">
        <f aca="false">IF(MOONDB!H169="", "", MOONDB!H169)</f>
        <v>Atlas V 401</v>
      </c>
      <c r="I169" s="72" t="str">
        <f aca="false">IF(MOONDB!I169="", "", MOONDB!I169)</f>
        <v>Cape Canaveral, United States</v>
      </c>
      <c r="J169" s="72" t="str">
        <f aca="false">IF(MOONDB!J169="", "", MOONDB!J169)</f>
        <v>NASA</v>
      </c>
      <c r="K169" s="72" t="str">
        <f aca="false">IF(MOONDB!K169="", "", MOONDB!K169)</f>
        <v>USA</v>
      </c>
      <c r="L169" s="72" t="str">
        <f aca="false">IF(MOONDB!L169="", "", MOONDB!L169)</f>
        <v>R-LAU</v>
      </c>
      <c r="M169" s="73" t="str">
        <f aca="false">IF(MOONDB!M169="", "", MOONDB!M169)</f>
        <v/>
      </c>
      <c r="N169" s="73" t="n">
        <f aca="false">IF(MOONDB!N169="", "", MOONDB!N169)</f>
        <v>2000</v>
      </c>
      <c r="O169" s="72" t="str">
        <f aca="false">IF(MOONDB!O169="", "", MOONDB!O169)</f>
        <v>Unknown</v>
      </c>
      <c r="P169" s="72" t="str">
        <f aca="false">IF(MOONDB!P169="", "", MOONDB!P169)</f>
        <v>Impact</v>
      </c>
      <c r="Q169" s="72" t="str">
        <f aca="false">IF(MOONDB!Q169="", "", MOONDB!Q169)</f>
        <v/>
      </c>
      <c r="R169" s="72" t="str">
        <f aca="false">IF(MOONDB!R169="", "", MOONDB!R169)</f>
        <v>Success</v>
      </c>
      <c r="S169" s="72" t="str">
        <f aca="false">IF(MOONDB!S169="", "", MOONDB!S169)</f>
        <v/>
      </c>
      <c r="T169" s="72" t="str">
        <f aca="false">IF(MOONDB!T169="", "", MOONDB!T169)</f>
        <v/>
      </c>
      <c r="U169" s="72" t="str">
        <f aca="false">IF(MOONDB!U169="", "", MOONDB!U169)</f>
        <v>Moon impact</v>
      </c>
      <c r="V169" s="72" t="str">
        <f aca="false">IF(MOONDB!V169="", "", MOONDB!V169)</f>
        <v>M</v>
      </c>
      <c r="W169" s="72" t="str">
        <f aca="false">IF(MOONDB!W169="", "", MOONDB!W169)</f>
        <v>Impacted (commanded)</v>
      </c>
      <c r="X169" s="72" t="n">
        <f aca="false">IF(MOONDB!X169="", "", MOONDB!X169)</f>
        <v>40095</v>
      </c>
      <c r="Y169" s="72" t="str">
        <f aca="false">IF(MOONDB!Y169="", "", MOONDB!Y169)</f>
        <v>LRO</v>
      </c>
      <c r="Z169" s="72" t="str">
        <f aca="false">IF(MOONDB!Z169="", "", MOONDB!Z169)</f>
        <v>y</v>
      </c>
      <c r="AA169" s="73" t="n">
        <f aca="false">IF(MOONDB!AA169="", "", MOONDB!AA169)</f>
        <v>-84.6796</v>
      </c>
      <c r="AB169" s="73" t="n">
        <f aca="false">IF(MOONDB!AB169="", "", MOONDB!AB169)</f>
        <v>311.2907</v>
      </c>
      <c r="AC169" s="73" t="str">
        <f aca="false">IF(MOONDB!AC169="", "", MOONDB!AC169)</f>
        <v/>
      </c>
      <c r="AD169" s="73" t="str">
        <f aca="false">IF(MOONDB!AO169="", "", MOONDB!AO169)</f>
        <v/>
      </c>
      <c r="AE169" s="73" t="str">
        <f aca="false">IF(MOONDB!AP169="", "", MOONDB!AP169)</f>
        <v/>
      </c>
      <c r="AF169" s="73" t="str">
        <f aca="false">IF(MOONDB!AQ169="", "", MOONDB!AQ169)</f>
        <v/>
      </c>
      <c r="AG169" s="73" t="str">
        <f aca="false">IF(MOONDB!AR169="", "", MOONDB!AR169)</f>
        <v/>
      </c>
      <c r="AH169" s="73" t="str">
        <f aca="false">IF(MOONDB!AS169="", "", MOONDB!AS169)</f>
        <v/>
      </c>
      <c r="AI169" s="73" t="str">
        <f aca="false">IF(MOONDB!AT169="", "", MOONDB!AT169)</f>
        <v/>
      </c>
      <c r="AJ169" s="73" t="str">
        <f aca="false">IF(MOONDB!AU169="", "", MOONDB!AU169)</f>
        <v/>
      </c>
      <c r="AK169" s="74"/>
      <c r="AL169" s="74"/>
      <c r="AM169" s="74"/>
      <c r="AN169" s="74"/>
      <c r="AO169" s="74"/>
      <c r="AP169" s="74"/>
    </row>
    <row r="170" customFormat="false" ht="14.25" hidden="false" customHeight="true" outlineLevel="0" collapsed="false">
      <c r="A170" s="72" t="str">
        <f aca="false">IF(MOONDB!A170="", "", MOONDB!A170)</f>
        <v>Chang'e 2</v>
      </c>
      <c r="B170" s="72" t="str">
        <f aca="false">IF(MOONDB!B170="", "", MOONDB!B170)</f>
        <v>Chang'e 2</v>
      </c>
      <c r="C170" s="72" t="str">
        <f aca="false">IF(MOONDB!C170="", "", MOONDB!C170)</f>
        <v>Chang'e</v>
      </c>
      <c r="D170" s="72" t="str">
        <f aca="false">IF(MOONDB!D170="", "", MOONDB!D170)</f>
        <v>-</v>
      </c>
      <c r="E170" s="72" t="str">
        <f aca="false">IF(MOONDB!E170="", "", MOONDB!E170)</f>
        <v>2010-050A</v>
      </c>
      <c r="F170" s="72" t="str">
        <f aca="false">IF(MOONDB!F170="", "", MOONDB!F170)</f>
        <v>2010-050A</v>
      </c>
      <c r="G170" s="72" t="n">
        <f aca="false">IF(MOONDB!G170="", "", MOONDB!G170)</f>
        <v>40452</v>
      </c>
      <c r="H170" s="72" t="str">
        <f aca="false">IF(MOONDB!H170="", "", MOONDB!H170)</f>
        <v>Long March 3C</v>
      </c>
      <c r="I170" s="72" t="str">
        <f aca="false">IF(MOONDB!I170="", "", MOONDB!I170)</f>
        <v>Xichang, Peoples Republic of China</v>
      </c>
      <c r="J170" s="72" t="str">
        <f aca="false">IF(MOONDB!J170="", "", MOONDB!J170)</f>
        <v>China National Space Administration</v>
      </c>
      <c r="K170" s="72" t="str">
        <f aca="false">IF(MOONDB!K170="", "", MOONDB!K170)</f>
        <v>China</v>
      </c>
      <c r="L170" s="72" t="str">
        <f aca="false">IF(MOONDB!L170="", "", MOONDB!L170)</f>
        <v>R-ORB</v>
      </c>
      <c r="M170" s="73" t="str">
        <f aca="false">IF(MOONDB!M170="", "", MOONDB!M170)</f>
        <v/>
      </c>
      <c r="N170" s="73" t="n">
        <f aca="false">IF(MOONDB!N170="", "", MOONDB!N170)</f>
        <v>1000</v>
      </c>
      <c r="O170" s="72" t="str">
        <f aca="false">IF(MOONDB!O170="", "", MOONDB!O170)</f>
        <v>Unknown</v>
      </c>
      <c r="P170" s="72" t="str">
        <f aca="false">IF(MOONDB!P170="", "", MOONDB!P170)</f>
        <v>Orbit</v>
      </c>
      <c r="Q170" s="72" t="str">
        <f aca="false">IF(MOONDB!Q170="", "", MOONDB!Q170)</f>
        <v/>
      </c>
      <c r="R170" s="72" t="str">
        <f aca="false">IF(MOONDB!R170="", "", MOONDB!R170)</f>
        <v>Success</v>
      </c>
      <c r="S170" s="72" t="str">
        <f aca="false">IF(MOONDB!S170="", "", MOONDB!S170)</f>
        <v/>
      </c>
      <c r="T170" s="72" t="str">
        <f aca="false">IF(MOONDB!T170="", "", MOONDB!T170)</f>
        <v/>
      </c>
      <c r="U170" s="72" t="str">
        <f aca="false">IF(MOONDB!U170="", "", MOONDB!U170)</f>
        <v>Unknown</v>
      </c>
      <c r="V170" s="72" t="str">
        <f aca="false">IF(MOONDB!V170="", "", MOONDB!V170)</f>
        <v>S</v>
      </c>
      <c r="W170" s="72" t="str">
        <f aca="false">IF(MOONDB!W170="", "", MOONDB!W170)</f>
        <v>Orbit (Sun)</v>
      </c>
      <c r="X170" s="72" t="str">
        <f aca="false">IF(MOONDB!X170="", "", MOONDB!X170)</f>
        <v>Unknown</v>
      </c>
      <c r="Y170" s="72" t="str">
        <f aca="false">IF(MOONDB!Y170="", "", MOONDB!Y170)</f>
        <v/>
      </c>
      <c r="Z170" s="72" t="str">
        <f aca="false">IF(MOONDB!Z170="", "", MOONDB!Z170)</f>
        <v/>
      </c>
      <c r="AA170" s="73" t="str">
        <f aca="false">IF(MOONDB!AA170="", "", MOONDB!AA170)</f>
        <v/>
      </c>
      <c r="AB170" s="73" t="str">
        <f aca="false">IF(MOONDB!AB170="", "", MOONDB!AB170)</f>
        <v/>
      </c>
      <c r="AC170" s="73" t="str">
        <f aca="false">IF(MOONDB!AC170="", "", MOONDB!AC170)</f>
        <v>No</v>
      </c>
      <c r="AD170" s="73" t="str">
        <f aca="false">IF(MOONDB!AO170="", "", MOONDB!AO170)</f>
        <v>cube+solar panel</v>
      </c>
      <c r="AE170" s="73" t="n">
        <f aca="false">IF(MOONDB!AP170="", "", MOONDB!AP170)</f>
        <v>18</v>
      </c>
      <c r="AF170" s="73" t="n">
        <f aca="false">IF(MOONDB!AQ170="", "", MOONDB!AQ170)</f>
        <v>2</v>
      </c>
      <c r="AG170" s="73" t="str">
        <f aca="false">IF(MOONDB!AR170="", "", MOONDB!AR170)</f>
        <v>https://earth.esa.int/web/eoportal/satellite-missions/c-missions/chang-e-2</v>
      </c>
      <c r="AH170" s="73" t="str">
        <f aca="false">IF(MOONDB!AS170="", "", MOONDB!AS170)</f>
        <v/>
      </c>
      <c r="AI170" s="73" t="str">
        <f aca="false">IF(MOONDB!AT170="", "", MOONDB!AT170)</f>
        <v/>
      </c>
      <c r="AJ170" s="73" t="str">
        <f aca="false">IF(MOONDB!AU170="", "", MOONDB!AU170)</f>
        <v/>
      </c>
      <c r="AK170" s="74"/>
      <c r="AL170" s="74"/>
      <c r="AM170" s="74"/>
      <c r="AN170" s="74"/>
      <c r="AO170" s="74"/>
      <c r="AP170" s="74"/>
    </row>
    <row r="171" customFormat="false" ht="14.25" hidden="false" customHeight="true" outlineLevel="0" collapsed="false">
      <c r="A171" s="72" t="str">
        <f aca="false">IF(MOONDB!A171="", "", MOONDB!A171)</f>
        <v>Gravity Recovery And Interior Laboratory-A (GRAIL) (Ebb)</v>
      </c>
      <c r="B171" s="72" t="str">
        <f aca="false">IF(MOONDB!B171="", "", MOONDB!B171)</f>
        <v>GRAIL</v>
      </c>
      <c r="C171" s="72" t="str">
        <f aca="false">IF(MOONDB!C171="", "", MOONDB!C171)</f>
        <v>GRAIL</v>
      </c>
      <c r="D171" s="72" t="str">
        <f aca="false">IF(MOONDB!D171="", "", MOONDB!D171)</f>
        <v>-</v>
      </c>
      <c r="E171" s="72" t="str">
        <f aca="false">IF(MOONDB!E171="", "", MOONDB!E171)</f>
        <v>2011-046A</v>
      </c>
      <c r="F171" s="72" t="str">
        <f aca="false">IF(MOONDB!F171="", "", MOONDB!F171)</f>
        <v>2011-046A</v>
      </c>
      <c r="G171" s="72" t="n">
        <f aca="false">IF(MOONDB!G171="", "", MOONDB!G171)</f>
        <v>40796</v>
      </c>
      <c r="H171" s="72" t="str">
        <f aca="false">IF(MOONDB!H171="", "", MOONDB!H171)</f>
        <v>Delta II</v>
      </c>
      <c r="I171" s="72" t="str">
        <f aca="false">IF(MOONDB!I171="", "", MOONDB!I171)</f>
        <v>Cape Canaveral, United States</v>
      </c>
      <c r="J171" s="72" t="str">
        <f aca="false">IF(MOONDB!J171="", "", MOONDB!J171)</f>
        <v>NASA</v>
      </c>
      <c r="K171" s="72" t="str">
        <f aca="false">IF(MOONDB!K171="", "", MOONDB!K171)</f>
        <v>USA</v>
      </c>
      <c r="L171" s="72" t="str">
        <f aca="false">IF(MOONDB!L171="", "", MOONDB!L171)</f>
        <v>R-ORB</v>
      </c>
      <c r="M171" s="73" t="str">
        <f aca="false">IF(MOONDB!M171="", "", MOONDB!M171)</f>
        <v/>
      </c>
      <c r="N171" s="73" t="n">
        <f aca="false">IF(MOONDB!N171="", "", MOONDB!N171)</f>
        <v>132.6</v>
      </c>
      <c r="O171" s="72" t="str">
        <f aca="false">IF(MOONDB!O171="", "", MOONDB!O171)</f>
        <v>Unknown</v>
      </c>
      <c r="P171" s="72" t="str">
        <f aca="false">IF(MOONDB!P171="", "", MOONDB!P171)</f>
        <v>Orbit</v>
      </c>
      <c r="Q171" s="72" t="str">
        <f aca="false">IF(MOONDB!Q171="", "", MOONDB!Q171)</f>
        <v/>
      </c>
      <c r="R171" s="72" t="str">
        <f aca="false">IF(MOONDB!R171="", "", MOONDB!R171)</f>
        <v>Success</v>
      </c>
      <c r="S171" s="72" t="str">
        <f aca="false">IF(MOONDB!S171="", "", MOONDB!S171)</f>
        <v/>
      </c>
      <c r="T171" s="72" t="str">
        <f aca="false">IF(MOONDB!T171="", "", MOONDB!T171)</f>
        <v/>
      </c>
      <c r="U171" s="72" t="str">
        <f aca="false">IF(MOONDB!U171="", "", MOONDB!U171)</f>
        <v>Moon impact</v>
      </c>
      <c r="V171" s="72" t="str">
        <f aca="false">IF(MOONDB!V171="", "", MOONDB!V171)</f>
        <v>M</v>
      </c>
      <c r="W171" s="72" t="str">
        <f aca="false">IF(MOONDB!W171="", "", MOONDB!W171)</f>
        <v>Impacted (commanded)</v>
      </c>
      <c r="X171" s="72" t="n">
        <f aca="false">IF(MOONDB!X171="", "", MOONDB!X171)</f>
        <v>41260</v>
      </c>
      <c r="Y171" s="72" t="str">
        <f aca="false">IF(MOONDB!Y171="", "", MOONDB!Y171)</f>
        <v>LRO</v>
      </c>
      <c r="Z171" s="72" t="str">
        <f aca="false">IF(MOONDB!Z171="", "", MOONDB!Z171)</f>
        <v>d</v>
      </c>
      <c r="AA171" s="73" t="n">
        <f aca="false">IF(MOONDB!AA171="", "", MOONDB!AA171)</f>
        <v>75.6088</v>
      </c>
      <c r="AB171" s="73" t="n">
        <f aca="false">IF(MOONDB!AB171="", "", MOONDB!AB171)</f>
        <v>333.406</v>
      </c>
      <c r="AC171" s="73" t="str">
        <f aca="false">IF(MOONDB!AC171="", "", MOONDB!AC171)</f>
        <v/>
      </c>
      <c r="AD171" s="73" t="str">
        <f aca="false">IF(MOONDB!AO171="", "", MOONDB!AO171)</f>
        <v/>
      </c>
      <c r="AE171" s="73" t="str">
        <f aca="false">IF(MOONDB!AP171="", "", MOONDB!AP171)</f>
        <v/>
      </c>
      <c r="AF171" s="73" t="str">
        <f aca="false">IF(MOONDB!AQ171="", "", MOONDB!AQ171)</f>
        <v/>
      </c>
      <c r="AG171" s="73" t="str">
        <f aca="false">IF(MOONDB!AR171="", "", MOONDB!AR171)</f>
        <v/>
      </c>
      <c r="AH171" s="73" t="str">
        <f aca="false">IF(MOONDB!AS171="", "", MOONDB!AS171)</f>
        <v/>
      </c>
      <c r="AI171" s="73" t="str">
        <f aca="false">IF(MOONDB!AT171="", "", MOONDB!AT171)</f>
        <v/>
      </c>
      <c r="AJ171" s="73" t="str">
        <f aca="false">IF(MOONDB!AU171="", "", MOONDB!AU171)</f>
        <v/>
      </c>
      <c r="AK171" s="74"/>
      <c r="AL171" s="74"/>
      <c r="AM171" s="74"/>
      <c r="AN171" s="74"/>
      <c r="AO171" s="74"/>
      <c r="AP171" s="74"/>
    </row>
    <row r="172" customFormat="false" ht="14.25" hidden="false" customHeight="true" outlineLevel="0" collapsed="false">
      <c r="A172" s="72" t="str">
        <f aca="false">IF(MOONDB!A172="", "", MOONDB!A172)</f>
        <v>Gravity Recovery And Interior Laboratory-B (GRAIL) (Flow)</v>
      </c>
      <c r="B172" s="72" t="str">
        <f aca="false">IF(MOONDB!B172="", "", MOONDB!B172)</f>
        <v>GRAIL</v>
      </c>
      <c r="C172" s="72" t="str">
        <f aca="false">IF(MOONDB!C172="", "", MOONDB!C172)</f>
        <v>GRAIL</v>
      </c>
      <c r="D172" s="72" t="str">
        <f aca="false">IF(MOONDB!D172="", "", MOONDB!D172)</f>
        <v>-</v>
      </c>
      <c r="E172" s="72" t="str">
        <f aca="false">IF(MOONDB!E172="", "", MOONDB!E172)</f>
        <v>2011-046B</v>
      </c>
      <c r="F172" s="72" t="str">
        <f aca="false">IF(MOONDB!F172="", "", MOONDB!F172)</f>
        <v>2011-046B</v>
      </c>
      <c r="G172" s="72" t="n">
        <f aca="false">IF(MOONDB!G172="", "", MOONDB!G172)</f>
        <v>40796</v>
      </c>
      <c r="H172" s="72" t="str">
        <f aca="false">IF(MOONDB!H172="", "", MOONDB!H172)</f>
        <v>Delta II</v>
      </c>
      <c r="I172" s="72" t="str">
        <f aca="false">IF(MOONDB!I172="", "", MOONDB!I172)</f>
        <v>Cape Canaveral, United States</v>
      </c>
      <c r="J172" s="72" t="str">
        <f aca="false">IF(MOONDB!J172="", "", MOONDB!J172)</f>
        <v>NASA</v>
      </c>
      <c r="K172" s="72" t="str">
        <f aca="false">IF(MOONDB!K172="", "", MOONDB!K172)</f>
        <v>USA</v>
      </c>
      <c r="L172" s="72" t="str">
        <f aca="false">IF(MOONDB!L172="", "", MOONDB!L172)</f>
        <v>R-ORB</v>
      </c>
      <c r="M172" s="73" t="str">
        <f aca="false">IF(MOONDB!M172="", "", MOONDB!M172)</f>
        <v/>
      </c>
      <c r="N172" s="73" t="n">
        <f aca="false">IF(MOONDB!N172="", "", MOONDB!N172)</f>
        <v>132.6</v>
      </c>
      <c r="O172" s="72" t="str">
        <f aca="false">IF(MOONDB!O172="", "", MOONDB!O172)</f>
        <v>Unknown</v>
      </c>
      <c r="P172" s="72" t="str">
        <f aca="false">IF(MOONDB!P172="", "", MOONDB!P172)</f>
        <v>Orbit</v>
      </c>
      <c r="Q172" s="72" t="str">
        <f aca="false">IF(MOONDB!Q172="", "", MOONDB!Q172)</f>
        <v/>
      </c>
      <c r="R172" s="72" t="str">
        <f aca="false">IF(MOONDB!R172="", "", MOONDB!R172)</f>
        <v>Success</v>
      </c>
      <c r="S172" s="72" t="str">
        <f aca="false">IF(MOONDB!S172="", "", MOONDB!S172)</f>
        <v/>
      </c>
      <c r="T172" s="72" t="str">
        <f aca="false">IF(MOONDB!T172="", "", MOONDB!T172)</f>
        <v/>
      </c>
      <c r="U172" s="72" t="str">
        <f aca="false">IF(MOONDB!U172="", "", MOONDB!U172)</f>
        <v>Moon impact</v>
      </c>
      <c r="V172" s="72" t="str">
        <f aca="false">IF(MOONDB!V172="", "", MOONDB!V172)</f>
        <v>M</v>
      </c>
      <c r="W172" s="72" t="str">
        <f aca="false">IF(MOONDB!W172="", "", MOONDB!W172)</f>
        <v>Impacted (commanded)</v>
      </c>
      <c r="X172" s="72" t="n">
        <f aca="false">IF(MOONDB!X172="", "", MOONDB!X172)</f>
        <v>41260</v>
      </c>
      <c r="Y172" s="72" t="str">
        <f aca="false">IF(MOONDB!Y172="", "", MOONDB!Y172)</f>
        <v>LRO</v>
      </c>
      <c r="Z172" s="72" t="str">
        <f aca="false">IF(MOONDB!Z172="", "", MOONDB!Z172)</f>
        <v>d</v>
      </c>
      <c r="AA172" s="73" t="n">
        <f aca="false">IF(MOONDB!AA172="", "", MOONDB!AA172)</f>
        <v>75.6508</v>
      </c>
      <c r="AB172" s="73" t="n">
        <f aca="false">IF(MOONDB!AB172="", "", MOONDB!AB172)</f>
        <v>333.1659</v>
      </c>
      <c r="AC172" s="73" t="str">
        <f aca="false">IF(MOONDB!AC172="", "", MOONDB!AC172)</f>
        <v/>
      </c>
      <c r="AD172" s="73" t="str">
        <f aca="false">IF(MOONDB!AO172="", "", MOONDB!AO172)</f>
        <v/>
      </c>
      <c r="AE172" s="73" t="str">
        <f aca="false">IF(MOONDB!AP172="", "", MOONDB!AP172)</f>
        <v/>
      </c>
      <c r="AF172" s="73" t="str">
        <f aca="false">IF(MOONDB!AQ172="", "", MOONDB!AQ172)</f>
        <v/>
      </c>
      <c r="AG172" s="73" t="str">
        <f aca="false">IF(MOONDB!AR172="", "", MOONDB!AR172)</f>
        <v/>
      </c>
      <c r="AH172" s="73" t="str">
        <f aca="false">IF(MOONDB!AS172="", "", MOONDB!AS172)</f>
        <v/>
      </c>
      <c r="AI172" s="73" t="str">
        <f aca="false">IF(MOONDB!AT172="", "", MOONDB!AT172)</f>
        <v/>
      </c>
      <c r="AJ172" s="73" t="str">
        <f aca="false">IF(MOONDB!AU172="", "", MOONDB!AU172)</f>
        <v/>
      </c>
      <c r="AK172" s="74"/>
      <c r="AL172" s="74"/>
      <c r="AM172" s="74"/>
      <c r="AN172" s="74"/>
      <c r="AO172" s="74"/>
      <c r="AP172" s="74"/>
    </row>
    <row r="173" customFormat="false" ht="14.25" hidden="false" customHeight="true" outlineLevel="0" collapsed="false">
      <c r="A173" s="72" t="str">
        <f aca="false">IF(MOONDB!A173="", "", MOONDB!A173)</f>
        <v>Lunar Atmosphere and Dust Environment Explorer (LADEE)</v>
      </c>
      <c r="B173" s="72" t="str">
        <f aca="false">IF(MOONDB!B173="", "", MOONDB!B173)</f>
        <v>LADEE</v>
      </c>
      <c r="C173" s="72" t="str">
        <f aca="false">IF(MOONDB!C173="", "", MOONDB!C173)</f>
        <v>LADEE</v>
      </c>
      <c r="D173" s="72" t="str">
        <f aca="false">IF(MOONDB!D173="", "", MOONDB!D173)</f>
        <v>-</v>
      </c>
      <c r="E173" s="72" t="str">
        <f aca="false">IF(MOONDB!E173="", "", MOONDB!E173)</f>
        <v>2013-047A</v>
      </c>
      <c r="F173" s="72" t="str">
        <f aca="false">IF(MOONDB!F173="", "", MOONDB!F173)</f>
        <v>2013-047A</v>
      </c>
      <c r="G173" s="72" t="n">
        <f aca="false">IF(MOONDB!G173="", "", MOONDB!G173)</f>
        <v>41524</v>
      </c>
      <c r="H173" s="72" t="str">
        <f aca="false">IF(MOONDB!H173="", "", MOONDB!H173)</f>
        <v>Minotaur 5</v>
      </c>
      <c r="I173" s="72" t="str">
        <f aca="false">IF(MOONDB!I173="", "", MOONDB!I173)</f>
        <v>Wallops Island, United States</v>
      </c>
      <c r="J173" s="72" t="str">
        <f aca="false">IF(MOONDB!J173="", "", MOONDB!J173)</f>
        <v>NASA</v>
      </c>
      <c r="K173" s="72" t="str">
        <f aca="false">IF(MOONDB!K173="", "", MOONDB!K173)</f>
        <v>USA</v>
      </c>
      <c r="L173" s="72" t="str">
        <f aca="false">IF(MOONDB!L173="", "", MOONDB!L173)</f>
        <v>R-ORB</v>
      </c>
      <c r="M173" s="73" t="str">
        <f aca="false">IF(MOONDB!M173="", "", MOONDB!M173)</f>
        <v/>
      </c>
      <c r="N173" s="73" t="n">
        <f aca="false">IF(MOONDB!N173="", "", MOONDB!N173)</f>
        <v>248.2</v>
      </c>
      <c r="O173" s="72" t="n">
        <f aca="false">IF(MOONDB!O173="", "", MOONDB!O173)</f>
        <v>60</v>
      </c>
      <c r="P173" s="72" t="str">
        <f aca="false">IF(MOONDB!P173="", "", MOONDB!P173)</f>
        <v>Orbit</v>
      </c>
      <c r="Q173" s="72" t="str">
        <f aca="false">IF(MOONDB!Q173="", "", MOONDB!Q173)</f>
        <v/>
      </c>
      <c r="R173" s="72" t="str">
        <f aca="false">IF(MOONDB!R173="", "", MOONDB!R173)</f>
        <v>Success</v>
      </c>
      <c r="S173" s="72" t="str">
        <f aca="false">IF(MOONDB!S173="", "", MOONDB!S173)</f>
        <v/>
      </c>
      <c r="T173" s="72" t="str">
        <f aca="false">IF(MOONDB!T173="", "", MOONDB!T173)</f>
        <v/>
      </c>
      <c r="U173" s="72" t="str">
        <f aca="false">IF(MOONDB!U173="", "", MOONDB!U173)</f>
        <v>Moon impact</v>
      </c>
      <c r="V173" s="72" t="str">
        <f aca="false">IF(MOONDB!V173="", "", MOONDB!V173)</f>
        <v>M</v>
      </c>
      <c r="W173" s="72" t="str">
        <f aca="false">IF(MOONDB!W173="", "", MOONDB!W173)</f>
        <v>Impacted (commanded)</v>
      </c>
      <c r="X173" s="72" t="n">
        <f aca="false">IF(MOONDB!X173="", "", MOONDB!X173)</f>
        <v>41747</v>
      </c>
      <c r="Y173" s="72" t="str">
        <f aca="false">IF(MOONDB!Y173="", "", MOONDB!Y173)</f>
        <v>LRO</v>
      </c>
      <c r="Z173" s="72" t="str">
        <f aca="false">IF(MOONDB!Z173="", "", MOONDB!Z173)</f>
        <v>d</v>
      </c>
      <c r="AA173" s="73" t="n">
        <f aca="false">IF(MOONDB!AA173="", "", MOONDB!AA173)</f>
        <v>11.8494</v>
      </c>
      <c r="AB173" s="73" t="n">
        <f aca="false">IF(MOONDB!AB173="", "", MOONDB!AB173)</f>
        <v>266.7506</v>
      </c>
      <c r="AC173" s="73" t="str">
        <f aca="false">IF(MOONDB!AC173="", "", MOONDB!AC173)</f>
        <v/>
      </c>
      <c r="AD173" s="73" t="str">
        <f aca="false">IF(MOONDB!AO173="", "", MOONDB!AO173)</f>
        <v/>
      </c>
      <c r="AE173" s="73" t="str">
        <f aca="false">IF(MOONDB!AP173="", "", MOONDB!AP173)</f>
        <v/>
      </c>
      <c r="AF173" s="73" t="str">
        <f aca="false">IF(MOONDB!AQ173="", "", MOONDB!AQ173)</f>
        <v/>
      </c>
      <c r="AG173" s="73" t="str">
        <f aca="false">IF(MOONDB!AR173="", "", MOONDB!AR173)</f>
        <v>I had to correct NSSDC that was contradicting itself on the date</v>
      </c>
      <c r="AH173" s="73" t="str">
        <f aca="false">IF(MOONDB!AS173="", "", MOONDB!AS173)</f>
        <v/>
      </c>
      <c r="AI173" s="73" t="str">
        <f aca="false">IF(MOONDB!AT173="", "", MOONDB!AT173)</f>
        <v/>
      </c>
      <c r="AJ173" s="73" t="str">
        <f aca="false">IF(MOONDB!AU173="", "", MOONDB!AU173)</f>
        <v/>
      </c>
      <c r="AK173" s="74"/>
      <c r="AL173" s="74"/>
      <c r="AM173" s="74"/>
      <c r="AN173" s="74"/>
      <c r="AO173" s="74"/>
      <c r="AP173" s="74"/>
    </row>
    <row r="174" customFormat="false" ht="14.25" hidden="false" customHeight="true" outlineLevel="0" collapsed="false">
      <c r="A174" s="72" t="str">
        <f aca="false">IF(MOONDB!A174="", "", MOONDB!A174)</f>
        <v>Chang'e 3</v>
      </c>
      <c r="B174" s="72" t="str">
        <f aca="false">IF(MOONDB!B174="", "", MOONDB!B174)</f>
        <v>Chang'e 3</v>
      </c>
      <c r="C174" s="72" t="str">
        <f aca="false">IF(MOONDB!C174="", "", MOONDB!C174)</f>
        <v>Chang'e</v>
      </c>
      <c r="D174" s="72" t="str">
        <f aca="false">IF(MOONDB!D174="", "", MOONDB!D174)</f>
        <v>-</v>
      </c>
      <c r="E174" s="72" t="str">
        <f aca="false">IF(MOONDB!E174="", "", MOONDB!E174)</f>
        <v>2013-070A</v>
      </c>
      <c r="F174" s="72" t="str">
        <f aca="false">IF(MOONDB!F174="", "", MOONDB!F174)</f>
        <v>2013-070A</v>
      </c>
      <c r="G174" s="72" t="n">
        <f aca="false">IF(MOONDB!G174="", "", MOONDB!G174)</f>
        <v>41609</v>
      </c>
      <c r="H174" s="72" t="str">
        <f aca="false">IF(MOONDB!H174="", "", MOONDB!H174)</f>
        <v>Long March 3B</v>
      </c>
      <c r="I174" s="72" t="str">
        <f aca="false">IF(MOONDB!I174="", "", MOONDB!I174)</f>
        <v>Xichang, Peoples Republic of China</v>
      </c>
      <c r="J174" s="72" t="str">
        <f aca="false">IF(MOONDB!J174="", "", MOONDB!J174)</f>
        <v>China National Space Administration</v>
      </c>
      <c r="K174" s="72" t="str">
        <f aca="false">IF(MOONDB!K174="", "", MOONDB!K174)</f>
        <v>China</v>
      </c>
      <c r="L174" s="72" t="str">
        <f aca="false">IF(MOONDB!L174="", "", MOONDB!L174)</f>
        <v>R-LND</v>
      </c>
      <c r="M174" s="73" t="n">
        <f aca="false">IF(MOONDB!M174="", "", MOONDB!M174)</f>
        <v>3780</v>
      </c>
      <c r="N174" s="73" t="n">
        <f aca="false">IF(MOONDB!N174="", "", MOONDB!N174)</f>
        <v>1200</v>
      </c>
      <c r="O174" s="72" t="str">
        <f aca="false">IF(MOONDB!O174="", "", MOONDB!O174)</f>
        <v>Unknown</v>
      </c>
      <c r="P174" s="72" t="str">
        <f aca="false">IF(MOONDB!P174="", "", MOONDB!P174)</f>
        <v>Soft landing</v>
      </c>
      <c r="Q174" s="72" t="str">
        <f aca="false">IF(MOONDB!Q174="", "", MOONDB!Q174)</f>
        <v/>
      </c>
      <c r="R174" s="72" t="str">
        <f aca="false">IF(MOONDB!R174="", "", MOONDB!R174)</f>
        <v>Active</v>
      </c>
      <c r="S174" s="72" t="str">
        <f aca="false">IF(MOONDB!S174="", "", MOONDB!S174)</f>
        <v/>
      </c>
      <c r="T174" s="72" t="str">
        <f aca="false">IF(MOONDB!T174="", "", MOONDB!T174)</f>
        <v/>
      </c>
      <c r="U174" s="72" t="str">
        <f aca="false">IF(MOONDB!U174="", "", MOONDB!U174)</f>
        <v>Moon surface</v>
      </c>
      <c r="V174" s="72" t="str">
        <f aca="false">IF(MOONDB!V174="", "", MOONDB!V174)</f>
        <v>M</v>
      </c>
      <c r="W174" s="72" t="str">
        <f aca="false">IF(MOONDB!W174="", "", MOONDB!W174)</f>
        <v>Soft landed (Moon)</v>
      </c>
      <c r="X174" s="72" t="n">
        <f aca="false">IF(MOONDB!X174="", "", MOONDB!X174)</f>
        <v>41622</v>
      </c>
      <c r="Y174" s="72" t="str">
        <f aca="false">IF(MOONDB!Y174="", "", MOONDB!Y174)</f>
        <v>LRO</v>
      </c>
      <c r="Z174" s="72" t="str">
        <f aca="false">IF(MOONDB!Z174="", "", MOONDB!Z174)</f>
        <v>d</v>
      </c>
      <c r="AA174" s="73" t="n">
        <f aca="false">IF(MOONDB!AA174="", "", MOONDB!AA174)</f>
        <v>44.1214</v>
      </c>
      <c r="AB174" s="73" t="n">
        <f aca="false">IF(MOONDB!AB174="", "", MOONDB!AB174)</f>
        <v>340.4883</v>
      </c>
      <c r="AC174" s="73" t="str">
        <f aca="false">IF(MOONDB!AC174="", "", MOONDB!AC174)</f>
        <v/>
      </c>
      <c r="AD174" s="73" t="str">
        <f aca="false">IF(MOONDB!AO174="", "", MOONDB!AO174)</f>
        <v/>
      </c>
      <c r="AE174" s="73" t="str">
        <f aca="false">IF(MOONDB!AP174="", "", MOONDB!AP174)</f>
        <v/>
      </c>
      <c r="AF174" s="73" t="str">
        <f aca="false">IF(MOONDB!AQ174="", "", MOONDB!AQ174)</f>
        <v/>
      </c>
      <c r="AG174" s="73" t="str">
        <f aca="false">IF(MOONDB!AR174="", "", MOONDB!AR174)</f>
        <v/>
      </c>
      <c r="AH174" s="73" t="str">
        <f aca="false">IF(MOONDB!AS174="", "", MOONDB!AS174)</f>
        <v/>
      </c>
      <c r="AI174" s="73" t="str">
        <f aca="false">IF(MOONDB!AT174="", "", MOONDB!AT174)</f>
        <v/>
      </c>
      <c r="AJ174" s="73" t="str">
        <f aca="false">IF(MOONDB!AU174="", "", MOONDB!AU174)</f>
        <v/>
      </c>
      <c r="AK174" s="74"/>
      <c r="AL174" s="74"/>
      <c r="AM174" s="74"/>
      <c r="AN174" s="74"/>
      <c r="AO174" s="74"/>
      <c r="AP174" s="74"/>
    </row>
    <row r="175" customFormat="false" ht="14.25" hidden="false" customHeight="true" outlineLevel="0" collapsed="false">
      <c r="A175" s="72" t="str">
        <f aca="false">IF(MOONDB!A175="", "", MOONDB!A175)</f>
        <v>Yutu</v>
      </c>
      <c r="B175" s="72" t="str">
        <f aca="false">IF(MOONDB!B175="", "", MOONDB!B175)</f>
        <v>Chang'e 3</v>
      </c>
      <c r="C175" s="72" t="str">
        <f aca="false">IF(MOONDB!C175="", "", MOONDB!C175)</f>
        <v>Chang'e</v>
      </c>
      <c r="D175" s="72" t="str">
        <f aca="false">IF(MOONDB!D175="", "", MOONDB!D175)</f>
        <v>Chang'e 3</v>
      </c>
      <c r="E175" s="72" t="str">
        <f aca="false">IF(MOONDB!E175="", "", MOONDB!E175)</f>
        <v>2013-070C</v>
      </c>
      <c r="F175" s="72" t="str">
        <f aca="false">IF(MOONDB!F175="", "", MOONDB!F175)</f>
        <v>2013-070C</v>
      </c>
      <c r="G175" s="72" t="n">
        <f aca="false">IF(MOONDB!G175="", "", MOONDB!G175)</f>
        <v>41609</v>
      </c>
      <c r="H175" s="72" t="str">
        <f aca="false">IF(MOONDB!H175="", "", MOONDB!H175)</f>
        <v>Long March 3B</v>
      </c>
      <c r="I175" s="72" t="str">
        <f aca="false">IF(MOONDB!I175="", "", MOONDB!I175)</f>
        <v>Xichang, Peoples Republic of China</v>
      </c>
      <c r="J175" s="72" t="str">
        <f aca="false">IF(MOONDB!J175="", "", MOONDB!J175)</f>
        <v>China National Space Administration</v>
      </c>
      <c r="K175" s="72" t="str">
        <f aca="false">IF(MOONDB!K175="", "", MOONDB!K175)</f>
        <v>China</v>
      </c>
      <c r="L175" s="72" t="str">
        <f aca="false">IF(MOONDB!L175="", "", MOONDB!L175)</f>
        <v>R-ROV</v>
      </c>
      <c r="M175" s="73" t="str">
        <f aca="false">IF(MOONDB!M175="", "", MOONDB!M175)</f>
        <v/>
      </c>
      <c r="N175" s="73" t="n">
        <f aca="false">IF(MOONDB!N175="", "", MOONDB!N175)</f>
        <v>140</v>
      </c>
      <c r="O175" s="72" t="str">
        <f aca="false">IF(MOONDB!O175="", "", MOONDB!O175)</f>
        <v>Unknown</v>
      </c>
      <c r="P175" s="72" t="str">
        <f aca="false">IF(MOONDB!P175="", "", MOONDB!P175)</f>
        <v>Surface exploration</v>
      </c>
      <c r="Q175" s="72" t="str">
        <f aca="false">IF(MOONDB!Q175="", "", MOONDB!Q175)</f>
        <v/>
      </c>
      <c r="R175" s="72" t="str">
        <f aca="false">IF(MOONDB!R175="", "", MOONDB!R175)</f>
        <v>Success</v>
      </c>
      <c r="S175" s="72" t="str">
        <f aca="false">IF(MOONDB!S175="", "", MOONDB!S175)</f>
        <v/>
      </c>
      <c r="T175" s="72" t="str">
        <f aca="false">IF(MOONDB!T175="", "", MOONDB!T175)</f>
        <v> first non-Soviet rover on the Moon</v>
      </c>
      <c r="U175" s="72" t="str">
        <f aca="false">IF(MOONDB!U175="", "", MOONDB!U175)</f>
        <v>Moon surface</v>
      </c>
      <c r="V175" s="72" t="str">
        <f aca="false">IF(MOONDB!V175="", "", MOONDB!V175)</f>
        <v>M</v>
      </c>
      <c r="W175" s="72" t="str">
        <f aca="false">IF(MOONDB!W175="", "", MOONDB!W175)</f>
        <v>Soft landed (Moon)</v>
      </c>
      <c r="X175" s="72" t="n">
        <f aca="false">IF(MOONDB!X175="", "", MOONDB!X175)</f>
        <v>41622</v>
      </c>
      <c r="Y175" s="72" t="str">
        <f aca="false">IF(MOONDB!Y175="", "", MOONDB!Y175)</f>
        <v>LRO</v>
      </c>
      <c r="Z175" s="72" t="str">
        <f aca="false">IF(MOONDB!Z175="", "", MOONDB!Z175)</f>
        <v>d</v>
      </c>
      <c r="AA175" s="73" t="n">
        <f aca="false">IF(MOONDB!AA175="", "", MOONDB!AA175)</f>
        <v>44.1208</v>
      </c>
      <c r="AB175" s="73" t="n">
        <f aca="false">IF(MOONDB!AB175="", "", MOONDB!AB175)</f>
        <v>340.4878</v>
      </c>
      <c r="AC175" s="73" t="str">
        <f aca="false">IF(MOONDB!AC175="", "", MOONDB!AC175)</f>
        <v/>
      </c>
      <c r="AD175" s="73" t="str">
        <f aca="false">IF(MOONDB!AO175="", "", MOONDB!AO175)</f>
        <v/>
      </c>
      <c r="AE175" s="73" t="str">
        <f aca="false">IF(MOONDB!AP175="", "", MOONDB!AP175)</f>
        <v/>
      </c>
      <c r="AF175" s="73" t="str">
        <f aca="false">IF(MOONDB!AQ175="", "", MOONDB!AQ175)</f>
        <v/>
      </c>
      <c r="AG175" s="73" t="str">
        <f aca="false">IF(MOONDB!AR175="", "", MOONDB!AR175)</f>
        <v>for end of life: https://www.newscientist.com/article/2099696-chinas-jade-rabbit-moon-rover-dead-after-31-months-on-surface/</v>
      </c>
      <c r="AH175" s="73" t="str">
        <f aca="false">IF(MOONDB!AS175="", "", MOONDB!AS175)</f>
        <v/>
      </c>
      <c r="AI175" s="73" t="str">
        <f aca="false">IF(MOONDB!AT175="", "", MOONDB!AT175)</f>
        <v/>
      </c>
      <c r="AJ175" s="73" t="str">
        <f aca="false">IF(MOONDB!AU175="", "", MOONDB!AU175)</f>
        <v/>
      </c>
      <c r="AK175" s="74"/>
      <c r="AL175" s="74"/>
      <c r="AM175" s="74"/>
      <c r="AN175" s="74"/>
      <c r="AO175" s="74"/>
      <c r="AP175" s="74"/>
    </row>
    <row r="176" customFormat="false" ht="14.25" hidden="false" customHeight="true" outlineLevel="0" collapsed="false">
      <c r="A176" s="72" t="str">
        <f aca="false">IF(MOONDB!A176="", "", MOONDB!A176)</f>
        <v>Chang'e 3 Upper Stage</v>
      </c>
      <c r="B176" s="72" t="str">
        <f aca="false">IF(MOONDB!B176="", "", MOONDB!B176)</f>
        <v>Chang'e 3</v>
      </c>
      <c r="C176" s="72" t="str">
        <f aca="false">IF(MOONDB!C176="", "", MOONDB!C176)</f>
        <v>Chang'e</v>
      </c>
      <c r="D176" s="72" t="str">
        <f aca="false">IF(MOONDB!D176="", "", MOONDB!D176)</f>
        <v>-</v>
      </c>
      <c r="E176" s="72" t="str">
        <f aca="false">IF(MOONDB!E176="", "", MOONDB!E176)</f>
        <v>2013-070B</v>
      </c>
      <c r="F176" s="72" t="str">
        <f aca="false">IF(MOONDB!F176="", "", MOONDB!F176)</f>
        <v>2013-070B</v>
      </c>
      <c r="G176" s="72" t="n">
        <f aca="false">IF(MOONDB!G176="", "", MOONDB!G176)</f>
        <v>41609</v>
      </c>
      <c r="H176" s="72" t="str">
        <f aca="false">IF(MOONDB!H176="", "", MOONDB!H176)</f>
        <v>Long March 3B</v>
      </c>
      <c r="I176" s="72" t="str">
        <f aca="false">IF(MOONDB!I176="", "", MOONDB!I176)</f>
        <v>Xichang, Peoples Republic of China</v>
      </c>
      <c r="J176" s="72" t="str">
        <f aca="false">IF(MOONDB!J176="", "", MOONDB!J176)</f>
        <v>China National Space Administration</v>
      </c>
      <c r="K176" s="72" t="str">
        <f aca="false">IF(MOONDB!K176="", "", MOONDB!K176)</f>
        <v>China</v>
      </c>
      <c r="L176" s="72" t="str">
        <f aca="false">IF(MOONDB!L176="", "", MOONDB!L176)</f>
        <v>R-LAU</v>
      </c>
      <c r="M176" s="73" t="n">
        <f aca="false">IF(MOONDB!M176="", "", MOONDB!M176)</f>
        <v>20200</v>
      </c>
      <c r="N176" s="73" t="n">
        <f aca="false">IF(MOONDB!N176="", "", MOONDB!N176)</f>
        <v>2740</v>
      </c>
      <c r="O176" s="72" t="str">
        <f aca="false">IF(MOONDB!O176="", "", MOONDB!O176)</f>
        <v>Unknown</v>
      </c>
      <c r="P176" s="72" t="str">
        <f aca="false">IF(MOONDB!P176="", "", MOONDB!P176)</f>
        <v>TLI</v>
      </c>
      <c r="Q176" s="72" t="str">
        <f aca="false">IF(MOONDB!Q176="", "", MOONDB!Q176)</f>
        <v/>
      </c>
      <c r="R176" s="72" t="str">
        <f aca="false">IF(MOONDB!R176="", "", MOONDB!R176)</f>
        <v>Success</v>
      </c>
      <c r="S176" s="72" t="str">
        <f aca="false">IF(MOONDB!S176="", "", MOONDB!S176)</f>
        <v/>
      </c>
      <c r="T176" s="72" t="str">
        <f aca="false">IF(MOONDB!T176="", "", MOONDB!T176)</f>
        <v/>
      </c>
      <c r="U176" s="72" t="str">
        <f aca="false">IF(MOONDB!U176="", "", MOONDB!U176)</f>
        <v>Unknown</v>
      </c>
      <c r="V176" s="72" t="str">
        <f aca="false">IF(MOONDB!V176="", "", MOONDB!V176)</f>
        <v>E</v>
      </c>
      <c r="W176" s="72" t="str">
        <f aca="false">IF(MOONDB!W176="", "", MOONDB!W176)</f>
        <v>Orbit (Earth)</v>
      </c>
      <c r="X176" s="72" t="str">
        <f aca="false">IF(MOONDB!X176="", "", MOONDB!X176)</f>
        <v>Unknown</v>
      </c>
      <c r="Y176" s="72" t="str">
        <f aca="false">IF(MOONDB!Y176="", "", MOONDB!Y176)</f>
        <v/>
      </c>
      <c r="Z176" s="72" t="str">
        <f aca="false">IF(MOONDB!Z176="", "", MOONDB!Z176)</f>
        <v/>
      </c>
      <c r="AA176" s="73" t="str">
        <f aca="false">IF(MOONDB!AA176="", "", MOONDB!AA176)</f>
        <v/>
      </c>
      <c r="AB176" s="73" t="str">
        <f aca="false">IF(MOONDB!AB176="", "", MOONDB!AB176)</f>
        <v/>
      </c>
      <c r="AC176" s="73" t="str">
        <f aca="false">IF(MOONDB!AC176="", "", MOONDB!AC176)</f>
        <v>Yes</v>
      </c>
      <c r="AD176" s="73" t="str">
        <f aca="false">IF(MOONDB!AO176="", "", MOONDB!AO176)</f>
        <v>cylinder</v>
      </c>
      <c r="AE176" s="73" t="n">
        <f aca="false">IF(MOONDB!AP176="", "", MOONDB!AP176)</f>
        <v>12.4</v>
      </c>
      <c r="AF176" s="73" t="n">
        <f aca="false">IF(MOONDB!AQ176="", "", MOONDB!AQ176)</f>
        <v>3</v>
      </c>
      <c r="AG176" s="73" t="str">
        <f aca="false">IF(MOONDB!AR176="", "", MOONDB!AR176)</f>
        <v>Space track, "https://spaceflight101.com/re-entry/re-entry-long-cz-3b-rb-41035/"</v>
      </c>
      <c r="AH176" s="73" t="str">
        <f aca="false">IF(MOONDB!AS176="", "", MOONDB!AS176)</f>
        <v/>
      </c>
      <c r="AI176" s="73" t="str">
        <f aca="false">IF(MOONDB!AT176="", "", MOONDB!AT176)</f>
        <v/>
      </c>
      <c r="AJ176" s="73" t="str">
        <f aca="false">IF(MOONDB!AU176="", "", MOONDB!AU176)</f>
        <v/>
      </c>
      <c r="AK176" s="74"/>
      <c r="AL176" s="74"/>
      <c r="AM176" s="74"/>
      <c r="AN176" s="74"/>
      <c r="AO176" s="74"/>
      <c r="AP176" s="74"/>
    </row>
    <row r="177" customFormat="false" ht="14.25" hidden="false" customHeight="true" outlineLevel="0" collapsed="false">
      <c r="A177" s="72" t="str">
        <f aca="false">IF(MOONDB!A177="", "", MOONDB!A177)</f>
        <v>Chang'e 5-T1 Return Vehicle</v>
      </c>
      <c r="B177" s="72" t="str">
        <f aca="false">IF(MOONDB!B177="", "", MOONDB!B177)</f>
        <v>Chang'e 5-T1</v>
      </c>
      <c r="C177" s="72" t="str">
        <f aca="false">IF(MOONDB!C177="", "", MOONDB!C177)</f>
        <v>Chang'e</v>
      </c>
      <c r="D177" s="72" t="str">
        <f aca="false">IF(MOONDB!D177="", "", MOONDB!D177)</f>
        <v>-</v>
      </c>
      <c r="E177" s="72" t="str">
        <f aca="false">IF(MOONDB!E177="", "", MOONDB!E177)</f>
        <v>2014-065A</v>
      </c>
      <c r="F177" s="72" t="str">
        <f aca="false">IF(MOONDB!F177="", "", MOONDB!F177)</f>
        <v>2014-065A</v>
      </c>
      <c r="G177" s="72" t="n">
        <f aca="false">IF(MOONDB!G177="", "", MOONDB!G177)</f>
        <v>41935</v>
      </c>
      <c r="H177" s="72" t="str">
        <f aca="false">IF(MOONDB!H177="", "", MOONDB!H177)</f>
        <v>Long March 3C</v>
      </c>
      <c r="I177" s="72" t="str">
        <f aca="false">IF(MOONDB!I177="", "", MOONDB!I177)</f>
        <v>Xichang, Peoples Republic of China</v>
      </c>
      <c r="J177" s="72" t="str">
        <f aca="false">IF(MOONDB!J177="", "", MOONDB!J177)</f>
        <v>China National Space Administration</v>
      </c>
      <c r="K177" s="72" t="str">
        <f aca="false">IF(MOONDB!K177="", "", MOONDB!K177)</f>
        <v>China</v>
      </c>
      <c r="L177" s="72" t="str">
        <f aca="false">IF(MOONDB!L177="", "", MOONDB!L177)</f>
        <v>R-RTN</v>
      </c>
      <c r="M177" s="73" t="str">
        <f aca="false">IF(MOONDB!M177="", "", MOONDB!M177)</f>
        <v/>
      </c>
      <c r="N177" s="73" t="n">
        <f aca="false">IF(MOONDB!N177="", "", MOONDB!N177)</f>
        <v>335</v>
      </c>
      <c r="O177" s="72" t="str">
        <f aca="false">IF(MOONDB!O177="", "", MOONDB!O177)</f>
        <v>Unknown</v>
      </c>
      <c r="P177" s="72" t="str">
        <f aca="false">IF(MOONDB!P177="", "", MOONDB!P177)</f>
        <v>Sample return (from orbit)</v>
      </c>
      <c r="Q177" s="72" t="str">
        <f aca="false">IF(MOONDB!Q177="", "", MOONDB!Q177)</f>
        <v>Parking-&gt;LTO-&gt;Flyby-&gt;Reentry</v>
      </c>
      <c r="R177" s="72" t="str">
        <f aca="false">IF(MOONDB!R177="", "", MOONDB!R177)</f>
        <v>Success</v>
      </c>
      <c r="S177" s="72" t="str">
        <f aca="false">IF(MOONDB!S177="", "", MOONDB!S177)</f>
        <v/>
      </c>
      <c r="T177" s="72" t="str">
        <f aca="false">IF(MOONDB!T177="", "", MOONDB!T177)</f>
        <v/>
      </c>
      <c r="U177" s="72" t="str">
        <f aca="false">IF(MOONDB!U177="", "", MOONDB!U177)</f>
        <v>Earth soft landing</v>
      </c>
      <c r="V177" s="72" t="str">
        <f aca="false">IF(MOONDB!V177="", "", MOONDB!V177)</f>
        <v>E</v>
      </c>
      <c r="W177" s="72" t="str">
        <f aca="false">IF(MOONDB!W177="", "", MOONDB!W177)</f>
        <v>Soft landed (Earth)</v>
      </c>
      <c r="X177" s="72" t="n">
        <f aca="false">IF(MOONDB!X177="", "", MOONDB!X177)</f>
        <v>41943</v>
      </c>
      <c r="Y177" s="72" t="str">
        <f aca="false">IF(MOONDB!Y177="", "", MOONDB!Y177)</f>
        <v/>
      </c>
      <c r="Z177" s="72" t="str">
        <f aca="false">IF(MOONDB!Z177="", "", MOONDB!Z177)</f>
        <v/>
      </c>
      <c r="AA177" s="73" t="str">
        <f aca="false">IF(MOONDB!AA177="", "", MOONDB!AA177)</f>
        <v/>
      </c>
      <c r="AB177" s="73" t="str">
        <f aca="false">IF(MOONDB!AB177="", "", MOONDB!AB177)</f>
        <v/>
      </c>
      <c r="AC177" s="73" t="str">
        <f aca="false">IF(MOONDB!AC177="", "", MOONDB!AC177)</f>
        <v/>
      </c>
      <c r="AD177" s="73" t="str">
        <f aca="false">IF(MOONDB!AO177="", "", MOONDB!AO177)</f>
        <v/>
      </c>
      <c r="AE177" s="73" t="str">
        <f aca="false">IF(MOONDB!AP177="", "", MOONDB!AP177)</f>
        <v/>
      </c>
      <c r="AF177" s="73" t="str">
        <f aca="false">IF(MOONDB!AQ177="", "", MOONDB!AQ177)</f>
        <v/>
      </c>
      <c r="AG177" s="73" t="str">
        <f aca="false">IF(MOONDB!AR177="", "", MOONDB!AR177)</f>
        <v>used astronautix to know last known location</v>
      </c>
      <c r="AH177" s="73" t="str">
        <f aca="false">IF(MOONDB!AS177="", "", MOONDB!AS177)</f>
        <v/>
      </c>
      <c r="AI177" s="73" t="str">
        <f aca="false">IF(MOONDB!AT177="", "", MOONDB!AT177)</f>
        <v/>
      </c>
      <c r="AJ177" s="73" t="str">
        <f aca="false">IF(MOONDB!AU177="", "", MOONDB!AU177)</f>
        <v/>
      </c>
      <c r="AK177" s="74"/>
      <c r="AL177" s="74"/>
      <c r="AM177" s="74"/>
      <c r="AN177" s="74"/>
      <c r="AO177" s="74"/>
      <c r="AP177" s="74"/>
    </row>
    <row r="178" customFormat="false" ht="14.7" hidden="false" customHeight="true" outlineLevel="0" collapsed="false">
      <c r="A178" s="72" t="str">
        <f aca="false">IF(MOONDB!A178="", "", MOONDB!A178)</f>
        <v>Chang'e 5-T1 Upper Stage</v>
      </c>
      <c r="B178" s="72" t="str">
        <f aca="false">IF(MOONDB!B178="", "", MOONDB!B178)</f>
        <v>Chang'e 5-T1</v>
      </c>
      <c r="C178" s="72" t="str">
        <f aca="false">IF(MOONDB!C178="", "", MOONDB!C178)</f>
        <v>Chang'e</v>
      </c>
      <c r="D178" s="72" t="str">
        <f aca="false">IF(MOONDB!D178="", "", MOONDB!D178)</f>
        <v>-</v>
      </c>
      <c r="E178" s="72" t="str">
        <f aca="false">IF(MOONDB!E178="", "", MOONDB!E178)</f>
        <v>2014-065B</v>
      </c>
      <c r="F178" s="72" t="str">
        <f aca="false">IF(MOONDB!F178="", "", MOONDB!F178)</f>
        <v>2014-065B</v>
      </c>
      <c r="G178" s="72" t="n">
        <f aca="false">IF(MOONDB!G178="", "", MOONDB!G178)</f>
        <v>41935</v>
      </c>
      <c r="H178" s="72" t="str">
        <f aca="false">IF(MOONDB!H178="", "", MOONDB!H178)</f>
        <v>Long March 3C</v>
      </c>
      <c r="I178" s="72" t="str">
        <f aca="false">IF(MOONDB!I178="", "", MOONDB!I178)</f>
        <v>Xichang, Peoples Republic of China</v>
      </c>
      <c r="J178" s="72" t="str">
        <f aca="false">IF(MOONDB!J178="", "", MOONDB!J178)</f>
        <v>China National Space Administration</v>
      </c>
      <c r="K178" s="72" t="str">
        <f aca="false">IF(MOONDB!K178="", "", MOONDB!K178)</f>
        <v>China</v>
      </c>
      <c r="L178" s="72" t="str">
        <f aca="false">IF(MOONDB!L178="", "", MOONDB!L178)</f>
        <v>R-LAU</v>
      </c>
      <c r="M178" s="73" t="str">
        <f aca="false">IF(MOONDB!M178="", "", MOONDB!M178)</f>
        <v/>
      </c>
      <c r="N178" s="73" t="str">
        <f aca="false">IF(MOONDB!N178="", "", MOONDB!N178)</f>
        <v/>
      </c>
      <c r="O178" s="72" t="str">
        <f aca="false">IF(MOONDB!O178="", "", MOONDB!O178)</f>
        <v>Unknown</v>
      </c>
      <c r="P178" s="72" t="str">
        <f aca="false">IF(MOONDB!P178="", "", MOONDB!P178)</f>
        <v>TLI</v>
      </c>
      <c r="Q178" s="72" t="str">
        <f aca="false">IF(MOONDB!Q178="", "", MOONDB!Q178)</f>
        <v/>
      </c>
      <c r="R178" s="72" t="str">
        <f aca="false">IF(MOONDB!R178="", "", MOONDB!R178)</f>
        <v>Success</v>
      </c>
      <c r="S178" s="72" t="str">
        <f aca="false">IF(MOONDB!S178="", "", MOONDB!S178)</f>
        <v/>
      </c>
      <c r="T178" s="72" t="str">
        <f aca="false">IF(MOONDB!T178="", "", MOONDB!T178)</f>
        <v/>
      </c>
      <c r="U178" s="72" t="str">
        <f aca="false">IF(MOONDB!U178="", "", MOONDB!U178)</f>
        <v>Unknown</v>
      </c>
      <c r="V178" s="72" t="str">
        <f aca="false">IF(MOONDB!V178="", "", MOONDB!V178)</f>
        <v>M</v>
      </c>
      <c r="W178" s="72" t="str">
        <f aca="false">IF(MOONDB!W178="", "", MOONDB!W178)</f>
        <v>Impacted (orbit decay)</v>
      </c>
      <c r="X178" s="72" t="n">
        <f aca="false">IF(MOONDB!X178="", "", MOONDB!X178)</f>
        <v>44654</v>
      </c>
      <c r="Y178" s="72" t="str">
        <f aca="false">IF(MOONDB!Y178="", "", MOONDB!Y178)</f>
        <v>LRO</v>
      </c>
      <c r="Z178" s="72" t="str">
        <f aca="false">IF(MOONDB!Z178="", "", MOONDB!Z178)</f>
        <v>https://projectpluto.com/temp/dscovr.htm</v>
      </c>
      <c r="AA178" s="73" t="n">
        <f aca="false">IF(MOONDB!AA178="", "", MOONDB!AA178)</f>
        <v>5.226</v>
      </c>
      <c r="AB178" s="73" t="n">
        <f aca="false">IF(MOONDB!AB178="", "", MOONDB!AB178)</f>
        <v>234.486</v>
      </c>
      <c r="AC178" s="73" t="str">
        <f aca="false">IF(MOONDB!AC178="", "", MOONDB!AC178)</f>
        <v/>
      </c>
      <c r="AD178" s="73" t="str">
        <f aca="false">IF(MOONDB!AO178="", "", MOONDB!AO178)</f>
        <v/>
      </c>
      <c r="AE178" s="73" t="str">
        <f aca="false">IF(MOONDB!AP178="", "", MOONDB!AP178)</f>
        <v/>
      </c>
      <c r="AF178" s="73" t="str">
        <f aca="false">IF(MOONDB!AQ178="", "", MOONDB!AQ178)</f>
        <v/>
      </c>
      <c r="AG178" s="73" t="str">
        <f aca="false">IF(MOONDB!AR178="", "", MOONDB!AR178)</f>
        <v>decay according to space track</v>
      </c>
      <c r="AH178" s="73" t="str">
        <f aca="false">IF(MOONDB!AS178="", "", MOONDB!AS178)</f>
        <v/>
      </c>
      <c r="AI178" s="73" t="str">
        <f aca="false">IF(MOONDB!AT178="", "", MOONDB!AT178)</f>
        <v/>
      </c>
      <c r="AJ178" s="73" t="str">
        <f aca="false">IF(MOONDB!AU178="", "", MOONDB!AU178)</f>
        <v/>
      </c>
      <c r="AK178" s="74"/>
      <c r="AL178" s="74"/>
      <c r="AM178" s="74"/>
      <c r="AN178" s="74"/>
      <c r="AO178" s="74"/>
      <c r="AP178" s="74"/>
    </row>
    <row r="179" customFormat="false" ht="14.25" hidden="false" customHeight="true" outlineLevel="0" collapsed="false">
      <c r="A179" s="72" t="str">
        <f aca="false">IF(MOONDB!A179="", "", MOONDB!A179)</f>
        <v>Chang'e 5-T1 Service Module</v>
      </c>
      <c r="B179" s="72" t="str">
        <f aca="false">IF(MOONDB!B179="", "", MOONDB!B179)</f>
        <v>Chang'e 5-T1</v>
      </c>
      <c r="C179" s="72" t="str">
        <f aca="false">IF(MOONDB!C179="", "", MOONDB!C179)</f>
        <v>Chang'e</v>
      </c>
      <c r="D179" s="72" t="str">
        <f aca="false">IF(MOONDB!D179="", "", MOONDB!D179)</f>
        <v>-</v>
      </c>
      <c r="E179" s="72" t="str">
        <f aca="false">IF(MOONDB!E179="", "", MOONDB!E179)</f>
        <v>2014-065A</v>
      </c>
      <c r="F179" s="72" t="str">
        <f aca="false">IF(MOONDB!F179="", "", MOONDB!F179)</f>
        <v>2014-065A</v>
      </c>
      <c r="G179" s="72" t="n">
        <f aca="false">IF(MOONDB!G179="", "", MOONDB!G179)</f>
        <v>41935</v>
      </c>
      <c r="H179" s="72" t="str">
        <f aca="false">IF(MOONDB!H179="", "", MOONDB!H179)</f>
        <v>Long March 3C</v>
      </c>
      <c r="I179" s="72" t="str">
        <f aca="false">IF(MOONDB!I179="", "", MOONDB!I179)</f>
        <v>Xichang, Peoples Republic of China</v>
      </c>
      <c r="J179" s="72" t="str">
        <f aca="false">IF(MOONDB!J179="", "", MOONDB!J179)</f>
        <v>China National Space Administration</v>
      </c>
      <c r="K179" s="72" t="str">
        <f aca="false">IF(MOONDB!K179="", "", MOONDB!K179)</f>
        <v>China</v>
      </c>
      <c r="L179" s="72" t="str">
        <f aca="false">IF(MOONDB!L179="", "", MOONDB!L179)</f>
        <v>R-ORB</v>
      </c>
      <c r="M179" s="73" t="str">
        <f aca="false">IF(MOONDB!M179="", "", MOONDB!M179)</f>
        <v/>
      </c>
      <c r="N179" s="73" t="n">
        <f aca="false">IF(MOONDB!N179="", "", MOONDB!N179)</f>
        <v>1000</v>
      </c>
      <c r="O179" s="72" t="str">
        <f aca="false">IF(MOONDB!O179="", "", MOONDB!O179)</f>
        <v>Unknown</v>
      </c>
      <c r="P179" s="72" t="str">
        <f aca="false">IF(MOONDB!P179="", "", MOONDB!P179)</f>
        <v>Orbit</v>
      </c>
      <c r="Q179" s="72" t="str">
        <f aca="false">IF(MOONDB!Q179="", "", MOONDB!Q179)</f>
        <v>Parking-&gt;LTO-&gt;Flyby-&gt;EML2-&gt;LLO</v>
      </c>
      <c r="R179" s="72" t="str">
        <f aca="false">IF(MOONDB!R179="", "", MOONDB!R179)</f>
        <v>Success</v>
      </c>
      <c r="S179" s="72" t="str">
        <f aca="false">IF(MOONDB!S179="", "", MOONDB!S179)</f>
        <v/>
      </c>
      <c r="T179" s="72" t="str">
        <f aca="false">IF(MOONDB!T179="", "", MOONDB!T179)</f>
        <v/>
      </c>
      <c r="U179" s="72" t="str">
        <f aca="false">IF(MOONDB!U179="", "", MOONDB!U179)</f>
        <v>Moon impact</v>
      </c>
      <c r="V179" s="72" t="str">
        <f aca="false">IF(MOONDB!V179="", "", MOONDB!V179)</f>
        <v>M</v>
      </c>
      <c r="W179" s="72" t="str">
        <f aca="false">IF(MOONDB!W179="", "", MOONDB!W179)</f>
        <v>Orbit (Moon)</v>
      </c>
      <c r="X179" s="72" t="n">
        <f aca="false">IF(MOONDB!X179="", "", MOONDB!X179)</f>
        <v>42070</v>
      </c>
      <c r="Y179" s="72" t="str">
        <f aca="false">IF(MOONDB!Y179="", "", MOONDB!Y179)</f>
        <v/>
      </c>
      <c r="Z179" s="72" t="str">
        <f aca="false">IF(MOONDB!Z179="", "", MOONDB!Z179)</f>
        <v/>
      </c>
      <c r="AA179" s="73" t="str">
        <f aca="false">IF(MOONDB!AA179="", "", MOONDB!AA179)</f>
        <v/>
      </c>
      <c r="AB179" s="73" t="str">
        <f aca="false">IF(MOONDB!AB179="", "", MOONDB!AB179)</f>
        <v/>
      </c>
      <c r="AC179" s="73" t="str">
        <f aca="false">IF(MOONDB!AC179="", "", MOONDB!AC179)</f>
        <v>No</v>
      </c>
      <c r="AD179" s="73" t="str">
        <f aca="false">IF(MOONDB!AO179="", "", MOONDB!AO179)</f>
        <v>cube+solar panel</v>
      </c>
      <c r="AE179" s="73" t="n">
        <f aca="false">IF(MOONDB!AP179="", "", MOONDB!AP179)</f>
        <v>23</v>
      </c>
      <c r="AF179" s="73" t="n">
        <f aca="false">IF(MOONDB!AQ179="", "", MOONDB!AQ179)</f>
        <v>2.2</v>
      </c>
      <c r="AG179" s="73" t="str">
        <f aca="false">IF(MOONDB!AR179="", "", MOONDB!AR179)</f>
        <v>NSSDC, says it's in a orbit 200 km altitude, 127-minute lunar orbit inclined at 43.7 degrees. It is most likely to decade naturally. Operations stopped on 7 march https://chinaspacereport.wordpress.com/spaceflight/change5t1/</v>
      </c>
      <c r="AH179" s="73" t="str">
        <f aca="false">IF(MOONDB!AS179="", "", MOONDB!AS179)</f>
        <v/>
      </c>
      <c r="AI179" s="73" t="str">
        <f aca="false">IF(MOONDB!AT179="", "", MOONDB!AT179)</f>
        <v/>
      </c>
      <c r="AJ179" s="73" t="str">
        <f aca="false">IF(MOONDB!AU179="", "", MOONDB!AU179)</f>
        <v/>
      </c>
      <c r="AK179" s="74"/>
      <c r="AL179" s="74"/>
      <c r="AM179" s="74"/>
      <c r="AN179" s="74"/>
      <c r="AO179" s="74"/>
      <c r="AP179" s="74"/>
    </row>
    <row r="180" customFormat="false" ht="14.25" hidden="false" customHeight="true" outlineLevel="0" collapsed="false">
      <c r="A180" s="72" t="str">
        <f aca="false">IF(MOONDB!A180="", "", MOONDB!A180)</f>
        <v>Manfred Memorial Moon Mission 4M</v>
      </c>
      <c r="B180" s="72" t="str">
        <f aca="false">IF(MOONDB!B180="", "", MOONDB!B180)</f>
        <v>-</v>
      </c>
      <c r="C180" s="72" t="str">
        <f aca="false">IF(MOONDB!C180="", "", MOONDB!C180)</f>
        <v>-</v>
      </c>
      <c r="D180" s="72" t="str">
        <f aca="false">IF(MOONDB!D180="", "", MOONDB!D180)</f>
        <v>Chang'e 5-T1 Upper Stage</v>
      </c>
      <c r="E180" s="72" t="str">
        <f aca="false">IF(MOONDB!E180="", "", MOONDB!E180)</f>
        <v>N/A</v>
      </c>
      <c r="F180" s="72" t="str">
        <f aca="false">IF(MOONDB!F180="", "", MOONDB!F180)</f>
        <v>2014-065B</v>
      </c>
      <c r="G180" s="72" t="n">
        <f aca="false">IF(MOONDB!G180="", "", MOONDB!G180)</f>
        <v>41935</v>
      </c>
      <c r="H180" s="72" t="str">
        <f aca="false">IF(MOONDB!H180="", "", MOONDB!H180)</f>
        <v>Long March 3C</v>
      </c>
      <c r="I180" s="72" t="str">
        <f aca="false">IF(MOONDB!I180="", "", MOONDB!I180)</f>
        <v>Xichang, Peoples Republic of China</v>
      </c>
      <c r="J180" s="72" t="str">
        <f aca="false">IF(MOONDB!J180="", "", MOONDB!J180)</f>
        <v>LuxSpace</v>
      </c>
      <c r="K180" s="72" t="str">
        <f aca="false">IF(MOONDB!K180="", "", MOONDB!K180)</f>
        <v>Germany</v>
      </c>
      <c r="L180" s="72" t="str">
        <f aca="false">IF(MOONDB!L180="", "", MOONDB!L180)</f>
        <v>R-ORB</v>
      </c>
      <c r="M180" s="73" t="str">
        <f aca="false">IF(MOONDB!M180="", "", MOONDB!M180)</f>
        <v/>
      </c>
      <c r="N180" s="73" t="n">
        <f aca="false">IF(MOONDB!N180="", "", MOONDB!N180)</f>
        <v>14</v>
      </c>
      <c r="O180" s="72" t="n">
        <f aca="false">IF(MOONDB!O180="", "", MOONDB!O180)</f>
        <v>4.5</v>
      </c>
      <c r="P180" s="72" t="str">
        <f aca="false">IF(MOONDB!P180="", "", MOONDB!P180)</f>
        <v>Fly-by</v>
      </c>
      <c r="Q180" s="72" t="str">
        <f aca="false">IF(MOONDB!Q180="", "", MOONDB!Q180)</f>
        <v/>
      </c>
      <c r="R180" s="72" t="str">
        <f aca="false">IF(MOONDB!R180="", "", MOONDB!R180)</f>
        <v>Success</v>
      </c>
      <c r="S180" s="72" t="str">
        <f aca="false">IF(MOONDB!S180="", "", MOONDB!S180)</f>
        <v/>
      </c>
      <c r="T180" s="72" t="str">
        <f aca="false">IF(MOONDB!T180="", "", MOONDB!T180)</f>
        <v/>
      </c>
      <c r="U180" s="72" t="str">
        <f aca="false">IF(MOONDB!U180="", "", MOONDB!U180)</f>
        <v>Unknown</v>
      </c>
      <c r="V180" s="72" t="str">
        <f aca="false">IF(MOONDB!V180="", "", MOONDB!V180)</f>
        <v>E</v>
      </c>
      <c r="W180" s="72" t="str">
        <f aca="false">IF(MOONDB!W180="", "", MOONDB!W180)</f>
        <v>Orbit (Earth)</v>
      </c>
      <c r="X180" s="72" t="n">
        <f aca="false">IF(MOONDB!X180="", "", MOONDB!X180)</f>
        <v>41954</v>
      </c>
      <c r="Y180" s="72" t="str">
        <f aca="false">IF(MOONDB!Y180="", "", MOONDB!Y180)</f>
        <v/>
      </c>
      <c r="Z180" s="72" t="str">
        <f aca="false">IF(MOONDB!Z180="", "", MOONDB!Z180)</f>
        <v/>
      </c>
      <c r="AA180" s="73" t="str">
        <f aca="false">IF(MOONDB!AA180="", "", MOONDB!AA180)</f>
        <v/>
      </c>
      <c r="AB180" s="73" t="str">
        <f aca="false">IF(MOONDB!AB180="", "", MOONDB!AB180)</f>
        <v/>
      </c>
      <c r="AC180" s="73" t="str">
        <f aca="false">IF(MOONDB!AC180="", "", MOONDB!AC180)</f>
        <v>No</v>
      </c>
      <c r="AD180" s="73" t="str">
        <f aca="false">IF(MOONDB!AO180="", "", MOONDB!AO180)</f>
        <v>cube</v>
      </c>
      <c r="AE180" s="73" t="n">
        <f aca="false">IF(MOONDB!AP180="", "", MOONDB!AP180)</f>
        <v>0.6</v>
      </c>
      <c r="AF180" s="73" t="n">
        <f aca="false">IF(MOONDB!AQ180="", "", MOONDB!AQ180)</f>
        <v>0.26</v>
      </c>
      <c r="AG180" s="73" t="str">
        <f aca="false">IF(MOONDB!AR180="", "", MOONDB!AR180)</f>
        <v>wikipedia, there isn't much around and the NSS doesn't have it. Also astronautix and https://spaceflight101.com/change/change-5-test-mission/ "It is probable (90%) that the stage re-enters the atmosphere after its flight around the Moon, but it could also enter a highly elliptical orbit with an apogee near 400,000 Kilometers."</v>
      </c>
      <c r="AH180" s="73" t="str">
        <f aca="false">IF(MOONDB!AS180="", "", MOONDB!AS180)</f>
        <v/>
      </c>
      <c r="AI180" s="73" t="str">
        <f aca="false">IF(MOONDB!AT180="", "", MOONDB!AT180)</f>
        <v/>
      </c>
      <c r="AJ180" s="73" t="str">
        <f aca="false">IF(MOONDB!AU180="", "", MOONDB!AU180)</f>
        <v/>
      </c>
      <c r="AK180" s="74"/>
      <c r="AL180" s="74"/>
      <c r="AM180" s="74"/>
      <c r="AN180" s="74"/>
      <c r="AO180" s="74"/>
      <c r="AP180" s="74"/>
    </row>
    <row r="181" customFormat="false" ht="14.7" hidden="false" customHeight="true" outlineLevel="0" collapsed="false">
      <c r="A181" s="72" t="str">
        <f aca="false">IF(MOONDB!A181="", "", MOONDB!A181)</f>
        <v>Queqiao</v>
      </c>
      <c r="B181" s="72" t="str">
        <f aca="false">IF(MOONDB!B181="", "", MOONDB!B181)</f>
        <v>Queqiao</v>
      </c>
      <c r="C181" s="72" t="str">
        <f aca="false">IF(MOONDB!C181="", "", MOONDB!C181)</f>
        <v>Chang'e</v>
      </c>
      <c r="D181" s="72" t="str">
        <f aca="false">IF(MOONDB!D181="", "", MOONDB!D181)</f>
        <v>-</v>
      </c>
      <c r="E181" s="72" t="str">
        <f aca="false">IF(MOONDB!E181="", "", MOONDB!E181)</f>
        <v>QUEQIAO</v>
      </c>
      <c r="F181" s="72" t="str">
        <f aca="false">IF(MOONDB!F181="", "", MOONDB!F181)</f>
        <v>2018-045A</v>
      </c>
      <c r="G181" s="72" t="n">
        <f aca="false">IF(MOONDB!G181="", "", MOONDB!G181)</f>
        <v>43240</v>
      </c>
      <c r="H181" s="72" t="str">
        <f aca="false">IF(MOONDB!H181="", "", MOONDB!H181)</f>
        <v>Long March 4</v>
      </c>
      <c r="I181" s="72" t="str">
        <f aca="false">IF(MOONDB!I181="", "", MOONDB!I181)</f>
        <v>Xichang, Peoples Republic of China</v>
      </c>
      <c r="J181" s="72" t="str">
        <f aca="false">IF(MOONDB!J181="", "", MOONDB!J181)</f>
        <v>China National Space Administration</v>
      </c>
      <c r="K181" s="72" t="str">
        <f aca="false">IF(MOONDB!K181="", "", MOONDB!K181)</f>
        <v>China</v>
      </c>
      <c r="L181" s="72" t="str">
        <f aca="false">IF(MOONDB!L181="", "", MOONDB!L181)</f>
        <v>R-ORB</v>
      </c>
      <c r="M181" s="73" t="n">
        <f aca="false">IF(MOONDB!M181="", "", MOONDB!M181)</f>
        <v>449</v>
      </c>
      <c r="N181" s="73" t="n">
        <f aca="false">IF(MOONDB!N181="", "", MOONDB!N181)</f>
        <v>325</v>
      </c>
      <c r="O181" s="72" t="str">
        <f aca="false">IF(MOONDB!O181="", "", MOONDB!O181)</f>
        <v>Unknown</v>
      </c>
      <c r="P181" s="72" t="str">
        <f aca="false">IF(MOONDB!P181="", "", MOONDB!P181)</f>
        <v>L2 Halo Orbit</v>
      </c>
      <c r="Q181" s="72" t="str">
        <f aca="false">IF(MOONDB!Q181="", "", MOONDB!Q181)</f>
        <v>LS2 HALO</v>
      </c>
      <c r="R181" s="72" t="str">
        <f aca="false">IF(MOONDB!R181="", "", MOONDB!R181)</f>
        <v>Active</v>
      </c>
      <c r="S181" s="72" t="str">
        <f aca="false">IF(MOONDB!S181="", "", MOONDB!S181)</f>
        <v/>
      </c>
      <c r="T181" s="72" t="str">
        <f aca="false">IF(MOONDB!T181="", "", MOONDB!T181)</f>
        <v/>
      </c>
      <c r="U181" s="72" t="str">
        <f aca="false">IF(MOONDB!U181="", "", MOONDB!U181)</f>
        <v>Unknown</v>
      </c>
      <c r="V181" s="72" t="str">
        <f aca="false">IF(MOONDB!V181="", "", MOONDB!V181)</f>
        <v>L2</v>
      </c>
      <c r="W181" s="72" t="str">
        <f aca="false">IF(MOONDB!W181="", "", MOONDB!W181)</f>
        <v>Cislunar orbit (EML2)</v>
      </c>
      <c r="X181" s="72" t="str">
        <f aca="false">IF(MOONDB!X181="", "", MOONDB!X181)</f>
        <v>Current</v>
      </c>
      <c r="Y181" s="72" t="str">
        <f aca="false">IF(MOONDB!Y181="", "", MOONDB!Y181)</f>
        <v/>
      </c>
      <c r="Z181" s="72" t="str">
        <f aca="false">IF(MOONDB!Z181="", "", MOONDB!Z181)</f>
        <v/>
      </c>
      <c r="AA181" s="73" t="str">
        <f aca="false">IF(MOONDB!AA181="", "", MOONDB!AA181)</f>
        <v/>
      </c>
      <c r="AB181" s="73" t="str">
        <f aca="false">IF(MOONDB!AB181="", "", MOONDB!AB181)</f>
        <v/>
      </c>
      <c r="AC181" s="73" t="str">
        <f aca="false">IF(MOONDB!AC181="", "", MOONDB!AC181)</f>
        <v>No</v>
      </c>
      <c r="AD181" s="73" t="str">
        <f aca="false">IF(MOONDB!AO181="", "", MOONDB!AO181)</f>
        <v/>
      </c>
      <c r="AE181" s="73" t="str">
        <f aca="false">IF(MOONDB!AP181="", "", MOONDB!AP181)</f>
        <v/>
      </c>
      <c r="AF181" s="73" t="str">
        <f aca="false">IF(MOONDB!AQ181="", "", MOONDB!AQ181)</f>
        <v/>
      </c>
      <c r="AG181" s="73" t="str">
        <f aca="false">IF(MOONDB!AR181="", "", MOONDB!AR181)</f>
        <v/>
      </c>
      <c r="AH181" s="73" t="str">
        <f aca="false">IF(MOONDB!AS181="", "", MOONDB!AS181)</f>
        <v/>
      </c>
      <c r="AI181" s="73" t="str">
        <f aca="false">IF(MOONDB!AT181="", "", MOONDB!AT181)</f>
        <v/>
      </c>
      <c r="AJ181" s="73" t="str">
        <f aca="false">IF(MOONDB!AU181="", "", MOONDB!AU181)</f>
        <v/>
      </c>
      <c r="AK181" s="74"/>
      <c r="AL181" s="74"/>
      <c r="AM181" s="74"/>
      <c r="AN181" s="74"/>
      <c r="AO181" s="74"/>
      <c r="AP181" s="74"/>
    </row>
    <row r="182" customFormat="false" ht="14.7" hidden="false" customHeight="true" outlineLevel="0" collapsed="false">
      <c r="A182" s="72" t="str">
        <f aca="false">IF(MOONDB!A182="", "", MOONDB!A182)</f>
        <v>Longjiang 2</v>
      </c>
      <c r="B182" s="72" t="str">
        <f aca="false">IF(MOONDB!B182="", "", MOONDB!B182)</f>
        <v>Queqiao</v>
      </c>
      <c r="C182" s="72" t="str">
        <f aca="false">IF(MOONDB!C182="", "", MOONDB!C182)</f>
        <v>Chang'e</v>
      </c>
      <c r="D182" s="72" t="str">
        <f aca="false">IF(MOONDB!D182="", "", MOONDB!D182)</f>
        <v>Queqiao</v>
      </c>
      <c r="E182" s="72" t="str">
        <f aca="false">IF(MOONDB!E182="", "", MOONDB!E182)</f>
        <v>2018-045C</v>
      </c>
      <c r="F182" s="72" t="str">
        <f aca="false">IF(MOONDB!F182="", "", MOONDB!F182)</f>
        <v>2018-045C</v>
      </c>
      <c r="G182" s="72" t="n">
        <f aca="false">IF(MOONDB!G182="", "", MOONDB!G182)</f>
        <v>43240</v>
      </c>
      <c r="H182" s="72" t="str">
        <f aca="false">IF(MOONDB!H182="", "", MOONDB!H182)</f>
        <v>Long March 4</v>
      </c>
      <c r="I182" s="72" t="str">
        <f aca="false">IF(MOONDB!I182="", "", MOONDB!I182)</f>
        <v>Xichang, Peoples Republic of China</v>
      </c>
      <c r="J182" s="72" t="str">
        <f aca="false">IF(MOONDB!J182="", "", MOONDB!J182)</f>
        <v>Harbin Institute of Technology</v>
      </c>
      <c r="K182" s="72" t="str">
        <f aca="false">IF(MOONDB!K182="", "", MOONDB!K182)</f>
        <v>China</v>
      </c>
      <c r="L182" s="72" t="str">
        <f aca="false">IF(MOONDB!L182="", "", MOONDB!L182)</f>
        <v>R-ORB</v>
      </c>
      <c r="M182" s="73" t="str">
        <f aca="false">IF(MOONDB!M182="", "", MOONDB!M182)</f>
        <v/>
      </c>
      <c r="N182" s="73" t="n">
        <f aca="false">IF(MOONDB!N182="", "", MOONDB!N182)</f>
        <v>47</v>
      </c>
      <c r="O182" s="72" t="str">
        <f aca="false">IF(MOONDB!O182="", "", MOONDB!O182)</f>
        <v>Unknown</v>
      </c>
      <c r="P182" s="72" t="str">
        <f aca="false">IF(MOONDB!P182="", "", MOONDB!P182)</f>
        <v>Orbit</v>
      </c>
      <c r="Q182" s="72" t="str">
        <f aca="false">IF(MOONDB!Q182="", "", MOONDB!Q182)</f>
        <v/>
      </c>
      <c r="R182" s="72" t="str">
        <f aca="false">IF(MOONDB!R182="", "", MOONDB!R182)</f>
        <v>Success</v>
      </c>
      <c r="S182" s="72" t="str">
        <f aca="false">IF(MOONDB!S182="", "", MOONDB!S182)</f>
        <v/>
      </c>
      <c r="T182" s="72" t="str">
        <f aca="false">IF(MOONDB!T182="", "", MOONDB!T182)</f>
        <v/>
      </c>
      <c r="U182" s="72" t="str">
        <f aca="false">IF(MOONDB!U182="", "", MOONDB!U182)</f>
        <v>Moon impact</v>
      </c>
      <c r="V182" s="72" t="str">
        <f aca="false">IF(MOONDB!V182="", "", MOONDB!V182)</f>
        <v>M</v>
      </c>
      <c r="W182" s="72" t="str">
        <f aca="false">IF(MOONDB!W182="", "", MOONDB!W182)</f>
        <v>Impacted (commanded)</v>
      </c>
      <c r="X182" s="72" t="n">
        <f aca="false">IF(MOONDB!X182="", "", MOONDB!X182)</f>
        <v>43677</v>
      </c>
      <c r="Y182" s="72" t="str">
        <f aca="false">IF(MOONDB!Y182="", "", MOONDB!Y182)</f>
        <v>LRO</v>
      </c>
      <c r="Z182" s="72" t="str">
        <f aca="false">IF(MOONDB!Z182="", "", MOONDB!Z182)</f>
        <v>d</v>
      </c>
      <c r="AA182" s="73" t="n">
        <f aca="false">IF(MOONDB!AA182="", "", MOONDB!AA182)</f>
        <v>16.6956</v>
      </c>
      <c r="AB182" s="73" t="n">
        <f aca="false">IF(MOONDB!AB182="", "", MOONDB!AB182)</f>
        <v>159.517</v>
      </c>
      <c r="AC182" s="73" t="str">
        <f aca="false">IF(MOONDB!AC182="", "", MOONDB!AC182)</f>
        <v/>
      </c>
      <c r="AD182" s="73" t="str">
        <f aca="false">IF(MOONDB!AO182="", "", MOONDB!AO182)</f>
        <v/>
      </c>
      <c r="AE182" s="73" t="str">
        <f aca="false">IF(MOONDB!AP182="", "", MOONDB!AP182)</f>
        <v/>
      </c>
      <c r="AF182" s="73" t="str">
        <f aca="false">IF(MOONDB!AQ182="", "", MOONDB!AQ182)</f>
        <v/>
      </c>
      <c r="AG182" s="73" t="str">
        <f aca="false">IF(MOONDB!AR182="", "", MOONDB!AR182)</f>
        <v>disagree with nssdc about the disciplines, taken from planetary.org together with funding agency. The landing site comes from NSSDC</v>
      </c>
      <c r="AH182" s="73" t="str">
        <f aca="false">IF(MOONDB!AS182="", "", MOONDB!AS182)</f>
        <v/>
      </c>
      <c r="AI182" s="73" t="str">
        <f aca="false">IF(MOONDB!AT182="", "", MOONDB!AT182)</f>
        <v/>
      </c>
      <c r="AJ182" s="73" t="str">
        <f aca="false">IF(MOONDB!AU182="", "", MOONDB!AU182)</f>
        <v/>
      </c>
      <c r="AK182" s="74"/>
      <c r="AL182" s="74"/>
      <c r="AM182" s="74"/>
      <c r="AN182" s="74"/>
      <c r="AO182" s="74"/>
      <c r="AP182" s="74"/>
    </row>
    <row r="183" customFormat="false" ht="14.25" hidden="false" customHeight="true" outlineLevel="0" collapsed="false">
      <c r="A183" s="72" t="str">
        <f aca="false">IF(MOONDB!A183="", "", MOONDB!A183)</f>
        <v>Longjiang 1</v>
      </c>
      <c r="B183" s="72" t="str">
        <f aca="false">IF(MOONDB!B183="", "", MOONDB!B183)</f>
        <v>Queqiao</v>
      </c>
      <c r="C183" s="72" t="str">
        <f aca="false">IF(MOONDB!C183="", "", MOONDB!C183)</f>
        <v>Chang'e</v>
      </c>
      <c r="D183" s="72" t="str">
        <f aca="false">IF(MOONDB!D183="", "", MOONDB!D183)</f>
        <v>Queqiao</v>
      </c>
      <c r="E183" s="72" t="str">
        <f aca="false">IF(MOONDB!E183="", "", MOONDB!E183)</f>
        <v>2018-045B</v>
      </c>
      <c r="F183" s="72" t="str">
        <f aca="false">IF(MOONDB!F183="", "", MOONDB!F183)</f>
        <v>2018-045B</v>
      </c>
      <c r="G183" s="72" t="n">
        <f aca="false">IF(MOONDB!G183="", "", MOONDB!G183)</f>
        <v>43240</v>
      </c>
      <c r="H183" s="72" t="str">
        <f aca="false">IF(MOONDB!H183="", "", MOONDB!H183)</f>
        <v>Long March 4</v>
      </c>
      <c r="I183" s="72" t="str">
        <f aca="false">IF(MOONDB!I183="", "", MOONDB!I183)</f>
        <v>Xichang, Peoples Republic of China</v>
      </c>
      <c r="J183" s="72" t="str">
        <f aca="false">IF(MOONDB!J183="", "", MOONDB!J183)</f>
        <v>Harbin Institute of Technology</v>
      </c>
      <c r="K183" s="72" t="str">
        <f aca="false">IF(MOONDB!K183="", "", MOONDB!K183)</f>
        <v>China</v>
      </c>
      <c r="L183" s="72" t="str">
        <f aca="false">IF(MOONDB!L183="", "", MOONDB!L183)</f>
        <v>R-ORB</v>
      </c>
      <c r="M183" s="73" t="str">
        <f aca="false">IF(MOONDB!M183="", "", MOONDB!M183)</f>
        <v/>
      </c>
      <c r="N183" s="73" t="n">
        <f aca="false">IF(MOONDB!N183="", "", MOONDB!N183)</f>
        <v>47</v>
      </c>
      <c r="O183" s="72" t="str">
        <f aca="false">IF(MOONDB!O183="", "", MOONDB!O183)</f>
        <v>Unknown</v>
      </c>
      <c r="P183" s="72" t="str">
        <f aca="false">IF(MOONDB!P183="", "", MOONDB!P183)</f>
        <v>Orbit</v>
      </c>
      <c r="Q183" s="72" t="str">
        <f aca="false">IF(MOONDB!Q183="", "", MOONDB!Q183)</f>
        <v/>
      </c>
      <c r="R183" s="72" t="str">
        <f aca="false">IF(MOONDB!R183="", "", MOONDB!R183)</f>
        <v>Failure</v>
      </c>
      <c r="S183" s="72" t="str">
        <f aca="false">IF(MOONDB!S183="", "", MOONDB!S183)</f>
        <v>Spacecraft malfunction</v>
      </c>
      <c r="T183" s="72" t="str">
        <f aca="false">IF(MOONDB!T183="", "", MOONDB!T183)</f>
        <v/>
      </c>
      <c r="U183" s="72" t="str">
        <f aca="false">IF(MOONDB!U183="", "", MOONDB!U183)</f>
        <v>Unknown</v>
      </c>
      <c r="V183" s="72" t="str">
        <f aca="false">IF(MOONDB!V183="", "", MOONDB!V183)</f>
        <v>S</v>
      </c>
      <c r="W183" s="72" t="str">
        <f aca="false">IF(MOONDB!W183="", "", MOONDB!W183)</f>
        <v>Orbit (Sun)</v>
      </c>
      <c r="X183" s="72" t="str">
        <f aca="false">IF(MOONDB!X183="", "", MOONDB!X183)</f>
        <v>Unknown</v>
      </c>
      <c r="Y183" s="72" t="str">
        <f aca="false">IF(MOONDB!Y183="", "", MOONDB!Y183)</f>
        <v/>
      </c>
      <c r="Z183" s="72" t="str">
        <f aca="false">IF(MOONDB!Z183="", "", MOONDB!Z183)</f>
        <v/>
      </c>
      <c r="AA183" s="73" t="str">
        <f aca="false">IF(MOONDB!AA183="", "", MOONDB!AA183)</f>
        <v/>
      </c>
      <c r="AB183" s="73" t="str">
        <f aca="false">IF(MOONDB!AB183="", "", MOONDB!AB183)</f>
        <v/>
      </c>
      <c r="AC183" s="73" t="str">
        <f aca="false">IF(MOONDB!AC183="", "", MOONDB!AC183)</f>
        <v>No</v>
      </c>
      <c r="AD183" s="73" t="str">
        <f aca="false">IF(MOONDB!AO183="", "", MOONDB!AO183)</f>
        <v/>
      </c>
      <c r="AE183" s="73" t="str">
        <f aca="false">IF(MOONDB!AP183="", "", MOONDB!AP183)</f>
        <v/>
      </c>
      <c r="AF183" s="73" t="str">
        <f aca="false">IF(MOONDB!AQ183="", "", MOONDB!AQ183)</f>
        <v/>
      </c>
      <c r="AG183" s="73" t="str">
        <f aca="false">IF(MOONDB!AR183="", "", MOONDB!AR183)</f>
        <v>disagree with nssdc about the disciplines, taken from planetary.org  together with funding agency. Fail to reach lunar orbit, probably in solar orbit according to satlist</v>
      </c>
      <c r="AH183" s="73" t="str">
        <f aca="false">IF(MOONDB!AS183="", "", MOONDB!AS183)</f>
        <v/>
      </c>
      <c r="AI183" s="73" t="str">
        <f aca="false">IF(MOONDB!AT183="", "", MOONDB!AT183)</f>
        <v/>
      </c>
      <c r="AJ183" s="73" t="str">
        <f aca="false">IF(MOONDB!AU183="", "", MOONDB!AU183)</f>
        <v/>
      </c>
      <c r="AK183" s="74"/>
      <c r="AL183" s="74"/>
      <c r="AM183" s="74"/>
      <c r="AN183" s="74"/>
      <c r="AO183" s="74"/>
      <c r="AP183" s="74"/>
    </row>
    <row r="184" customFormat="false" ht="14.25" hidden="false" customHeight="true" outlineLevel="0" collapsed="false">
      <c r="A184" s="72" t="str">
        <f aca="false">IF(MOONDB!A184="", "", MOONDB!A184)</f>
        <v>Chang'e 4</v>
      </c>
      <c r="B184" s="72" t="str">
        <f aca="false">IF(MOONDB!B184="", "", MOONDB!B184)</f>
        <v>Chang'e 4</v>
      </c>
      <c r="C184" s="72" t="str">
        <f aca="false">IF(MOONDB!C184="", "", MOONDB!C184)</f>
        <v>Chang'e</v>
      </c>
      <c r="D184" s="72" t="str">
        <f aca="false">IF(MOONDB!D184="", "", MOONDB!D184)</f>
        <v>-</v>
      </c>
      <c r="E184" s="72" t="str">
        <f aca="false">IF(MOONDB!E184="", "", MOONDB!E184)</f>
        <v>2018-103A</v>
      </c>
      <c r="F184" s="72" t="str">
        <f aca="false">IF(MOONDB!F184="", "", MOONDB!F184)</f>
        <v>2018-103A</v>
      </c>
      <c r="G184" s="72" t="n">
        <f aca="false">IF(MOONDB!G184="", "", MOONDB!G184)</f>
        <v>43441</v>
      </c>
      <c r="H184" s="72" t="str">
        <f aca="false">IF(MOONDB!H184="", "", MOONDB!H184)</f>
        <v>Long March 3B</v>
      </c>
      <c r="I184" s="72" t="str">
        <f aca="false">IF(MOONDB!I184="", "", MOONDB!I184)</f>
        <v>Xichang, Peoples Republic of China</v>
      </c>
      <c r="J184" s="72" t="str">
        <f aca="false">IF(MOONDB!J184="", "", MOONDB!J184)</f>
        <v>China National Space Administration</v>
      </c>
      <c r="K184" s="72" t="str">
        <f aca="false">IF(MOONDB!K184="", "", MOONDB!K184)</f>
        <v>China</v>
      </c>
      <c r="L184" s="72" t="str">
        <f aca="false">IF(MOONDB!L184="", "", MOONDB!L184)</f>
        <v>R-LND</v>
      </c>
      <c r="M184" s="73" t="str">
        <f aca="false">IF(MOONDB!M184="", "", MOONDB!M184)</f>
        <v/>
      </c>
      <c r="N184" s="73" t="n">
        <f aca="false">IF(MOONDB!N184="", "", MOONDB!N184)</f>
        <v>1200</v>
      </c>
      <c r="O184" s="72" t="str">
        <f aca="false">IF(MOONDB!O184="", "", MOONDB!O184)</f>
        <v>Unknown</v>
      </c>
      <c r="P184" s="72" t="str">
        <f aca="false">IF(MOONDB!P184="", "", MOONDB!P184)</f>
        <v>Soft landing</v>
      </c>
      <c r="Q184" s="72" t="str">
        <f aca="false">IF(MOONDB!Q184="", "", MOONDB!Q184)</f>
        <v/>
      </c>
      <c r="R184" s="72" t="str">
        <f aca="false">IF(MOONDB!R184="", "", MOONDB!R184)</f>
        <v>Active</v>
      </c>
      <c r="S184" s="72" t="str">
        <f aca="false">IF(MOONDB!S184="", "", MOONDB!S184)</f>
        <v/>
      </c>
      <c r="T184" s="72" t="str">
        <f aca="false">IF(MOONDB!T184="", "", MOONDB!T184)</f>
        <v>first lunar farside landing</v>
      </c>
      <c r="U184" s="72" t="str">
        <f aca="false">IF(MOONDB!U184="", "", MOONDB!U184)</f>
        <v>Moon surface</v>
      </c>
      <c r="V184" s="72" t="str">
        <f aca="false">IF(MOONDB!V184="", "", MOONDB!V184)</f>
        <v>M</v>
      </c>
      <c r="W184" s="72" t="str">
        <f aca="false">IF(MOONDB!W184="", "", MOONDB!W184)</f>
        <v>Soft landed (Moon)</v>
      </c>
      <c r="X184" s="72" t="n">
        <f aca="false">IF(MOONDB!X184="", "", MOONDB!X184)</f>
        <v>43468</v>
      </c>
      <c r="Y184" s="72" t="str">
        <f aca="false">IF(MOONDB!Y184="", "", MOONDB!Y184)</f>
        <v>LRO</v>
      </c>
      <c r="Z184" s="72" t="str">
        <f aca="false">IF(MOONDB!Z184="", "", MOONDB!Z184)</f>
        <v>d</v>
      </c>
      <c r="AA184" s="73" t="n">
        <f aca="false">IF(MOONDB!AA184="", "", MOONDB!AA184)</f>
        <v>-45.457</v>
      </c>
      <c r="AB184" s="73" t="n">
        <f aca="false">IF(MOONDB!AB184="", "", MOONDB!AB184)</f>
        <v>177.589</v>
      </c>
      <c r="AC184" s="73" t="str">
        <f aca="false">IF(MOONDB!AC184="", "", MOONDB!AC184)</f>
        <v/>
      </c>
      <c r="AD184" s="73" t="str">
        <f aca="false">IF(MOONDB!AO184="", "", MOONDB!AO184)</f>
        <v/>
      </c>
      <c r="AE184" s="73" t="str">
        <f aca="false">IF(MOONDB!AP184="", "", MOONDB!AP184)</f>
        <v/>
      </c>
      <c r="AF184" s="73" t="str">
        <f aca="false">IF(MOONDB!AQ184="", "", MOONDB!AQ184)</f>
        <v/>
      </c>
      <c r="AG184" s="73" t="str">
        <f aca="false">IF(MOONDB!AR184="", "", MOONDB!AR184)</f>
        <v>confirmed location on 3-Jan-19?</v>
      </c>
      <c r="AH184" s="73" t="str">
        <f aca="false">IF(MOONDB!AS184="", "", MOONDB!AS184)</f>
        <v/>
      </c>
      <c r="AI184" s="73" t="str">
        <f aca="false">IF(MOONDB!AT184="", "", MOONDB!AT184)</f>
        <v/>
      </c>
      <c r="AJ184" s="73" t="str">
        <f aca="false">IF(MOONDB!AU184="", "", MOONDB!AU184)</f>
        <v/>
      </c>
      <c r="AK184" s="74"/>
      <c r="AL184" s="74"/>
      <c r="AM184" s="74"/>
      <c r="AN184" s="74"/>
      <c r="AO184" s="74"/>
      <c r="AP184" s="74"/>
    </row>
    <row r="185" customFormat="false" ht="14.25" hidden="false" customHeight="true" outlineLevel="0" collapsed="false">
      <c r="A185" s="72" t="str">
        <f aca="false">IF(MOONDB!A185="", "", MOONDB!A185)</f>
        <v>Chang’e 4 Upper Stage</v>
      </c>
      <c r="B185" s="72" t="str">
        <f aca="false">IF(MOONDB!B185="", "", MOONDB!B185)</f>
        <v>Chang'e 4</v>
      </c>
      <c r="C185" s="72" t="str">
        <f aca="false">IF(MOONDB!C185="", "", MOONDB!C185)</f>
        <v>Chang'e</v>
      </c>
      <c r="D185" s="72" t="str">
        <f aca="false">IF(MOONDB!D185="", "", MOONDB!D185)</f>
        <v>-</v>
      </c>
      <c r="E185" s="72" t="str">
        <f aca="false">IF(MOONDB!E185="", "", MOONDB!E185)</f>
        <v>2018-103B</v>
      </c>
      <c r="F185" s="72" t="str">
        <f aca="false">IF(MOONDB!F185="", "", MOONDB!F185)</f>
        <v>2018-103B</v>
      </c>
      <c r="G185" s="72" t="n">
        <f aca="false">IF(MOONDB!G185="", "", MOONDB!G185)</f>
        <v>43441</v>
      </c>
      <c r="H185" s="72" t="str">
        <f aca="false">IF(MOONDB!H185="", "", MOONDB!H185)</f>
        <v>Long March 3B</v>
      </c>
      <c r="I185" s="72" t="str">
        <f aca="false">IF(MOONDB!I185="", "", MOONDB!I185)</f>
        <v>Xichang, Peoples Republic of China</v>
      </c>
      <c r="J185" s="72" t="str">
        <f aca="false">IF(MOONDB!J185="", "", MOONDB!J185)</f>
        <v>China National Space Administration</v>
      </c>
      <c r="K185" s="72" t="str">
        <f aca="false">IF(MOONDB!K185="", "", MOONDB!K185)</f>
        <v>China</v>
      </c>
      <c r="L185" s="72" t="str">
        <f aca="false">IF(MOONDB!L185="", "", MOONDB!L185)</f>
        <v>R-LAU</v>
      </c>
      <c r="M185" s="73" t="str">
        <f aca="false">IF(MOONDB!M185="", "", MOONDB!M185)</f>
        <v/>
      </c>
      <c r="N185" s="73" t="str">
        <f aca="false">IF(MOONDB!N185="", "", MOONDB!N185)</f>
        <v/>
      </c>
      <c r="O185" s="72" t="str">
        <f aca="false">IF(MOONDB!O185="", "", MOONDB!O185)</f>
        <v/>
      </c>
      <c r="P185" s="72" t="str">
        <f aca="false">IF(MOONDB!P185="", "", MOONDB!P185)</f>
        <v>TLI</v>
      </c>
      <c r="Q185" s="72" t="str">
        <f aca="false">IF(MOONDB!Q185="", "", MOONDB!Q185)</f>
        <v/>
      </c>
      <c r="R185" s="72" t="str">
        <f aca="false">IF(MOONDB!R185="", "", MOONDB!R185)</f>
        <v>Success</v>
      </c>
      <c r="S185" s="72" t="str">
        <f aca="false">IF(MOONDB!S185="", "", MOONDB!S185)</f>
        <v/>
      </c>
      <c r="T185" s="72" t="str">
        <f aca="false">IF(MOONDB!T185="", "", MOONDB!T185)</f>
        <v/>
      </c>
      <c r="U185" s="72" t="str">
        <f aca="false">IF(MOONDB!U185="", "", MOONDB!U185)</f>
        <v>Unknown</v>
      </c>
      <c r="V185" s="72" t="str">
        <f aca="false">IF(MOONDB!V185="", "", MOONDB!V185)</f>
        <v>E</v>
      </c>
      <c r="W185" s="72" t="str">
        <f aca="false">IF(MOONDB!W185="", "", MOONDB!W185)</f>
        <v>Orbit (Earth)</v>
      </c>
      <c r="X185" s="72" t="str">
        <f aca="false">IF(MOONDB!X185="", "", MOONDB!X185)</f>
        <v/>
      </c>
      <c r="Y185" s="72" t="str">
        <f aca="false">IF(MOONDB!Y185="", "", MOONDB!Y185)</f>
        <v/>
      </c>
      <c r="Z185" s="72" t="str">
        <f aca="false">IF(MOONDB!Z185="", "", MOONDB!Z185)</f>
        <v/>
      </c>
      <c r="AA185" s="73" t="str">
        <f aca="false">IF(MOONDB!AA185="", "", MOONDB!AA185)</f>
        <v/>
      </c>
      <c r="AB185" s="73" t="str">
        <f aca="false">IF(MOONDB!AB185="", "", MOONDB!AB185)</f>
        <v/>
      </c>
      <c r="AC185" s="73" t="str">
        <f aca="false">IF(MOONDB!AC185="", "", MOONDB!AC185)</f>
        <v>Yes</v>
      </c>
      <c r="AD185" s="73" t="str">
        <f aca="false">IF(MOONDB!AO185="", "", MOONDB!AO185)</f>
        <v/>
      </c>
      <c r="AE185" s="73" t="str">
        <f aca="false">IF(MOONDB!AP185="", "", MOONDB!AP185)</f>
        <v/>
      </c>
      <c r="AF185" s="73" t="str">
        <f aca="false">IF(MOONDB!AQ185="", "", MOONDB!AQ185)</f>
        <v/>
      </c>
      <c r="AG185" s="73" t="str">
        <f aca="false">IF(MOONDB!AR185="", "", MOONDB!AR185)</f>
        <v/>
      </c>
      <c r="AH185" s="73" t="str">
        <f aca="false">IF(MOONDB!AS185="", "", MOONDB!AS185)</f>
        <v/>
      </c>
      <c r="AI185" s="73" t="str">
        <f aca="false">IF(MOONDB!AT185="", "", MOONDB!AT185)</f>
        <v/>
      </c>
      <c r="AJ185" s="73" t="str">
        <f aca="false">IF(MOONDB!AU185="", "", MOONDB!AU185)</f>
        <v/>
      </c>
      <c r="AK185" s="74"/>
      <c r="AL185" s="74"/>
      <c r="AM185" s="74"/>
      <c r="AN185" s="74"/>
      <c r="AO185" s="74"/>
      <c r="AP185" s="74"/>
    </row>
    <row r="186" customFormat="false" ht="14.25" hidden="false" customHeight="true" outlineLevel="0" collapsed="false">
      <c r="A186" s="72" t="str">
        <f aca="false">IF(MOONDB!A186="", "", MOONDB!A186)</f>
        <v>Yutu 2</v>
      </c>
      <c r="B186" s="72" t="str">
        <f aca="false">IF(MOONDB!B186="", "", MOONDB!B186)</f>
        <v>Chang'e 4</v>
      </c>
      <c r="C186" s="72" t="str">
        <f aca="false">IF(MOONDB!C186="", "", MOONDB!C186)</f>
        <v>Chang'e</v>
      </c>
      <c r="D186" s="72" t="str">
        <f aca="false">IF(MOONDB!D186="", "", MOONDB!D186)</f>
        <v>Chang'e 4</v>
      </c>
      <c r="E186" s="72" t="str">
        <f aca="false">IF(MOONDB!E186="", "", MOONDB!E186)</f>
        <v>2018-103A</v>
      </c>
      <c r="F186" s="72" t="str">
        <f aca="false">IF(MOONDB!F186="", "", MOONDB!F186)</f>
        <v>2018-103A</v>
      </c>
      <c r="G186" s="72" t="n">
        <f aca="false">IF(MOONDB!G186="", "", MOONDB!G186)</f>
        <v>43441</v>
      </c>
      <c r="H186" s="72" t="str">
        <f aca="false">IF(MOONDB!H186="", "", MOONDB!H186)</f>
        <v>Long March 3B</v>
      </c>
      <c r="I186" s="72" t="str">
        <f aca="false">IF(MOONDB!I186="", "", MOONDB!I186)</f>
        <v>Xichang, Peoples Republic of China</v>
      </c>
      <c r="J186" s="72" t="str">
        <f aca="false">IF(MOONDB!J186="", "", MOONDB!J186)</f>
        <v>China National Space Administration</v>
      </c>
      <c r="K186" s="72" t="str">
        <f aca="false">IF(MOONDB!K186="", "", MOONDB!K186)</f>
        <v>China</v>
      </c>
      <c r="L186" s="72" t="str">
        <f aca="false">IF(MOONDB!L186="", "", MOONDB!L186)</f>
        <v>R-ROV</v>
      </c>
      <c r="M186" s="73" t="str">
        <f aca="false">IF(MOONDB!M186="", "", MOONDB!M186)</f>
        <v/>
      </c>
      <c r="N186" s="73" t="str">
        <f aca="false">IF(MOONDB!N186="", "", MOONDB!N186)</f>
        <v/>
      </c>
      <c r="O186" s="72" t="str">
        <f aca="false">IF(MOONDB!O186="", "", MOONDB!O186)</f>
        <v>Unknown</v>
      </c>
      <c r="P186" s="72" t="str">
        <f aca="false">IF(MOONDB!P186="", "", MOONDB!P186)</f>
        <v>Surface exploration</v>
      </c>
      <c r="Q186" s="72" t="str">
        <f aca="false">IF(MOONDB!Q186="", "", MOONDB!Q186)</f>
        <v/>
      </c>
      <c r="R186" s="72" t="str">
        <f aca="false">IF(MOONDB!R186="", "", MOONDB!R186)</f>
        <v>Active</v>
      </c>
      <c r="S186" s="72" t="str">
        <f aca="false">IF(MOONDB!S186="", "", MOONDB!S186)</f>
        <v/>
      </c>
      <c r="T186" s="72" t="str">
        <f aca="false">IF(MOONDB!T186="", "", MOONDB!T186)</f>
        <v/>
      </c>
      <c r="U186" s="72" t="str">
        <f aca="false">IF(MOONDB!U186="", "", MOONDB!U186)</f>
        <v>Moon surface</v>
      </c>
      <c r="V186" s="72" t="str">
        <f aca="false">IF(MOONDB!V186="", "", MOONDB!V186)</f>
        <v>M</v>
      </c>
      <c r="W186" s="72" t="str">
        <f aca="false">IF(MOONDB!W186="", "", MOONDB!W186)</f>
        <v>Soft landed (Moon)</v>
      </c>
      <c r="X186" s="72" t="n">
        <f aca="false">IF(MOONDB!X186="", "", MOONDB!X186)</f>
        <v>43468</v>
      </c>
      <c r="Y186" s="72" t="str">
        <f aca="false">IF(MOONDB!Y186="", "", MOONDB!Y186)</f>
        <v>LRO</v>
      </c>
      <c r="Z186" s="72" t="str">
        <f aca="false">IF(MOONDB!Z186="", "", MOONDB!Z186)</f>
        <v>z</v>
      </c>
      <c r="AA186" s="73" t="n">
        <f aca="false">IF(MOONDB!AA186="", "", MOONDB!AA186)</f>
        <v>-45.46</v>
      </c>
      <c r="AB186" s="73" t="n">
        <f aca="false">IF(MOONDB!AB186="", "", MOONDB!AB186)</f>
        <v>177.59</v>
      </c>
      <c r="AC186" s="73" t="str">
        <f aca="false">IF(MOONDB!AC186="", "", MOONDB!AC186)</f>
        <v/>
      </c>
      <c r="AD186" s="73" t="str">
        <f aca="false">IF(MOONDB!AO186="", "", MOONDB!AO186)</f>
        <v/>
      </c>
      <c r="AE186" s="73" t="str">
        <f aca="false">IF(MOONDB!AP186="", "", MOONDB!AP186)</f>
        <v/>
      </c>
      <c r="AF186" s="73" t="str">
        <f aca="false">IF(MOONDB!AQ186="", "", MOONDB!AQ186)</f>
        <v/>
      </c>
      <c r="AG186" s="73" t="str">
        <f aca="false">IF(MOONDB!AR186="", "", MOONDB!AR186)</f>
        <v>confirmed location on 3-Jan-19?</v>
      </c>
      <c r="AH186" s="73" t="str">
        <f aca="false">IF(MOONDB!AS186="", "", MOONDB!AS186)</f>
        <v/>
      </c>
      <c r="AI186" s="73" t="str">
        <f aca="false">IF(MOONDB!AT186="", "", MOONDB!AT186)</f>
        <v/>
      </c>
      <c r="AJ186" s="73" t="str">
        <f aca="false">IF(MOONDB!AU186="", "", MOONDB!AU186)</f>
        <v/>
      </c>
      <c r="AK186" s="74"/>
      <c r="AL186" s="74"/>
      <c r="AM186" s="74"/>
      <c r="AN186" s="74"/>
      <c r="AO186" s="74"/>
      <c r="AP186" s="74"/>
    </row>
    <row r="187" customFormat="false" ht="14.25" hidden="false" customHeight="true" outlineLevel="0" collapsed="false">
      <c r="A187" s="72" t="str">
        <f aca="false">IF(MOONDB!A187="", "", MOONDB!A187)</f>
        <v>Beresheet</v>
      </c>
      <c r="B187" s="72" t="str">
        <f aca="false">IF(MOONDB!B187="", "", MOONDB!B187)</f>
        <v>Beresheet</v>
      </c>
      <c r="C187" s="72" t="str">
        <f aca="false">IF(MOONDB!C187="", "", MOONDB!C187)</f>
        <v>Beresheet</v>
      </c>
      <c r="D187" s="72" t="str">
        <f aca="false">IF(MOONDB!D187="", "", MOONDB!D187)</f>
        <v>-</v>
      </c>
      <c r="E187" s="72" t="str">
        <f aca="false">IF(MOONDB!E187="", "", MOONDB!E187)</f>
        <v>2019-009B</v>
      </c>
      <c r="F187" s="72" t="str">
        <f aca="false">IF(MOONDB!F187="", "", MOONDB!F187)</f>
        <v>2019-009B</v>
      </c>
      <c r="G187" s="72" t="n">
        <f aca="false">IF(MOONDB!G187="", "", MOONDB!G187)</f>
        <v>43518</v>
      </c>
      <c r="H187" s="72" t="str">
        <f aca="false">IF(MOONDB!H187="", "", MOONDB!H187)</f>
        <v>Falcon 9 Full Thrust</v>
      </c>
      <c r="I187" s="72" t="str">
        <f aca="false">IF(MOONDB!I187="", "", MOONDB!I187)</f>
        <v>Cape Canaveral, United States</v>
      </c>
      <c r="J187" s="72" t="str">
        <f aca="false">IF(MOONDB!J187="", "", MOONDB!J187)</f>
        <v>SpaceIL</v>
      </c>
      <c r="K187" s="72" t="str">
        <f aca="false">IF(MOONDB!K187="", "", MOONDB!K187)</f>
        <v>Israel</v>
      </c>
      <c r="L187" s="72" t="str">
        <f aca="false">IF(MOONDB!L187="", "", MOONDB!L187)</f>
        <v>R-LND</v>
      </c>
      <c r="M187" s="73" t="str">
        <f aca="false">IF(MOONDB!M187="", "", MOONDB!M187)</f>
        <v/>
      </c>
      <c r="N187" s="73" t="n">
        <f aca="false">IF(MOONDB!N187="", "", MOONDB!N187)</f>
        <v>150</v>
      </c>
      <c r="O187" s="72" t="str">
        <f aca="false">IF(MOONDB!O187="", "", MOONDB!O187)</f>
        <v>Unknown</v>
      </c>
      <c r="P187" s="72" t="str">
        <f aca="false">IF(MOONDB!P187="", "", MOONDB!P187)</f>
        <v>Soft landing</v>
      </c>
      <c r="Q187" s="72" t="str">
        <f aca="false">IF(MOONDB!Q187="", "", MOONDB!Q187)</f>
        <v/>
      </c>
      <c r="R187" s="72" t="str">
        <f aca="false">IF(MOONDB!R187="", "", MOONDB!R187)</f>
        <v>Failure</v>
      </c>
      <c r="S187" s="72" t="str">
        <f aca="false">IF(MOONDB!S187="", "", MOONDB!S187)</f>
        <v>Lander failure</v>
      </c>
      <c r="T187" s="72" t="str">
        <f aca="false">IF(MOONDB!T187="", "", MOONDB!T187)</f>
        <v>first lunar landing attempt by a private company</v>
      </c>
      <c r="U187" s="72" t="str">
        <f aca="false">IF(MOONDB!U187="", "", MOONDB!U187)</f>
        <v>Moon surface</v>
      </c>
      <c r="V187" s="72" t="str">
        <f aca="false">IF(MOONDB!V187="", "", MOONDB!V187)</f>
        <v>M</v>
      </c>
      <c r="W187" s="72" t="str">
        <f aca="false">IF(MOONDB!W187="", "", MOONDB!W187)</f>
        <v>Impacted (unintentional)</v>
      </c>
      <c r="X187" s="72" t="n">
        <f aca="false">IF(MOONDB!X187="", "", MOONDB!X187)</f>
        <v>43566</v>
      </c>
      <c r="Y187" s="72" t="str">
        <f aca="false">IF(MOONDB!Y187="", "", MOONDB!Y187)</f>
        <v>LRO</v>
      </c>
      <c r="Z187" s="72" t="str">
        <f aca="false">IF(MOONDB!Z187="", "", MOONDB!Z187)</f>
        <v>d</v>
      </c>
      <c r="AA187" s="73" t="n">
        <f aca="false">IF(MOONDB!AA187="", "", MOONDB!AA187)</f>
        <v>32.5956</v>
      </c>
      <c r="AB187" s="73" t="n">
        <f aca="false">IF(MOONDB!AB187="", "", MOONDB!AB187)</f>
        <v>19.3496</v>
      </c>
      <c r="AC187" s="73" t="str">
        <f aca="false">IF(MOONDB!AC187="", "", MOONDB!AC187)</f>
        <v/>
      </c>
      <c r="AD187" s="73" t="str">
        <f aca="false">IF(MOONDB!AO187="", "", MOONDB!AO187)</f>
        <v/>
      </c>
      <c r="AE187" s="73" t="str">
        <f aca="false">IF(MOONDB!AP187="", "", MOONDB!AP187)</f>
        <v/>
      </c>
      <c r="AF187" s="73" t="str">
        <f aca="false">IF(MOONDB!AQ187="", "", MOONDB!AQ187)</f>
        <v/>
      </c>
      <c r="AG187" s="73" t="str">
        <f aca="false">IF(MOONDB!AR187="", "", MOONDB!AR187)</f>
        <v/>
      </c>
      <c r="AH187" s="73" t="str">
        <f aca="false">IF(MOONDB!AS187="", "", MOONDB!AS187)</f>
        <v/>
      </c>
      <c r="AI187" s="73" t="str">
        <f aca="false">IF(MOONDB!AT187="", "", MOONDB!AT187)</f>
        <v/>
      </c>
      <c r="AJ187" s="73" t="str">
        <f aca="false">IF(MOONDB!AU187="", "", MOONDB!AU187)</f>
        <v/>
      </c>
      <c r="AK187" s="74"/>
      <c r="AL187" s="74"/>
      <c r="AM187" s="74"/>
      <c r="AN187" s="74"/>
      <c r="AO187" s="74"/>
      <c r="AP187" s="74"/>
    </row>
    <row r="188" customFormat="false" ht="14.7" hidden="false" customHeight="true" outlineLevel="0" collapsed="false">
      <c r="A188" s="72" t="str">
        <f aca="false">IF(MOONDB!A188="", "", MOONDB!A188)</f>
        <v>Chandrayaan 2 Orbiter</v>
      </c>
      <c r="B188" s="72" t="str">
        <f aca="false">IF(MOONDB!B188="", "", MOONDB!B188)</f>
        <v>Chandrayaan 2</v>
      </c>
      <c r="C188" s="72" t="str">
        <f aca="false">IF(MOONDB!C188="", "", MOONDB!C188)</f>
        <v>Chandrayaan</v>
      </c>
      <c r="D188" s="72" t="str">
        <f aca="false">IF(MOONDB!D188="", "", MOONDB!D188)</f>
        <v>-</v>
      </c>
      <c r="E188" s="72" t="str">
        <f aca="false">IF(MOONDB!E188="", "", MOONDB!E188)</f>
        <v>2019-042A</v>
      </c>
      <c r="F188" s="72" t="str">
        <f aca="false">IF(MOONDB!F188="", "", MOONDB!F188)</f>
        <v>2019-042A</v>
      </c>
      <c r="G188" s="72" t="n">
        <f aca="false">IF(MOONDB!G188="", "", MOONDB!G188)</f>
        <v>43668</v>
      </c>
      <c r="H188" s="72" t="str">
        <f aca="false">IF(MOONDB!H188="", "", MOONDB!H188)</f>
        <v>GSLV-MkIII</v>
      </c>
      <c r="I188" s="72" t="str">
        <f aca="false">IF(MOONDB!I188="", "", MOONDB!I188)</f>
        <v>Sriharikota, India</v>
      </c>
      <c r="J188" s="72" t="str">
        <f aca="false">IF(MOONDB!J188="", "", MOONDB!J188)</f>
        <v>Indian Space Research Organization</v>
      </c>
      <c r="K188" s="72" t="str">
        <f aca="false">IF(MOONDB!K188="", "", MOONDB!K188)</f>
        <v>India</v>
      </c>
      <c r="L188" s="72" t="str">
        <f aca="false">IF(MOONDB!L188="", "", MOONDB!L188)</f>
        <v>R-ORB</v>
      </c>
      <c r="M188" s="73" t="str">
        <f aca="false">IF(MOONDB!M188="", "", MOONDB!M188)</f>
        <v/>
      </c>
      <c r="N188" s="73" t="n">
        <f aca="false">IF(MOONDB!N188="", "", MOONDB!N188)</f>
        <v>682</v>
      </c>
      <c r="O188" s="72" t="n">
        <f aca="false">IF(MOONDB!O188="", "", MOONDB!O188)</f>
        <v>1000</v>
      </c>
      <c r="P188" s="72" t="str">
        <f aca="false">IF(MOONDB!P188="", "", MOONDB!P188)</f>
        <v>Orbit</v>
      </c>
      <c r="Q188" s="72" t="str">
        <f aca="false">IF(MOONDB!Q188="", "", MOONDB!Q188)</f>
        <v/>
      </c>
      <c r="R188" s="72" t="str">
        <f aca="false">IF(MOONDB!R188="", "", MOONDB!R188)</f>
        <v>Active</v>
      </c>
      <c r="S188" s="72" t="str">
        <f aca="false">IF(MOONDB!S188="", "", MOONDB!S188)</f>
        <v/>
      </c>
      <c r="T188" s="72" t="str">
        <f aca="false">IF(MOONDB!T188="", "", MOONDB!T188)</f>
        <v/>
      </c>
      <c r="U188" s="72" t="str">
        <f aca="false">IF(MOONDB!U188="", "", MOONDB!U188)</f>
        <v>Unknown</v>
      </c>
      <c r="V188" s="72" t="str">
        <f aca="false">IF(MOONDB!V188="", "", MOONDB!V188)</f>
        <v>M</v>
      </c>
      <c r="W188" s="72" t="str">
        <f aca="false">IF(MOONDB!W188="", "", MOONDB!W188)</f>
        <v>Orbit (Moon)</v>
      </c>
      <c r="X188" s="72" t="str">
        <f aca="false">IF(MOONDB!X188="", "", MOONDB!X188)</f>
        <v>Current</v>
      </c>
      <c r="Y188" s="72" t="str">
        <f aca="false">IF(MOONDB!Y188="", "", MOONDB!Y188)</f>
        <v/>
      </c>
      <c r="Z188" s="72" t="str">
        <f aca="false">IF(MOONDB!Z188="", "", MOONDB!Z188)</f>
        <v/>
      </c>
      <c r="AA188" s="73" t="str">
        <f aca="false">IF(MOONDB!AA188="", "", MOONDB!AA188)</f>
        <v/>
      </c>
      <c r="AB188" s="73" t="str">
        <f aca="false">IF(MOONDB!AB188="", "", MOONDB!AB188)</f>
        <v/>
      </c>
      <c r="AC188" s="73" t="str">
        <f aca="false">IF(MOONDB!AC188="", "", MOONDB!AC188)</f>
        <v>Yes</v>
      </c>
      <c r="AD188" s="73" t="str">
        <f aca="false">IF(MOONDB!AO188="", "", MOONDB!AO188)</f>
        <v>cube+cylinder+solar panel</v>
      </c>
      <c r="AE188" s="73" t="n">
        <f aca="false">IF(MOONDB!AP188="", "", MOONDB!AP188)</f>
        <v>5.8</v>
      </c>
      <c r="AF188" s="73" t="n">
        <f aca="false">IF(MOONDB!AQ188="", "", MOONDB!AQ188)</f>
        <v>3.2</v>
      </c>
      <c r="AG188" s="73" t="str">
        <f aca="false">IF(MOONDB!AR188="", "", MOONDB!AR188)</f>
        <v>still in august 2020 active, see https://www.isro.gov.in/chandrayaan-2-completes-year-around-moon</v>
      </c>
      <c r="AH188" s="73" t="str">
        <f aca="false">IF(MOONDB!AS188="", "", MOONDB!AS188)</f>
        <v/>
      </c>
      <c r="AI188" s="73" t="str">
        <f aca="false">IF(MOONDB!AT188="", "", MOONDB!AT188)</f>
        <v/>
      </c>
      <c r="AJ188" s="73" t="str">
        <f aca="false">IF(MOONDB!AU188="", "", MOONDB!AU188)</f>
        <v/>
      </c>
      <c r="AK188" s="74"/>
      <c r="AL188" s="74"/>
      <c r="AM188" s="74"/>
      <c r="AN188" s="74"/>
      <c r="AO188" s="74"/>
      <c r="AP188" s="74"/>
    </row>
    <row r="189" customFormat="false" ht="14.7" hidden="false" customHeight="true" outlineLevel="0" collapsed="false">
      <c r="A189" s="72" t="str">
        <f aca="false">IF(MOONDB!A189="", "", MOONDB!A189)</f>
        <v>Vikram Lander</v>
      </c>
      <c r="B189" s="72" t="str">
        <f aca="false">IF(MOONDB!B189="", "", MOONDB!B189)</f>
        <v>Chandrayaan 2</v>
      </c>
      <c r="C189" s="72" t="str">
        <f aca="false">IF(MOONDB!C189="", "", MOONDB!C189)</f>
        <v>Chandrayaan</v>
      </c>
      <c r="D189" s="72" t="str">
        <f aca="false">IF(MOONDB!D189="", "", MOONDB!D189)</f>
        <v>-</v>
      </c>
      <c r="E189" s="72" t="str">
        <f aca="false">IF(MOONDB!E189="", "", MOONDB!E189)</f>
        <v>2019-042A</v>
      </c>
      <c r="F189" s="72" t="str">
        <f aca="false">IF(MOONDB!F189="", "", MOONDB!F189)</f>
        <v>2019-042A</v>
      </c>
      <c r="G189" s="72" t="n">
        <f aca="false">IF(MOONDB!G189="", "", MOONDB!G189)</f>
        <v>43668</v>
      </c>
      <c r="H189" s="72" t="str">
        <f aca="false">IF(MOONDB!H189="", "", MOONDB!H189)</f>
        <v>GSLV-MkIII</v>
      </c>
      <c r="I189" s="72" t="str">
        <f aca="false">IF(MOONDB!I189="", "", MOONDB!I189)</f>
        <v>Sriharikota, India</v>
      </c>
      <c r="J189" s="72" t="str">
        <f aca="false">IF(MOONDB!J189="", "", MOONDB!J189)</f>
        <v>Indian Space Research Organization</v>
      </c>
      <c r="K189" s="72" t="str">
        <f aca="false">IF(MOONDB!K189="", "", MOONDB!K189)</f>
        <v>India</v>
      </c>
      <c r="L189" s="72" t="str">
        <f aca="false">IF(MOONDB!L189="", "", MOONDB!L189)</f>
        <v>R-LND</v>
      </c>
      <c r="M189" s="73" t="str">
        <f aca="false">IF(MOONDB!M189="", "", MOONDB!M189)</f>
        <v/>
      </c>
      <c r="N189" s="73" t="n">
        <f aca="false">IF(MOONDB!N189="", "", MOONDB!N189)</f>
        <v>1444</v>
      </c>
      <c r="O189" s="72" t="n">
        <f aca="false">IF(MOONDB!O189="", "", MOONDB!O189)</f>
        <v>1000</v>
      </c>
      <c r="P189" s="72" t="str">
        <f aca="false">IF(MOONDB!P189="", "", MOONDB!P189)</f>
        <v>Soft landing</v>
      </c>
      <c r="Q189" s="72" t="str">
        <f aca="false">IF(MOONDB!Q189="", "", MOONDB!Q189)</f>
        <v/>
      </c>
      <c r="R189" s="72" t="str">
        <f aca="false">IF(MOONDB!R189="", "", MOONDB!R189)</f>
        <v>Failure</v>
      </c>
      <c r="S189" s="72" t="str">
        <f aca="false">IF(MOONDB!S189="", "", MOONDB!S189)</f>
        <v>Lander failure</v>
      </c>
      <c r="T189" s="72" t="str">
        <f aca="false">IF(MOONDB!T189="", "", MOONDB!T189)</f>
        <v/>
      </c>
      <c r="U189" s="72" t="str">
        <f aca="false">IF(MOONDB!U189="", "", MOONDB!U189)</f>
        <v>Moon surface</v>
      </c>
      <c r="V189" s="72" t="str">
        <f aca="false">IF(MOONDB!V189="", "", MOONDB!V189)</f>
        <v>M</v>
      </c>
      <c r="W189" s="72" t="str">
        <f aca="false">IF(MOONDB!W189="", "", MOONDB!W189)</f>
        <v>Impacted (unintentional)</v>
      </c>
      <c r="X189" s="72" t="n">
        <f aca="false">IF(MOONDB!X189="", "", MOONDB!X189)</f>
        <v>43714</v>
      </c>
      <c r="Y189" s="72" t="str">
        <f aca="false">IF(MOONDB!Y189="", "", MOONDB!Y189)</f>
        <v>LRO</v>
      </c>
      <c r="Z189" s="72" t="str">
        <f aca="false">IF(MOONDB!Z189="", "", MOONDB!Z189)</f>
        <v>d</v>
      </c>
      <c r="AA189" s="73" t="n">
        <f aca="false">IF(MOONDB!AA189="", "", MOONDB!AA189)</f>
        <v>-70.881</v>
      </c>
      <c r="AB189" s="73" t="n">
        <f aca="false">IF(MOONDB!AB189="", "", MOONDB!AB189)</f>
        <v>22.784</v>
      </c>
      <c r="AC189" s="73" t="str">
        <f aca="false">IF(MOONDB!AC189="", "", MOONDB!AC189)</f>
        <v/>
      </c>
      <c r="AD189" s="73" t="str">
        <f aca="false">IF(MOONDB!AO189="", "", MOONDB!AO189)</f>
        <v/>
      </c>
      <c r="AE189" s="73" t="str">
        <f aca="false">IF(MOONDB!AP189="", "", MOONDB!AP189)</f>
        <v/>
      </c>
      <c r="AF189" s="73" t="str">
        <f aca="false">IF(MOONDB!AQ189="", "", MOONDB!AQ189)</f>
        <v/>
      </c>
      <c r="AG189" s="73" t="str">
        <f aca="false">IF(MOONDB!AR189="", "", MOONDB!AR189)</f>
        <v/>
      </c>
      <c r="AH189" s="73" t="str">
        <f aca="false">IF(MOONDB!AS189="", "", MOONDB!AS189)</f>
        <v/>
      </c>
      <c r="AI189" s="73" t="str">
        <f aca="false">IF(MOONDB!AT189="", "", MOONDB!AT189)</f>
        <v/>
      </c>
      <c r="AJ189" s="73" t="str">
        <f aca="false">IF(MOONDB!AU189="", "", MOONDB!AU189)</f>
        <v/>
      </c>
      <c r="AK189" s="74"/>
      <c r="AL189" s="74"/>
      <c r="AM189" s="74"/>
      <c r="AN189" s="74"/>
      <c r="AO189" s="74"/>
      <c r="AP189" s="74"/>
    </row>
    <row r="190" customFormat="false" ht="14.7" hidden="false" customHeight="true" outlineLevel="0" collapsed="false">
      <c r="A190" s="72" t="str">
        <f aca="false">IF(MOONDB!A190="", "", MOONDB!A190)</f>
        <v>Pragyan Rover</v>
      </c>
      <c r="B190" s="72" t="str">
        <f aca="false">IF(MOONDB!B190="", "", MOONDB!B190)</f>
        <v>Chandrayaan 2</v>
      </c>
      <c r="C190" s="72" t="str">
        <f aca="false">IF(MOONDB!C190="", "", MOONDB!C190)</f>
        <v>Chandrayaan</v>
      </c>
      <c r="D190" s="72" t="str">
        <f aca="false">IF(MOONDB!D190="", "", MOONDB!D190)</f>
        <v>Vikram Lander</v>
      </c>
      <c r="E190" s="72" t="str">
        <f aca="false">IF(MOONDB!E190="", "", MOONDB!E190)</f>
        <v>2019-042A</v>
      </c>
      <c r="F190" s="72" t="str">
        <f aca="false">IF(MOONDB!F190="", "", MOONDB!F190)</f>
        <v>2019-042A</v>
      </c>
      <c r="G190" s="72" t="n">
        <f aca="false">IF(MOONDB!G190="", "", MOONDB!G190)</f>
        <v>43668</v>
      </c>
      <c r="H190" s="72" t="str">
        <f aca="false">IF(MOONDB!H190="", "", MOONDB!H190)</f>
        <v>GSLV-MkIII</v>
      </c>
      <c r="I190" s="72" t="str">
        <f aca="false">IF(MOONDB!I190="", "", MOONDB!I190)</f>
        <v>Sriharikota, India</v>
      </c>
      <c r="J190" s="72" t="str">
        <f aca="false">IF(MOONDB!J190="", "", MOONDB!J190)</f>
        <v>Indian Space Research Organization</v>
      </c>
      <c r="K190" s="72" t="str">
        <f aca="false">IF(MOONDB!K190="", "", MOONDB!K190)</f>
        <v>India</v>
      </c>
      <c r="L190" s="72" t="str">
        <f aca="false">IF(MOONDB!L190="", "", MOONDB!L190)</f>
        <v>R-ROV</v>
      </c>
      <c r="M190" s="73" t="str">
        <f aca="false">IF(MOONDB!M190="", "", MOONDB!M190)</f>
        <v/>
      </c>
      <c r="N190" s="73" t="n">
        <f aca="false">IF(MOONDB!N190="", "", MOONDB!N190)</f>
        <v>27</v>
      </c>
      <c r="O190" s="72" t="n">
        <f aca="false">IF(MOONDB!O190="", "", MOONDB!O190)</f>
        <v>1000</v>
      </c>
      <c r="P190" s="72" t="str">
        <f aca="false">IF(MOONDB!P190="", "", MOONDB!P190)</f>
        <v>Surface exploration</v>
      </c>
      <c r="Q190" s="72" t="str">
        <f aca="false">IF(MOONDB!Q190="", "", MOONDB!Q190)</f>
        <v/>
      </c>
      <c r="R190" s="72" t="str">
        <f aca="false">IF(MOONDB!R190="", "", MOONDB!R190)</f>
        <v>Unproven</v>
      </c>
      <c r="S190" s="72" t="str">
        <f aca="false">IF(MOONDB!S190="", "", MOONDB!S190)</f>
        <v>Lander failure</v>
      </c>
      <c r="T190" s="72" t="str">
        <f aca="false">IF(MOONDB!T190="", "", MOONDB!T190)</f>
        <v/>
      </c>
      <c r="U190" s="72" t="str">
        <f aca="false">IF(MOONDB!U190="", "", MOONDB!U190)</f>
        <v>Moon surface</v>
      </c>
      <c r="V190" s="72" t="str">
        <f aca="false">IF(MOONDB!V190="", "", MOONDB!V190)</f>
        <v>M</v>
      </c>
      <c r="W190" s="72" t="str">
        <f aca="false">IF(MOONDB!W190="", "", MOONDB!W190)</f>
        <v>Impacted (unintentional)</v>
      </c>
      <c r="X190" s="72" t="n">
        <f aca="false">IF(MOONDB!X190="", "", MOONDB!X190)</f>
        <v>43714</v>
      </c>
      <c r="Y190" s="72" t="str">
        <f aca="false">IF(MOONDB!Y190="", "", MOONDB!Y190)</f>
        <v>LRO</v>
      </c>
      <c r="Z190" s="72" t="str">
        <f aca="false">IF(MOONDB!Z190="", "", MOONDB!Z190)</f>
        <v>d</v>
      </c>
      <c r="AA190" s="73" t="n">
        <f aca="false">IF(MOONDB!AA190="", "", MOONDB!AA190)</f>
        <v>-70.881</v>
      </c>
      <c r="AB190" s="73" t="n">
        <f aca="false">IF(MOONDB!AB190="", "", MOONDB!AB190)</f>
        <v>22.784</v>
      </c>
      <c r="AC190" s="73" t="str">
        <f aca="false">IF(MOONDB!AC190="", "", MOONDB!AC190)</f>
        <v/>
      </c>
      <c r="AD190" s="73" t="str">
        <f aca="false">IF(MOONDB!AO190="", "", MOONDB!AO190)</f>
        <v/>
      </c>
      <c r="AE190" s="73" t="str">
        <f aca="false">IF(MOONDB!AP190="", "", MOONDB!AP190)</f>
        <v/>
      </c>
      <c r="AF190" s="73" t="str">
        <f aca="false">IF(MOONDB!AQ190="", "", MOONDB!AQ190)</f>
        <v/>
      </c>
      <c r="AG190" s="73" t="str">
        <f aca="false">IF(MOONDB!AR190="", "", MOONDB!AR190)</f>
        <v/>
      </c>
      <c r="AH190" s="73" t="str">
        <f aca="false">IF(MOONDB!AS190="", "", MOONDB!AS190)</f>
        <v/>
      </c>
      <c r="AI190" s="73" t="str">
        <f aca="false">IF(MOONDB!AT190="", "", MOONDB!AT190)</f>
        <v/>
      </c>
      <c r="AJ190" s="73" t="str">
        <f aca="false">IF(MOONDB!AU190="", "", MOONDB!AU190)</f>
        <v/>
      </c>
      <c r="AK190" s="74"/>
      <c r="AL190" s="74"/>
      <c r="AM190" s="74"/>
      <c r="AN190" s="74"/>
      <c r="AO190" s="74"/>
      <c r="AP190" s="74"/>
    </row>
    <row r="191" customFormat="false" ht="14.7" hidden="false" customHeight="true" outlineLevel="0" collapsed="false">
      <c r="A191" s="72" t="str">
        <f aca="false">IF(MOONDB!A191="", "", MOONDB!A191)</f>
        <v>Chang'e 5 Orbiter</v>
      </c>
      <c r="B191" s="72" t="str">
        <f aca="false">IF(MOONDB!B191="", "", MOONDB!B191)</f>
        <v>Chang'e 5</v>
      </c>
      <c r="C191" s="72" t="str">
        <f aca="false">IF(MOONDB!C191="", "", MOONDB!C191)</f>
        <v>Chang'e</v>
      </c>
      <c r="D191" s="72" t="str">
        <f aca="false">IF(MOONDB!D191="", "", MOONDB!D191)</f>
        <v>-</v>
      </c>
      <c r="E191" s="72" t="str">
        <f aca="false">IF(MOONDB!E191="", "", MOONDB!E191)</f>
        <v>2020-087A</v>
      </c>
      <c r="F191" s="72" t="str">
        <f aca="false">IF(MOONDB!F191="", "", MOONDB!F191)</f>
        <v>2020-087A</v>
      </c>
      <c r="G191" s="72" t="n">
        <f aca="false">IF(MOONDB!G191="", "", MOONDB!G191)</f>
        <v>44158</v>
      </c>
      <c r="H191" s="72" t="str">
        <f aca="false">IF(MOONDB!H191="", "", MOONDB!H191)</f>
        <v>Long March 5</v>
      </c>
      <c r="I191" s="72" t="str">
        <f aca="false">IF(MOONDB!I191="", "", MOONDB!I191)</f>
        <v>Wenchang, Peoples Republic of China</v>
      </c>
      <c r="J191" s="72" t="str">
        <f aca="false">IF(MOONDB!J191="", "", MOONDB!J191)</f>
        <v>China National Space Administration</v>
      </c>
      <c r="K191" s="72" t="str">
        <f aca="false">IF(MOONDB!K191="", "", MOONDB!K191)</f>
        <v>China</v>
      </c>
      <c r="L191" s="72" t="str">
        <f aca="false">IF(MOONDB!L191="", "", MOONDB!L191)</f>
        <v>R-ORB</v>
      </c>
      <c r="M191" s="73" t="str">
        <f aca="false">IF(MOONDB!M191="", "", MOONDB!M191)</f>
        <v/>
      </c>
      <c r="N191" s="73" t="n">
        <f aca="false">IF(MOONDB!N191="", "", MOONDB!N191)</f>
        <v>1680</v>
      </c>
      <c r="O191" s="72" t="str">
        <f aca="false">IF(MOONDB!O191="", "", MOONDB!O191)</f>
        <v/>
      </c>
      <c r="P191" s="72" t="str">
        <f aca="false">IF(MOONDB!P191="", "", MOONDB!P191)</f>
        <v>Multiple</v>
      </c>
      <c r="Q191" s="72" t="str">
        <f aca="false">IF(MOONDB!Q191="", "", MOONDB!Q191)</f>
        <v>M-DRO</v>
      </c>
      <c r="R191" s="72" t="str">
        <f aca="false">IF(MOONDB!R191="", "", MOONDB!R191)</f>
        <v>Active</v>
      </c>
      <c r="S191" s="72" t="str">
        <f aca="false">IF(MOONDB!S191="", "", MOONDB!S191)</f>
        <v/>
      </c>
      <c r="T191" s="72" t="str">
        <f aca="false">IF(MOONDB!T191="", "", MOONDB!T191)</f>
        <v>Extended mission to SEL1 and then DRO</v>
      </c>
      <c r="U191" s="72" t="str">
        <f aca="false">IF(MOONDB!U191="", "", MOONDB!U191)</f>
        <v>Unknown</v>
      </c>
      <c r="V191" s="72" t="str">
        <f aca="false">IF(MOONDB!V191="", "", MOONDB!V191)</f>
        <v>L2</v>
      </c>
      <c r="W191" s="72" t="str">
        <f aca="false">IF(MOONDB!W191="", "", MOONDB!W191)</f>
        <v>Cislunar orbit (EML2)</v>
      </c>
      <c r="X191" s="72" t="n">
        <f aca="false">IF(MOONDB!X191="", "", MOONDB!X191)</f>
        <v>44563</v>
      </c>
      <c r="Y191" s="72" t="str">
        <f aca="false">IF(MOONDB!Y191="", "", MOONDB!Y191)</f>
        <v/>
      </c>
      <c r="Z191" s="72" t="str">
        <f aca="false">IF(MOONDB!Z191="", "", MOONDB!Z191)</f>
        <v/>
      </c>
      <c r="AA191" s="73" t="str">
        <f aca="false">IF(MOONDB!AA191="", "", MOONDB!AA191)</f>
        <v/>
      </c>
      <c r="AB191" s="73" t="str">
        <f aca="false">IF(MOONDB!AB191="", "", MOONDB!AB191)</f>
        <v/>
      </c>
      <c r="AC191" s="73" t="str">
        <f aca="false">IF(MOONDB!AC191="", "", MOONDB!AC191)</f>
        <v>No</v>
      </c>
      <c r="AD191" s="73" t="str">
        <f aca="false">IF(MOONDB!AO191="", "", MOONDB!AO191)</f>
        <v>cylinder</v>
      </c>
      <c r="AE191" s="73" t="n">
        <f aca="false">IF(MOONDB!AP191="", "", MOONDB!AP191)</f>
        <v>8</v>
      </c>
      <c r="AF191" s="73" t="n">
        <f aca="false">IF(MOONDB!AQ191="", "", MOONDB!AQ191)</f>
        <v>2.4</v>
      </c>
      <c r="AG191" s="73" t="str">
        <f aca="false">IF(MOONDB!AR191="", "", MOONDB!AR191)</f>
        <v>https://www.thespacereview.com/article/4365/1</v>
      </c>
      <c r="AH191" s="73" t="str">
        <f aca="false">IF(MOONDB!AS191="", "", MOONDB!AS191)</f>
        <v/>
      </c>
      <c r="AI191" s="73" t="str">
        <f aca="false">IF(MOONDB!AT191="", "", MOONDB!AT191)</f>
        <v/>
      </c>
      <c r="AJ191" s="73" t="str">
        <f aca="false">IF(MOONDB!AU191="", "", MOONDB!AU191)</f>
        <v/>
      </c>
      <c r="AK191" s="74"/>
      <c r="AL191" s="74"/>
      <c r="AM191" s="74"/>
      <c r="AN191" s="74"/>
      <c r="AO191" s="74"/>
      <c r="AP191" s="74"/>
    </row>
    <row r="192" customFormat="false" ht="14.7" hidden="false" customHeight="true" outlineLevel="0" collapsed="false">
      <c r="A192" s="72" t="str">
        <f aca="false">IF(MOONDB!A192="", "", MOONDB!A192)</f>
        <v>Chang'e 5 Lander</v>
      </c>
      <c r="B192" s="72" t="str">
        <f aca="false">IF(MOONDB!B192="", "", MOONDB!B192)</f>
        <v>Chang'e 5</v>
      </c>
      <c r="C192" s="72" t="str">
        <f aca="false">IF(MOONDB!C192="", "", MOONDB!C192)</f>
        <v>Chang'e</v>
      </c>
      <c r="D192" s="72" t="str">
        <f aca="false">IF(MOONDB!D192="", "", MOONDB!D192)</f>
        <v>-</v>
      </c>
      <c r="E192" s="72" t="str">
        <f aca="false">IF(MOONDB!E192="", "", MOONDB!E192)</f>
        <v/>
      </c>
      <c r="F192" s="72" t="str">
        <f aca="false">IF(MOONDB!F192="", "", MOONDB!F192)</f>
        <v/>
      </c>
      <c r="G192" s="72" t="n">
        <f aca="false">IF(MOONDB!G192="", "", MOONDB!G192)</f>
        <v>44158</v>
      </c>
      <c r="H192" s="72" t="str">
        <f aca="false">IF(MOONDB!H192="", "", MOONDB!H192)</f>
        <v>Long March 5</v>
      </c>
      <c r="I192" s="72" t="str">
        <f aca="false">IF(MOONDB!I192="", "", MOONDB!I192)</f>
        <v>Wenchang, Peoples Republic of China</v>
      </c>
      <c r="J192" s="72" t="str">
        <f aca="false">IF(MOONDB!J192="", "", MOONDB!J192)</f>
        <v>China National Space Administration</v>
      </c>
      <c r="K192" s="72" t="str">
        <f aca="false">IF(MOONDB!K192="", "", MOONDB!K192)</f>
        <v>China</v>
      </c>
      <c r="L192" s="72" t="str">
        <f aca="false">IF(MOONDB!L192="", "", MOONDB!L192)</f>
        <v>R-LND</v>
      </c>
      <c r="M192" s="73" t="str">
        <f aca="false">IF(MOONDB!M192="", "", MOONDB!M192)</f>
        <v/>
      </c>
      <c r="N192" s="73" t="str">
        <f aca="false">IF(MOONDB!N192="", "", MOONDB!N192)</f>
        <v/>
      </c>
      <c r="O192" s="72" t="str">
        <f aca="false">IF(MOONDB!O192="", "", MOONDB!O192)</f>
        <v/>
      </c>
      <c r="P192" s="72" t="str">
        <f aca="false">IF(MOONDB!P192="", "", MOONDB!P192)</f>
        <v>Soft landing</v>
      </c>
      <c r="Q192" s="72" t="str">
        <f aca="false">IF(MOONDB!Q192="", "", MOONDB!Q192)</f>
        <v/>
      </c>
      <c r="R192" s="72" t="str">
        <f aca="false">IF(MOONDB!R192="", "", MOONDB!R192)</f>
        <v>Success</v>
      </c>
      <c r="S192" s="72" t="str">
        <f aca="false">IF(MOONDB!S192="", "", MOONDB!S192)</f>
        <v/>
      </c>
      <c r="T192" s="72" t="str">
        <f aca="false">IF(MOONDB!T192="", "", MOONDB!T192)</f>
        <v/>
      </c>
      <c r="U192" s="72" t="str">
        <f aca="false">IF(MOONDB!U192="", "", MOONDB!U192)</f>
        <v>Moon surface</v>
      </c>
      <c r="V192" s="72" t="str">
        <f aca="false">IF(MOONDB!V192="", "", MOONDB!V192)</f>
        <v>M</v>
      </c>
      <c r="W192" s="72" t="str">
        <f aca="false">IF(MOONDB!W192="", "", MOONDB!W192)</f>
        <v>Soft landed (Moon)</v>
      </c>
      <c r="X192" s="72" t="n">
        <f aca="false">IF(MOONDB!X192="", "", MOONDB!X192)</f>
        <v>44166</v>
      </c>
      <c r="Y192" s="72" t="str">
        <f aca="false">IF(MOONDB!Y192="", "", MOONDB!Y192)</f>
        <v>LRO</v>
      </c>
      <c r="Z192" s="72" t="str">
        <f aca="false">IF(MOONDB!Z192="", "", MOONDB!Z192)</f>
        <v/>
      </c>
      <c r="AA192" s="73" t="n">
        <f aca="false">IF(MOONDB!AA192="", "", MOONDB!AA192)</f>
        <v>43.1</v>
      </c>
      <c r="AB192" s="73" t="n">
        <f aca="false">IF(MOONDB!AB192="", "", MOONDB!AB192)</f>
        <v>51.8</v>
      </c>
      <c r="AC192" s="73" t="str">
        <f aca="false">IF(MOONDB!AC192="", "", MOONDB!AC192)</f>
        <v/>
      </c>
      <c r="AD192" s="73" t="str">
        <f aca="false">IF(MOONDB!AO192="", "", MOONDB!AO192)</f>
        <v/>
      </c>
      <c r="AE192" s="73" t="str">
        <f aca="false">IF(MOONDB!AP192="", "", MOONDB!AP192)</f>
        <v/>
      </c>
      <c r="AF192" s="73" t="str">
        <f aca="false">IF(MOONDB!AQ192="", "", MOONDB!AQ192)</f>
        <v/>
      </c>
      <c r="AG192" s="73" t="str">
        <f aca="false">IF(MOONDB!AR192="", "", MOONDB!AR192)</f>
        <v>https://news.cgtn.com/news/2020-12-20/What-happened-to-Chang-e-5-s-ASCcender-lander-and-orbiter--WmW0pHpr3i/index.html
https://www.nytimes.com/2020/12/01/science/china-moon-landing.html</v>
      </c>
      <c r="AH192" s="73" t="str">
        <f aca="false">IF(MOONDB!AS192="", "", MOONDB!AS192)</f>
        <v/>
      </c>
      <c r="AI192" s="73" t="str">
        <f aca="false">IF(MOONDB!AT192="", "", MOONDB!AT192)</f>
        <v/>
      </c>
      <c r="AJ192" s="73" t="str">
        <f aca="false">IF(MOONDB!AU192="", "", MOONDB!AU192)</f>
        <v/>
      </c>
      <c r="AK192" s="74"/>
      <c r="AL192" s="74"/>
      <c r="AM192" s="74"/>
      <c r="AN192" s="74"/>
      <c r="AO192" s="74"/>
      <c r="AP192" s="74"/>
    </row>
    <row r="193" customFormat="false" ht="14.7" hidden="false" customHeight="true" outlineLevel="0" collapsed="false">
      <c r="A193" s="72" t="str">
        <f aca="false">IF(MOONDB!A193="", "", MOONDB!A193)</f>
        <v>Chang'e 5 Ascender</v>
      </c>
      <c r="B193" s="72" t="str">
        <f aca="false">IF(MOONDB!B193="", "", MOONDB!B193)</f>
        <v>Chang'e 5</v>
      </c>
      <c r="C193" s="72" t="str">
        <f aca="false">IF(MOONDB!C193="", "", MOONDB!C193)</f>
        <v>Chang'e</v>
      </c>
      <c r="D193" s="72" t="str">
        <f aca="false">IF(MOONDB!D193="", "", MOONDB!D193)</f>
        <v>-</v>
      </c>
      <c r="E193" s="72" t="str">
        <f aca="false">IF(MOONDB!E193="", "", MOONDB!E193)</f>
        <v/>
      </c>
      <c r="F193" s="72" t="str">
        <f aca="false">IF(MOONDB!F193="", "", MOONDB!F193)</f>
        <v/>
      </c>
      <c r="G193" s="72" t="n">
        <f aca="false">IF(MOONDB!G193="", "", MOONDB!G193)</f>
        <v>44158</v>
      </c>
      <c r="H193" s="72" t="str">
        <f aca="false">IF(MOONDB!H193="", "", MOONDB!H193)</f>
        <v>Long March 5</v>
      </c>
      <c r="I193" s="72" t="str">
        <f aca="false">IF(MOONDB!I193="", "", MOONDB!I193)</f>
        <v>Wenchang, Peoples Republic of China</v>
      </c>
      <c r="J193" s="72" t="str">
        <f aca="false">IF(MOONDB!J193="", "", MOONDB!J193)</f>
        <v>China National Space Administration</v>
      </c>
      <c r="K193" s="72" t="str">
        <f aca="false">IF(MOONDB!K193="", "", MOONDB!K193)</f>
        <v>China</v>
      </c>
      <c r="L193" s="72" t="str">
        <f aca="false">IF(MOONDB!L193="", "", MOONDB!L193)</f>
        <v>R-ASC</v>
      </c>
      <c r="M193" s="73" t="str">
        <f aca="false">IF(MOONDB!M193="", "", MOONDB!M193)</f>
        <v/>
      </c>
      <c r="N193" s="73" t="str">
        <f aca="false">IF(MOONDB!N193="", "", MOONDB!N193)</f>
        <v/>
      </c>
      <c r="O193" s="72" t="str">
        <f aca="false">IF(MOONDB!O193="", "", MOONDB!O193)</f>
        <v/>
      </c>
      <c r="P193" s="72" t="str">
        <f aca="false">IF(MOONDB!P193="", "", MOONDB!P193)</f>
        <v>Sample return (from surface)</v>
      </c>
      <c r="Q193" s="72" t="str">
        <f aca="false">IF(MOONDB!Q193="", "", MOONDB!Q193)</f>
        <v/>
      </c>
      <c r="R193" s="72" t="str">
        <f aca="false">IF(MOONDB!R193="", "", MOONDB!R193)</f>
        <v>Success</v>
      </c>
      <c r="S193" s="72" t="str">
        <f aca="false">IF(MOONDB!S193="", "", MOONDB!S193)</f>
        <v/>
      </c>
      <c r="T193" s="72" t="str">
        <f aca="false">IF(MOONDB!T193="", "", MOONDB!T193)</f>
        <v/>
      </c>
      <c r="U193" s="72" t="str">
        <f aca="false">IF(MOONDB!U193="", "", MOONDB!U193)</f>
        <v>Moon impact</v>
      </c>
      <c r="V193" s="72" t="str">
        <f aca="false">IF(MOONDB!V193="", "", MOONDB!V193)</f>
        <v>M</v>
      </c>
      <c r="W193" s="72" t="str">
        <f aca="false">IF(MOONDB!W193="", "", MOONDB!W193)</f>
        <v>Impacted (commanded)</v>
      </c>
      <c r="X193" s="72" t="n">
        <f aca="false">IF(MOONDB!X193="", "", MOONDB!X193)</f>
        <v>44173</v>
      </c>
      <c r="Y193" s="72" t="str">
        <f aca="false">IF(MOONDB!Y193="", "", MOONDB!Y193)</f>
        <v/>
      </c>
      <c r="Z193" s="72" t="str">
        <f aca="false">IF(MOONDB!Z193="", "", MOONDB!Z193)</f>
        <v/>
      </c>
      <c r="AA193" s="73" t="n">
        <f aca="false">IF(MOONDB!AA193="", "", MOONDB!AA193)</f>
        <v>-30</v>
      </c>
      <c r="AB193" s="73" t="n">
        <f aca="false">IF(MOONDB!AB193="", "", MOONDB!AB193)</f>
        <v>0</v>
      </c>
      <c r="AC193" s="73" t="str">
        <f aca="false">IF(MOONDB!AC193="", "", MOONDB!AC193)</f>
        <v/>
      </c>
      <c r="AD193" s="73" t="str">
        <f aca="false">IF(MOONDB!AO193="", "", MOONDB!AO193)</f>
        <v/>
      </c>
      <c r="AE193" s="73" t="str">
        <f aca="false">IF(MOONDB!AP193="", "", MOONDB!AP193)</f>
        <v/>
      </c>
      <c r="AF193" s="73" t="str">
        <f aca="false">IF(MOONDB!AQ193="", "", MOONDB!AQ193)</f>
        <v/>
      </c>
      <c r="AG193" s="73" t="str">
        <f aca="false">IF(MOONDB!AR193="", "", MOONDB!AR193)</f>
        <v>https://news.cgtn.com/news/2020-12-20/What-happened-to-Chang-e-5-s-ASCcender-lander-and-orbiter--WmW0pHpr3i/index.html
https://spacenews.com/change-5-spacecraft-smashes-into-moon-after-completing-mission/</v>
      </c>
      <c r="AH193" s="73" t="str">
        <f aca="false">IF(MOONDB!AS193="", "", MOONDB!AS193)</f>
        <v/>
      </c>
      <c r="AI193" s="73" t="str">
        <f aca="false">IF(MOONDB!AT193="", "", MOONDB!AT193)</f>
        <v/>
      </c>
      <c r="AJ193" s="73" t="str">
        <f aca="false">IF(MOONDB!AU193="", "", MOONDB!AU193)</f>
        <v/>
      </c>
      <c r="AK193" s="74"/>
      <c r="AL193" s="74"/>
      <c r="AM193" s="74"/>
      <c r="AN193" s="74"/>
      <c r="AO193" s="74"/>
      <c r="AP193" s="74"/>
    </row>
    <row r="194" customFormat="false" ht="14.7" hidden="false" customHeight="true" outlineLevel="0" collapsed="false">
      <c r="A194" s="72" t="str">
        <f aca="false">IF(MOONDB!A194="", "", MOONDB!A194)</f>
        <v>Chang'e 5 Return Capsule</v>
      </c>
      <c r="B194" s="72" t="str">
        <f aca="false">IF(MOONDB!B194="", "", MOONDB!B194)</f>
        <v>Chang'e 5</v>
      </c>
      <c r="C194" s="72" t="str">
        <f aca="false">IF(MOONDB!C194="", "", MOONDB!C194)</f>
        <v>Chang'e</v>
      </c>
      <c r="D194" s="72" t="str">
        <f aca="false">IF(MOONDB!D194="", "", MOONDB!D194)</f>
        <v>-</v>
      </c>
      <c r="E194" s="72" t="str">
        <f aca="false">IF(MOONDB!E194="", "", MOONDB!E194)</f>
        <v/>
      </c>
      <c r="F194" s="72" t="str">
        <f aca="false">IF(MOONDB!F194="", "", MOONDB!F194)</f>
        <v/>
      </c>
      <c r="G194" s="72" t="n">
        <f aca="false">IF(MOONDB!G194="", "", MOONDB!G194)</f>
        <v>44158</v>
      </c>
      <c r="H194" s="72" t="str">
        <f aca="false">IF(MOONDB!H194="", "", MOONDB!H194)</f>
        <v>Long March 5</v>
      </c>
      <c r="I194" s="72" t="str">
        <f aca="false">IF(MOONDB!I194="", "", MOONDB!I194)</f>
        <v>Wenchang, Peoples Republic of China</v>
      </c>
      <c r="J194" s="72" t="str">
        <f aca="false">IF(MOONDB!J194="", "", MOONDB!J194)</f>
        <v>China National Space Administration</v>
      </c>
      <c r="K194" s="72" t="str">
        <f aca="false">IF(MOONDB!K194="", "", MOONDB!K194)</f>
        <v>China</v>
      </c>
      <c r="L194" s="72" t="str">
        <f aca="false">IF(MOONDB!L194="", "", MOONDB!L194)</f>
        <v>R-RTN</v>
      </c>
      <c r="M194" s="73" t="str">
        <f aca="false">IF(MOONDB!M194="", "", MOONDB!M194)</f>
        <v/>
      </c>
      <c r="N194" s="73" t="str">
        <f aca="false">IF(MOONDB!N194="", "", MOONDB!N194)</f>
        <v/>
      </c>
      <c r="O194" s="72" t="str">
        <f aca="false">IF(MOONDB!O194="", "", MOONDB!O194)</f>
        <v/>
      </c>
      <c r="P194" s="72" t="str">
        <f aca="false">IF(MOONDB!P194="", "", MOONDB!P194)</f>
        <v>Sample return (from orbit)</v>
      </c>
      <c r="Q194" s="72" t="str">
        <f aca="false">IF(MOONDB!Q194="", "", MOONDB!Q194)</f>
        <v/>
      </c>
      <c r="R194" s="72" t="str">
        <f aca="false">IF(MOONDB!R194="", "", MOONDB!R194)</f>
        <v>Success</v>
      </c>
      <c r="S194" s="72" t="str">
        <f aca="false">IF(MOONDB!S194="", "", MOONDB!S194)</f>
        <v/>
      </c>
      <c r="T194" s="72" t="str">
        <f aca="false">IF(MOONDB!T194="", "", MOONDB!T194)</f>
        <v/>
      </c>
      <c r="U194" s="72" t="str">
        <f aca="false">IF(MOONDB!U194="", "", MOONDB!U194)</f>
        <v>Earth soft landing</v>
      </c>
      <c r="V194" s="72" t="str">
        <f aca="false">IF(MOONDB!V194="", "", MOONDB!V194)</f>
        <v>E</v>
      </c>
      <c r="W194" s="72" t="str">
        <f aca="false">IF(MOONDB!W194="", "", MOONDB!W194)</f>
        <v>Soft landed (Earth)</v>
      </c>
      <c r="X194" s="72" t="n">
        <f aca="false">IF(MOONDB!X194="", "", MOONDB!X194)</f>
        <v>44181</v>
      </c>
      <c r="Y194" s="72" t="str">
        <f aca="false">IF(MOONDB!Y194="", "", MOONDB!Y194)</f>
        <v/>
      </c>
      <c r="Z194" s="72" t="str">
        <f aca="false">IF(MOONDB!Z194="", "", MOONDB!Z194)</f>
        <v> </v>
      </c>
      <c r="AA194" s="73" t="str">
        <f aca="false">IF(MOONDB!AA194="", "", MOONDB!AA194)</f>
        <v/>
      </c>
      <c r="AB194" s="73" t="str">
        <f aca="false">IF(MOONDB!AB194="", "", MOONDB!AB194)</f>
        <v/>
      </c>
      <c r="AC194" s="73" t="str">
        <f aca="false">IF(MOONDB!AC194="", "", MOONDB!AC194)</f>
        <v/>
      </c>
      <c r="AD194" s="73" t="str">
        <f aca="false">IF(MOONDB!AO194="", "", MOONDB!AO194)</f>
        <v/>
      </c>
      <c r="AE194" s="73" t="str">
        <f aca="false">IF(MOONDB!AP194="", "", MOONDB!AP194)</f>
        <v/>
      </c>
      <c r="AF194" s="73" t="str">
        <f aca="false">IF(MOONDB!AQ194="", "", MOONDB!AQ194)</f>
        <v/>
      </c>
      <c r="AG194" s="73" t="str">
        <f aca="false">IF(MOONDB!AR194="", "", MOONDB!AR194)</f>
        <v>https://news.cgtn.com/news/2020-12-20/What-happened-to-Chang-e-5-s-ASCcender-lander-and-orbiter--WmW0pHpr3i/index.html</v>
      </c>
      <c r="AH194" s="73" t="str">
        <f aca="false">IF(MOONDB!AS194="", "", MOONDB!AS194)</f>
        <v/>
      </c>
      <c r="AI194" s="73" t="str">
        <f aca="false">IF(MOONDB!AT194="", "", MOONDB!AT194)</f>
        <v/>
      </c>
      <c r="AJ194" s="73" t="str">
        <f aca="false">IF(MOONDB!AU194="", "", MOONDB!AU194)</f>
        <v/>
      </c>
      <c r="AK194" s="74"/>
      <c r="AL194" s="74"/>
      <c r="AM194" s="74"/>
      <c r="AN194" s="74"/>
      <c r="AO194" s="74"/>
      <c r="AP194" s="74"/>
    </row>
    <row r="195" customFormat="false" ht="14.7" hidden="false" customHeight="true" outlineLevel="0" collapsed="false">
      <c r="A195" s="72" t="str">
        <f aca="false">IF(MOONDB!A195="", "", MOONDB!A195)</f>
        <v>CAPSTONE</v>
      </c>
      <c r="B195" s="72" t="str">
        <f aca="false">IF(MOONDB!B195="", "", MOONDB!B195)</f>
        <v>CAPSTONE</v>
      </c>
      <c r="C195" s="72" t="str">
        <f aca="false">IF(MOONDB!C195="", "", MOONDB!C195)</f>
        <v>Artemis</v>
      </c>
      <c r="D195" s="72" t="str">
        <f aca="false">IF(MOONDB!D195="", "", MOONDB!D195)</f>
        <v>-</v>
      </c>
      <c r="E195" s="72" t="str">
        <f aca="false">IF(MOONDB!E195="", "", MOONDB!E195)</f>
        <v>2022-070A</v>
      </c>
      <c r="F195" s="72" t="str">
        <f aca="false">IF(MOONDB!F195="", "", MOONDB!F195)</f>
        <v/>
      </c>
      <c r="G195" s="72" t="n">
        <f aca="false">IF(MOONDB!G195="", "", MOONDB!G195)</f>
        <v>44740</v>
      </c>
      <c r="H195" s="72" t="str">
        <f aca="false">IF(MOONDB!H195="", "", MOONDB!H195)</f>
        <v>Electron</v>
      </c>
      <c r="I195" s="72" t="str">
        <f aca="false">IF(MOONDB!I195="", "", MOONDB!I195)</f>
        <v>Mahia Peninsula, New Zealand</v>
      </c>
      <c r="J195" s="72" t="str">
        <f aca="false">IF(MOONDB!J195="", "", MOONDB!J195)</f>
        <v>NASA</v>
      </c>
      <c r="K195" s="72" t="str">
        <f aca="false">IF(MOONDB!K195="", "", MOONDB!K195)</f>
        <v>USA</v>
      </c>
      <c r="L195" s="72" t="str">
        <f aca="false">IF(MOONDB!L195="", "", MOONDB!L195)</f>
        <v>R-ORB</v>
      </c>
      <c r="M195" s="73" t="str">
        <f aca="false">IF(MOONDB!M195="", "", MOONDB!M195)</f>
        <v/>
      </c>
      <c r="N195" s="73" t="str">
        <f aca="false">IF(MOONDB!N195="", "", MOONDB!N195)</f>
        <v/>
      </c>
      <c r="O195" s="72" t="str">
        <f aca="false">IF(MOONDB!O195="", "", MOONDB!O195)</f>
        <v/>
      </c>
      <c r="P195" s="72" t="str">
        <f aca="false">IF(MOONDB!P195="", "", MOONDB!P195)</f>
        <v>Cislunar orbit</v>
      </c>
      <c r="Q195" s="72" t="str">
        <f aca="false">IF(MOONDB!Q195="", "", MOONDB!Q195)</f>
        <v>L2S NRHO</v>
      </c>
      <c r="R195" s="72" t="str">
        <f aca="false">IF(MOONDB!R195="", "", MOONDB!R195)</f>
        <v>Active</v>
      </c>
      <c r="S195" s="72" t="str">
        <f aca="false">IF(MOONDB!S195="", "", MOONDB!S195)</f>
        <v/>
      </c>
      <c r="T195" s="72" t="str">
        <f aca="false">IF(MOONDB!T195="", "", MOONDB!T195)</f>
        <v/>
      </c>
      <c r="U195" s="72" t="str">
        <f aca="false">IF(MOONDB!U195="", "", MOONDB!U195)</f>
        <v>Unknown</v>
      </c>
      <c r="V195" s="72" t="str">
        <f aca="false">IF(MOONDB!V195="", "", MOONDB!V195)</f>
        <v>L2</v>
      </c>
      <c r="W195" s="72" t="str">
        <f aca="false">IF(MOONDB!W195="", "", MOONDB!W195)</f>
        <v>Cislunar orbit (EML2)</v>
      </c>
      <c r="X195" s="72" t="n">
        <f aca="false">IF(MOONDB!X195="", "", MOONDB!X195)</f>
        <v>44879</v>
      </c>
      <c r="Y195" s="72" t="str">
        <f aca="false">IF(MOONDB!Y195="", "", MOONDB!Y195)</f>
        <v/>
      </c>
      <c r="Z195" s="72" t="str">
        <f aca="false">IF(MOONDB!Z195="", "", MOONDB!Z195)</f>
        <v/>
      </c>
      <c r="AA195" s="73" t="str">
        <f aca="false">IF(MOONDB!AA195="", "", MOONDB!AA195)</f>
        <v/>
      </c>
      <c r="AB195" s="73" t="str">
        <f aca="false">IF(MOONDB!AB195="", "", MOONDB!AB195)</f>
        <v/>
      </c>
      <c r="AC195" s="73" t="str">
        <f aca="false">IF(MOONDB!AC195="", "", MOONDB!AC195)</f>
        <v>Yes</v>
      </c>
      <c r="AD195" s="73" t="str">
        <f aca="false">IF(MOONDB!AO195="", "", MOONDB!AO195)</f>
        <v/>
      </c>
      <c r="AE195" s="73" t="str">
        <f aca="false">IF(MOONDB!AP195="", "", MOONDB!AP195)</f>
        <v/>
      </c>
      <c r="AF195" s="73" t="str">
        <f aca="false">IF(MOONDB!AQ195="", "", MOONDB!AQ195)</f>
        <v/>
      </c>
      <c r="AG195" s="73" t="str">
        <f aca="false">IF(MOONDB!AR195="", "", MOONDB!AR195)</f>
        <v/>
      </c>
      <c r="AH195" s="73" t="str">
        <f aca="false">IF(MOONDB!AS195="", "", MOONDB!AS195)</f>
        <v/>
      </c>
      <c r="AI195" s="73" t="str">
        <f aca="false">IF(MOONDB!AT195="", "", MOONDB!AT195)</f>
        <v/>
      </c>
      <c r="AJ195" s="73" t="str">
        <f aca="false">IF(MOONDB!AU195="", "", MOONDB!AU195)</f>
        <v/>
      </c>
      <c r="AK195" s="74"/>
      <c r="AL195" s="74"/>
      <c r="AM195" s="74"/>
      <c r="AN195" s="74"/>
      <c r="AO195" s="74"/>
      <c r="AP195" s="74"/>
    </row>
    <row r="196" customFormat="false" ht="13.8" hidden="false" customHeight="false" outlineLevel="0" collapsed="false">
      <c r="A196" s="72" t="str">
        <f aca="false">IF(MOONDB!A196="", "", MOONDB!A196)</f>
        <v>Korea Pathfinder Lunar Orbiter (KPLO)</v>
      </c>
      <c r="B196" s="72" t="str">
        <f aca="false">IF(MOONDB!B196="", "", MOONDB!B196)</f>
        <v>KPLO</v>
      </c>
      <c r="C196" s="72" t="str">
        <f aca="false">IF(MOONDB!C196="", "", MOONDB!C196)</f>
        <v>Korean Lunar Exploration Program</v>
      </c>
      <c r="D196" s="72" t="str">
        <f aca="false">IF(MOONDB!D196="", "", MOONDB!D196)</f>
        <v>-</v>
      </c>
      <c r="E196" s="72" t="str">
        <f aca="false">IF(MOONDB!E196="", "", MOONDB!E196)</f>
        <v>2022-094A</v>
      </c>
      <c r="F196" s="72" t="str">
        <f aca="false">IF(MOONDB!F196="", "", MOONDB!F196)</f>
        <v/>
      </c>
      <c r="G196" s="72" t="n">
        <f aca="false">IF(MOONDB!G196="", "", MOONDB!G196)</f>
        <v>44777</v>
      </c>
      <c r="H196" s="72" t="str">
        <f aca="false">IF(MOONDB!H196="", "", MOONDB!H196)</f>
        <v>Falcon 9</v>
      </c>
      <c r="I196" s="72" t="str">
        <f aca="false">IF(MOONDB!I196="", "", MOONDB!I196)</f>
        <v>Cape Canaveral, United States</v>
      </c>
      <c r="J196" s="72" t="str">
        <f aca="false">IF(MOONDB!J196="", "", MOONDB!J196)</f>
        <v>Korea Aerospace Research Institute</v>
      </c>
      <c r="K196" s="72" t="str">
        <f aca="false">IF(MOONDB!K196="", "", MOONDB!K196)</f>
        <v>South Korea</v>
      </c>
      <c r="L196" s="72" t="str">
        <f aca="false">IF(MOONDB!L196="", "", MOONDB!L196)</f>
        <v>R-ORB</v>
      </c>
      <c r="M196" s="73" t="str">
        <f aca="false">IF(MOONDB!M196="", "", MOONDB!M196)</f>
        <v/>
      </c>
      <c r="N196" s="73" t="str">
        <f aca="false">IF(MOONDB!N196="", "", MOONDB!N196)</f>
        <v/>
      </c>
      <c r="O196" s="72" t="str">
        <f aca="false">IF(MOONDB!O196="", "", MOONDB!O196)</f>
        <v/>
      </c>
      <c r="P196" s="72" t="str">
        <f aca="false">IF(MOONDB!P196="", "", MOONDB!P196)</f>
        <v>Orbit</v>
      </c>
      <c r="Q196" s="72" t="str">
        <f aca="false">IF(MOONDB!Q196="", "", MOONDB!Q196)</f>
        <v/>
      </c>
      <c r="R196" s="72" t="str">
        <f aca="false">IF(MOONDB!R196="", "", MOONDB!R196)</f>
        <v>Active</v>
      </c>
      <c r="S196" s="72" t="str">
        <f aca="false">IF(MOONDB!S196="", "", MOONDB!S196)</f>
        <v/>
      </c>
      <c r="T196" s="72" t="str">
        <f aca="false">IF(MOONDB!T196="", "", MOONDB!T196)</f>
        <v/>
      </c>
      <c r="U196" s="72" t="str">
        <f aca="false">IF(MOONDB!U196="", "", MOONDB!U196)</f>
        <v>Unknown</v>
      </c>
      <c r="V196" s="72" t="str">
        <f aca="false">IF(MOONDB!V196="", "", MOONDB!V196)</f>
        <v>M</v>
      </c>
      <c r="W196" s="72" t="str">
        <f aca="false">IF(MOONDB!W196="", "", MOONDB!W196)</f>
        <v>Orbit (Moon)</v>
      </c>
      <c r="X196" s="72" t="n">
        <f aca="false">IF(MOONDB!X196="", "", MOONDB!X196)</f>
        <v>44911</v>
      </c>
      <c r="Y196" s="72" t="str">
        <f aca="false">IF(MOONDB!Y196="", "", MOONDB!Y196)</f>
        <v/>
      </c>
      <c r="Z196" s="72" t="str">
        <f aca="false">IF(MOONDB!Z196="", "", MOONDB!Z196)</f>
        <v/>
      </c>
      <c r="AA196" s="73" t="str">
        <f aca="false">IF(MOONDB!AA196="", "", MOONDB!AA196)</f>
        <v/>
      </c>
      <c r="AB196" s="73" t="str">
        <f aca="false">IF(MOONDB!AB196="", "", MOONDB!AB196)</f>
        <v/>
      </c>
      <c r="AC196" s="73" t="str">
        <f aca="false">IF(MOONDB!AC196="", "", MOONDB!AC196)</f>
        <v>Yes</v>
      </c>
      <c r="AD196" s="73" t="str">
        <f aca="false">IF(MOONDB!AO196="", "", MOONDB!AO196)</f>
        <v/>
      </c>
      <c r="AE196" s="73" t="str">
        <f aca="false">IF(MOONDB!AP196="", "", MOONDB!AP196)</f>
        <v/>
      </c>
      <c r="AF196" s="73" t="str">
        <f aca="false">IF(MOONDB!AQ196="", "", MOONDB!AQ196)</f>
        <v/>
      </c>
      <c r="AG196" s="73" t="str">
        <f aca="false">IF(MOONDB!AR196="", "", MOONDB!AR196)</f>
        <v/>
      </c>
      <c r="AH196" s="73" t="str">
        <f aca="false">IF(MOONDB!AS196="", "", MOONDB!AS196)</f>
        <v/>
      </c>
      <c r="AI196" s="73" t="str">
        <f aca="false">IF(MOONDB!AT196="", "", MOONDB!AT196)</f>
        <v/>
      </c>
      <c r="AJ196" s="73" t="str">
        <f aca="false">IF(MOONDB!AU196="", "", MOONDB!AU196)</f>
        <v/>
      </c>
      <c r="AK196" s="74"/>
      <c r="AL196" s="74"/>
      <c r="AM196" s="74"/>
      <c r="AN196" s="74"/>
      <c r="AO196" s="74"/>
      <c r="AP196" s="74"/>
    </row>
    <row r="197" customFormat="false" ht="13.8" hidden="false" customHeight="false" outlineLevel="0" collapsed="false">
      <c r="A197" s="72" t="str">
        <f aca="false">IF(MOONDB!A197="", "", MOONDB!A197)</f>
        <v>ORION Vehicle</v>
      </c>
      <c r="B197" s="72" t="str">
        <f aca="false">IF(MOONDB!B197="", "", MOONDB!B197)</f>
        <v>Artemis 1</v>
      </c>
      <c r="C197" s="72" t="str">
        <f aca="false">IF(MOONDB!C197="", "", MOONDB!C197)</f>
        <v>Artemis</v>
      </c>
      <c r="D197" s="72" t="str">
        <f aca="false">IF(MOONDB!D197="", "", MOONDB!D197)</f>
        <v>-</v>
      </c>
      <c r="E197" s="72" t="str">
        <f aca="false">IF(MOONDB!E197="", "", MOONDB!E197)</f>
        <v>2022-156A</v>
      </c>
      <c r="F197" s="72" t="str">
        <f aca="false">IF(MOONDB!F197="", "", MOONDB!F197)</f>
        <v/>
      </c>
      <c r="G197" s="72" t="n">
        <f aca="false">IF(MOONDB!G197="", "", MOONDB!G197)</f>
        <v>44881</v>
      </c>
      <c r="H197" s="72" t="str">
        <f aca="false">IF(MOONDB!H197="", "", MOONDB!H197)</f>
        <v>SLS Block 1 Crew</v>
      </c>
      <c r="I197" s="72" t="str">
        <f aca="false">IF(MOONDB!I197="", "", MOONDB!I197)</f>
        <v>Cape Canaveral, United States</v>
      </c>
      <c r="J197" s="72" t="str">
        <f aca="false">IF(MOONDB!J197="", "", MOONDB!J197)</f>
        <v>NASA</v>
      </c>
      <c r="K197" s="72" t="str">
        <f aca="false">IF(MOONDB!K197="", "", MOONDB!K197)</f>
        <v>USA</v>
      </c>
      <c r="L197" s="72" t="str">
        <f aca="false">IF(MOONDB!L197="", "", MOONDB!L197)</f>
        <v>C-ORB-U</v>
      </c>
      <c r="M197" s="73" t="str">
        <f aca="false">IF(MOONDB!M197="", "", MOONDB!M197)</f>
        <v/>
      </c>
      <c r="N197" s="73" t="str">
        <f aca="false">IF(MOONDB!N197="", "", MOONDB!N197)</f>
        <v/>
      </c>
      <c r="O197" s="72" t="str">
        <f aca="false">IF(MOONDB!O197="", "", MOONDB!O197)</f>
        <v/>
      </c>
      <c r="P197" s="72" t="str">
        <f aca="false">IF(MOONDB!P197="", "", MOONDB!P197)</f>
        <v>Multiple</v>
      </c>
      <c r="Q197" s="72" t="str">
        <f aca="false">IF(MOONDB!Q197="", "", MOONDB!Q197)</f>
        <v>Lunar flyby, DRO, flyby return</v>
      </c>
      <c r="R197" s="72" t="str">
        <f aca="false">IF(MOONDB!R197="", "", MOONDB!R197)</f>
        <v>Success</v>
      </c>
      <c r="S197" s="72" t="str">
        <f aca="false">IF(MOONDB!S197="", "", MOONDB!S197)</f>
        <v/>
      </c>
      <c r="T197" s="72" t="str">
        <f aca="false">IF(MOONDB!T197="", "", MOONDB!T197)</f>
        <v/>
      </c>
      <c r="U197" s="72" t="str">
        <f aca="false">IF(MOONDB!U197="", "", MOONDB!U197)</f>
        <v>Earth soft landing</v>
      </c>
      <c r="V197" s="72" t="str">
        <f aca="false">IF(MOONDB!V197="", "", MOONDB!V197)</f>
        <v>E</v>
      </c>
      <c r="W197" s="72" t="str">
        <f aca="false">IF(MOONDB!W197="", "", MOONDB!W197)</f>
        <v>Soft landed (Earth)</v>
      </c>
      <c r="X197" s="72" t="n">
        <f aca="false">IF(MOONDB!X197="", "", MOONDB!X197)</f>
        <v>44906</v>
      </c>
      <c r="Y197" s="72" t="str">
        <f aca="false">IF(MOONDB!Y197="", "", MOONDB!Y197)</f>
        <v/>
      </c>
      <c r="Z197" s="72" t="str">
        <f aca="false">IF(MOONDB!Z197="", "", MOONDB!Z197)</f>
        <v/>
      </c>
      <c r="AA197" s="73" t="str">
        <f aca="false">IF(MOONDB!AA197="", "", MOONDB!AA197)</f>
        <v/>
      </c>
      <c r="AB197" s="73" t="str">
        <f aca="false">IF(MOONDB!AB197="", "", MOONDB!AB197)</f>
        <v/>
      </c>
      <c r="AC197" s="73" t="str">
        <f aca="false">IF(MOONDB!AC197="", "", MOONDB!AC197)</f>
        <v/>
      </c>
      <c r="AD197" s="73" t="str">
        <f aca="false">IF(MOONDB!AO197="", "", MOONDB!AO197)</f>
        <v/>
      </c>
      <c r="AE197" s="73" t="str">
        <f aca="false">IF(MOONDB!AP197="", "", MOONDB!AP197)</f>
        <v/>
      </c>
      <c r="AF197" s="73" t="str">
        <f aca="false">IF(MOONDB!AQ197="", "", MOONDB!AQ197)</f>
        <v/>
      </c>
      <c r="AG197" s="73" t="str">
        <f aca="false">IF(MOONDB!AR197="", "", MOONDB!AR197)</f>
        <v>Space track</v>
      </c>
      <c r="AH197" s="73" t="str">
        <f aca="false">IF(MOONDB!AS197="", "", MOONDB!AS197)</f>
        <v/>
      </c>
      <c r="AI197" s="73" t="str">
        <f aca="false">IF(MOONDB!AT197="", "", MOONDB!AT197)</f>
        <v/>
      </c>
      <c r="AJ197" s="73" t="str">
        <f aca="false">IF(MOONDB!AU197="", "", MOONDB!AU197)</f>
        <v/>
      </c>
      <c r="AK197" s="74"/>
      <c r="AL197" s="74"/>
      <c r="AM197" s="74"/>
      <c r="AN197" s="74"/>
      <c r="AO197" s="74"/>
      <c r="AP197" s="74"/>
    </row>
    <row r="198" customFormat="false" ht="13.8" hidden="false" customHeight="false" outlineLevel="0" collapsed="false">
      <c r="A198" s="72" t="str">
        <f aca="false">IF(MOONDB!A198="", "", MOONDB!A198)</f>
        <v>Interim Cryogenic Propulsion Stage (ICPS)</v>
      </c>
      <c r="B198" s="72" t="str">
        <f aca="false">IF(MOONDB!B198="", "", MOONDB!B198)</f>
        <v>Artemis 1</v>
      </c>
      <c r="C198" s="72" t="str">
        <f aca="false">IF(MOONDB!C198="", "", MOONDB!C198)</f>
        <v>Artemis</v>
      </c>
      <c r="D198" s="72" t="str">
        <f aca="false">IF(MOONDB!D198="", "", MOONDB!D198)</f>
        <v>-</v>
      </c>
      <c r="E198" s="72" t="str">
        <f aca="false">IF(MOONDB!E198="", "", MOONDB!E198)</f>
        <v/>
      </c>
      <c r="F198" s="72" t="str">
        <f aca="false">IF(MOONDB!F198="", "", MOONDB!F198)</f>
        <v/>
      </c>
      <c r="G198" s="72" t="n">
        <f aca="false">IF(MOONDB!G198="", "", MOONDB!G198)</f>
        <v>44881</v>
      </c>
      <c r="H198" s="72" t="str">
        <f aca="false">IF(MOONDB!H198="", "", MOONDB!H198)</f>
        <v>SLS Block 1 Crew</v>
      </c>
      <c r="I198" s="72" t="str">
        <f aca="false">IF(MOONDB!I198="", "", MOONDB!I198)</f>
        <v>Cape Canaveral, United States</v>
      </c>
      <c r="J198" s="72" t="str">
        <f aca="false">IF(MOONDB!J198="", "", MOONDB!J198)</f>
        <v>NASA</v>
      </c>
      <c r="K198" s="72" t="str">
        <f aca="false">IF(MOONDB!K198="", "", MOONDB!K198)</f>
        <v>USA</v>
      </c>
      <c r="L198" s="72" t="str">
        <f aca="false">IF(MOONDB!L198="", "", MOONDB!L198)</f>
        <v>R-LAU</v>
      </c>
      <c r="M198" s="73" t="str">
        <f aca="false">IF(MOONDB!M198="", "", MOONDB!M198)</f>
        <v/>
      </c>
      <c r="N198" s="73" t="str">
        <f aca="false">IF(MOONDB!N198="", "", MOONDB!N198)</f>
        <v/>
      </c>
      <c r="O198" s="72" t="str">
        <f aca="false">IF(MOONDB!O198="", "", MOONDB!O198)</f>
        <v/>
      </c>
      <c r="P198" s="72" t="str">
        <f aca="false">IF(MOONDB!P198="", "", MOONDB!P198)</f>
        <v>TLI</v>
      </c>
      <c r="Q198" s="72" t="str">
        <f aca="false">IF(MOONDB!Q198="", "", MOONDB!Q198)</f>
        <v/>
      </c>
      <c r="R198" s="72" t="str">
        <f aca="false">IF(MOONDB!R198="", "", MOONDB!R198)</f>
        <v>Success</v>
      </c>
      <c r="S198" s="72" t="str">
        <f aca="false">IF(MOONDB!S198="", "", MOONDB!S198)</f>
        <v/>
      </c>
      <c r="T198" s="72" t="str">
        <f aca="false">IF(MOONDB!T198="", "", MOONDB!T198)</f>
        <v/>
      </c>
      <c r="U198" s="72" t="str">
        <f aca="false">IF(MOONDB!U198="", "", MOONDB!U198)</f>
        <v>Heliocentric orbit</v>
      </c>
      <c r="V198" s="72" t="str">
        <f aca="false">IF(MOONDB!V198="", "", MOONDB!V198)</f>
        <v>S</v>
      </c>
      <c r="W198" s="72" t="str">
        <f aca="false">IF(MOONDB!W198="", "", MOONDB!W198)</f>
        <v>Orbit (Sun)</v>
      </c>
      <c r="X198" s="72" t="str">
        <f aca="false">IF(MOONDB!X198="", "", MOONDB!X198)</f>
        <v>Unknown</v>
      </c>
      <c r="Y198" s="72" t="str">
        <f aca="false">IF(MOONDB!Y198="", "", MOONDB!Y198)</f>
        <v/>
      </c>
      <c r="Z198" s="72" t="str">
        <f aca="false">IF(MOONDB!Z198="", "", MOONDB!Z198)</f>
        <v/>
      </c>
      <c r="AA198" s="73" t="str">
        <f aca="false">IF(MOONDB!AA198="", "", MOONDB!AA198)</f>
        <v/>
      </c>
      <c r="AB198" s="73" t="str">
        <f aca="false">IF(MOONDB!AB198="", "", MOONDB!AB198)</f>
        <v/>
      </c>
      <c r="AC198" s="73" t="str">
        <f aca="false">IF(MOONDB!AC198="", "", MOONDB!AC198)</f>
        <v>Yes</v>
      </c>
      <c r="AD198" s="73" t="str">
        <f aca="false">IF(MOONDB!AO198="", "", MOONDB!AO198)</f>
        <v/>
      </c>
      <c r="AE198" s="73" t="str">
        <f aca="false">IF(MOONDB!AP198="", "", MOONDB!AP198)</f>
        <v/>
      </c>
      <c r="AF198" s="73" t="str">
        <f aca="false">IF(MOONDB!AQ198="", "", MOONDB!AQ198)</f>
        <v/>
      </c>
      <c r="AG198" s="73" t="str">
        <f aca="false">IF(MOONDB!AR198="", "", MOONDB!AR198)</f>
        <v/>
      </c>
      <c r="AH198" s="73" t="str">
        <f aca="false">IF(MOONDB!AS198="", "", MOONDB!AS198)</f>
        <v/>
      </c>
      <c r="AI198" s="73" t="str">
        <f aca="false">IF(MOONDB!AT198="", "", MOONDB!AT198)</f>
        <v/>
      </c>
      <c r="AJ198" s="73" t="str">
        <f aca="false">IF(MOONDB!AU198="", "", MOONDB!AU198)</f>
        <v/>
      </c>
      <c r="AK198" s="74"/>
      <c r="AL198" s="74"/>
      <c r="AM198" s="74"/>
      <c r="AN198" s="74"/>
      <c r="AO198" s="74"/>
      <c r="AP198" s="74"/>
    </row>
    <row r="199" customFormat="false" ht="13.8" hidden="false" customHeight="false" outlineLevel="0" collapsed="false">
      <c r="A199" s="72" t="str">
        <f aca="false">IF(MOONDB!A199="", "", MOONDB!A199)</f>
        <v>LunaH-Map</v>
      </c>
      <c r="B199" s="72" t="str">
        <f aca="false">IF(MOONDB!B199="", "", MOONDB!B199)</f>
        <v>Artemis 1</v>
      </c>
      <c r="C199" s="72" t="str">
        <f aca="false">IF(MOONDB!C199="", "", MOONDB!C199)</f>
        <v>Artemis</v>
      </c>
      <c r="D199" s="72" t="str">
        <f aca="false">IF(MOONDB!D199="", "", MOONDB!D199)</f>
        <v>Interim Cryogenic Propulsion Stage (ICPS)</v>
      </c>
      <c r="E199" s="72" t="str">
        <f aca="false">IF(MOONDB!E199="", "", MOONDB!E199)</f>
        <v>LUNAH-MAP</v>
      </c>
      <c r="F199" s="72" t="str">
        <f aca="false">IF(MOONDB!F199="", "", MOONDB!F199)</f>
        <v/>
      </c>
      <c r="G199" s="72" t="n">
        <f aca="false">IF(MOONDB!G199="", "", MOONDB!G199)</f>
        <v>44881</v>
      </c>
      <c r="H199" s="72" t="str">
        <f aca="false">IF(MOONDB!H199="", "", MOONDB!H199)</f>
        <v>SLS Block 1 Crew</v>
      </c>
      <c r="I199" s="72" t="str">
        <f aca="false">IF(MOONDB!I199="", "", MOONDB!I199)</f>
        <v>Cape Canaveral, United States</v>
      </c>
      <c r="J199" s="72" t="str">
        <f aca="false">IF(MOONDB!J199="", "", MOONDB!J199)</f>
        <v>NASA</v>
      </c>
      <c r="K199" s="72" t="str">
        <f aca="false">IF(MOONDB!K199="", "", MOONDB!K199)</f>
        <v>USA</v>
      </c>
      <c r="L199" s="72" t="str">
        <f aca="false">IF(MOONDB!L199="", "", MOONDB!L199)</f>
        <v>R-ORB</v>
      </c>
      <c r="M199" s="73" t="str">
        <f aca="false">IF(MOONDB!M199="", "", MOONDB!M199)</f>
        <v/>
      </c>
      <c r="N199" s="73" t="str">
        <f aca="false">IF(MOONDB!N199="", "", MOONDB!N199)</f>
        <v/>
      </c>
      <c r="O199" s="72" t="str">
        <f aca="false">IF(MOONDB!O199="", "", MOONDB!O199)</f>
        <v/>
      </c>
      <c r="P199" s="72" t="str">
        <f aca="false">IF(MOONDB!P199="", "", MOONDB!P199)</f>
        <v>Orbit</v>
      </c>
      <c r="Q199" s="72" t="str">
        <f aca="false">IF(MOONDB!Q199="", "", MOONDB!Q199)</f>
        <v/>
      </c>
      <c r="R199" s="72" t="str">
        <f aca="false">IF(MOONDB!R199="", "", MOONDB!R199)</f>
        <v>Active</v>
      </c>
      <c r="S199" s="72" t="str">
        <f aca="false">IF(MOONDB!S199="", "", MOONDB!S199)</f>
        <v>Spacecraft malfunction</v>
      </c>
      <c r="T199" s="72" t="str">
        <f aca="false">IF(MOONDB!T199="", "", MOONDB!T199)</f>
        <v>Failure to start propulsion</v>
      </c>
      <c r="U199" s="72" t="str">
        <f aca="false">IF(MOONDB!U199="", "", MOONDB!U199)</f>
        <v>Unknown</v>
      </c>
      <c r="V199" s="72" t="str">
        <f aca="false">IF(MOONDB!V199="", "", MOONDB!V199)</f>
        <v>E</v>
      </c>
      <c r="W199" s="72" t="str">
        <f aca="false">IF(MOONDB!W199="", "", MOONDB!W199)</f>
        <v>Transfer (Earth)</v>
      </c>
      <c r="X199" s="72" t="n">
        <f aca="false">IF(MOONDB!X199="", "", MOONDB!X199)</f>
        <v>44882</v>
      </c>
      <c r="Y199" s="72" t="str">
        <f aca="false">IF(MOONDB!Y199="", "", MOONDB!Y199)</f>
        <v/>
      </c>
      <c r="Z199" s="72" t="str">
        <f aca="false">IF(MOONDB!Z199="", "", MOONDB!Z199)</f>
        <v/>
      </c>
      <c r="AA199" s="73" t="str">
        <f aca="false">IF(MOONDB!AA199="", "", MOONDB!AA199)</f>
        <v/>
      </c>
      <c r="AB199" s="73" t="str">
        <f aca="false">IF(MOONDB!AB199="", "", MOONDB!AB199)</f>
        <v/>
      </c>
      <c r="AC199" s="73" t="str">
        <f aca="false">IF(MOONDB!AC199="", "", MOONDB!AC199)</f>
        <v>No</v>
      </c>
      <c r="AD199" s="73" t="str">
        <f aca="false">IF(MOONDB!AO199="", "", MOONDB!AO199)</f>
        <v/>
      </c>
      <c r="AE199" s="73" t="str">
        <f aca="false">IF(MOONDB!AP199="", "", MOONDB!AP199)</f>
        <v/>
      </c>
      <c r="AF199" s="73" t="str">
        <f aca="false">IF(MOONDB!AQ199="", "", MOONDB!AQ199)</f>
        <v/>
      </c>
      <c r="AG199" s="73" t="str">
        <f aca="false">IF(MOONDB!AR199="", "", MOONDB!AR199)</f>
        <v/>
      </c>
      <c r="AH199" s="73" t="str">
        <f aca="false">IF(MOONDB!AS199="", "", MOONDB!AS199)</f>
        <v/>
      </c>
      <c r="AI199" s="73" t="str">
        <f aca="false">IF(MOONDB!AT199="", "", MOONDB!AT199)</f>
        <v/>
      </c>
      <c r="AJ199" s="73" t="str">
        <f aca="false">IF(MOONDB!AU199="", "", MOONDB!AU199)</f>
        <v/>
      </c>
      <c r="AK199" s="74"/>
      <c r="AL199" s="74"/>
      <c r="AM199" s="74"/>
      <c r="AN199" s="74"/>
      <c r="AO199" s="74"/>
      <c r="AP199" s="74"/>
    </row>
    <row r="200" customFormat="false" ht="13.8" hidden="false" customHeight="false" outlineLevel="0" collapsed="false">
      <c r="A200" s="72" t="str">
        <f aca="false">IF(MOONDB!A200="", "", MOONDB!A200)</f>
        <v>Lunar Ice Cube</v>
      </c>
      <c r="B200" s="72" t="str">
        <f aca="false">IF(MOONDB!B200="", "", MOONDB!B200)</f>
        <v>Artemis 1</v>
      </c>
      <c r="C200" s="72" t="str">
        <f aca="false">IF(MOONDB!C200="", "", MOONDB!C200)</f>
        <v>Artemis</v>
      </c>
      <c r="D200" s="72" t="str">
        <f aca="false">IF(MOONDB!D200="", "", MOONDB!D200)</f>
        <v>Interim Cryogenic Propulsion Stage (ICPS)</v>
      </c>
      <c r="E200" s="72" t="str">
        <f aca="false">IF(MOONDB!E200="", "", MOONDB!E200)</f>
        <v>L-ICECUBE</v>
      </c>
      <c r="F200" s="72" t="str">
        <f aca="false">IF(MOONDB!F200="", "", MOONDB!F200)</f>
        <v/>
      </c>
      <c r="G200" s="72" t="n">
        <f aca="false">IF(MOONDB!G200="", "", MOONDB!G200)</f>
        <v>44881</v>
      </c>
      <c r="H200" s="72" t="str">
        <f aca="false">IF(MOONDB!H200="", "", MOONDB!H200)</f>
        <v>SLS Block 1 Crew</v>
      </c>
      <c r="I200" s="72" t="str">
        <f aca="false">IF(MOONDB!I200="", "", MOONDB!I200)</f>
        <v>Cape Canaveral, United States</v>
      </c>
      <c r="J200" s="72" t="str">
        <f aca="false">IF(MOONDB!J200="", "", MOONDB!J200)</f>
        <v>NASA</v>
      </c>
      <c r="K200" s="72" t="str">
        <f aca="false">IF(MOONDB!K200="", "", MOONDB!K200)</f>
        <v>USA</v>
      </c>
      <c r="L200" s="72" t="str">
        <f aca="false">IF(MOONDB!L200="", "", MOONDB!L200)</f>
        <v>R-ORB</v>
      </c>
      <c r="M200" s="73" t="str">
        <f aca="false">IF(MOONDB!M200="", "", MOONDB!M200)</f>
        <v/>
      </c>
      <c r="N200" s="73" t="str">
        <f aca="false">IF(MOONDB!N200="", "", MOONDB!N200)</f>
        <v/>
      </c>
      <c r="O200" s="72" t="str">
        <f aca="false">IF(MOONDB!O200="", "", MOONDB!O200)</f>
        <v/>
      </c>
      <c r="P200" s="72" t="str">
        <f aca="false">IF(MOONDB!P200="", "", MOONDB!P200)</f>
        <v>Orbit</v>
      </c>
      <c r="Q200" s="72" t="str">
        <f aca="false">IF(MOONDB!Q200="", "", MOONDB!Q200)</f>
        <v/>
      </c>
      <c r="R200" s="72" t="str">
        <f aca="false">IF(MOONDB!R200="", "", MOONDB!R200)</f>
        <v>Active</v>
      </c>
      <c r="S200" s="72" t="str">
        <f aca="false">IF(MOONDB!S200="", "", MOONDB!S200)</f>
        <v/>
      </c>
      <c r="T200" s="72" t="str">
        <f aca="false">IF(MOONDB!T200="", "", MOONDB!T200)</f>
        <v/>
      </c>
      <c r="U200" s="72" t="str">
        <f aca="false">IF(MOONDB!U200="", "", MOONDB!U200)</f>
        <v>Unknown</v>
      </c>
      <c r="V200" s="72" t="str">
        <f aca="false">IF(MOONDB!V200="", "", MOONDB!V200)</f>
        <v>E</v>
      </c>
      <c r="W200" s="72" t="str">
        <f aca="false">IF(MOONDB!W200="", "", MOONDB!W200)</f>
        <v>Transfer (Earth)</v>
      </c>
      <c r="X200" s="72" t="n">
        <f aca="false">IF(MOONDB!X200="", "", MOONDB!X200)</f>
        <v>44881</v>
      </c>
      <c r="Y200" s="72" t="str">
        <f aca="false">IF(MOONDB!Y200="", "", MOONDB!Y200)</f>
        <v/>
      </c>
      <c r="Z200" s="72" t="str">
        <f aca="false">IF(MOONDB!Z200="", "", MOONDB!Z200)</f>
        <v/>
      </c>
      <c r="AA200" s="73" t="str">
        <f aca="false">IF(MOONDB!AA200="", "", MOONDB!AA200)</f>
        <v/>
      </c>
      <c r="AB200" s="73" t="str">
        <f aca="false">IF(MOONDB!AB200="", "", MOONDB!AB200)</f>
        <v/>
      </c>
      <c r="AC200" s="73" t="str">
        <f aca="false">IF(MOONDB!AC200="", "", MOONDB!AC200)</f>
        <v>No</v>
      </c>
      <c r="AD200" s="73" t="str">
        <f aca="false">IF(MOONDB!AO200="", "", MOONDB!AO200)</f>
        <v/>
      </c>
      <c r="AE200" s="73" t="str">
        <f aca="false">IF(MOONDB!AP200="", "", MOONDB!AP200)</f>
        <v/>
      </c>
      <c r="AF200" s="73" t="str">
        <f aca="false">IF(MOONDB!AQ200="", "", MOONDB!AQ200)</f>
        <v/>
      </c>
      <c r="AG200" s="73" t="str">
        <f aca="false">IF(MOONDB!AR200="", "", MOONDB!AR200)</f>
        <v/>
      </c>
      <c r="AH200" s="73" t="str">
        <f aca="false">IF(MOONDB!AS200="", "", MOONDB!AS200)</f>
        <v/>
      </c>
      <c r="AI200" s="73" t="str">
        <f aca="false">IF(MOONDB!AT200="", "", MOONDB!AT200)</f>
        <v/>
      </c>
      <c r="AJ200" s="73" t="str">
        <f aca="false">IF(MOONDB!AU200="", "", MOONDB!AU200)</f>
        <v/>
      </c>
      <c r="AK200" s="74"/>
      <c r="AL200" s="74"/>
      <c r="AM200" s="74"/>
      <c r="AN200" s="74"/>
      <c r="AO200" s="74"/>
      <c r="AP200" s="74"/>
    </row>
    <row r="201" customFormat="false" ht="13.8" hidden="false" customHeight="false" outlineLevel="0" collapsed="false">
      <c r="A201" s="72" t="str">
        <f aca="false">IF(MOONDB!A201="", "", MOONDB!A201)</f>
        <v>LunIR</v>
      </c>
      <c r="B201" s="72" t="str">
        <f aca="false">IF(MOONDB!B201="", "", MOONDB!B201)</f>
        <v>Artemis 1</v>
      </c>
      <c r="C201" s="72" t="str">
        <f aca="false">IF(MOONDB!C201="", "", MOONDB!C201)</f>
        <v>Artemis</v>
      </c>
      <c r="D201" s="72" t="str">
        <f aca="false">IF(MOONDB!D201="", "", MOONDB!D201)</f>
        <v>Interim Cryogenic Propulsion Stage (ICPS)</v>
      </c>
      <c r="E201" s="72" t="str">
        <f aca="false">IF(MOONDB!E201="", "", MOONDB!E201)</f>
        <v>LUNIR</v>
      </c>
      <c r="F201" s="72" t="str">
        <f aca="false">IF(MOONDB!F201="", "", MOONDB!F201)</f>
        <v/>
      </c>
      <c r="G201" s="72" t="n">
        <f aca="false">IF(MOONDB!G201="", "", MOONDB!G201)</f>
        <v>44881</v>
      </c>
      <c r="H201" s="72" t="str">
        <f aca="false">IF(MOONDB!H201="", "", MOONDB!H201)</f>
        <v>SLS Block 1 Crew</v>
      </c>
      <c r="I201" s="72" t="str">
        <f aca="false">IF(MOONDB!I201="", "", MOONDB!I201)</f>
        <v>Cape Canaveral, United States</v>
      </c>
      <c r="J201" s="72" t="str">
        <f aca="false">IF(MOONDB!J201="", "", MOONDB!J201)</f>
        <v>NASA</v>
      </c>
      <c r="K201" s="72" t="str">
        <f aca="false">IF(MOONDB!K201="", "", MOONDB!K201)</f>
        <v>USA</v>
      </c>
      <c r="L201" s="72" t="str">
        <f aca="false">IF(MOONDB!L201="", "", MOONDB!L201)</f>
        <v>R-ORB</v>
      </c>
      <c r="M201" s="73" t="str">
        <f aca="false">IF(MOONDB!M201="", "", MOONDB!M201)</f>
        <v/>
      </c>
      <c r="N201" s="73" t="str">
        <f aca="false">IF(MOONDB!N201="", "", MOONDB!N201)</f>
        <v/>
      </c>
      <c r="O201" s="72" t="str">
        <f aca="false">IF(MOONDB!O201="", "", MOONDB!O201)</f>
        <v/>
      </c>
      <c r="P201" s="72" t="str">
        <f aca="false">IF(MOONDB!P201="", "", MOONDB!P201)</f>
        <v>Fly-by</v>
      </c>
      <c r="Q201" s="72" t="str">
        <f aca="false">IF(MOONDB!Q201="", "", MOONDB!Q201)</f>
        <v/>
      </c>
      <c r="R201" s="72" t="str">
        <f aca="false">IF(MOONDB!R201="", "", MOONDB!R201)</f>
        <v>Success</v>
      </c>
      <c r="S201" s="72" t="str">
        <f aca="false">IF(MOONDB!S201="", "", MOONDB!S201)</f>
        <v/>
      </c>
      <c r="T201" s="72" t="str">
        <f aca="false">IF(MOONDB!T201="", "", MOONDB!T201)</f>
        <v/>
      </c>
      <c r="U201" s="72" t="str">
        <f aca="false">IF(MOONDB!U201="", "", MOONDB!U201)</f>
        <v>Heliocentric orbit</v>
      </c>
      <c r="V201" s="72" t="str">
        <f aca="false">IF(MOONDB!V201="", "", MOONDB!V201)</f>
        <v>S</v>
      </c>
      <c r="W201" s="72" t="str">
        <f aca="false">IF(MOONDB!W201="", "", MOONDB!W201)</f>
        <v>Orbit (Sun)</v>
      </c>
      <c r="X201" s="72" t="n">
        <f aca="false">IF(MOONDB!X201="", "", MOONDB!X201)</f>
        <v>44881</v>
      </c>
      <c r="Y201" s="72" t="str">
        <f aca="false">IF(MOONDB!Y201="", "", MOONDB!Y201)</f>
        <v/>
      </c>
      <c r="Z201" s="72" t="str">
        <f aca="false">IF(MOONDB!Z201="", "", MOONDB!Z201)</f>
        <v/>
      </c>
      <c r="AA201" s="73" t="str">
        <f aca="false">IF(MOONDB!AA201="", "", MOONDB!AA201)</f>
        <v/>
      </c>
      <c r="AB201" s="73" t="str">
        <f aca="false">IF(MOONDB!AB201="", "", MOONDB!AB201)</f>
        <v/>
      </c>
      <c r="AC201" s="73" t="str">
        <f aca="false">IF(MOONDB!AC201="", "", MOONDB!AC201)</f>
        <v>No</v>
      </c>
      <c r="AD201" s="73" t="str">
        <f aca="false">IF(MOONDB!AO201="", "", MOONDB!AO201)</f>
        <v/>
      </c>
      <c r="AE201" s="73" t="str">
        <f aca="false">IF(MOONDB!AP201="", "", MOONDB!AP201)</f>
        <v/>
      </c>
      <c r="AF201" s="73" t="str">
        <f aca="false">IF(MOONDB!AQ201="", "", MOONDB!AQ201)</f>
        <v/>
      </c>
      <c r="AG201" s="73" t="str">
        <f aca="false">IF(MOONDB!AR201="", "", MOONDB!AR201)</f>
        <v/>
      </c>
      <c r="AH201" s="73" t="str">
        <f aca="false">IF(MOONDB!AS201="", "", MOONDB!AS201)</f>
        <v/>
      </c>
      <c r="AI201" s="73" t="str">
        <f aca="false">IF(MOONDB!AT201="", "", MOONDB!AT201)</f>
        <v/>
      </c>
      <c r="AJ201" s="73" t="str">
        <f aca="false">IF(MOONDB!AU201="", "", MOONDB!AU201)</f>
        <v/>
      </c>
      <c r="AK201" s="74"/>
      <c r="AL201" s="74"/>
      <c r="AM201" s="74"/>
      <c r="AN201" s="74"/>
      <c r="AO201" s="74"/>
      <c r="AP201" s="74"/>
    </row>
    <row r="202" customFormat="false" ht="13.8" hidden="false" customHeight="false" outlineLevel="0" collapsed="false">
      <c r="A202" s="72" t="str">
        <f aca="false">IF(MOONDB!A202="", "", MOONDB!A202)</f>
        <v>Omotenashi</v>
      </c>
      <c r="B202" s="72" t="str">
        <f aca="false">IF(MOONDB!B202="", "", MOONDB!B202)</f>
        <v>Artemis 1</v>
      </c>
      <c r="C202" s="72" t="str">
        <f aca="false">IF(MOONDB!C202="", "", MOONDB!C202)</f>
        <v>Artemis</v>
      </c>
      <c r="D202" s="72" t="str">
        <f aca="false">IF(MOONDB!D202="", "", MOONDB!D202)</f>
        <v>Interim Cryogenic Propulsion Stage (ICPS)</v>
      </c>
      <c r="E202" s="72" t="str">
        <f aca="false">IF(MOONDB!E202="", "", MOONDB!E202)</f>
        <v>OMOTENASH</v>
      </c>
      <c r="F202" s="72" t="str">
        <f aca="false">IF(MOONDB!F202="", "", MOONDB!F202)</f>
        <v/>
      </c>
      <c r="G202" s="72" t="n">
        <f aca="false">IF(MOONDB!G202="", "", MOONDB!G202)</f>
        <v>44881</v>
      </c>
      <c r="H202" s="72" t="str">
        <f aca="false">IF(MOONDB!H202="", "", MOONDB!H202)</f>
        <v>SLS Block 1 Crew</v>
      </c>
      <c r="I202" s="72" t="str">
        <f aca="false">IF(MOONDB!I202="", "", MOONDB!I202)</f>
        <v>Cape Canaveral, United States</v>
      </c>
      <c r="J202" s="72" t="str">
        <f aca="false">IF(MOONDB!J202="", "", MOONDB!J202)</f>
        <v>JAXA</v>
      </c>
      <c r="K202" s="72" t="str">
        <f aca="false">IF(MOONDB!K202="", "", MOONDB!K202)</f>
        <v>Japan</v>
      </c>
      <c r="L202" s="72" t="str">
        <f aca="false">IF(MOONDB!L202="", "", MOONDB!L202)</f>
        <v>R-IMP</v>
      </c>
      <c r="M202" s="73" t="str">
        <f aca="false">IF(MOONDB!M202="", "", MOONDB!M202)</f>
        <v/>
      </c>
      <c r="N202" s="73" t="str">
        <f aca="false">IF(MOONDB!N202="", "", MOONDB!N202)</f>
        <v/>
      </c>
      <c r="O202" s="72" t="str">
        <f aca="false">IF(MOONDB!O202="", "", MOONDB!O202)</f>
        <v/>
      </c>
      <c r="P202" s="72" t="str">
        <f aca="false">IF(MOONDB!P202="", "", MOONDB!P202)</f>
        <v>Impact</v>
      </c>
      <c r="Q202" s="72" t="str">
        <f aca="false">IF(MOONDB!Q202="", "", MOONDB!Q202)</f>
        <v/>
      </c>
      <c r="R202" s="72" t="str">
        <f aca="false">IF(MOONDB!R202="", "", MOONDB!R202)</f>
        <v>Failure</v>
      </c>
      <c r="S202" s="72" t="str">
        <f aca="false">IF(MOONDB!S202="", "", MOONDB!S202)</f>
        <v>Spacecraft malfunction</v>
      </c>
      <c r="T202" s="72" t="str">
        <f aca="false">IF(MOONDB!T202="", "", MOONDB!T202)</f>
        <v>Communication instable</v>
      </c>
      <c r="U202" s="72" t="str">
        <f aca="false">IF(MOONDB!U202="", "", MOONDB!U202)</f>
        <v>Moon surface</v>
      </c>
      <c r="V202" s="72" t="str">
        <f aca="false">IF(MOONDB!V202="", "", MOONDB!V202)</f>
        <v>S</v>
      </c>
      <c r="W202" s="72" t="str">
        <f aca="false">IF(MOONDB!W202="", "", MOONDB!W202)</f>
        <v>Orbit (Sun)</v>
      </c>
      <c r="X202" s="72" t="n">
        <f aca="false">IF(MOONDB!X202="", "", MOONDB!X202)</f>
        <v>44887</v>
      </c>
      <c r="Y202" s="72" t="str">
        <f aca="false">IF(MOONDB!Y202="", "", MOONDB!Y202)</f>
        <v/>
      </c>
      <c r="Z202" s="72" t="str">
        <f aca="false">IF(MOONDB!Z202="", "", MOONDB!Z202)</f>
        <v/>
      </c>
      <c r="AA202" s="73" t="str">
        <f aca="false">IF(MOONDB!AA202="", "", MOONDB!AA202)</f>
        <v/>
      </c>
      <c r="AB202" s="73" t="str">
        <f aca="false">IF(MOONDB!AB202="", "", MOONDB!AB202)</f>
        <v/>
      </c>
      <c r="AC202" s="73" t="str">
        <f aca="false">IF(MOONDB!AC202="", "", MOONDB!AC202)</f>
        <v>Yes</v>
      </c>
      <c r="AD202" s="73" t="str">
        <f aca="false">IF(MOONDB!AO202="", "", MOONDB!AO202)</f>
        <v/>
      </c>
      <c r="AE202" s="73" t="str">
        <f aca="false">IF(MOONDB!AP202="", "", MOONDB!AP202)</f>
        <v/>
      </c>
      <c r="AF202" s="73" t="str">
        <f aca="false">IF(MOONDB!AQ202="", "", MOONDB!AQ202)</f>
        <v/>
      </c>
      <c r="AG202" s="73" t="str">
        <f aca="false">IF(MOONDB!AR202="", "", MOONDB!AR202)</f>
        <v/>
      </c>
      <c r="AH202" s="73" t="str">
        <f aca="false">IF(MOONDB!AS202="", "", MOONDB!AS202)</f>
        <v/>
      </c>
      <c r="AI202" s="73" t="str">
        <f aca="false">IF(MOONDB!AT202="", "", MOONDB!AT202)</f>
        <v/>
      </c>
      <c r="AJ202" s="73" t="str">
        <f aca="false">IF(MOONDB!AU202="", "", MOONDB!AU202)</f>
        <v/>
      </c>
      <c r="AK202" s="74"/>
      <c r="AL202" s="74"/>
      <c r="AM202" s="74"/>
      <c r="AN202" s="74"/>
      <c r="AO202" s="74"/>
      <c r="AP202" s="74"/>
    </row>
    <row r="203" customFormat="false" ht="13.8" hidden="false" customHeight="false" outlineLevel="0" collapsed="false">
      <c r="A203" s="72" t="str">
        <f aca="false">IF(MOONDB!A203="", "", MOONDB!A203)</f>
        <v>Equuleus</v>
      </c>
      <c r="B203" s="72" t="str">
        <f aca="false">IF(MOONDB!B203="", "", MOONDB!B203)</f>
        <v>Artemis 1</v>
      </c>
      <c r="C203" s="72" t="str">
        <f aca="false">IF(MOONDB!C203="", "", MOONDB!C203)</f>
        <v>Artemis</v>
      </c>
      <c r="D203" s="72" t="str">
        <f aca="false">IF(MOONDB!D203="", "", MOONDB!D203)</f>
        <v>Interim Cryogenic Propulsion Stage (ICPS)</v>
      </c>
      <c r="E203" s="72" t="str">
        <f aca="false">IF(MOONDB!E203="", "", MOONDB!E203)</f>
        <v>EQUULEUS</v>
      </c>
      <c r="F203" s="72" t="str">
        <f aca="false">IF(MOONDB!F203="", "", MOONDB!F203)</f>
        <v/>
      </c>
      <c r="G203" s="72" t="n">
        <f aca="false">IF(MOONDB!G203="", "", MOONDB!G203)</f>
        <v>44881</v>
      </c>
      <c r="H203" s="72" t="str">
        <f aca="false">IF(MOONDB!H203="", "", MOONDB!H203)</f>
        <v>SLS Block 1 Crew</v>
      </c>
      <c r="I203" s="72" t="str">
        <f aca="false">IF(MOONDB!I203="", "", MOONDB!I203)</f>
        <v>Cape Canaveral, United States</v>
      </c>
      <c r="J203" s="72" t="str">
        <f aca="false">IF(MOONDB!J203="", "", MOONDB!J203)</f>
        <v>JAXA</v>
      </c>
      <c r="K203" s="72" t="str">
        <f aca="false">IF(MOONDB!K203="", "", MOONDB!K203)</f>
        <v>Japan</v>
      </c>
      <c r="L203" s="72" t="str">
        <f aca="false">IF(MOONDB!L203="", "", MOONDB!L203)</f>
        <v>R-ORB</v>
      </c>
      <c r="M203" s="73" t="str">
        <f aca="false">IF(MOONDB!M203="", "", MOONDB!M203)</f>
        <v/>
      </c>
      <c r="N203" s="73" t="str">
        <f aca="false">IF(MOONDB!N203="", "", MOONDB!N203)</f>
        <v/>
      </c>
      <c r="O203" s="72" t="str">
        <f aca="false">IF(MOONDB!O203="", "", MOONDB!O203)</f>
        <v/>
      </c>
      <c r="P203" s="72" t="str">
        <f aca="false">IF(MOONDB!P203="", "", MOONDB!P203)</f>
        <v>Cislunar orbit</v>
      </c>
      <c r="Q203" s="72" t="str">
        <f aca="false">IF(MOONDB!Q203="", "", MOONDB!Q203)</f>
        <v>L2S HALO (NRHO)</v>
      </c>
      <c r="R203" s="72" t="str">
        <f aca="false">IF(MOONDB!R203="", "", MOONDB!R203)</f>
        <v>Active</v>
      </c>
      <c r="S203" s="72" t="str">
        <f aca="false">IF(MOONDB!S203="", "", MOONDB!S203)</f>
        <v/>
      </c>
      <c r="T203" s="72" t="str">
        <f aca="false">IF(MOONDB!T203="", "", MOONDB!T203)</f>
        <v/>
      </c>
      <c r="U203" s="72" t="str">
        <f aca="false">IF(MOONDB!U203="", "", MOONDB!U203)</f>
        <v>Unknown</v>
      </c>
      <c r="V203" s="72" t="str">
        <f aca="false">IF(MOONDB!V203="", "", MOONDB!V203)</f>
        <v>E</v>
      </c>
      <c r="W203" s="72" t="str">
        <f aca="false">IF(MOONDB!W203="", "", MOONDB!W203)</f>
        <v>Transfer (Earth)</v>
      </c>
      <c r="X203" s="72" t="n">
        <f aca="false">IF(MOONDB!X203="", "", MOONDB!X203)</f>
        <v>44881</v>
      </c>
      <c r="Y203" s="72" t="str">
        <f aca="false">IF(MOONDB!Y203="", "", MOONDB!Y203)</f>
        <v/>
      </c>
      <c r="Z203" s="72" t="str">
        <f aca="false">IF(MOONDB!Z203="", "", MOONDB!Z203)</f>
        <v/>
      </c>
      <c r="AA203" s="73" t="str">
        <f aca="false">IF(MOONDB!AA203="", "", MOONDB!AA203)</f>
        <v/>
      </c>
      <c r="AB203" s="73" t="str">
        <f aca="false">IF(MOONDB!AB203="", "", MOONDB!AB203)</f>
        <v/>
      </c>
      <c r="AC203" s="73" t="str">
        <f aca="false">IF(MOONDB!AC203="", "", MOONDB!AC203)</f>
        <v>No</v>
      </c>
      <c r="AD203" s="73" t="str">
        <f aca="false">IF(MOONDB!AO203="", "", MOONDB!AO203)</f>
        <v/>
      </c>
      <c r="AE203" s="73" t="str">
        <f aca="false">IF(MOONDB!AP203="", "", MOONDB!AP203)</f>
        <v/>
      </c>
      <c r="AF203" s="73" t="str">
        <f aca="false">IF(MOONDB!AQ203="", "", MOONDB!AQ203)</f>
        <v/>
      </c>
      <c r="AG203" s="73" t="str">
        <f aca="false">IF(MOONDB!AR203="", "", MOONDB!AR203)</f>
        <v/>
      </c>
      <c r="AH203" s="73" t="str">
        <f aca="false">IF(MOONDB!AS203="", "", MOONDB!AS203)</f>
        <v/>
      </c>
      <c r="AI203" s="73" t="str">
        <f aca="false">IF(MOONDB!AT203="", "", MOONDB!AT203)</f>
        <v/>
      </c>
      <c r="AJ203" s="73" t="str">
        <f aca="false">IF(MOONDB!AU203="", "", MOONDB!AU203)</f>
        <v/>
      </c>
      <c r="AK203" s="74"/>
      <c r="AL203" s="74"/>
      <c r="AM203" s="74"/>
      <c r="AN203" s="74"/>
      <c r="AO203" s="74"/>
      <c r="AP203" s="74"/>
    </row>
    <row r="204" customFormat="false" ht="13.8" hidden="false" customHeight="false" outlineLevel="0" collapsed="false">
      <c r="A204" s="72" t="str">
        <f aca="false">IF(MOONDB!A204="", "", MOONDB!A204)</f>
        <v>Hakuto-R</v>
      </c>
      <c r="B204" s="72" t="str">
        <f aca="false">IF(MOONDB!B204="", "", MOONDB!B204)</f>
        <v>Hakuto-R Mission 1</v>
      </c>
      <c r="C204" s="72" t="str">
        <f aca="false">IF(MOONDB!C204="", "", MOONDB!C204)</f>
        <v>Hakuto-R</v>
      </c>
      <c r="D204" s="72" t="str">
        <f aca="false">IF(MOONDB!D204="", "", MOONDB!D204)</f>
        <v>-</v>
      </c>
      <c r="E204" s="72" t="str">
        <f aca="false">IF(MOONDB!E204="", "", MOONDB!E204)</f>
        <v>2022-168A</v>
      </c>
      <c r="F204" s="72" t="str">
        <f aca="false">IF(MOONDB!F204="", "", MOONDB!F204)</f>
        <v/>
      </c>
      <c r="G204" s="72" t="n">
        <f aca="false">IF(MOONDB!G204="", "", MOONDB!G204)</f>
        <v>44906</v>
      </c>
      <c r="H204" s="72" t="str">
        <f aca="false">IF(MOONDB!H204="", "", MOONDB!H204)</f>
        <v>Falcon 9</v>
      </c>
      <c r="I204" s="72" t="str">
        <f aca="false">IF(MOONDB!I204="", "", MOONDB!I204)</f>
        <v>Cape Canaveral, United States</v>
      </c>
      <c r="J204" s="72" t="str">
        <f aca="false">IF(MOONDB!J204="", "", MOONDB!J204)</f>
        <v>ispace</v>
      </c>
      <c r="K204" s="72" t="str">
        <f aca="false">IF(MOONDB!K204="", "", MOONDB!K204)</f>
        <v>Japan</v>
      </c>
      <c r="L204" s="72" t="str">
        <f aca="false">IF(MOONDB!L204="", "", MOONDB!L204)</f>
        <v>R-LND</v>
      </c>
      <c r="M204" s="73" t="str">
        <f aca="false">IF(MOONDB!M204="", "", MOONDB!M204)</f>
        <v/>
      </c>
      <c r="N204" s="73" t="str">
        <f aca="false">IF(MOONDB!N204="", "", MOONDB!N204)</f>
        <v/>
      </c>
      <c r="O204" s="72" t="str">
        <f aca="false">IF(MOONDB!O204="", "", MOONDB!O204)</f>
        <v/>
      </c>
      <c r="P204" s="72" t="str">
        <f aca="false">IF(MOONDB!P204="", "", MOONDB!P204)</f>
        <v>Soft landing</v>
      </c>
      <c r="Q204" s="72" t="str">
        <f aca="false">IF(MOONDB!Q204="", "", MOONDB!Q204)</f>
        <v/>
      </c>
      <c r="R204" s="72" t="str">
        <f aca="false">IF(MOONDB!R204="", "", MOONDB!R204)</f>
        <v>Failure</v>
      </c>
      <c r="S204" s="72" t="str">
        <f aca="false">IF(MOONDB!S204="", "", MOONDB!S204)</f>
        <v>Lander failure</v>
      </c>
      <c r="T204" s="72" t="str">
        <f aca="false">IF(MOONDB!T204="", "", MOONDB!T204)</f>
        <v/>
      </c>
      <c r="U204" s="72" t="str">
        <f aca="false">IF(MOONDB!U204="", "", MOONDB!U204)</f>
        <v>Moon surface</v>
      </c>
      <c r="V204" s="72" t="str">
        <f aca="false">IF(MOONDB!V204="", "", MOONDB!V204)</f>
        <v>M</v>
      </c>
      <c r="W204" s="72" t="str">
        <f aca="false">IF(MOONDB!W204="", "", MOONDB!W204)</f>
        <v>Impacted (unintentional)</v>
      </c>
      <c r="X204" s="72" t="n">
        <f aca="false">IF(MOONDB!X204="", "", MOONDB!X204)</f>
        <v>45041</v>
      </c>
      <c r="Y204" s="72" t="str">
        <f aca="false">IF(MOONDB!Y204="", "", MOONDB!Y204)</f>
        <v/>
      </c>
      <c r="Z204" s="72" t="str">
        <f aca="false">IF(MOONDB!Z204="", "", MOONDB!Z204)</f>
        <v/>
      </c>
      <c r="AA204" s="73" t="n">
        <f aca="false">IF(MOONDB!AA204="", "", MOONDB!AA204)</f>
        <v>47.5</v>
      </c>
      <c r="AB204" s="73" t="n">
        <f aca="false">IF(MOONDB!AB204="", "", MOONDB!AB204)</f>
        <v>44.4</v>
      </c>
      <c r="AC204" s="73" t="str">
        <f aca="false">IF(MOONDB!AC204="", "", MOONDB!AC204)</f>
        <v>No</v>
      </c>
      <c r="AD204" s="73" t="str">
        <f aca="false">IF(MOONDB!AO204="", "", MOONDB!AO204)</f>
        <v/>
      </c>
      <c r="AE204" s="73" t="str">
        <f aca="false">IF(MOONDB!AP204="", "", MOONDB!AP204)</f>
        <v/>
      </c>
      <c r="AF204" s="73" t="str">
        <f aca="false">IF(MOONDB!AQ204="", "", MOONDB!AQ204)</f>
        <v/>
      </c>
      <c r="AG204" s="73" t="str">
        <f aca="false">IF(MOONDB!AR204="", "", MOONDB!AR204)</f>
        <v/>
      </c>
      <c r="AH204" s="73" t="str">
        <f aca="false">IF(MOONDB!AS204="", "", MOONDB!AS204)</f>
        <v/>
      </c>
      <c r="AI204" s="73" t="str">
        <f aca="false">IF(MOONDB!AT204="", "", MOONDB!AT204)</f>
        <v/>
      </c>
      <c r="AJ204" s="73" t="str">
        <f aca="false">IF(MOONDB!AU204="", "", MOONDB!AU204)</f>
        <v/>
      </c>
      <c r="AK204" s="74"/>
      <c r="AL204" s="74"/>
      <c r="AM204" s="74"/>
      <c r="AN204" s="74"/>
      <c r="AO204" s="74"/>
      <c r="AP204" s="74"/>
    </row>
    <row r="205" customFormat="false" ht="13.8" hidden="false" customHeight="false" outlineLevel="0" collapsed="false">
      <c r="A205" s="72" t="str">
        <f aca="false">IF(MOONDB!A205="", "", MOONDB!A205)</f>
        <v>SORA-Q</v>
      </c>
      <c r="B205" s="72" t="str">
        <f aca="false">IF(MOONDB!B205="", "", MOONDB!B205)</f>
        <v>Lunar Excursion Vehicle</v>
      </c>
      <c r="C205" s="72" t="str">
        <f aca="false">IF(MOONDB!C205="", "", MOONDB!C205)</f>
        <v/>
      </c>
      <c r="D205" s="72" t="str">
        <f aca="false">IF(MOONDB!D205="", "", MOONDB!D205)</f>
        <v>Hakuto-R</v>
      </c>
      <c r="E205" s="72" t="str">
        <f aca="false">IF(MOONDB!E205="", "", MOONDB!E205)</f>
        <v/>
      </c>
      <c r="F205" s="72" t="str">
        <f aca="false">IF(MOONDB!F205="", "", MOONDB!F205)</f>
        <v/>
      </c>
      <c r="G205" s="72" t="n">
        <f aca="false">IF(MOONDB!G205="", "", MOONDB!G205)</f>
        <v>44906</v>
      </c>
      <c r="H205" s="72" t="str">
        <f aca="false">IF(MOONDB!H205="", "", MOONDB!H205)</f>
        <v>Falcon 9</v>
      </c>
      <c r="I205" s="72" t="str">
        <f aca="false">IF(MOONDB!I205="", "", MOONDB!I205)</f>
        <v>Cape Canaveral, United States</v>
      </c>
      <c r="J205" s="72" t="str">
        <f aca="false">IF(MOONDB!J205="", "", MOONDB!J205)</f>
        <v>JAXA</v>
      </c>
      <c r="K205" s="72" t="str">
        <f aca="false">IF(MOONDB!K205="", "", MOONDB!K205)</f>
        <v>Japan</v>
      </c>
      <c r="L205" s="72" t="str">
        <f aca="false">IF(MOONDB!L205="", "", MOONDB!L205)</f>
        <v>R-ROV</v>
      </c>
      <c r="M205" s="73" t="str">
        <f aca="false">IF(MOONDB!M205="", "", MOONDB!M205)</f>
        <v/>
      </c>
      <c r="N205" s="73" t="str">
        <f aca="false">IF(MOONDB!N205="", "", MOONDB!N205)</f>
        <v/>
      </c>
      <c r="O205" s="72" t="str">
        <f aca="false">IF(MOONDB!O205="", "", MOONDB!O205)</f>
        <v/>
      </c>
      <c r="P205" s="72" t="str">
        <f aca="false">IF(MOONDB!P205="", "", MOONDB!P205)</f>
        <v>Surface exploration</v>
      </c>
      <c r="Q205" s="72" t="str">
        <f aca="false">IF(MOONDB!Q205="", "", MOONDB!Q205)</f>
        <v/>
      </c>
      <c r="R205" s="72" t="str">
        <f aca="false">IF(MOONDB!R205="", "", MOONDB!R205)</f>
        <v>Unproven</v>
      </c>
      <c r="S205" s="72" t="str">
        <f aca="false">IF(MOONDB!S205="", "", MOONDB!S205)</f>
        <v>Lander failure</v>
      </c>
      <c r="T205" s="72" t="str">
        <f aca="false">IF(MOONDB!T205="", "", MOONDB!T205)</f>
        <v/>
      </c>
      <c r="U205" s="72" t="str">
        <f aca="false">IF(MOONDB!U205="", "", MOONDB!U205)</f>
        <v>Moon surface</v>
      </c>
      <c r="V205" s="72" t="str">
        <f aca="false">IF(MOONDB!V205="", "", MOONDB!V205)</f>
        <v>M</v>
      </c>
      <c r="W205" s="72" t="str">
        <f aca="false">IF(MOONDB!W205="", "", MOONDB!W205)</f>
        <v>Impacted (unintentional)</v>
      </c>
      <c r="X205" s="72" t="n">
        <f aca="false">IF(MOONDB!X205="", "", MOONDB!X205)</f>
        <v>45041</v>
      </c>
      <c r="Y205" s="72" t="str">
        <f aca="false">IF(MOONDB!Y205="", "", MOONDB!Y205)</f>
        <v/>
      </c>
      <c r="Z205" s="72" t="str">
        <f aca="false">IF(MOONDB!Z205="", "", MOONDB!Z205)</f>
        <v/>
      </c>
      <c r="AA205" s="73" t="n">
        <f aca="false">IF(MOONDB!AA205="", "", MOONDB!AA205)</f>
        <v>47.5</v>
      </c>
      <c r="AB205" s="73" t="n">
        <f aca="false">IF(MOONDB!AB205="", "", MOONDB!AB205)</f>
        <v>44.4</v>
      </c>
      <c r="AC205" s="73" t="str">
        <f aca="false">IF(MOONDB!AC205="", "", MOONDB!AC205)</f>
        <v>No</v>
      </c>
      <c r="AD205" s="73" t="str">
        <f aca="false">IF(MOONDB!AO205="", "", MOONDB!AO205)</f>
        <v/>
      </c>
      <c r="AE205" s="73" t="str">
        <f aca="false">IF(MOONDB!AP205="", "", MOONDB!AP205)</f>
        <v/>
      </c>
      <c r="AF205" s="73" t="str">
        <f aca="false">IF(MOONDB!AQ205="", "", MOONDB!AQ205)</f>
        <v/>
      </c>
      <c r="AG205" s="73" t="str">
        <f aca="false">IF(MOONDB!AR205="", "", MOONDB!AR205)</f>
        <v/>
      </c>
      <c r="AH205" s="73" t="str">
        <f aca="false">IF(MOONDB!AS205="", "", MOONDB!AS205)</f>
        <v/>
      </c>
      <c r="AI205" s="73" t="str">
        <f aca="false">IF(MOONDB!AT205="", "", MOONDB!AT205)</f>
        <v/>
      </c>
      <c r="AJ205" s="73" t="str">
        <f aca="false">IF(MOONDB!AU205="", "", MOONDB!AU205)</f>
        <v/>
      </c>
      <c r="AK205" s="74"/>
      <c r="AL205" s="74"/>
      <c r="AM205" s="74"/>
      <c r="AN205" s="74"/>
      <c r="AO205" s="74"/>
      <c r="AP205" s="74"/>
    </row>
    <row r="206" customFormat="false" ht="13.8" hidden="false" customHeight="false" outlineLevel="0" collapsed="false">
      <c r="A206" s="72" t="str">
        <f aca="false">IF(MOONDB!A206="", "", MOONDB!A206)</f>
        <v>Rashid</v>
      </c>
      <c r="B206" s="72" t="str">
        <f aca="false">IF(MOONDB!B206="", "", MOONDB!B206)</f>
        <v>Emirates Lunar Mission</v>
      </c>
      <c r="C206" s="72" t="str">
        <f aca="false">IF(MOONDB!C206="", "", MOONDB!C206)</f>
        <v>United Arab Emirates space program</v>
      </c>
      <c r="D206" s="72" t="str">
        <f aca="false">IF(MOONDB!D206="", "", MOONDB!D206)</f>
        <v>Hakuto-R</v>
      </c>
      <c r="E206" s="72" t="str">
        <f aca="false">IF(MOONDB!E206="", "", MOONDB!E206)</f>
        <v/>
      </c>
      <c r="F206" s="72" t="str">
        <f aca="false">IF(MOONDB!F206="", "", MOONDB!F206)</f>
        <v/>
      </c>
      <c r="G206" s="72" t="n">
        <f aca="false">IF(MOONDB!G206="", "", MOONDB!G206)</f>
        <v>44906</v>
      </c>
      <c r="H206" s="72" t="str">
        <f aca="false">IF(MOONDB!H206="", "", MOONDB!H206)</f>
        <v>Falcon 9</v>
      </c>
      <c r="I206" s="72" t="str">
        <f aca="false">IF(MOONDB!I206="", "", MOONDB!I206)</f>
        <v>Cape Canaveral, United States</v>
      </c>
      <c r="J206" s="72" t="str">
        <f aca="false">IF(MOONDB!J206="", "", MOONDB!J206)</f>
        <v>Mohammed bin Rashid Space Centre (MBRSC)</v>
      </c>
      <c r="K206" s="72" t="str">
        <f aca="false">IF(MOONDB!K206="", "", MOONDB!K206)</f>
        <v>United Arab Emirates</v>
      </c>
      <c r="L206" s="72" t="str">
        <f aca="false">IF(MOONDB!L206="", "", MOONDB!L206)</f>
        <v>R-ROV</v>
      </c>
      <c r="M206" s="73" t="str">
        <f aca="false">IF(MOONDB!M206="", "", MOONDB!M206)</f>
        <v/>
      </c>
      <c r="N206" s="73" t="str">
        <f aca="false">IF(MOONDB!N206="", "", MOONDB!N206)</f>
        <v/>
      </c>
      <c r="O206" s="72" t="str">
        <f aca="false">IF(MOONDB!O206="", "", MOONDB!O206)</f>
        <v/>
      </c>
      <c r="P206" s="72" t="str">
        <f aca="false">IF(MOONDB!P206="", "", MOONDB!P206)</f>
        <v>Surface exploration</v>
      </c>
      <c r="Q206" s="72" t="str">
        <f aca="false">IF(MOONDB!Q206="", "", MOONDB!Q206)</f>
        <v/>
      </c>
      <c r="R206" s="72" t="str">
        <f aca="false">IF(MOONDB!R206="", "", MOONDB!R206)</f>
        <v>Unproven</v>
      </c>
      <c r="S206" s="72" t="str">
        <f aca="false">IF(MOONDB!S206="", "", MOONDB!S206)</f>
        <v>Lander failure</v>
      </c>
      <c r="T206" s="72" t="str">
        <f aca="false">IF(MOONDB!T206="", "", MOONDB!T206)</f>
        <v/>
      </c>
      <c r="U206" s="72" t="str">
        <f aca="false">IF(MOONDB!U206="", "", MOONDB!U206)</f>
        <v>Moon surface</v>
      </c>
      <c r="V206" s="72" t="str">
        <f aca="false">IF(MOONDB!V206="", "", MOONDB!V206)</f>
        <v>M</v>
      </c>
      <c r="W206" s="72" t="str">
        <f aca="false">IF(MOONDB!W206="", "", MOONDB!W206)</f>
        <v>Impacted (unintentional)</v>
      </c>
      <c r="X206" s="72" t="n">
        <f aca="false">IF(MOONDB!X206="", "", MOONDB!X206)</f>
        <v>45041</v>
      </c>
      <c r="Y206" s="72" t="str">
        <f aca="false">IF(MOONDB!Y206="", "", MOONDB!Y206)</f>
        <v/>
      </c>
      <c r="Z206" s="72" t="str">
        <f aca="false">IF(MOONDB!Z206="", "", MOONDB!Z206)</f>
        <v/>
      </c>
      <c r="AA206" s="73" t="n">
        <f aca="false">IF(MOONDB!AA206="", "", MOONDB!AA206)</f>
        <v>47.5</v>
      </c>
      <c r="AB206" s="73" t="n">
        <f aca="false">IF(MOONDB!AB206="", "", MOONDB!AB206)</f>
        <v>44.4</v>
      </c>
      <c r="AC206" s="73" t="str">
        <f aca="false">IF(MOONDB!AC206="", "", MOONDB!AC206)</f>
        <v>Yes</v>
      </c>
      <c r="AD206" s="73" t="str">
        <f aca="false">IF(MOONDB!AO206="", "", MOONDB!AO206)</f>
        <v/>
      </c>
      <c r="AE206" s="73" t="str">
        <f aca="false">IF(MOONDB!AP206="", "", MOONDB!AP206)</f>
        <v/>
      </c>
      <c r="AF206" s="73" t="str">
        <f aca="false">IF(MOONDB!AQ206="", "", MOONDB!AQ206)</f>
        <v/>
      </c>
      <c r="AG206" s="73" t="str">
        <f aca="false">IF(MOONDB!AR206="", "", MOONDB!AR206)</f>
        <v/>
      </c>
      <c r="AH206" s="73" t="str">
        <f aca="false">IF(MOONDB!AS206="", "", MOONDB!AS206)</f>
        <v/>
      </c>
      <c r="AI206" s="73" t="str">
        <f aca="false">IF(MOONDB!AT206="", "", MOONDB!AT206)</f>
        <v/>
      </c>
      <c r="AJ206" s="73" t="str">
        <f aca="false">IF(MOONDB!AU206="", "", MOONDB!AU206)</f>
        <v/>
      </c>
      <c r="AK206" s="74"/>
      <c r="AL206" s="74"/>
      <c r="AM206" s="74"/>
      <c r="AN206" s="74"/>
      <c r="AO206" s="74"/>
      <c r="AP206" s="74"/>
    </row>
    <row r="207" customFormat="false" ht="13.8" hidden="false" customHeight="false" outlineLevel="0" collapsed="false">
      <c r="A207" s="72" t="str">
        <f aca="false">IF(MOONDB!A207="", "", MOONDB!A207)</f>
        <v>Lunar Flashlight</v>
      </c>
      <c r="B207" s="72" t="str">
        <f aca="false">IF(MOONDB!B207="", "", MOONDB!B207)</f>
        <v>Lunar Flashlight</v>
      </c>
      <c r="C207" s="72" t="str">
        <f aca="false">IF(MOONDB!C207="", "", MOONDB!C207)</f>
        <v>NASA's Advanced Exploration Systems (AES)</v>
      </c>
      <c r="D207" s="72" t="str">
        <f aca="false">IF(MOONDB!D207="", "", MOONDB!D207)</f>
        <v/>
      </c>
      <c r="E207" s="72" t="str">
        <f aca="false">IF(MOONDB!E207="", "", MOONDB!E207)</f>
        <v>2022-168B</v>
      </c>
      <c r="F207" s="72" t="str">
        <f aca="false">IF(MOONDB!F207="", "", MOONDB!F207)</f>
        <v/>
      </c>
      <c r="G207" s="72" t="n">
        <f aca="false">IF(MOONDB!G207="", "", MOONDB!G207)</f>
        <v>44906</v>
      </c>
      <c r="H207" s="72" t="str">
        <f aca="false">IF(MOONDB!H207="", "", MOONDB!H207)</f>
        <v>Falcon 9</v>
      </c>
      <c r="I207" s="72" t="str">
        <f aca="false">IF(MOONDB!I207="", "", MOONDB!I207)</f>
        <v>Cape Canaveral, United States</v>
      </c>
      <c r="J207" s="72" t="str">
        <f aca="false">IF(MOONDB!J207="", "", MOONDB!J207)</f>
        <v>NASA</v>
      </c>
      <c r="K207" s="72" t="str">
        <f aca="false">IF(MOONDB!K207="", "", MOONDB!K207)</f>
        <v>USA</v>
      </c>
      <c r="L207" s="72" t="str">
        <f aca="false">IF(MOONDB!L207="", "", MOONDB!L207)</f>
        <v>R-ORB</v>
      </c>
      <c r="M207" s="73" t="str">
        <f aca="false">IF(MOONDB!M207="", "", MOONDB!M207)</f>
        <v/>
      </c>
      <c r="N207" s="73" t="str">
        <f aca="false">IF(MOONDB!N207="", "", MOONDB!N207)</f>
        <v/>
      </c>
      <c r="O207" s="72" t="str">
        <f aca="false">IF(MOONDB!O207="", "", MOONDB!O207)</f>
        <v/>
      </c>
      <c r="P207" s="72" t="str">
        <f aca="false">IF(MOONDB!P207="", "", MOONDB!P207)</f>
        <v>Fly-by</v>
      </c>
      <c r="Q207" s="72" t="str">
        <f aca="false">IF(MOONDB!Q207="", "", MOONDB!Q207)</f>
        <v>L2N NRHO  was scraped for engine malfunction</v>
      </c>
      <c r="R207" s="72" t="str">
        <f aca="false">IF(MOONDB!R207="", "", MOONDB!R207)</f>
        <v>Active</v>
      </c>
      <c r="S207" s="72" t="str">
        <f aca="false">IF(MOONDB!S207="", "", MOONDB!S207)</f>
        <v/>
      </c>
      <c r="T207" s="72" t="str">
        <f aca="false">IF(MOONDB!T207="", "", MOONDB!T207)</f>
        <v/>
      </c>
      <c r="U207" s="72" t="str">
        <f aca="false">IF(MOONDB!U207="", "", MOONDB!U207)</f>
        <v>Unknown</v>
      </c>
      <c r="V207" s="72" t="str">
        <f aca="false">IF(MOONDB!V207="", "", MOONDB!V207)</f>
        <v>E</v>
      </c>
      <c r="W207" s="72" t="str">
        <f aca="false">IF(MOONDB!W207="", "", MOONDB!W207)</f>
        <v>Orbit (Earth)</v>
      </c>
      <c r="X207" s="72" t="str">
        <f aca="false">IF(MOONDB!X207="", "", MOONDB!X207)</f>
        <v>Current</v>
      </c>
      <c r="Y207" s="72" t="str">
        <f aca="false">IF(MOONDB!Y207="", "", MOONDB!Y207)</f>
        <v/>
      </c>
      <c r="Z207" s="72" t="str">
        <f aca="false">IF(MOONDB!Z207="", "", MOONDB!Z207)</f>
        <v/>
      </c>
      <c r="AA207" s="73" t="str">
        <f aca="false">IF(MOONDB!AA207="", "", MOONDB!AA207)</f>
        <v/>
      </c>
      <c r="AB207" s="73" t="str">
        <f aca="false">IF(MOONDB!AB207="", "", MOONDB!AB207)</f>
        <v/>
      </c>
      <c r="AC207" s="73" t="str">
        <f aca="false">IF(MOONDB!AC207="", "", MOONDB!AC207)</f>
        <v>Yes</v>
      </c>
      <c r="AD207" s="73" t="str">
        <f aca="false">IF(MOONDB!AO207="", "", MOONDB!AO207)</f>
        <v/>
      </c>
      <c r="AE207" s="73" t="str">
        <f aca="false">IF(MOONDB!AP207="", "", MOONDB!AP207)</f>
        <v/>
      </c>
      <c r="AF207" s="73" t="str">
        <f aca="false">IF(MOONDB!AQ207="", "", MOONDB!AQ207)</f>
        <v/>
      </c>
      <c r="AG207" s="73" t="str">
        <f aca="false">IF(MOONDB!AR207="", "", MOONDB!AR207)</f>
        <v>https://www.space.com/nasa-moon-probe-lunar-orbit-impossible, https://www.space.com/nasa-moon-probe-lunar-flashlight-one-month-fix</v>
      </c>
      <c r="AH207" s="73" t="str">
        <f aca="false">IF(MOONDB!AS207="", "", MOONDB!AS207)</f>
        <v/>
      </c>
      <c r="AI207" s="73" t="str">
        <f aca="false">IF(MOONDB!AT207="", "", MOONDB!AT207)</f>
        <v/>
      </c>
      <c r="AJ207" s="73" t="str">
        <f aca="false">IF(MOONDB!AU207="", "", MOONDB!AU207)</f>
        <v/>
      </c>
      <c r="AK207" s="74"/>
      <c r="AL207" s="74"/>
      <c r="AM207" s="74"/>
      <c r="AN207" s="74"/>
      <c r="AO207" s="74"/>
      <c r="AP207" s="74"/>
    </row>
    <row r="208" customFormat="false" ht="13.8" hidden="false" customHeight="false" outlineLevel="0" collapsed="false">
      <c r="A208" s="72" t="str">
        <f aca="false">IF(MOONDB!A208="", "", MOONDB!A208)</f>
        <v/>
      </c>
      <c r="B208" s="72" t="str">
        <f aca="false">IF(MOONDB!B208="", "", MOONDB!B208)</f>
        <v/>
      </c>
      <c r="C208" s="72" t="str">
        <f aca="false">IF(MOONDB!C208="", "", MOONDB!C208)</f>
        <v/>
      </c>
      <c r="D208" s="72" t="str">
        <f aca="false">IF(MOONDB!D208="", "", MOONDB!D208)</f>
        <v/>
      </c>
      <c r="E208" s="72" t="str">
        <f aca="false">IF(MOONDB!E208="", "", MOONDB!E208)</f>
        <v/>
      </c>
      <c r="F208" s="72" t="str">
        <f aca="false">IF(MOONDB!F208="", "", MOONDB!F208)</f>
        <v/>
      </c>
      <c r="G208" s="72" t="str">
        <f aca="false">IF(MOONDB!G208="", "", MOONDB!G208)</f>
        <v/>
      </c>
      <c r="H208" s="72" t="str">
        <f aca="false">IF(MOONDB!H208="", "", MOONDB!H208)</f>
        <v/>
      </c>
      <c r="I208" s="72" t="str">
        <f aca="false">IF(MOONDB!I208="", "", MOONDB!I208)</f>
        <v/>
      </c>
      <c r="J208" s="72" t="str">
        <f aca="false">IF(MOONDB!J208="", "", MOONDB!J208)</f>
        <v/>
      </c>
      <c r="K208" s="72" t="str">
        <f aca="false">IF(MOONDB!K208="", "", MOONDB!K208)</f>
        <v/>
      </c>
      <c r="L208" s="72" t="str">
        <f aca="false">IF(MOONDB!L208="", "", MOONDB!L208)</f>
        <v/>
      </c>
      <c r="M208" s="73" t="str">
        <f aca="false">IF(MOONDB!M208="", "", MOONDB!M208)</f>
        <v/>
      </c>
      <c r="N208" s="73" t="str">
        <f aca="false">IF(MOONDB!N208="", "", MOONDB!N208)</f>
        <v/>
      </c>
      <c r="O208" s="72" t="str">
        <f aca="false">IF(MOONDB!O208="", "", MOONDB!O208)</f>
        <v/>
      </c>
      <c r="P208" s="72" t="str">
        <f aca="false">IF(MOONDB!P208="", "", MOONDB!P208)</f>
        <v/>
      </c>
      <c r="Q208" s="72" t="str">
        <f aca="false">IF(MOONDB!Q208="", "", MOONDB!Q208)</f>
        <v/>
      </c>
      <c r="R208" s="72" t="str">
        <f aca="false">IF(MOONDB!R208="", "", MOONDB!R208)</f>
        <v/>
      </c>
      <c r="S208" s="72" t="str">
        <f aca="false">IF(MOONDB!S208="", "", MOONDB!S208)</f>
        <v/>
      </c>
      <c r="T208" s="72" t="str">
        <f aca="false">IF(MOONDB!T208="", "", MOONDB!T208)</f>
        <v/>
      </c>
      <c r="U208" s="72" t="str">
        <f aca="false">IF(MOONDB!U208="", "", MOONDB!U208)</f>
        <v/>
      </c>
      <c r="V208" s="72" t="str">
        <f aca="false">IF(MOONDB!V208="", "", MOONDB!V208)</f>
        <v/>
      </c>
      <c r="W208" s="72" t="str">
        <f aca="false">IF(MOONDB!W208="", "", MOONDB!W208)</f>
        <v/>
      </c>
      <c r="X208" s="72" t="str">
        <f aca="false">IF(MOONDB!X208="", "", MOONDB!X208)</f>
        <v/>
      </c>
      <c r="Y208" s="72" t="str">
        <f aca="false">IF(MOONDB!Y208="", "", MOONDB!Y208)</f>
        <v/>
      </c>
      <c r="Z208" s="72" t="str">
        <f aca="false">IF(MOONDB!Z208="", "", MOONDB!Z208)</f>
        <v/>
      </c>
      <c r="AA208" s="73" t="str">
        <f aca="false">IF(MOONDB!AA208="", "", MOONDB!AA208)</f>
        <v/>
      </c>
      <c r="AB208" s="73" t="str">
        <f aca="false">IF(MOONDB!AB208="", "", MOONDB!AB208)</f>
        <v/>
      </c>
      <c r="AC208" s="73" t="str">
        <f aca="false">IF(MOONDB!AC208="", "", MOONDB!AC208)</f>
        <v/>
      </c>
      <c r="AD208" s="73" t="str">
        <f aca="false">IF(MOONDB!AO208="", "", MOONDB!AO208)</f>
        <v/>
      </c>
      <c r="AE208" s="73" t="str">
        <f aca="false">IF(MOONDB!AP208="", "", MOONDB!AP208)</f>
        <v/>
      </c>
      <c r="AF208" s="73" t="str">
        <f aca="false">IF(MOONDB!AQ208="", "", MOONDB!AQ208)</f>
        <v/>
      </c>
      <c r="AG208" s="73" t="str">
        <f aca="false">IF(MOONDB!AR208="", "", MOONDB!AR208)</f>
        <v/>
      </c>
    </row>
    <row r="209" customFormat="false" ht="13.8" hidden="false" customHeight="false" outlineLevel="0" collapsed="false">
      <c r="A209" s="72" t="str">
        <f aca="false">IF(MOONDB!A209="", "", MOONDB!A209)</f>
        <v/>
      </c>
      <c r="B209" s="72" t="str">
        <f aca="false">IF(MOONDB!B209="", "", MOONDB!B209)</f>
        <v/>
      </c>
      <c r="C209" s="72" t="str">
        <f aca="false">IF(MOONDB!C209="", "", MOONDB!C209)</f>
        <v/>
      </c>
      <c r="D209" s="72" t="str">
        <f aca="false">IF(MOONDB!D209="", "", MOONDB!D209)</f>
        <v/>
      </c>
      <c r="E209" s="72" t="str">
        <f aca="false">IF(MOONDB!E209="", "", MOONDB!E209)</f>
        <v/>
      </c>
      <c r="F209" s="72" t="str">
        <f aca="false">IF(MOONDB!F209="", "", MOONDB!F209)</f>
        <v/>
      </c>
      <c r="G209" s="72" t="str">
        <f aca="false">IF(MOONDB!G209="", "", MOONDB!G209)</f>
        <v/>
      </c>
      <c r="H209" s="72" t="str">
        <f aca="false">IF(MOONDB!H209="", "", MOONDB!H209)</f>
        <v/>
      </c>
      <c r="I209" s="72" t="str">
        <f aca="false">IF(MOONDB!I209="", "", MOONDB!I209)</f>
        <v/>
      </c>
      <c r="J209" s="72" t="str">
        <f aca="false">IF(MOONDB!J209="", "", MOONDB!J209)</f>
        <v/>
      </c>
      <c r="K209" s="72" t="str">
        <f aca="false">IF(MOONDB!K209="", "", MOONDB!K209)</f>
        <v/>
      </c>
      <c r="L209" s="72" t="str">
        <f aca="false">IF(MOONDB!L209="", "", MOONDB!L209)</f>
        <v/>
      </c>
      <c r="M209" s="73" t="str">
        <f aca="false">IF(MOONDB!M209="", "", MOONDB!M209)</f>
        <v/>
      </c>
      <c r="N209" s="73" t="str">
        <f aca="false">IF(MOONDB!N209="", "", MOONDB!N209)</f>
        <v/>
      </c>
      <c r="O209" s="72" t="str">
        <f aca="false">IF(MOONDB!O209="", "", MOONDB!O209)</f>
        <v/>
      </c>
      <c r="P209" s="72" t="str">
        <f aca="false">IF(MOONDB!P209="", "", MOONDB!P209)</f>
        <v/>
      </c>
      <c r="Q209" s="72" t="str">
        <f aca="false">IF(MOONDB!Q209="", "", MOONDB!Q209)</f>
        <v/>
      </c>
      <c r="R209" s="72" t="str">
        <f aca="false">IF(MOONDB!R209="", "", MOONDB!R209)</f>
        <v/>
      </c>
      <c r="S209" s="72" t="str">
        <f aca="false">IF(MOONDB!S209="", "", MOONDB!S209)</f>
        <v/>
      </c>
      <c r="T209" s="72" t="str">
        <f aca="false">IF(MOONDB!T209="", "", MOONDB!T209)</f>
        <v/>
      </c>
      <c r="U209" s="72" t="str">
        <f aca="false">IF(MOONDB!U209="", "", MOONDB!U209)</f>
        <v/>
      </c>
      <c r="V209" s="72" t="str">
        <f aca="false">IF(MOONDB!V209="", "", MOONDB!V209)</f>
        <v/>
      </c>
      <c r="W209" s="72" t="str">
        <f aca="false">IF(MOONDB!W209="", "", MOONDB!W209)</f>
        <v/>
      </c>
      <c r="X209" s="72" t="str">
        <f aca="false">IF(MOONDB!X209="", "", MOONDB!X209)</f>
        <v/>
      </c>
      <c r="Y209" s="72" t="str">
        <f aca="false">IF(MOONDB!Y209="", "", MOONDB!Y209)</f>
        <v/>
      </c>
      <c r="Z209" s="72" t="str">
        <f aca="false">IF(MOONDB!Z209="", "", MOONDB!Z209)</f>
        <v/>
      </c>
      <c r="AA209" s="73" t="str">
        <f aca="false">IF(MOONDB!AA209="", "", MOONDB!AA209)</f>
        <v/>
      </c>
      <c r="AB209" s="73" t="str">
        <f aca="false">IF(MOONDB!AB209="", "", MOONDB!AB209)</f>
        <v/>
      </c>
      <c r="AC209" s="73" t="str">
        <f aca="false">IF(MOONDB!AC209="", "", MOONDB!AC209)</f>
        <v/>
      </c>
      <c r="AD209" s="73" t="str">
        <f aca="false">IF(MOONDB!AO209="", "", MOONDB!AO209)</f>
        <v/>
      </c>
      <c r="AE209" s="73" t="str">
        <f aca="false">IF(MOONDB!AP209="", "", MOONDB!AP209)</f>
        <v/>
      </c>
      <c r="AF209" s="73" t="str">
        <f aca="false">IF(MOONDB!AQ209="", "", MOONDB!AQ209)</f>
        <v/>
      </c>
      <c r="AG209" s="73" t="str">
        <f aca="false">IF(MOONDB!AR209="", "", MOONDB!AR209)</f>
        <v/>
      </c>
    </row>
    <row r="210" customFormat="false" ht="13.8" hidden="false" customHeight="false" outlineLevel="0" collapsed="false">
      <c r="A210" s="72" t="str">
        <f aca="false">IF(MOONDB!A210="", "", MOONDB!A210)</f>
        <v/>
      </c>
      <c r="B210" s="72" t="str">
        <f aca="false">IF(MOONDB!B210="", "", MOONDB!B210)</f>
        <v/>
      </c>
      <c r="C210" s="72" t="str">
        <f aca="false">IF(MOONDB!C210="", "", MOONDB!C210)</f>
        <v/>
      </c>
      <c r="D210" s="72" t="str">
        <f aca="false">IF(MOONDB!D210="", "", MOONDB!D210)</f>
        <v/>
      </c>
      <c r="E210" s="72" t="str">
        <f aca="false">IF(MOONDB!E210="", "", MOONDB!E210)</f>
        <v/>
      </c>
      <c r="F210" s="72" t="str">
        <f aca="false">IF(MOONDB!F210="", "", MOONDB!F210)</f>
        <v/>
      </c>
      <c r="G210" s="72" t="str">
        <f aca="false">IF(MOONDB!G210="", "", MOONDB!G210)</f>
        <v/>
      </c>
      <c r="H210" s="72" t="str">
        <f aca="false">IF(MOONDB!H210="", "", MOONDB!H210)</f>
        <v/>
      </c>
      <c r="I210" s="72" t="str">
        <f aca="false">IF(MOONDB!I210="", "", MOONDB!I210)</f>
        <v/>
      </c>
      <c r="J210" s="72" t="str">
        <f aca="false">IF(MOONDB!J210="", "", MOONDB!J210)</f>
        <v/>
      </c>
      <c r="K210" s="72" t="str">
        <f aca="false">IF(MOONDB!K210="", "", MOONDB!K210)</f>
        <v/>
      </c>
      <c r="L210" s="72" t="str">
        <f aca="false">IF(MOONDB!L210="", "", MOONDB!L210)</f>
        <v/>
      </c>
      <c r="M210" s="73" t="str">
        <f aca="false">IF(MOONDB!M210="", "", MOONDB!M210)</f>
        <v/>
      </c>
      <c r="N210" s="73" t="str">
        <f aca="false">IF(MOONDB!N210="", "", MOONDB!N210)</f>
        <v/>
      </c>
      <c r="O210" s="72" t="str">
        <f aca="false">IF(MOONDB!O210="", "", MOONDB!O210)</f>
        <v/>
      </c>
      <c r="P210" s="72" t="str">
        <f aca="false">IF(MOONDB!P210="", "", MOONDB!P210)</f>
        <v/>
      </c>
      <c r="Q210" s="72" t="str">
        <f aca="false">IF(MOONDB!Q210="", "", MOONDB!Q210)</f>
        <v/>
      </c>
      <c r="R210" s="72" t="str">
        <f aca="false">IF(MOONDB!R210="", "", MOONDB!R210)</f>
        <v/>
      </c>
      <c r="S210" s="72" t="str">
        <f aca="false">IF(MOONDB!S210="", "", MOONDB!S210)</f>
        <v/>
      </c>
      <c r="T210" s="72" t="str">
        <f aca="false">IF(MOONDB!T210="", "", MOONDB!T210)</f>
        <v/>
      </c>
      <c r="U210" s="72" t="str">
        <f aca="false">IF(MOONDB!U210="", "", MOONDB!U210)</f>
        <v/>
      </c>
      <c r="V210" s="72" t="str">
        <f aca="false">IF(MOONDB!V210="", "", MOONDB!V210)</f>
        <v/>
      </c>
      <c r="W210" s="72" t="str">
        <f aca="false">IF(MOONDB!W210="", "", MOONDB!W210)</f>
        <v/>
      </c>
      <c r="X210" s="72" t="str">
        <f aca="false">IF(MOONDB!X210="", "", MOONDB!X210)</f>
        <v/>
      </c>
      <c r="Y210" s="72" t="str">
        <f aca="false">IF(MOONDB!Y210="", "", MOONDB!Y210)</f>
        <v/>
      </c>
      <c r="Z210" s="72" t="str">
        <f aca="false">IF(MOONDB!Z210="", "", MOONDB!Z210)</f>
        <v/>
      </c>
      <c r="AA210" s="73" t="str">
        <f aca="false">IF(MOONDB!AA210="", "", MOONDB!AA210)</f>
        <v/>
      </c>
      <c r="AB210" s="73" t="str">
        <f aca="false">IF(MOONDB!AB210="", "", MOONDB!AB210)</f>
        <v/>
      </c>
      <c r="AC210" s="73" t="str">
        <f aca="false">IF(MOONDB!AC210="", "", MOONDB!AC210)</f>
        <v/>
      </c>
      <c r="AD210" s="73" t="str">
        <f aca="false">IF(MOONDB!AO210="", "", MOONDB!AO210)</f>
        <v/>
      </c>
      <c r="AE210" s="73" t="str">
        <f aca="false">IF(MOONDB!AP210="", "", MOONDB!AP210)</f>
        <v/>
      </c>
      <c r="AF210" s="73" t="str">
        <f aca="false">IF(MOONDB!AQ210="", "", MOONDB!AQ210)</f>
        <v/>
      </c>
      <c r="AG210" s="73" t="str">
        <f aca="false">IF(MOONDB!AR210="", "", MOONDB!AR210)</f>
        <v/>
      </c>
    </row>
    <row r="211" customFormat="false" ht="13.8" hidden="false" customHeight="false" outlineLevel="0" collapsed="false">
      <c r="A211" s="72" t="str">
        <f aca="false">IF(MOONDB!A211="", "", MOONDB!A211)</f>
        <v/>
      </c>
      <c r="B211" s="72" t="str">
        <f aca="false">IF(MOONDB!B211="", "", MOONDB!B211)</f>
        <v/>
      </c>
      <c r="C211" s="72" t="str">
        <f aca="false">IF(MOONDB!C211="", "", MOONDB!C211)</f>
        <v/>
      </c>
      <c r="D211" s="72" t="str">
        <f aca="false">IF(MOONDB!D211="", "", MOONDB!D211)</f>
        <v/>
      </c>
      <c r="E211" s="72" t="str">
        <f aca="false">IF(MOONDB!E211="", "", MOONDB!E211)</f>
        <v/>
      </c>
      <c r="F211" s="72" t="str">
        <f aca="false">IF(MOONDB!F211="", "", MOONDB!F211)</f>
        <v/>
      </c>
      <c r="G211" s="72" t="str">
        <f aca="false">IF(MOONDB!G211="", "", MOONDB!G211)</f>
        <v/>
      </c>
      <c r="H211" s="72" t="str">
        <f aca="false">IF(MOONDB!H211="", "", MOONDB!H211)</f>
        <v/>
      </c>
      <c r="I211" s="72" t="str">
        <f aca="false">IF(MOONDB!I211="", "", MOONDB!I211)</f>
        <v/>
      </c>
      <c r="J211" s="72" t="str">
        <f aca="false">IF(MOONDB!J211="", "", MOONDB!J211)</f>
        <v/>
      </c>
      <c r="K211" s="72" t="str">
        <f aca="false">IF(MOONDB!K211="", "", MOONDB!K211)</f>
        <v/>
      </c>
      <c r="L211" s="72" t="str">
        <f aca="false">IF(MOONDB!L211="", "", MOONDB!L211)</f>
        <v/>
      </c>
      <c r="M211" s="73" t="str">
        <f aca="false">IF(MOONDB!M211="", "", MOONDB!M211)</f>
        <v/>
      </c>
      <c r="N211" s="73" t="str">
        <f aca="false">IF(MOONDB!N211="", "", MOONDB!N211)</f>
        <v/>
      </c>
      <c r="O211" s="72" t="str">
        <f aca="false">IF(MOONDB!O211="", "", MOONDB!O211)</f>
        <v/>
      </c>
      <c r="P211" s="72" t="str">
        <f aca="false">IF(MOONDB!P211="", "", MOONDB!P211)</f>
        <v/>
      </c>
      <c r="Q211" s="72" t="str">
        <f aca="false">IF(MOONDB!Q211="", "", MOONDB!Q211)</f>
        <v/>
      </c>
      <c r="R211" s="72" t="str">
        <f aca="false">IF(MOONDB!R211="", "", MOONDB!R211)</f>
        <v/>
      </c>
      <c r="S211" s="72" t="str">
        <f aca="false">IF(MOONDB!S211="", "", MOONDB!S211)</f>
        <v/>
      </c>
      <c r="T211" s="72" t="str">
        <f aca="false">IF(MOONDB!T211="", "", MOONDB!T211)</f>
        <v/>
      </c>
      <c r="U211" s="72" t="str">
        <f aca="false">IF(MOONDB!U211="", "", MOONDB!U211)</f>
        <v/>
      </c>
      <c r="V211" s="72" t="str">
        <f aca="false">IF(MOONDB!V211="", "", MOONDB!V211)</f>
        <v/>
      </c>
      <c r="W211" s="72" t="str">
        <f aca="false">IF(MOONDB!W211="", "", MOONDB!W211)</f>
        <v/>
      </c>
      <c r="X211" s="72" t="str">
        <f aca="false">IF(MOONDB!X211="", "", MOONDB!X211)</f>
        <v/>
      </c>
      <c r="Y211" s="72" t="str">
        <f aca="false">IF(MOONDB!Y211="", "", MOONDB!Y211)</f>
        <v/>
      </c>
      <c r="Z211" s="72" t="str">
        <f aca="false">IF(MOONDB!Z211="", "", MOONDB!Z211)</f>
        <v/>
      </c>
      <c r="AA211" s="73" t="str">
        <f aca="false">IF(MOONDB!AA211="", "", MOONDB!AA211)</f>
        <v/>
      </c>
      <c r="AB211" s="73" t="str">
        <f aca="false">IF(MOONDB!AB211="", "", MOONDB!AB211)</f>
        <v/>
      </c>
      <c r="AC211" s="73" t="str">
        <f aca="false">IF(MOONDB!AC211="", "", MOONDB!AC211)</f>
        <v/>
      </c>
      <c r="AD211" s="73" t="str">
        <f aca="false">IF(MOONDB!AO211="", "", MOONDB!AO211)</f>
        <v/>
      </c>
      <c r="AE211" s="73" t="str">
        <f aca="false">IF(MOONDB!AP211="", "", MOONDB!AP211)</f>
        <v/>
      </c>
      <c r="AF211" s="73" t="str">
        <f aca="false">IF(MOONDB!AQ211="", "", MOONDB!AQ211)</f>
        <v/>
      </c>
      <c r="AG211" s="73" t="str">
        <f aca="false">IF(MOONDB!AR211="", "", MOONDB!AR211)</f>
        <v/>
      </c>
    </row>
    <row r="212" customFormat="false" ht="13.8" hidden="false" customHeight="false" outlineLevel="0" collapsed="false">
      <c r="A212" s="72" t="str">
        <f aca="false">IF(MOONDB!A212="", "", MOONDB!A212)</f>
        <v/>
      </c>
      <c r="B212" s="72" t="str">
        <f aca="false">IF(MOONDB!B212="", "", MOONDB!B212)</f>
        <v/>
      </c>
      <c r="C212" s="72" t="str">
        <f aca="false">IF(MOONDB!C212="", "", MOONDB!C212)</f>
        <v/>
      </c>
      <c r="D212" s="72" t="str">
        <f aca="false">IF(MOONDB!D212="", "", MOONDB!D212)</f>
        <v/>
      </c>
      <c r="E212" s="72" t="str">
        <f aca="false">IF(MOONDB!E212="", "", MOONDB!E212)</f>
        <v/>
      </c>
      <c r="F212" s="72" t="str">
        <f aca="false">IF(MOONDB!F212="", "", MOONDB!F212)</f>
        <v/>
      </c>
      <c r="G212" s="72" t="str">
        <f aca="false">IF(MOONDB!G212="", "", MOONDB!G212)</f>
        <v/>
      </c>
      <c r="H212" s="72" t="str">
        <f aca="false">IF(MOONDB!H212="", "", MOONDB!H212)</f>
        <v/>
      </c>
      <c r="I212" s="72" t="str">
        <f aca="false">IF(MOONDB!I212="", "", MOONDB!I212)</f>
        <v/>
      </c>
      <c r="J212" s="72" t="str">
        <f aca="false">IF(MOONDB!J212="", "", MOONDB!J212)</f>
        <v/>
      </c>
      <c r="K212" s="72" t="str">
        <f aca="false">IF(MOONDB!K212="", "", MOONDB!K212)</f>
        <v/>
      </c>
      <c r="L212" s="72" t="str">
        <f aca="false">IF(MOONDB!L212="", "", MOONDB!L212)</f>
        <v/>
      </c>
      <c r="M212" s="73" t="str">
        <f aca="false">IF(MOONDB!M212="", "", MOONDB!M212)</f>
        <v/>
      </c>
      <c r="N212" s="73" t="str">
        <f aca="false">IF(MOONDB!N212="", "", MOONDB!N212)</f>
        <v/>
      </c>
      <c r="O212" s="72" t="str">
        <f aca="false">IF(MOONDB!O212="", "", MOONDB!O212)</f>
        <v/>
      </c>
      <c r="P212" s="72" t="str">
        <f aca="false">IF(MOONDB!P212="", "", MOONDB!P212)</f>
        <v/>
      </c>
      <c r="Q212" s="72" t="str">
        <f aca="false">IF(MOONDB!Q212="", "", MOONDB!Q212)</f>
        <v/>
      </c>
      <c r="R212" s="72" t="str">
        <f aca="false">IF(MOONDB!R212="", "", MOONDB!R212)</f>
        <v/>
      </c>
      <c r="S212" s="72" t="str">
        <f aca="false">IF(MOONDB!S212="", "", MOONDB!S212)</f>
        <v/>
      </c>
      <c r="T212" s="72" t="str">
        <f aca="false">IF(MOONDB!T212="", "", MOONDB!T212)</f>
        <v/>
      </c>
      <c r="U212" s="72" t="str">
        <f aca="false">IF(MOONDB!U212="", "", MOONDB!U212)</f>
        <v/>
      </c>
      <c r="V212" s="72" t="str">
        <f aca="false">IF(MOONDB!V212="", "", MOONDB!V212)</f>
        <v/>
      </c>
      <c r="W212" s="72" t="str">
        <f aca="false">IF(MOONDB!W212="", "", MOONDB!W212)</f>
        <v/>
      </c>
      <c r="X212" s="72" t="str">
        <f aca="false">IF(MOONDB!X212="", "", MOONDB!X212)</f>
        <v/>
      </c>
      <c r="Y212" s="72" t="str">
        <f aca="false">IF(MOONDB!Y212="", "", MOONDB!Y212)</f>
        <v/>
      </c>
      <c r="Z212" s="72" t="str">
        <f aca="false">IF(MOONDB!Z212="", "", MOONDB!Z212)</f>
        <v/>
      </c>
      <c r="AA212" s="73" t="str">
        <f aca="false">IF(MOONDB!AA212="", "", MOONDB!AA212)</f>
        <v/>
      </c>
      <c r="AB212" s="73" t="str">
        <f aca="false">IF(MOONDB!AB212="", "", MOONDB!AB212)</f>
        <v/>
      </c>
      <c r="AC212" s="73" t="str">
        <f aca="false">IF(MOONDB!AC212="", "", MOONDB!AC212)</f>
        <v/>
      </c>
      <c r="AD212" s="73" t="str">
        <f aca="false">IF(MOONDB!AO212="", "", MOONDB!AO212)</f>
        <v/>
      </c>
      <c r="AE212" s="73" t="str">
        <f aca="false">IF(MOONDB!AP212="", "", MOONDB!AP212)</f>
        <v/>
      </c>
      <c r="AF212" s="73" t="str">
        <f aca="false">IF(MOONDB!AQ212="", "", MOONDB!AQ212)</f>
        <v/>
      </c>
      <c r="AG212" s="73" t="str">
        <f aca="false">IF(MOONDB!AR212="", "", MOONDB!AR212)</f>
        <v/>
      </c>
    </row>
    <row r="213" customFormat="false" ht="13.8" hidden="false" customHeight="false" outlineLevel="0" collapsed="false">
      <c r="A213" s="72" t="str">
        <f aca="false">IF(MOONDB!A213="", "", MOONDB!A213)</f>
        <v/>
      </c>
      <c r="B213" s="72" t="str">
        <f aca="false">IF(MOONDB!B213="", "", MOONDB!B213)</f>
        <v/>
      </c>
      <c r="C213" s="72" t="str">
        <f aca="false">IF(MOONDB!C213="", "", MOONDB!C213)</f>
        <v/>
      </c>
      <c r="D213" s="72" t="str">
        <f aca="false">IF(MOONDB!D213="", "", MOONDB!D213)</f>
        <v/>
      </c>
      <c r="E213" s="72" t="str">
        <f aca="false">IF(MOONDB!E213="", "", MOONDB!E213)</f>
        <v/>
      </c>
      <c r="F213" s="72" t="str">
        <f aca="false">IF(MOONDB!F213="", "", MOONDB!F213)</f>
        <v/>
      </c>
      <c r="G213" s="72" t="str">
        <f aca="false">IF(MOONDB!G213="", "", MOONDB!G213)</f>
        <v/>
      </c>
      <c r="H213" s="72" t="str">
        <f aca="false">IF(MOONDB!H213="", "", MOONDB!H213)</f>
        <v/>
      </c>
      <c r="I213" s="72" t="str">
        <f aca="false">IF(MOONDB!I213="", "", MOONDB!I213)</f>
        <v/>
      </c>
      <c r="J213" s="72" t="str">
        <f aca="false">IF(MOONDB!J213="", "", MOONDB!J213)</f>
        <v/>
      </c>
      <c r="K213" s="72" t="str">
        <f aca="false">IF(MOONDB!K213="", "", MOONDB!K213)</f>
        <v/>
      </c>
      <c r="L213" s="72" t="str">
        <f aca="false">IF(MOONDB!L213="", "", MOONDB!L213)</f>
        <v/>
      </c>
      <c r="M213" s="73" t="str">
        <f aca="false">IF(MOONDB!M213="", "", MOONDB!M213)</f>
        <v/>
      </c>
      <c r="N213" s="73" t="str">
        <f aca="false">IF(MOONDB!N213="", "", MOONDB!N213)</f>
        <v/>
      </c>
      <c r="O213" s="72" t="str">
        <f aca="false">IF(MOONDB!O213="", "", MOONDB!O213)</f>
        <v/>
      </c>
      <c r="P213" s="72" t="str">
        <f aca="false">IF(MOONDB!P213="", "", MOONDB!P213)</f>
        <v/>
      </c>
      <c r="Q213" s="72" t="str">
        <f aca="false">IF(MOONDB!Q213="", "", MOONDB!Q213)</f>
        <v/>
      </c>
      <c r="R213" s="72" t="str">
        <f aca="false">IF(MOONDB!R213="", "", MOONDB!R213)</f>
        <v/>
      </c>
      <c r="S213" s="72" t="str">
        <f aca="false">IF(MOONDB!S213="", "", MOONDB!S213)</f>
        <v/>
      </c>
      <c r="T213" s="72" t="str">
        <f aca="false">IF(MOONDB!T213="", "", MOONDB!T213)</f>
        <v/>
      </c>
      <c r="U213" s="72" t="str">
        <f aca="false">IF(MOONDB!U213="", "", MOONDB!U213)</f>
        <v/>
      </c>
      <c r="V213" s="72" t="str">
        <f aca="false">IF(MOONDB!V213="", "", MOONDB!V213)</f>
        <v/>
      </c>
      <c r="W213" s="72" t="str">
        <f aca="false">IF(MOONDB!W213="", "", MOONDB!W213)</f>
        <v/>
      </c>
      <c r="X213" s="72" t="str">
        <f aca="false">IF(MOONDB!X213="", "", MOONDB!X213)</f>
        <v/>
      </c>
      <c r="Y213" s="72" t="str">
        <f aca="false">IF(MOONDB!Y213="", "", MOONDB!Y213)</f>
        <v/>
      </c>
      <c r="Z213" s="72" t="str">
        <f aca="false">IF(MOONDB!Z213="", "", MOONDB!Z213)</f>
        <v/>
      </c>
      <c r="AA213" s="73" t="str">
        <f aca="false">IF(MOONDB!AA213="", "", MOONDB!AA213)</f>
        <v/>
      </c>
      <c r="AB213" s="73" t="str">
        <f aca="false">IF(MOONDB!AB213="", "", MOONDB!AB213)</f>
        <v/>
      </c>
      <c r="AC213" s="73" t="str">
        <f aca="false">IF(MOONDB!AC213="", "", MOONDB!AC213)</f>
        <v/>
      </c>
      <c r="AD213" s="73" t="str">
        <f aca="false">IF(MOONDB!AO213="", "", MOONDB!AO213)</f>
        <v/>
      </c>
      <c r="AE213" s="73" t="str">
        <f aca="false">IF(MOONDB!AP213="", "", MOONDB!AP213)</f>
        <v/>
      </c>
      <c r="AF213" s="73" t="str">
        <f aca="false">IF(MOONDB!AQ213="", "", MOONDB!AQ213)</f>
        <v/>
      </c>
      <c r="AG213" s="73" t="str">
        <f aca="false">IF(MOONDB!AR213="", "", MOONDB!AR213)</f>
        <v/>
      </c>
    </row>
    <row r="214" customFormat="false" ht="13.8" hidden="false" customHeight="false" outlineLevel="0" collapsed="false">
      <c r="A214" s="72" t="str">
        <f aca="false">IF(MOONDB!A214="", "", MOONDB!A214)</f>
        <v/>
      </c>
      <c r="B214" s="72" t="str">
        <f aca="false">IF(MOONDB!B214="", "", MOONDB!B214)</f>
        <v/>
      </c>
      <c r="C214" s="72" t="str">
        <f aca="false">IF(MOONDB!C214="", "", MOONDB!C214)</f>
        <v/>
      </c>
      <c r="D214" s="72" t="str">
        <f aca="false">IF(MOONDB!D214="", "", MOONDB!D214)</f>
        <v/>
      </c>
      <c r="E214" s="72" t="str">
        <f aca="false">IF(MOONDB!E214="", "", MOONDB!E214)</f>
        <v/>
      </c>
      <c r="F214" s="72" t="str">
        <f aca="false">IF(MOONDB!F214="", "", MOONDB!F214)</f>
        <v/>
      </c>
      <c r="G214" s="72" t="str">
        <f aca="false">IF(MOONDB!G214="", "", MOONDB!G214)</f>
        <v/>
      </c>
      <c r="H214" s="72" t="str">
        <f aca="false">IF(MOONDB!H214="", "", MOONDB!H214)</f>
        <v/>
      </c>
      <c r="I214" s="72" t="str">
        <f aca="false">IF(MOONDB!I214="", "", MOONDB!I214)</f>
        <v/>
      </c>
      <c r="J214" s="72" t="str">
        <f aca="false">IF(MOONDB!J214="", "", MOONDB!J214)</f>
        <v/>
      </c>
      <c r="K214" s="72" t="str">
        <f aca="false">IF(MOONDB!K214="", "", MOONDB!K214)</f>
        <v/>
      </c>
      <c r="L214" s="72" t="str">
        <f aca="false">IF(MOONDB!L214="", "", MOONDB!L214)</f>
        <v/>
      </c>
      <c r="M214" s="73" t="str">
        <f aca="false">IF(MOONDB!M214="", "", MOONDB!M214)</f>
        <v/>
      </c>
      <c r="N214" s="73" t="str">
        <f aca="false">IF(MOONDB!N214="", "", MOONDB!N214)</f>
        <v/>
      </c>
      <c r="O214" s="72" t="str">
        <f aca="false">IF(MOONDB!O214="", "", MOONDB!O214)</f>
        <v/>
      </c>
      <c r="P214" s="72" t="str">
        <f aca="false">IF(MOONDB!P214="", "", MOONDB!P214)</f>
        <v/>
      </c>
      <c r="Q214" s="72" t="str">
        <f aca="false">IF(MOONDB!Q214="", "", MOONDB!Q214)</f>
        <v/>
      </c>
      <c r="R214" s="72" t="str">
        <f aca="false">IF(MOONDB!R214="", "", MOONDB!R214)</f>
        <v/>
      </c>
      <c r="S214" s="72" t="str">
        <f aca="false">IF(MOONDB!S214="", "", MOONDB!S214)</f>
        <v/>
      </c>
      <c r="T214" s="72" t="str">
        <f aca="false">IF(MOONDB!T214="", "", MOONDB!T214)</f>
        <v/>
      </c>
      <c r="U214" s="72" t="str">
        <f aca="false">IF(MOONDB!U214="", "", MOONDB!U214)</f>
        <v/>
      </c>
      <c r="V214" s="72" t="str">
        <f aca="false">IF(MOONDB!V214="", "", MOONDB!V214)</f>
        <v/>
      </c>
      <c r="W214" s="72" t="str">
        <f aca="false">IF(MOONDB!W214="", "", MOONDB!W214)</f>
        <v/>
      </c>
      <c r="X214" s="72" t="str">
        <f aca="false">IF(MOONDB!X214="", "", MOONDB!X214)</f>
        <v/>
      </c>
      <c r="Y214" s="72" t="str">
        <f aca="false">IF(MOONDB!Y214="", "", MOONDB!Y214)</f>
        <v/>
      </c>
      <c r="Z214" s="72" t="str">
        <f aca="false">IF(MOONDB!Z214="", "", MOONDB!Z214)</f>
        <v/>
      </c>
      <c r="AA214" s="73" t="str">
        <f aca="false">IF(MOONDB!AA214="", "", MOONDB!AA214)</f>
        <v/>
      </c>
      <c r="AB214" s="73" t="str">
        <f aca="false">IF(MOONDB!AB214="", "", MOONDB!AB214)</f>
        <v/>
      </c>
      <c r="AC214" s="73" t="str">
        <f aca="false">IF(MOONDB!AC214="", "", MOONDB!AC214)</f>
        <v/>
      </c>
      <c r="AD214" s="73" t="str">
        <f aca="false">IF(MOONDB!AO214="", "", MOONDB!AO214)</f>
        <v/>
      </c>
      <c r="AE214" s="73" t="str">
        <f aca="false">IF(MOONDB!AP214="", "", MOONDB!AP214)</f>
        <v/>
      </c>
      <c r="AF214" s="73" t="str">
        <f aca="false">IF(MOONDB!AQ214="", "", MOONDB!AQ214)</f>
        <v/>
      </c>
      <c r="AG214" s="73" t="str">
        <f aca="false">IF(MOONDB!AR214="", "", MOONDB!AR214)</f>
        <v/>
      </c>
    </row>
    <row r="215" customFormat="false" ht="13.8" hidden="false" customHeight="false" outlineLevel="0" collapsed="false">
      <c r="A215" s="72" t="str">
        <f aca="false">IF(MOONDB!A215="", "", MOONDB!A215)</f>
        <v/>
      </c>
      <c r="B215" s="72" t="str">
        <f aca="false">IF(MOONDB!B215="", "", MOONDB!B215)</f>
        <v/>
      </c>
      <c r="C215" s="72" t="str">
        <f aca="false">IF(MOONDB!C215="", "", MOONDB!C215)</f>
        <v/>
      </c>
      <c r="D215" s="72" t="str">
        <f aca="false">IF(MOONDB!D215="", "", MOONDB!D215)</f>
        <v/>
      </c>
      <c r="E215" s="72" t="str">
        <f aca="false">IF(MOONDB!E215="", "", MOONDB!E215)</f>
        <v/>
      </c>
      <c r="F215" s="72" t="str">
        <f aca="false">IF(MOONDB!F215="", "", MOONDB!F215)</f>
        <v/>
      </c>
      <c r="G215" s="72" t="str">
        <f aca="false">IF(MOONDB!G215="", "", MOONDB!G215)</f>
        <v/>
      </c>
      <c r="H215" s="72" t="str">
        <f aca="false">IF(MOONDB!H215="", "", MOONDB!H215)</f>
        <v/>
      </c>
      <c r="I215" s="72" t="str">
        <f aca="false">IF(MOONDB!I215="", "", MOONDB!I215)</f>
        <v/>
      </c>
      <c r="J215" s="72" t="str">
        <f aca="false">IF(MOONDB!J215="", "", MOONDB!J215)</f>
        <v/>
      </c>
      <c r="K215" s="72" t="str">
        <f aca="false">IF(MOONDB!K215="", "", MOONDB!K215)</f>
        <v/>
      </c>
      <c r="L215" s="72" t="str">
        <f aca="false">IF(MOONDB!L215="", "", MOONDB!L215)</f>
        <v/>
      </c>
      <c r="M215" s="73" t="str">
        <f aca="false">IF(MOONDB!M215="", "", MOONDB!M215)</f>
        <v/>
      </c>
      <c r="N215" s="73" t="str">
        <f aca="false">IF(MOONDB!N215="", "", MOONDB!N215)</f>
        <v/>
      </c>
      <c r="O215" s="72" t="str">
        <f aca="false">IF(MOONDB!O215="", "", MOONDB!O215)</f>
        <v/>
      </c>
      <c r="P215" s="72" t="str">
        <f aca="false">IF(MOONDB!P215="", "", MOONDB!P215)</f>
        <v/>
      </c>
      <c r="Q215" s="72" t="str">
        <f aca="false">IF(MOONDB!Q215="", "", MOONDB!Q215)</f>
        <v/>
      </c>
      <c r="R215" s="72" t="str">
        <f aca="false">IF(MOONDB!R215="", "", MOONDB!R215)</f>
        <v/>
      </c>
      <c r="S215" s="72" t="str">
        <f aca="false">IF(MOONDB!S215="", "", MOONDB!S215)</f>
        <v/>
      </c>
      <c r="T215" s="72" t="str">
        <f aca="false">IF(MOONDB!T215="", "", MOONDB!T215)</f>
        <v/>
      </c>
      <c r="U215" s="72" t="str">
        <f aca="false">IF(MOONDB!U215="", "", MOONDB!U215)</f>
        <v/>
      </c>
      <c r="V215" s="72" t="str">
        <f aca="false">IF(MOONDB!V215="", "", MOONDB!V215)</f>
        <v/>
      </c>
      <c r="W215" s="72" t="str">
        <f aca="false">IF(MOONDB!W215="", "", MOONDB!W215)</f>
        <v/>
      </c>
      <c r="X215" s="72" t="str">
        <f aca="false">IF(MOONDB!X215="", "", MOONDB!X215)</f>
        <v/>
      </c>
      <c r="Y215" s="72" t="str">
        <f aca="false">IF(MOONDB!Y215="", "", MOONDB!Y215)</f>
        <v/>
      </c>
      <c r="Z215" s="72" t="str">
        <f aca="false">IF(MOONDB!Z215="", "", MOONDB!Z215)</f>
        <v/>
      </c>
      <c r="AA215" s="73" t="str">
        <f aca="false">IF(MOONDB!AA215="", "", MOONDB!AA215)</f>
        <v/>
      </c>
      <c r="AB215" s="73" t="str">
        <f aca="false">IF(MOONDB!AB215="", "", MOONDB!AB215)</f>
        <v/>
      </c>
      <c r="AC215" s="73" t="str">
        <f aca="false">IF(MOONDB!AC215="", "", MOONDB!AC215)</f>
        <v/>
      </c>
      <c r="AD215" s="73" t="str">
        <f aca="false">IF(MOONDB!AO215="", "", MOONDB!AO215)</f>
        <v/>
      </c>
      <c r="AE215" s="73" t="str">
        <f aca="false">IF(MOONDB!AP215="", "", MOONDB!AP215)</f>
        <v/>
      </c>
      <c r="AF215" s="73" t="str">
        <f aca="false">IF(MOONDB!AQ215="", "", MOONDB!AQ215)</f>
        <v/>
      </c>
      <c r="AG215" s="73" t="str">
        <f aca="false">IF(MOONDB!AR215="", "", MOONDB!AR215)</f>
        <v/>
      </c>
    </row>
    <row r="216" customFormat="false" ht="13.8" hidden="false" customHeight="false" outlineLevel="0" collapsed="false">
      <c r="A216" s="72" t="str">
        <f aca="false">IF(MOONDB!A216="", "", MOONDB!A216)</f>
        <v/>
      </c>
      <c r="B216" s="72" t="str">
        <f aca="false">IF(MOONDB!B216="", "", MOONDB!B216)</f>
        <v/>
      </c>
      <c r="C216" s="72" t="str">
        <f aca="false">IF(MOONDB!C216="", "", MOONDB!C216)</f>
        <v/>
      </c>
      <c r="D216" s="72" t="str">
        <f aca="false">IF(MOONDB!D216="", "", MOONDB!D216)</f>
        <v/>
      </c>
      <c r="E216" s="72" t="str">
        <f aca="false">IF(MOONDB!E216="", "", MOONDB!E216)</f>
        <v/>
      </c>
      <c r="F216" s="72" t="str">
        <f aca="false">IF(MOONDB!F216="", "", MOONDB!F216)</f>
        <v/>
      </c>
      <c r="G216" s="72" t="str">
        <f aca="false">IF(MOONDB!G216="", "", MOONDB!G216)</f>
        <v/>
      </c>
      <c r="H216" s="72" t="str">
        <f aca="false">IF(MOONDB!H216="", "", MOONDB!H216)</f>
        <v/>
      </c>
      <c r="I216" s="72" t="str">
        <f aca="false">IF(MOONDB!I216="", "", MOONDB!I216)</f>
        <v/>
      </c>
      <c r="J216" s="72" t="str">
        <f aca="false">IF(MOONDB!J216="", "", MOONDB!J216)</f>
        <v/>
      </c>
      <c r="K216" s="72" t="str">
        <f aca="false">IF(MOONDB!K216="", "", MOONDB!K216)</f>
        <v/>
      </c>
      <c r="L216" s="72" t="str">
        <f aca="false">IF(MOONDB!L216="", "", MOONDB!L216)</f>
        <v/>
      </c>
      <c r="M216" s="73" t="str">
        <f aca="false">IF(MOONDB!M216="", "", MOONDB!M216)</f>
        <v/>
      </c>
      <c r="N216" s="73" t="str">
        <f aca="false">IF(MOONDB!N216="", "", MOONDB!N216)</f>
        <v/>
      </c>
      <c r="O216" s="72" t="str">
        <f aca="false">IF(MOONDB!O216="", "", MOONDB!O216)</f>
        <v/>
      </c>
      <c r="P216" s="72" t="str">
        <f aca="false">IF(MOONDB!P216="", "", MOONDB!P216)</f>
        <v/>
      </c>
      <c r="Q216" s="72" t="str">
        <f aca="false">IF(MOONDB!Q216="", "", MOONDB!Q216)</f>
        <v/>
      </c>
      <c r="R216" s="72" t="str">
        <f aca="false">IF(MOONDB!R216="", "", MOONDB!R216)</f>
        <v/>
      </c>
      <c r="S216" s="72" t="str">
        <f aca="false">IF(MOONDB!S216="", "", MOONDB!S216)</f>
        <v/>
      </c>
      <c r="T216" s="72" t="str">
        <f aca="false">IF(MOONDB!T216="", "", MOONDB!T216)</f>
        <v/>
      </c>
      <c r="U216" s="72" t="str">
        <f aca="false">IF(MOONDB!U216="", "", MOONDB!U216)</f>
        <v/>
      </c>
      <c r="V216" s="72" t="str">
        <f aca="false">IF(MOONDB!V216="", "", MOONDB!V216)</f>
        <v/>
      </c>
      <c r="W216" s="72" t="str">
        <f aca="false">IF(MOONDB!W216="", "", MOONDB!W216)</f>
        <v/>
      </c>
      <c r="X216" s="72" t="str">
        <f aca="false">IF(MOONDB!X216="", "", MOONDB!X216)</f>
        <v/>
      </c>
      <c r="Y216" s="72" t="str">
        <f aca="false">IF(MOONDB!Y216="", "", MOONDB!Y216)</f>
        <v/>
      </c>
      <c r="Z216" s="72" t="str">
        <f aca="false">IF(MOONDB!Z216="", "", MOONDB!Z216)</f>
        <v/>
      </c>
      <c r="AA216" s="73" t="str">
        <f aca="false">IF(MOONDB!AA216="", "", MOONDB!AA216)</f>
        <v/>
      </c>
      <c r="AB216" s="73" t="str">
        <f aca="false">IF(MOONDB!AB216="", "", MOONDB!AB216)</f>
        <v/>
      </c>
      <c r="AC216" s="73" t="str">
        <f aca="false">IF(MOONDB!AC216="", "", MOONDB!AC216)</f>
        <v/>
      </c>
      <c r="AD216" s="73" t="str">
        <f aca="false">IF(MOONDB!AO216="", "", MOONDB!AO216)</f>
        <v/>
      </c>
      <c r="AE216" s="73" t="str">
        <f aca="false">IF(MOONDB!AP216="", "", MOONDB!AP216)</f>
        <v/>
      </c>
      <c r="AF216" s="73" t="str">
        <f aca="false">IF(MOONDB!AQ216="", "", MOONDB!AQ216)</f>
        <v/>
      </c>
      <c r="AG216" s="73" t="str">
        <f aca="false">IF(MOONDB!AR216="", "", MOONDB!AR216)</f>
        <v/>
      </c>
    </row>
    <row r="217" customFormat="false" ht="13.8" hidden="false" customHeight="false" outlineLevel="0" collapsed="false">
      <c r="A217" s="72" t="str">
        <f aca="false">IF(MOONDB!A217="", "", MOONDB!A217)</f>
        <v/>
      </c>
      <c r="B217" s="72" t="str">
        <f aca="false">IF(MOONDB!B217="", "", MOONDB!B217)</f>
        <v/>
      </c>
      <c r="C217" s="72" t="str">
        <f aca="false">IF(MOONDB!C217="", "", MOONDB!C217)</f>
        <v/>
      </c>
      <c r="D217" s="72" t="str">
        <f aca="false">IF(MOONDB!D217="", "", MOONDB!D217)</f>
        <v/>
      </c>
      <c r="E217" s="72" t="str">
        <f aca="false">IF(MOONDB!E217="", "", MOONDB!E217)</f>
        <v/>
      </c>
      <c r="F217" s="72" t="str">
        <f aca="false">IF(MOONDB!F217="", "", MOONDB!F217)</f>
        <v/>
      </c>
      <c r="G217" s="72" t="str">
        <f aca="false">IF(MOONDB!G217="", "", MOONDB!G217)</f>
        <v/>
      </c>
      <c r="H217" s="72" t="str">
        <f aca="false">IF(MOONDB!H217="", "", MOONDB!H217)</f>
        <v/>
      </c>
      <c r="I217" s="72" t="str">
        <f aca="false">IF(MOONDB!I217="", "", MOONDB!I217)</f>
        <v/>
      </c>
      <c r="J217" s="72" t="str">
        <f aca="false">IF(MOONDB!J217="", "", MOONDB!J217)</f>
        <v/>
      </c>
      <c r="K217" s="72" t="str">
        <f aca="false">IF(MOONDB!K217="", "", MOONDB!K217)</f>
        <v/>
      </c>
      <c r="L217" s="72" t="str">
        <f aca="false">IF(MOONDB!L217="", "", MOONDB!L217)</f>
        <v/>
      </c>
      <c r="M217" s="73" t="str">
        <f aca="false">IF(MOONDB!M217="", "", MOONDB!M217)</f>
        <v/>
      </c>
      <c r="N217" s="73" t="str">
        <f aca="false">IF(MOONDB!N217="", "", MOONDB!N217)</f>
        <v/>
      </c>
      <c r="O217" s="72" t="str">
        <f aca="false">IF(MOONDB!O217="", "", MOONDB!O217)</f>
        <v/>
      </c>
      <c r="P217" s="72" t="str">
        <f aca="false">IF(MOONDB!P217="", "", MOONDB!P217)</f>
        <v/>
      </c>
      <c r="Q217" s="72" t="str">
        <f aca="false">IF(MOONDB!Q217="", "", MOONDB!Q217)</f>
        <v/>
      </c>
      <c r="R217" s="72" t="str">
        <f aca="false">IF(MOONDB!R217="", "", MOONDB!R217)</f>
        <v/>
      </c>
      <c r="S217" s="72" t="str">
        <f aca="false">IF(MOONDB!S217="", "", MOONDB!S217)</f>
        <v/>
      </c>
      <c r="T217" s="72" t="str">
        <f aca="false">IF(MOONDB!T217="", "", MOONDB!T217)</f>
        <v/>
      </c>
      <c r="U217" s="72" t="str">
        <f aca="false">IF(MOONDB!U217="", "", MOONDB!U217)</f>
        <v/>
      </c>
      <c r="V217" s="72" t="str">
        <f aca="false">IF(MOONDB!V217="", "", MOONDB!V217)</f>
        <v/>
      </c>
      <c r="W217" s="72" t="str">
        <f aca="false">IF(MOONDB!W217="", "", MOONDB!W217)</f>
        <v/>
      </c>
      <c r="X217" s="72" t="str">
        <f aca="false">IF(MOONDB!X217="", "", MOONDB!X217)</f>
        <v/>
      </c>
      <c r="Y217" s="72" t="str">
        <f aca="false">IF(MOONDB!Y217="", "", MOONDB!Y217)</f>
        <v/>
      </c>
      <c r="Z217" s="72" t="str">
        <f aca="false">IF(MOONDB!Z217="", "", MOONDB!Z217)</f>
        <v/>
      </c>
      <c r="AA217" s="73" t="str">
        <f aca="false">IF(MOONDB!AA217="", "", MOONDB!AA217)</f>
        <v/>
      </c>
      <c r="AB217" s="73" t="str">
        <f aca="false">IF(MOONDB!AB217="", "", MOONDB!AB217)</f>
        <v/>
      </c>
      <c r="AC217" s="73" t="str">
        <f aca="false">IF(MOONDB!AC217="", "", MOONDB!AC217)</f>
        <v/>
      </c>
      <c r="AD217" s="73" t="str">
        <f aca="false">IF(MOONDB!AO217="", "", MOONDB!AO217)</f>
        <v/>
      </c>
      <c r="AE217" s="73" t="str">
        <f aca="false">IF(MOONDB!AP217="", "", MOONDB!AP217)</f>
        <v/>
      </c>
      <c r="AF217" s="73" t="str">
        <f aca="false">IF(MOONDB!AQ217="", "", MOONDB!AQ217)</f>
        <v/>
      </c>
      <c r="AG217" s="73" t="str">
        <f aca="false">IF(MOONDB!AR217="", "", MOONDB!AR217)</f>
        <v/>
      </c>
    </row>
    <row r="218" customFormat="false" ht="13.8" hidden="false" customHeight="false" outlineLevel="0" collapsed="false">
      <c r="A218" s="72" t="str">
        <f aca="false">IF(MOONDB!A218="", "", MOONDB!A218)</f>
        <v/>
      </c>
      <c r="B218" s="72" t="str">
        <f aca="false">IF(MOONDB!B218="", "", MOONDB!B218)</f>
        <v/>
      </c>
      <c r="C218" s="72" t="str">
        <f aca="false">IF(MOONDB!C218="", "", MOONDB!C218)</f>
        <v/>
      </c>
      <c r="D218" s="72" t="str">
        <f aca="false">IF(MOONDB!D218="", "", MOONDB!D218)</f>
        <v/>
      </c>
      <c r="E218" s="72" t="str">
        <f aca="false">IF(MOONDB!E218="", "", MOONDB!E218)</f>
        <v/>
      </c>
      <c r="F218" s="72" t="str">
        <f aca="false">IF(MOONDB!F218="", "", MOONDB!F218)</f>
        <v/>
      </c>
      <c r="G218" s="72" t="str">
        <f aca="false">IF(MOONDB!G218="", "", MOONDB!G218)</f>
        <v/>
      </c>
      <c r="H218" s="72" t="str">
        <f aca="false">IF(MOONDB!H218="", "", MOONDB!H218)</f>
        <v/>
      </c>
      <c r="I218" s="72" t="str">
        <f aca="false">IF(MOONDB!I218="", "", MOONDB!I218)</f>
        <v/>
      </c>
      <c r="J218" s="72" t="str">
        <f aca="false">IF(MOONDB!J218="", "", MOONDB!J218)</f>
        <v/>
      </c>
      <c r="K218" s="72" t="str">
        <f aca="false">IF(MOONDB!K218="", "", MOONDB!K218)</f>
        <v/>
      </c>
      <c r="L218" s="72" t="str">
        <f aca="false">IF(MOONDB!L218="", "", MOONDB!L218)</f>
        <v/>
      </c>
      <c r="M218" s="73" t="str">
        <f aca="false">IF(MOONDB!M218="", "", MOONDB!M218)</f>
        <v/>
      </c>
      <c r="N218" s="73" t="str">
        <f aca="false">IF(MOONDB!N218="", "", MOONDB!N218)</f>
        <v/>
      </c>
      <c r="O218" s="72" t="str">
        <f aca="false">IF(MOONDB!O218="", "", MOONDB!O218)</f>
        <v/>
      </c>
      <c r="P218" s="72" t="str">
        <f aca="false">IF(MOONDB!P218="", "", MOONDB!P218)</f>
        <v/>
      </c>
      <c r="Q218" s="72" t="str">
        <f aca="false">IF(MOONDB!Q218="", "", MOONDB!Q218)</f>
        <v/>
      </c>
      <c r="R218" s="72" t="str">
        <f aca="false">IF(MOONDB!R218="", "", MOONDB!R218)</f>
        <v/>
      </c>
      <c r="S218" s="72" t="str">
        <f aca="false">IF(MOONDB!S218="", "", MOONDB!S218)</f>
        <v/>
      </c>
      <c r="T218" s="72" t="str">
        <f aca="false">IF(MOONDB!T218="", "", MOONDB!T218)</f>
        <v/>
      </c>
      <c r="U218" s="72" t="str">
        <f aca="false">IF(MOONDB!U218="", "", MOONDB!U218)</f>
        <v/>
      </c>
      <c r="V218" s="72" t="str">
        <f aca="false">IF(MOONDB!V218="", "", MOONDB!V218)</f>
        <v/>
      </c>
      <c r="W218" s="72" t="str">
        <f aca="false">IF(MOONDB!W218="", "", MOONDB!W218)</f>
        <v/>
      </c>
      <c r="X218" s="72" t="str">
        <f aca="false">IF(MOONDB!X218="", "", MOONDB!X218)</f>
        <v/>
      </c>
      <c r="Y218" s="72" t="str">
        <f aca="false">IF(MOONDB!Y218="", "", MOONDB!Y218)</f>
        <v/>
      </c>
      <c r="Z218" s="72" t="str">
        <f aca="false">IF(MOONDB!Z218="", "", MOONDB!Z218)</f>
        <v/>
      </c>
      <c r="AA218" s="73" t="str">
        <f aca="false">IF(MOONDB!AA218="", "", MOONDB!AA218)</f>
        <v/>
      </c>
      <c r="AB218" s="73" t="str">
        <f aca="false">IF(MOONDB!AB218="", "", MOONDB!AB218)</f>
        <v/>
      </c>
      <c r="AC218" s="73" t="str">
        <f aca="false">IF(MOONDB!AC218="", "", MOONDB!AC218)</f>
        <v/>
      </c>
      <c r="AD218" s="73" t="str">
        <f aca="false">IF(MOONDB!AO218="", "", MOONDB!AO218)</f>
        <v/>
      </c>
      <c r="AE218" s="73" t="str">
        <f aca="false">IF(MOONDB!AP218="", "", MOONDB!AP218)</f>
        <v/>
      </c>
      <c r="AF218" s="73" t="str">
        <f aca="false">IF(MOONDB!AQ218="", "", MOONDB!AQ218)</f>
        <v/>
      </c>
      <c r="AG218" s="73" t="str">
        <f aca="false">IF(MOONDB!AR218="", "", MOONDB!AR218)</f>
        <v/>
      </c>
    </row>
    <row r="219" customFormat="false" ht="13.8" hidden="false" customHeight="false" outlineLevel="0" collapsed="false">
      <c r="A219" s="72" t="str">
        <f aca="false">IF(MOONDB!A219="", "", MOONDB!A219)</f>
        <v/>
      </c>
      <c r="B219" s="72" t="str">
        <f aca="false">IF(MOONDB!B219="", "", MOONDB!B219)</f>
        <v/>
      </c>
      <c r="C219" s="72" t="str">
        <f aca="false">IF(MOONDB!C219="", "", MOONDB!C219)</f>
        <v/>
      </c>
      <c r="D219" s="72" t="str">
        <f aca="false">IF(MOONDB!D219="", "", MOONDB!D219)</f>
        <v/>
      </c>
      <c r="E219" s="72" t="str">
        <f aca="false">IF(MOONDB!E219="", "", MOONDB!E219)</f>
        <v/>
      </c>
      <c r="F219" s="72" t="str">
        <f aca="false">IF(MOONDB!F219="", "", MOONDB!F219)</f>
        <v/>
      </c>
      <c r="G219" s="72" t="str">
        <f aca="false">IF(MOONDB!G219="", "", MOONDB!G219)</f>
        <v/>
      </c>
      <c r="H219" s="72" t="str">
        <f aca="false">IF(MOONDB!H219="", "", MOONDB!H219)</f>
        <v/>
      </c>
      <c r="I219" s="72" t="str">
        <f aca="false">IF(MOONDB!I219="", "", MOONDB!I219)</f>
        <v/>
      </c>
      <c r="J219" s="72" t="str">
        <f aca="false">IF(MOONDB!J219="", "", MOONDB!J219)</f>
        <v/>
      </c>
      <c r="K219" s="72" t="str">
        <f aca="false">IF(MOONDB!K219="", "", MOONDB!K219)</f>
        <v/>
      </c>
      <c r="L219" s="72" t="str">
        <f aca="false">IF(MOONDB!L219="", "", MOONDB!L219)</f>
        <v/>
      </c>
      <c r="M219" s="73" t="str">
        <f aca="false">IF(MOONDB!M219="", "", MOONDB!M219)</f>
        <v/>
      </c>
      <c r="N219" s="73" t="str">
        <f aca="false">IF(MOONDB!N219="", "", MOONDB!N219)</f>
        <v/>
      </c>
      <c r="O219" s="72" t="str">
        <f aca="false">IF(MOONDB!O219="", "", MOONDB!O219)</f>
        <v/>
      </c>
      <c r="P219" s="72" t="str">
        <f aca="false">IF(MOONDB!P219="", "", MOONDB!P219)</f>
        <v/>
      </c>
      <c r="Q219" s="72" t="str">
        <f aca="false">IF(MOONDB!Q219="", "", MOONDB!Q219)</f>
        <v/>
      </c>
      <c r="R219" s="72" t="str">
        <f aca="false">IF(MOONDB!R219="", "", MOONDB!R219)</f>
        <v/>
      </c>
      <c r="S219" s="72" t="str">
        <f aca="false">IF(MOONDB!S219="", "", MOONDB!S219)</f>
        <v/>
      </c>
      <c r="T219" s="72" t="str">
        <f aca="false">IF(MOONDB!T219="", "", MOONDB!T219)</f>
        <v/>
      </c>
      <c r="U219" s="72" t="str">
        <f aca="false">IF(MOONDB!U219="", "", MOONDB!U219)</f>
        <v/>
      </c>
      <c r="V219" s="72" t="str">
        <f aca="false">IF(MOONDB!V219="", "", MOONDB!V219)</f>
        <v/>
      </c>
      <c r="W219" s="72" t="str">
        <f aca="false">IF(MOONDB!W219="", "", MOONDB!W219)</f>
        <v/>
      </c>
      <c r="X219" s="72" t="str">
        <f aca="false">IF(MOONDB!X219="", "", MOONDB!X219)</f>
        <v/>
      </c>
      <c r="Y219" s="72" t="str">
        <f aca="false">IF(MOONDB!Y219="", "", MOONDB!Y219)</f>
        <v/>
      </c>
      <c r="Z219" s="72" t="str">
        <f aca="false">IF(MOONDB!Z219="", "", MOONDB!Z219)</f>
        <v/>
      </c>
      <c r="AA219" s="73" t="str">
        <f aca="false">IF(MOONDB!AA219="", "", MOONDB!AA219)</f>
        <v/>
      </c>
      <c r="AB219" s="73" t="str">
        <f aca="false">IF(MOONDB!AB219="", "", MOONDB!AB219)</f>
        <v/>
      </c>
      <c r="AC219" s="73" t="str">
        <f aca="false">IF(MOONDB!AC219="", "", MOONDB!AC219)</f>
        <v/>
      </c>
      <c r="AD219" s="73" t="str">
        <f aca="false">IF(MOONDB!AO219="", "", MOONDB!AO219)</f>
        <v/>
      </c>
      <c r="AE219" s="73" t="str">
        <f aca="false">IF(MOONDB!AP219="", "", MOONDB!AP219)</f>
        <v/>
      </c>
      <c r="AF219" s="73" t="str">
        <f aca="false">IF(MOONDB!AQ219="", "", MOONDB!AQ219)</f>
        <v/>
      </c>
      <c r="AG219" s="73" t="str">
        <f aca="false">IF(MOONDB!AR219="", "", MOONDB!AR219)</f>
        <v/>
      </c>
    </row>
    <row r="220" customFormat="false" ht="13.8" hidden="false" customHeight="false" outlineLevel="0" collapsed="false">
      <c r="A220" s="72" t="str">
        <f aca="false">IF(MOONDB!A220="", "", MOONDB!A220)</f>
        <v/>
      </c>
      <c r="B220" s="72" t="str">
        <f aca="false">IF(MOONDB!B220="", "", MOONDB!B220)</f>
        <v/>
      </c>
      <c r="C220" s="72" t="str">
        <f aca="false">IF(MOONDB!C220="", "", MOONDB!C220)</f>
        <v/>
      </c>
      <c r="D220" s="72" t="str">
        <f aca="false">IF(MOONDB!D220="", "", MOONDB!D220)</f>
        <v/>
      </c>
      <c r="E220" s="72" t="str">
        <f aca="false">IF(MOONDB!E220="", "", MOONDB!E220)</f>
        <v/>
      </c>
      <c r="F220" s="72" t="str">
        <f aca="false">IF(MOONDB!F220="", "", MOONDB!F220)</f>
        <v/>
      </c>
      <c r="G220" s="72" t="str">
        <f aca="false">IF(MOONDB!G220="", "", MOONDB!G220)</f>
        <v/>
      </c>
      <c r="H220" s="72" t="str">
        <f aca="false">IF(MOONDB!H220="", "", MOONDB!H220)</f>
        <v/>
      </c>
      <c r="I220" s="72" t="str">
        <f aca="false">IF(MOONDB!I220="", "", MOONDB!I220)</f>
        <v/>
      </c>
      <c r="J220" s="72" t="str">
        <f aca="false">IF(MOONDB!J220="", "", MOONDB!J220)</f>
        <v/>
      </c>
      <c r="K220" s="72" t="str">
        <f aca="false">IF(MOONDB!K220="", "", MOONDB!K220)</f>
        <v/>
      </c>
      <c r="L220" s="72" t="str">
        <f aca="false">IF(MOONDB!L220="", "", MOONDB!L220)</f>
        <v/>
      </c>
      <c r="M220" s="73" t="str">
        <f aca="false">IF(MOONDB!M220="", "", MOONDB!M220)</f>
        <v/>
      </c>
      <c r="N220" s="73" t="str">
        <f aca="false">IF(MOONDB!N220="", "", MOONDB!N220)</f>
        <v/>
      </c>
      <c r="O220" s="72" t="str">
        <f aca="false">IF(MOONDB!O220="", "", MOONDB!O220)</f>
        <v/>
      </c>
      <c r="P220" s="72" t="str">
        <f aca="false">IF(MOONDB!P220="", "", MOONDB!P220)</f>
        <v/>
      </c>
      <c r="Q220" s="72" t="str">
        <f aca="false">IF(MOONDB!Q220="", "", MOONDB!Q220)</f>
        <v/>
      </c>
      <c r="R220" s="72" t="str">
        <f aca="false">IF(MOONDB!R220="", "", MOONDB!R220)</f>
        <v/>
      </c>
      <c r="S220" s="72" t="str">
        <f aca="false">IF(MOONDB!S220="", "", MOONDB!S220)</f>
        <v/>
      </c>
      <c r="T220" s="72" t="str">
        <f aca="false">IF(MOONDB!T220="", "", MOONDB!T220)</f>
        <v/>
      </c>
      <c r="U220" s="72" t="str">
        <f aca="false">IF(MOONDB!U220="", "", MOONDB!U220)</f>
        <v/>
      </c>
      <c r="V220" s="72" t="str">
        <f aca="false">IF(MOONDB!V220="", "", MOONDB!V220)</f>
        <v/>
      </c>
      <c r="W220" s="72" t="str">
        <f aca="false">IF(MOONDB!W220="", "", MOONDB!W220)</f>
        <v/>
      </c>
      <c r="X220" s="72" t="str">
        <f aca="false">IF(MOONDB!X220="", "", MOONDB!X220)</f>
        <v/>
      </c>
      <c r="Y220" s="72" t="str">
        <f aca="false">IF(MOONDB!Y220="", "", MOONDB!Y220)</f>
        <v/>
      </c>
      <c r="Z220" s="72" t="str">
        <f aca="false">IF(MOONDB!Z220="", "", MOONDB!Z220)</f>
        <v/>
      </c>
      <c r="AA220" s="73" t="str">
        <f aca="false">IF(MOONDB!AA220="", "", MOONDB!AA220)</f>
        <v/>
      </c>
      <c r="AB220" s="73" t="str">
        <f aca="false">IF(MOONDB!AB220="", "", MOONDB!AB220)</f>
        <v/>
      </c>
      <c r="AC220" s="73" t="str">
        <f aca="false">IF(MOONDB!AC220="", "", MOONDB!AC220)</f>
        <v/>
      </c>
      <c r="AD220" s="73" t="str">
        <f aca="false">IF(MOONDB!AO220="", "", MOONDB!AO220)</f>
        <v/>
      </c>
      <c r="AE220" s="73" t="str">
        <f aca="false">IF(MOONDB!AP220="", "", MOONDB!AP220)</f>
        <v/>
      </c>
      <c r="AF220" s="73" t="str">
        <f aca="false">IF(MOONDB!AQ220="", "", MOONDB!AQ220)</f>
        <v/>
      </c>
      <c r="AG220" s="73" t="str">
        <f aca="false">IF(MOONDB!AR220="", "", MOONDB!AR220)</f>
        <v/>
      </c>
    </row>
    <row r="221" customFormat="false" ht="13.8" hidden="false" customHeight="false" outlineLevel="0" collapsed="false">
      <c r="A221" s="72" t="str">
        <f aca="false">IF(MOONDB!A221="", "", MOONDB!A221)</f>
        <v/>
      </c>
      <c r="B221" s="72" t="str">
        <f aca="false">IF(MOONDB!B221="", "", MOONDB!B221)</f>
        <v/>
      </c>
      <c r="C221" s="72" t="str">
        <f aca="false">IF(MOONDB!C221="", "", MOONDB!C221)</f>
        <v/>
      </c>
      <c r="D221" s="72" t="str">
        <f aca="false">IF(MOONDB!D221="", "", MOONDB!D221)</f>
        <v/>
      </c>
      <c r="E221" s="72" t="str">
        <f aca="false">IF(MOONDB!E221="", "", MOONDB!E221)</f>
        <v/>
      </c>
      <c r="F221" s="72" t="str">
        <f aca="false">IF(MOONDB!F221="", "", MOONDB!F221)</f>
        <v/>
      </c>
      <c r="G221" s="72" t="str">
        <f aca="false">IF(MOONDB!G221="", "", MOONDB!G221)</f>
        <v/>
      </c>
      <c r="H221" s="72" t="str">
        <f aca="false">IF(MOONDB!H221="", "", MOONDB!H221)</f>
        <v/>
      </c>
      <c r="I221" s="72" t="str">
        <f aca="false">IF(MOONDB!I221="", "", MOONDB!I221)</f>
        <v/>
      </c>
      <c r="J221" s="72" t="str">
        <f aca="false">IF(MOONDB!J221="", "", MOONDB!J221)</f>
        <v/>
      </c>
      <c r="K221" s="72" t="str">
        <f aca="false">IF(MOONDB!K221="", "", MOONDB!K221)</f>
        <v/>
      </c>
      <c r="L221" s="72" t="str">
        <f aca="false">IF(MOONDB!L221="", "", MOONDB!L221)</f>
        <v/>
      </c>
      <c r="M221" s="73" t="str">
        <f aca="false">IF(MOONDB!M221="", "", MOONDB!M221)</f>
        <v/>
      </c>
      <c r="N221" s="73" t="str">
        <f aca="false">IF(MOONDB!N221="", "", MOONDB!N221)</f>
        <v/>
      </c>
      <c r="O221" s="72" t="str">
        <f aca="false">IF(MOONDB!O221="", "", MOONDB!O221)</f>
        <v/>
      </c>
      <c r="P221" s="72" t="str">
        <f aca="false">IF(MOONDB!P221="", "", MOONDB!P221)</f>
        <v/>
      </c>
      <c r="Q221" s="72" t="str">
        <f aca="false">IF(MOONDB!Q221="", "", MOONDB!Q221)</f>
        <v/>
      </c>
      <c r="R221" s="72" t="str">
        <f aca="false">IF(MOONDB!R221="", "", MOONDB!R221)</f>
        <v/>
      </c>
      <c r="S221" s="72" t="str">
        <f aca="false">IF(MOONDB!S221="", "", MOONDB!S221)</f>
        <v/>
      </c>
      <c r="T221" s="72" t="str">
        <f aca="false">IF(MOONDB!T221="", "", MOONDB!T221)</f>
        <v/>
      </c>
      <c r="U221" s="72" t="str">
        <f aca="false">IF(MOONDB!U221="", "", MOONDB!U221)</f>
        <v/>
      </c>
      <c r="V221" s="72" t="str">
        <f aca="false">IF(MOONDB!V221="", "", MOONDB!V221)</f>
        <v/>
      </c>
      <c r="W221" s="72" t="str">
        <f aca="false">IF(MOONDB!W221="", "", MOONDB!W221)</f>
        <v/>
      </c>
      <c r="X221" s="72" t="str">
        <f aca="false">IF(MOONDB!X221="", "", MOONDB!X221)</f>
        <v/>
      </c>
      <c r="Y221" s="72" t="str">
        <f aca="false">IF(MOONDB!Y221="", "", MOONDB!Y221)</f>
        <v/>
      </c>
      <c r="Z221" s="72" t="str">
        <f aca="false">IF(MOONDB!Z221="", "", MOONDB!Z221)</f>
        <v/>
      </c>
      <c r="AA221" s="73" t="str">
        <f aca="false">IF(MOONDB!AA221="", "", MOONDB!AA221)</f>
        <v/>
      </c>
      <c r="AB221" s="73" t="str">
        <f aca="false">IF(MOONDB!AB221="", "", MOONDB!AB221)</f>
        <v/>
      </c>
      <c r="AC221" s="73" t="str">
        <f aca="false">IF(MOONDB!AC221="", "", MOONDB!AC221)</f>
        <v/>
      </c>
      <c r="AD221" s="73" t="str">
        <f aca="false">IF(MOONDB!AO221="", "", MOONDB!AO221)</f>
        <v/>
      </c>
      <c r="AE221" s="73" t="str">
        <f aca="false">IF(MOONDB!AP221="", "", MOONDB!AP221)</f>
        <v/>
      </c>
      <c r="AF221" s="73" t="str">
        <f aca="false">IF(MOONDB!AQ221="", "", MOONDB!AQ221)</f>
        <v/>
      </c>
      <c r="AG221" s="73" t="str">
        <f aca="false">IF(MOONDB!AR221="", "", MOONDB!AR221)</f>
        <v/>
      </c>
    </row>
  </sheetData>
  <autoFilter ref="A1:AC207"/>
  <conditionalFormatting sqref="M208:N1029 M2:N206">
    <cfRule type="expression" priority="2" aboveAverage="0" equalAverage="0" bottom="0" percent="0" rank="0" text="" dxfId="4">
      <formula>#ref!="YES"</formula>
    </cfRule>
  </conditionalFormatting>
  <conditionalFormatting sqref="G228:H1029 A209:F1029 A185:A227 C2:H227 U208:V1029 U2:V206 K2:K1029">
    <cfRule type="expression" priority="3" aboveAverage="0" equalAverage="0" bottom="0" percent="0" rank="0" text="" dxfId="36">
      <formula>#ref!="YES"</formula>
    </cfRule>
  </conditionalFormatting>
  <conditionalFormatting sqref="T208:T1029 T2:T206">
    <cfRule type="expression" priority="4" aboveAverage="0" equalAverage="0" bottom="0" percent="0" rank="0" text="" dxfId="36">
      <formula>#ref!="YES"</formula>
    </cfRule>
  </conditionalFormatting>
  <conditionalFormatting sqref="L208:M1029 L2:M206">
    <cfRule type="expression" priority="5" aboveAverage="0" equalAverage="0" bottom="0" percent="0" rank="0" text="" dxfId="49">
      <formula>#ref!="YES"</formula>
    </cfRule>
  </conditionalFormatting>
  <conditionalFormatting sqref="E2:F1029">
    <cfRule type="expression" priority="6" aboveAverage="0" equalAverage="0" bottom="0" percent="0" rank="0" text="" dxfId="94">
      <formula>#ref!="YES"</formula>
    </cfRule>
  </conditionalFormatting>
  <conditionalFormatting sqref="A306:A1029">
    <cfRule type="expression" priority="7" aboveAverage="0" equalAverage="0" bottom="0" percent="0" rank="0" text="" dxfId="95">
      <formula>#ref!="YES"</formula>
    </cfRule>
  </conditionalFormatting>
  <conditionalFormatting sqref="AI217">
    <cfRule type="expression" priority="8" aboveAverage="0" equalAverage="0" bottom="0" percent="0" rank="0" text="" dxfId="1">
      <formula>AND($U217="Unsuccessful",$W217="")</formula>
    </cfRule>
  </conditionalFormatting>
  <conditionalFormatting sqref="AH217">
    <cfRule type="expression" priority="9" aboveAverage="0" equalAverage="0" bottom="0" percent="0" rank="0" text="" dxfId="4">
      <formula>#ref!="YES"</formula>
    </cfRule>
  </conditionalFormatting>
  <conditionalFormatting sqref="AK217:AL217">
    <cfRule type="expression" priority="10" aboveAverage="0" equalAverage="0" bottom="0" percent="0" rank="0" text="" dxfId="36">
      <formula>#ref!="YES"</formula>
    </cfRule>
  </conditionalFormatting>
  <conditionalFormatting sqref="AJ217">
    <cfRule type="expression" priority="11" aboveAverage="0" equalAverage="0" bottom="0" percent="0" rank="0" text="" dxfId="74">
      <formula>#ref!="YES"</formula>
    </cfRule>
  </conditionalFormatting>
  <conditionalFormatting sqref="AK218:AL218 AH218">
    <cfRule type="expression" priority="12" aboveAverage="0" equalAverage="0" bottom="0" percent="0" rank="0" text="" dxfId="4">
      <formula>#ref!="YES"</formula>
    </cfRule>
  </conditionalFormatting>
  <conditionalFormatting sqref="AI218">
    <cfRule type="expression" priority="13" aboveAverage="0" equalAverage="0" bottom="0" percent="0" rank="0" text="" dxfId="60">
      <formula>AND(#ref!="Unsuccessful",#ref!="")</formula>
    </cfRule>
  </conditionalFormatting>
  <conditionalFormatting sqref="AJ218">
    <cfRule type="expression" priority="14" aboveAverage="0" equalAverage="0" bottom="0" percent="0" rank="0" text="" dxfId="74">
      <formula>AND(#ref!="Unsuccessful",#ref!="")</formula>
    </cfRule>
  </conditionalFormatting>
  <conditionalFormatting sqref="AJ218">
    <cfRule type="expression" priority="15" aboveAverage="0" equalAverage="0" bottom="0" percent="0" rank="0" text="" dxfId="75">
      <formula>#ref!="YES"</formula>
    </cfRule>
  </conditionalFormatting>
  <conditionalFormatting sqref="AK219:AL219 AH219">
    <cfRule type="expression" priority="16" aboveAverage="0" equalAverage="0" bottom="0" percent="0" rank="0" text="" dxfId="4">
      <formula>#ref!="YES"</formula>
    </cfRule>
  </conditionalFormatting>
  <conditionalFormatting sqref="AJ219">
    <cfRule type="expression" priority="17" aboveAverage="0" equalAverage="0" bottom="0" percent="0" rank="0" text="" dxfId="37">
      <formula>#ref!="YES"</formula>
    </cfRule>
  </conditionalFormatting>
  <conditionalFormatting sqref="AJ219">
    <cfRule type="expression" priority="18" aboveAverage="0" equalAverage="0" bottom="0" percent="0" rank="0" text="" dxfId="39">
      <formula>AND(#ref!="Unsuccessful",#ref!="")</formula>
    </cfRule>
  </conditionalFormatting>
  <conditionalFormatting sqref="AI219">
    <cfRule type="expression" priority="19" aboveAverage="0" equalAverage="0" bottom="0" percent="0" rank="0" text="" dxfId="58">
      <formula>#ref!="YES"</formula>
    </cfRule>
  </conditionalFormatting>
  <conditionalFormatting sqref="AI219">
    <cfRule type="expression" priority="20" aboveAverage="0" equalAverage="0" bottom="0" percent="0" rank="0" text="" dxfId="60">
      <formula>AND(#ref!="Unsuccessful",#ref!="")</formula>
    </cfRule>
  </conditionalFormatting>
  <conditionalFormatting sqref="AK220:AL220 AH220">
    <cfRule type="expression" priority="21" aboveAverage="0" equalAverage="0" bottom="0" percent="0" rank="0" text="" dxfId="4">
      <formula>#ref!="YES"</formula>
    </cfRule>
  </conditionalFormatting>
  <conditionalFormatting sqref="AJ220">
    <cfRule type="expression" priority="22" aboveAverage="0" equalAverage="0" bottom="0" percent="0" rank="0" text="" dxfId="37">
      <formula>#ref!="YES"</formula>
    </cfRule>
  </conditionalFormatting>
  <conditionalFormatting sqref="AJ220">
    <cfRule type="expression" priority="23" aboveAverage="0" equalAverage="0" bottom="0" percent="0" rank="0" text="" dxfId="39">
      <formula>AND(#ref!="Unsuccessful",#ref!="")</formula>
    </cfRule>
  </conditionalFormatting>
  <conditionalFormatting sqref="AI220">
    <cfRule type="expression" priority="24" aboveAverage="0" equalAverage="0" bottom="0" percent="0" rank="0" text="" dxfId="58">
      <formula>#ref!="YES"</formula>
    </cfRule>
  </conditionalFormatting>
  <conditionalFormatting sqref="AI220">
    <cfRule type="expression" priority="25" aboveAverage="0" equalAverage="0" bottom="0" percent="0" rank="0" text="" dxfId="60">
      <formula>AND(#ref!="Unsuccessful",#ref!="")</formula>
    </cfRule>
  </conditionalFormatting>
  <conditionalFormatting sqref="AK221:AL221 AH221">
    <cfRule type="expression" priority="26" aboveAverage="0" equalAverage="0" bottom="0" percent="0" rank="0" text="" dxfId="4">
      <formula>#ref!="YES"</formula>
    </cfRule>
  </conditionalFormatting>
  <conditionalFormatting sqref="AJ221">
    <cfRule type="expression" priority="27" aboveAverage="0" equalAverage="0" bottom="0" percent="0" rank="0" text="" dxfId="37">
      <formula>#ref!="YES"</formula>
    </cfRule>
  </conditionalFormatting>
  <conditionalFormatting sqref="AJ221">
    <cfRule type="expression" priority="28" aboveAverage="0" equalAverage="0" bottom="0" percent="0" rank="0" text="" dxfId="39">
      <formula>AND(#ref!="Unsuccessful",#ref!="")</formula>
    </cfRule>
  </conditionalFormatting>
  <conditionalFormatting sqref="AI221">
    <cfRule type="expression" priority="29" aboveAverage="0" equalAverage="0" bottom="0" percent="0" rank="0" text="" dxfId="58">
      <formula>#ref!="YES"</formula>
    </cfRule>
  </conditionalFormatting>
  <conditionalFormatting sqref="AI221">
    <cfRule type="expression" priority="30" aboveAverage="0" equalAverage="0" bottom="0" percent="0" rank="0" text="" dxfId="60">
      <formula>AND(#ref!="Unsuccessful",#ref!="")</formula>
    </cfRule>
  </conditionalFormatting>
  <conditionalFormatting sqref="AK222:AL222 AD222:AH222">
    <cfRule type="expression" priority="31" aboveAverage="0" equalAverage="0" bottom="0" percent="0" rank="0" text="" dxfId="4">
      <formula>#ref!="YES"</formula>
    </cfRule>
  </conditionalFormatting>
  <conditionalFormatting sqref="AJ222">
    <cfRule type="expression" priority="32" aboveAverage="0" equalAverage="0" bottom="0" percent="0" rank="0" text="" dxfId="37">
      <formula>#ref!="YES"</formula>
    </cfRule>
  </conditionalFormatting>
  <conditionalFormatting sqref="AJ222">
    <cfRule type="expression" priority="33" aboveAverage="0" equalAverage="0" bottom="0" percent="0" rank="0" text="" dxfId="39">
      <formula>AND(#ref!="Unsuccessful",#ref!="")</formula>
    </cfRule>
  </conditionalFormatting>
  <conditionalFormatting sqref="AI222">
    <cfRule type="expression" priority="34" aboveAverage="0" equalAverage="0" bottom="0" percent="0" rank="0" text="" dxfId="58">
      <formula>#ref!="YES"</formula>
    </cfRule>
  </conditionalFormatting>
  <conditionalFormatting sqref="AI222">
    <cfRule type="expression" priority="35" aboveAverage="0" equalAverage="0" bottom="0" percent="0" rank="0" text="" dxfId="60">
      <formula>AND(#ref!="Unsuccessful",#ref!="")</formula>
    </cfRule>
  </conditionalFormatting>
  <conditionalFormatting sqref="AD223:AH223">
    <cfRule type="expression" priority="36" aboveAverage="0" equalAverage="0" bottom="0" percent="0" rank="0" text="" dxfId="4">
      <formula>#ref!="YES"</formula>
    </cfRule>
  </conditionalFormatting>
  <conditionalFormatting sqref="AK223:AL223">
    <cfRule type="expression" priority="37" aboveAverage="0" equalAverage="0" bottom="0" percent="0" rank="0" text="" dxfId="36">
      <formula>#ref!="YES"</formula>
    </cfRule>
  </conditionalFormatting>
  <conditionalFormatting sqref="AJ223">
    <cfRule type="expression" priority="38" aboveAverage="0" equalAverage="0" bottom="0" percent="0" rank="0" text="" dxfId="37">
      <formula>#ref!="YES"</formula>
    </cfRule>
  </conditionalFormatting>
  <conditionalFormatting sqref="AJ223">
    <cfRule type="expression" priority="39" aboveAverage="0" equalAverage="0" bottom="0" percent="0" rank="0" text="" dxfId="39">
      <formula>AND(#ref!="Unsuccessful",#ref!="")</formula>
    </cfRule>
  </conditionalFormatting>
  <conditionalFormatting sqref="AI223">
    <cfRule type="expression" priority="40" aboveAverage="0" equalAverage="0" bottom="0" percent="0" rank="0" text="" dxfId="58">
      <formula>#ref!="YES"</formula>
    </cfRule>
  </conditionalFormatting>
  <conditionalFormatting sqref="AI223">
    <cfRule type="expression" priority="41" aboveAverage="0" equalAverage="0" bottom="0" percent="0" rank="0" text="" dxfId="60">
      <formula>AND(#ref!="Unsuccessful",#ref!="")</formula>
    </cfRule>
  </conditionalFormatting>
  <conditionalFormatting sqref="AD224:AH224">
    <cfRule type="expression" priority="42" aboveAverage="0" equalAverage="0" bottom="0" percent="0" rank="0" text="" dxfId="4">
      <formula>#ref!="YES"</formula>
    </cfRule>
  </conditionalFormatting>
  <conditionalFormatting sqref="AK224:AL224">
    <cfRule type="expression" priority="43" aboveAverage="0" equalAverage="0" bottom="0" percent="0" rank="0" text="" dxfId="36">
      <formula>#ref!="YES"</formula>
    </cfRule>
  </conditionalFormatting>
  <conditionalFormatting sqref="AJ224">
    <cfRule type="expression" priority="44" aboveAverage="0" equalAverage="0" bottom="0" percent="0" rank="0" text="" dxfId="37">
      <formula>#ref!="YES"</formula>
    </cfRule>
  </conditionalFormatting>
  <conditionalFormatting sqref="AJ224">
    <cfRule type="expression" priority="45" aboveAverage="0" equalAverage="0" bottom="0" percent="0" rank="0" text="" dxfId="39">
      <formula>AND(#ref!="Unsuccessful",#ref!="")</formula>
    </cfRule>
  </conditionalFormatting>
  <conditionalFormatting sqref="AI224">
    <cfRule type="expression" priority="46" aboveAverage="0" equalAverage="0" bottom="0" percent="0" rank="0" text="" dxfId="58">
      <formula>#ref!="YES"</formula>
    </cfRule>
  </conditionalFormatting>
  <conditionalFormatting sqref="AI224">
    <cfRule type="expression" priority="47" aboveAverage="0" equalAverage="0" bottom="0" percent="0" rank="0" text="" dxfId="60">
      <formula>AND(#ref!="Unsuccessful",#ref!="")</formula>
    </cfRule>
  </conditionalFormatting>
  <conditionalFormatting sqref="AD225:AH225">
    <cfRule type="expression" priority="48" aboveAverage="0" equalAverage="0" bottom="0" percent="0" rank="0" text="" dxfId="4">
      <formula>#ref!="YES"</formula>
    </cfRule>
  </conditionalFormatting>
  <conditionalFormatting sqref="AK225:AL225">
    <cfRule type="expression" priority="49" aboveAverage="0" equalAverage="0" bottom="0" percent="0" rank="0" text="" dxfId="36">
      <formula>#ref!="YES"</formula>
    </cfRule>
  </conditionalFormatting>
  <conditionalFormatting sqref="AD225">
    <cfRule type="expression" priority="50" aboveAverage="0" equalAverage="0" bottom="0" percent="0" rank="0" text="" dxfId="46">
      <formula>#ref!="YES"</formula>
    </cfRule>
  </conditionalFormatting>
  <conditionalFormatting sqref="AI225">
    <cfRule type="expression" priority="51" aboveAverage="0" equalAverage="0" bottom="0" percent="0" rank="0" text="" dxfId="60">
      <formula>AND(#ref!="Unsuccessful",#ref!="")</formula>
    </cfRule>
  </conditionalFormatting>
  <conditionalFormatting sqref="AJ225">
    <cfRule type="expression" priority="52" aboveAverage="0" equalAverage="0" bottom="0" percent="0" rank="0" text="" dxfId="76">
      <formula>AND(#ref!="Unsuccessful",#ref!="")</formula>
    </cfRule>
  </conditionalFormatting>
  <conditionalFormatting sqref="AJ225">
    <cfRule type="expression" priority="53" aboveAverage="0" equalAverage="0" bottom="0" percent="0" rank="0" text="" dxfId="76">
      <formula>#ref!="YES"</formula>
    </cfRule>
  </conditionalFormatting>
  <conditionalFormatting sqref="AD226:AG226">
    <cfRule type="expression" priority="54" aboveAverage="0" equalAverage="0" bottom="0" percent="0" rank="0" text="" dxfId="4">
      <formula>#ref!="YES"</formula>
    </cfRule>
  </conditionalFormatting>
  <conditionalFormatting sqref="AH226 AK226:AL226">
    <cfRule type="expression" priority="55" aboveAverage="0" equalAverage="0" bottom="0" percent="0" rank="0" text="" dxfId="36">
      <formula>#ref!="YES"</formula>
    </cfRule>
  </conditionalFormatting>
  <conditionalFormatting sqref="AJ226">
    <cfRule type="expression" priority="56" aboveAverage="0" equalAverage="0" bottom="0" percent="0" rank="0" text="" dxfId="39">
      <formula>AND(#ref!="Unsuccessful",#ref!="")</formula>
    </cfRule>
  </conditionalFormatting>
  <conditionalFormatting sqref="AD226">
    <cfRule type="expression" priority="57" aboveAverage="0" equalAverage="0" bottom="0" percent="0" rank="0" text="" dxfId="48">
      <formula>#ref!="YES"</formula>
    </cfRule>
  </conditionalFormatting>
  <conditionalFormatting sqref="AI226">
    <cfRule type="expression" priority="58" aboveAverage="0" equalAverage="0" bottom="0" percent="0" rank="0" text="" dxfId="60">
      <formula>AND(#ref!="Unsuccessful",#ref!="")</formula>
    </cfRule>
  </conditionalFormatting>
  <conditionalFormatting sqref="AD227:AG227">
    <cfRule type="expression" priority="59" aboveAverage="0" equalAverage="0" bottom="0" percent="0" rank="0" text="" dxfId="4">
      <formula>#ref!="YES"</formula>
    </cfRule>
  </conditionalFormatting>
  <conditionalFormatting sqref="AH227 AK227:AL227">
    <cfRule type="expression" priority="60" aboveAverage="0" equalAverage="0" bottom="0" percent="0" rank="0" text="" dxfId="36">
      <formula>#ref!="YES"</formula>
    </cfRule>
  </conditionalFormatting>
  <conditionalFormatting sqref="AJ227">
    <cfRule type="expression" priority="61" aboveAverage="0" equalAverage="0" bottom="0" percent="0" rank="0" text="" dxfId="37">
      <formula>#ref!="YES"</formula>
    </cfRule>
  </conditionalFormatting>
  <conditionalFormatting sqref="AJ227">
    <cfRule type="expression" priority="62" aboveAverage="0" equalAverage="0" bottom="0" percent="0" rank="0" text="" dxfId="39">
      <formula>AND(#ref!="Unsuccessful",#ref!="")</formula>
    </cfRule>
  </conditionalFormatting>
  <conditionalFormatting sqref="AD227">
    <cfRule type="expression" priority="63" aboveAverage="0" equalAverage="0" bottom="0" percent="0" rank="0" text="" dxfId="48">
      <formula>#ref!="YES"</formula>
    </cfRule>
  </conditionalFormatting>
  <conditionalFormatting sqref="AI227">
    <cfRule type="expression" priority="64" aboveAverage="0" equalAverage="0" bottom="0" percent="0" rank="0" text="" dxfId="58">
      <formula>#ref!="YES"</formula>
    </cfRule>
  </conditionalFormatting>
  <conditionalFormatting sqref="AI227">
    <cfRule type="expression" priority="65" aboveAverage="0" equalAverage="0" bottom="0" percent="0" rank="0" text="" dxfId="60">
      <formula>AND(#ref!="Unsuccessful",#ref!="")</formula>
    </cfRule>
  </conditionalFormatting>
  <conditionalFormatting sqref="AD228:AG228">
    <cfRule type="expression" priority="66" aboveAverage="0" equalAverage="0" bottom="0" percent="0" rank="0" text="" dxfId="4">
      <formula>#ref!="YES"</formula>
    </cfRule>
  </conditionalFormatting>
  <conditionalFormatting sqref="AH228 AK228:AL228">
    <cfRule type="expression" priority="67" aboveAverage="0" equalAverage="0" bottom="0" percent="0" rank="0" text="" dxfId="36">
      <formula>#ref!="YES"</formula>
    </cfRule>
  </conditionalFormatting>
  <conditionalFormatting sqref="AJ228">
    <cfRule type="expression" priority="68" aboveAverage="0" equalAverage="0" bottom="0" percent="0" rank="0" text="" dxfId="37">
      <formula>#ref!="YES"</formula>
    </cfRule>
  </conditionalFormatting>
  <conditionalFormatting sqref="AJ228">
    <cfRule type="expression" priority="69" aboveAverage="0" equalAverage="0" bottom="0" percent="0" rank="0" text="" dxfId="39">
      <formula>AND(#ref!="Unsuccessful",#ref!="")</formula>
    </cfRule>
  </conditionalFormatting>
  <conditionalFormatting sqref="AD228">
    <cfRule type="expression" priority="70" aboveAverage="0" equalAverage="0" bottom="0" percent="0" rank="0" text="" dxfId="41">
      <formula>#ref!="YES"</formula>
    </cfRule>
  </conditionalFormatting>
  <conditionalFormatting sqref="AD228">
    <cfRule type="expression" priority="71" aboveAverage="0" equalAverage="0" bottom="0" percent="0" rank="0" text="" dxfId="48">
      <formula>#ref!="YES"</formula>
    </cfRule>
  </conditionalFormatting>
  <conditionalFormatting sqref="AI228">
    <cfRule type="expression" priority="72" aboveAverage="0" equalAverage="0" bottom="0" percent="0" rank="0" text="" dxfId="58">
      <formula>#ref!="YES"</formula>
    </cfRule>
  </conditionalFormatting>
  <conditionalFormatting sqref="AI228">
    <cfRule type="expression" priority="73" aboveAverage="0" equalAverage="0" bottom="0" percent="0" rank="0" text="" dxfId="60">
      <formula>AND(#ref!="Unsuccessful",#ref!="")</formula>
    </cfRule>
  </conditionalFormatting>
  <conditionalFormatting sqref="AD229:AG230">
    <cfRule type="expression" priority="74" aboveAverage="0" equalAverage="0" bottom="0" percent="0" rank="0" text="" dxfId="4">
      <formula>#ref!="YES"</formula>
    </cfRule>
  </conditionalFormatting>
  <conditionalFormatting sqref="AH229:AH230 AK229:AL230">
    <cfRule type="expression" priority="75" aboveAverage="0" equalAverage="0" bottom="0" percent="0" rank="0" text="" dxfId="36">
      <formula>#ref!="YES"</formula>
    </cfRule>
  </conditionalFormatting>
  <conditionalFormatting sqref="AJ230">
    <cfRule type="expression" priority="76" aboveAverage="0" equalAverage="0" bottom="0" percent="0" rank="0" text="" dxfId="37">
      <formula>#ref!="YES"</formula>
    </cfRule>
  </conditionalFormatting>
  <conditionalFormatting sqref="AJ229:AJ230">
    <cfRule type="expression" priority="77" aboveAverage="0" equalAverage="0" bottom="0" percent="0" rank="0" text="" dxfId="39">
      <formula>AND(#ref!="Unsuccessful",#ref!="")</formula>
    </cfRule>
  </conditionalFormatting>
  <conditionalFormatting sqref="AD229:AD230">
    <cfRule type="expression" priority="78" aboveAverage="0" equalAverage="0" bottom="0" percent="0" rank="0" text="" dxfId="48">
      <formula>#ref!="YES"</formula>
    </cfRule>
  </conditionalFormatting>
  <conditionalFormatting sqref="AI230">
    <cfRule type="expression" priority="79" aboveAverage="0" equalAverage="0" bottom="0" percent="0" rank="0" text="" dxfId="58">
      <formula>#ref!="YES"</formula>
    </cfRule>
  </conditionalFormatting>
  <conditionalFormatting sqref="AI229:AI230">
    <cfRule type="expression" priority="80" aboveAverage="0" equalAverage="0" bottom="0" percent="0" rank="0" text="" dxfId="60">
      <formula>AND(#ref!="Unsuccessful",#ref!="")</formula>
    </cfRule>
  </conditionalFormatting>
  <conditionalFormatting sqref="AD231:AH231">
    <cfRule type="expression" priority="81" aboveAverage="0" equalAverage="0" bottom="0" percent="0" rank="0" text="" dxfId="4">
      <formula>#ref!="YES"</formula>
    </cfRule>
  </conditionalFormatting>
  <conditionalFormatting sqref="AK231:AL231">
    <cfRule type="expression" priority="82" aboveAverage="0" equalAverage="0" bottom="0" percent="0" rank="0" text="" dxfId="36">
      <formula>#ref!="YES"</formula>
    </cfRule>
  </conditionalFormatting>
  <conditionalFormatting sqref="AJ231">
    <cfRule type="expression" priority="83" aboveAverage="0" equalAverage="0" bottom="0" percent="0" rank="0" text="" dxfId="80">
      <formula>AND(#ref!="Unsuccessful",#ref!="")</formula>
    </cfRule>
  </conditionalFormatting>
  <conditionalFormatting sqref="AJ231">
    <cfRule type="expression" priority="84" aboveAverage="0" equalAverage="0" bottom="0" percent="0" rank="0" text="" dxfId="81">
      <formula>#ref!="YES"</formula>
    </cfRule>
  </conditionalFormatting>
  <conditionalFormatting sqref="AD232:AH232">
    <cfRule type="expression" priority="85" aboveAverage="0" equalAverage="0" bottom="0" percent="0" rank="0" text="" dxfId="4">
      <formula>#ref!="YES"</formula>
    </cfRule>
  </conditionalFormatting>
  <conditionalFormatting sqref="AK232:AL232">
    <cfRule type="expression" priority="86" aboveAverage="0" equalAverage="0" bottom="0" percent="0" rank="0" text="" dxfId="36">
      <formula>#ref!="YES"</formula>
    </cfRule>
  </conditionalFormatting>
  <conditionalFormatting sqref="AI232">
    <cfRule type="expression" priority="87" aboveAverage="0" equalAverage="0" bottom="0" percent="0" rank="0" text="" dxfId="58">
      <formula>#ref!="YES"</formula>
    </cfRule>
  </conditionalFormatting>
  <conditionalFormatting sqref="AI232">
    <cfRule type="expression" priority="88" aboveAverage="0" equalAverage="0" bottom="0" percent="0" rank="0" text="" dxfId="60">
      <formula>AND(#ref!="Unsuccessful",#ref!="")</formula>
    </cfRule>
  </conditionalFormatting>
  <conditionalFormatting sqref="AJ232">
    <cfRule type="expression" priority="89" aboveAverage="0" equalAverage="0" bottom="0" percent="0" rank="0" text="" dxfId="82">
      <formula>AND($W232="Unsuccessful",$X232="")</formula>
    </cfRule>
  </conditionalFormatting>
  <conditionalFormatting sqref="AJ232">
    <cfRule type="expression" priority="90" aboveAverage="0" equalAverage="0" bottom="0" percent="0" rank="0" text="" dxfId="82">
      <formula>#ref!="YES"</formula>
    </cfRule>
  </conditionalFormatting>
  <conditionalFormatting sqref="A1:A227">
    <cfRule type="expression" priority="91" aboveAverage="0" equalAverage="0" bottom="0" percent="0" rank="0" text="" dxfId="36">
      <formula>#ref!="YES"</formula>
    </cfRule>
  </conditionalFormatting>
  <conditionalFormatting sqref="AK1">
    <cfRule type="expression" priority="92" aboveAverage="0" equalAverage="0" bottom="0" percent="0" rank="0" text="" dxfId="36">
      <formula>#ref!="YES"</formula>
    </cfRule>
  </conditionalFormatting>
  <conditionalFormatting sqref="AL1">
    <cfRule type="expression" priority="93" aboveAverage="0" equalAverage="0" bottom="0" percent="0" rank="0" text="" dxfId="36">
      <formula>#ref!="YES"</formula>
    </cfRule>
  </conditionalFormatting>
  <conditionalFormatting sqref="AM1">
    <cfRule type="expression" priority="94" aboveAverage="0" equalAverage="0" bottom="0" percent="0" rank="0" text="" dxfId="36">
      <formula>#ref!="YES"</formula>
    </cfRule>
  </conditionalFormatting>
  <conditionalFormatting sqref="AN1">
    <cfRule type="expression" priority="95" aboveAverage="0" equalAverage="0" bottom="0" percent="0" rank="0" text="" dxfId="36">
      <formula>#ref!="YES"</formula>
    </cfRule>
  </conditionalFormatting>
  <conditionalFormatting sqref="AO1">
    <cfRule type="expression" priority="96" aboveAverage="0" equalAverage="0" bottom="0" percent="0" rank="0" text="" dxfId="36">
      <formula>#ref!="YES"</formula>
    </cfRule>
  </conditionalFormatting>
  <conditionalFormatting sqref="AP1">
    <cfRule type="expression" priority="97" aboveAverage="0" equalAverage="0" bottom="0" percent="0" rank="0" text="" dxfId="36">
      <formula>#ref!="YES"</formula>
    </cfRule>
  </conditionalFormatting>
  <conditionalFormatting sqref="AK2">
    <cfRule type="expression" priority="98" aboveAverage="0" equalAverage="0" bottom="0" percent="0" rank="0" text="" dxfId="36">
      <formula>#ref!="YES"</formula>
    </cfRule>
  </conditionalFormatting>
  <conditionalFormatting sqref="AL2">
    <cfRule type="expression" priority="99" aboveAverage="0" equalAverage="0" bottom="0" percent="0" rank="0" text="" dxfId="36">
      <formula>#ref!="YES"</formula>
    </cfRule>
  </conditionalFormatting>
  <conditionalFormatting sqref="AM2">
    <cfRule type="expression" priority="100" aboveAverage="0" equalAverage="0" bottom="0" percent="0" rank="0" text="" dxfId="36">
      <formula>#ref!="YES"</formula>
    </cfRule>
  </conditionalFormatting>
  <conditionalFormatting sqref="AN2">
    <cfRule type="expression" priority="101" aboveAverage="0" equalAverage="0" bottom="0" percent="0" rank="0" text="" dxfId="36">
      <formula>#ref!="YES"</formula>
    </cfRule>
  </conditionalFormatting>
  <conditionalFormatting sqref="AO2">
    <cfRule type="expression" priority="102" aboveAverage="0" equalAverage="0" bottom="0" percent="0" rank="0" text="" dxfId="36">
      <formula>#ref!="YES"</formula>
    </cfRule>
  </conditionalFormatting>
  <conditionalFormatting sqref="AP2">
    <cfRule type="expression" priority="103" aboveAverage="0" equalAverage="0" bottom="0" percent="0" rank="0" text="" dxfId="36">
      <formula>#ref!="YES"</formula>
    </cfRule>
  </conditionalFormatting>
  <conditionalFormatting sqref="AK3">
    <cfRule type="expression" priority="104" aboveAverage="0" equalAverage="0" bottom="0" percent="0" rank="0" text="" dxfId="36">
      <formula>#ref!="YES"</formula>
    </cfRule>
  </conditionalFormatting>
  <conditionalFormatting sqref="AL3">
    <cfRule type="expression" priority="105" aboveAverage="0" equalAverage="0" bottom="0" percent="0" rank="0" text="" dxfId="36">
      <formula>#ref!="YES"</formula>
    </cfRule>
  </conditionalFormatting>
  <conditionalFormatting sqref="AM3">
    <cfRule type="expression" priority="106" aboveAverage="0" equalAverage="0" bottom="0" percent="0" rank="0" text="" dxfId="36">
      <formula>#ref!="YES"</formula>
    </cfRule>
  </conditionalFormatting>
  <conditionalFormatting sqref="AN3">
    <cfRule type="expression" priority="107" aboveAverage="0" equalAverage="0" bottom="0" percent="0" rank="0" text="" dxfId="36">
      <formula>#ref!="YES"</formula>
    </cfRule>
  </conditionalFormatting>
  <conditionalFormatting sqref="AO3">
    <cfRule type="expression" priority="108" aboveAverage="0" equalAverage="0" bottom="0" percent="0" rank="0" text="" dxfId="36">
      <formula>#ref!="YES"</formula>
    </cfRule>
  </conditionalFormatting>
  <conditionalFormatting sqref="AP3">
    <cfRule type="expression" priority="109" aboveAverage="0" equalAverage="0" bottom="0" percent="0" rank="0" text="" dxfId="36">
      <formula>#ref!="YES"</formula>
    </cfRule>
  </conditionalFormatting>
  <conditionalFormatting sqref="AK4">
    <cfRule type="expression" priority="110" aboveAverage="0" equalAverage="0" bottom="0" percent="0" rank="0" text="" dxfId="36">
      <formula>#ref!="YES"</formula>
    </cfRule>
  </conditionalFormatting>
  <conditionalFormatting sqref="AL4">
    <cfRule type="expression" priority="111" aboveAverage="0" equalAverage="0" bottom="0" percent="0" rank="0" text="" dxfId="36">
      <formula>#ref!="YES"</formula>
    </cfRule>
  </conditionalFormatting>
  <conditionalFormatting sqref="AM4">
    <cfRule type="expression" priority="112" aboveAverage="0" equalAverage="0" bottom="0" percent="0" rank="0" text="" dxfId="36">
      <formula>#ref!="YES"</formula>
    </cfRule>
  </conditionalFormatting>
  <conditionalFormatting sqref="AN4">
    <cfRule type="expression" priority="113" aboveAverage="0" equalAverage="0" bottom="0" percent="0" rank="0" text="" dxfId="36">
      <formula>#ref!="YES"</formula>
    </cfRule>
  </conditionalFormatting>
  <conditionalFormatting sqref="AO4">
    <cfRule type="expression" priority="114" aboveAverage="0" equalAverage="0" bottom="0" percent="0" rank="0" text="" dxfId="36">
      <formula>#ref!="YES"</formula>
    </cfRule>
  </conditionalFormatting>
  <conditionalFormatting sqref="AP4">
    <cfRule type="expression" priority="115" aboveAverage="0" equalAverage="0" bottom="0" percent="0" rank="0" text="" dxfId="36">
      <formula>#ref!="YES"</formula>
    </cfRule>
  </conditionalFormatting>
  <conditionalFormatting sqref="AK5">
    <cfRule type="expression" priority="116" aboveAverage="0" equalAverage="0" bottom="0" percent="0" rank="0" text="" dxfId="36">
      <formula>#ref!="YES"</formula>
    </cfRule>
  </conditionalFormatting>
  <conditionalFormatting sqref="AL5">
    <cfRule type="expression" priority="117" aboveAverage="0" equalAverage="0" bottom="0" percent="0" rank="0" text="" dxfId="36">
      <formula>#ref!="YES"</formula>
    </cfRule>
  </conditionalFormatting>
  <conditionalFormatting sqref="AM5">
    <cfRule type="expression" priority="118" aboveAverage="0" equalAverage="0" bottom="0" percent="0" rank="0" text="" dxfId="36">
      <formula>#ref!="YES"</formula>
    </cfRule>
  </conditionalFormatting>
  <conditionalFormatting sqref="AN5">
    <cfRule type="expression" priority="119" aboveAverage="0" equalAverage="0" bottom="0" percent="0" rank="0" text="" dxfId="36">
      <formula>#ref!="YES"</formula>
    </cfRule>
  </conditionalFormatting>
  <conditionalFormatting sqref="AO5">
    <cfRule type="expression" priority="120" aboveAverage="0" equalAverage="0" bottom="0" percent="0" rank="0" text="" dxfId="36">
      <formula>#ref!="YES"</formula>
    </cfRule>
  </conditionalFormatting>
  <conditionalFormatting sqref="AP5">
    <cfRule type="expression" priority="121" aboveAverage="0" equalAverage="0" bottom="0" percent="0" rank="0" text="" dxfId="36">
      <formula>#ref!="YES"</formula>
    </cfRule>
  </conditionalFormatting>
  <conditionalFormatting sqref="AK6">
    <cfRule type="expression" priority="122" aboveAverage="0" equalAverage="0" bottom="0" percent="0" rank="0" text="" dxfId="36">
      <formula>#ref!="YES"</formula>
    </cfRule>
  </conditionalFormatting>
  <conditionalFormatting sqref="AL6">
    <cfRule type="expression" priority="123" aboveAverage="0" equalAverage="0" bottom="0" percent="0" rank="0" text="" dxfId="36">
      <formula>#ref!="YES"</formula>
    </cfRule>
  </conditionalFormatting>
  <conditionalFormatting sqref="AM6">
    <cfRule type="expression" priority="124" aboveAverage="0" equalAverage="0" bottom="0" percent="0" rank="0" text="" dxfId="36">
      <formula>#ref!="YES"</formula>
    </cfRule>
  </conditionalFormatting>
  <conditionalFormatting sqref="AN6">
    <cfRule type="expression" priority="125" aboveAverage="0" equalAverage="0" bottom="0" percent="0" rank="0" text="" dxfId="36">
      <formula>#ref!="YES"</formula>
    </cfRule>
  </conditionalFormatting>
  <conditionalFormatting sqref="AO6">
    <cfRule type="expression" priority="126" aboveAverage="0" equalAverage="0" bottom="0" percent="0" rank="0" text="" dxfId="36">
      <formula>#ref!="YES"</formula>
    </cfRule>
  </conditionalFormatting>
  <conditionalFormatting sqref="AP6">
    <cfRule type="expression" priority="127" aboveAverage="0" equalAverage="0" bottom="0" percent="0" rank="0" text="" dxfId="36">
      <formula>#ref!="YES"</formula>
    </cfRule>
  </conditionalFormatting>
  <conditionalFormatting sqref="AK7">
    <cfRule type="expression" priority="128" aboveAverage="0" equalAverage="0" bottom="0" percent="0" rank="0" text="" dxfId="36">
      <formula>#ref!="YES"</formula>
    </cfRule>
  </conditionalFormatting>
  <conditionalFormatting sqref="AL7">
    <cfRule type="expression" priority="129" aboveAverage="0" equalAverage="0" bottom="0" percent="0" rank="0" text="" dxfId="36">
      <formula>#ref!="YES"</formula>
    </cfRule>
  </conditionalFormatting>
  <conditionalFormatting sqref="AM7">
    <cfRule type="expression" priority="130" aboveAverage="0" equalAverage="0" bottom="0" percent="0" rank="0" text="" dxfId="36">
      <formula>#ref!="YES"</formula>
    </cfRule>
  </conditionalFormatting>
  <conditionalFormatting sqref="AN7">
    <cfRule type="expression" priority="131" aboveAverage="0" equalAverage="0" bottom="0" percent="0" rank="0" text="" dxfId="36">
      <formula>#ref!="YES"</formula>
    </cfRule>
  </conditionalFormatting>
  <conditionalFormatting sqref="AO7">
    <cfRule type="expression" priority="132" aboveAverage="0" equalAverage="0" bottom="0" percent="0" rank="0" text="" dxfId="36">
      <formula>#ref!="YES"</formula>
    </cfRule>
  </conditionalFormatting>
  <conditionalFormatting sqref="AP7">
    <cfRule type="expression" priority="133" aboveAverage="0" equalAverage="0" bottom="0" percent="0" rank="0" text="" dxfId="36">
      <formula>#ref!="YES"</formula>
    </cfRule>
  </conditionalFormatting>
  <conditionalFormatting sqref="AK8">
    <cfRule type="expression" priority="134" aboveAverage="0" equalAverage="0" bottom="0" percent="0" rank="0" text="" dxfId="36">
      <formula>#ref!="YES"</formula>
    </cfRule>
  </conditionalFormatting>
  <conditionalFormatting sqref="AL8">
    <cfRule type="expression" priority="135" aboveAverage="0" equalAverage="0" bottom="0" percent="0" rank="0" text="" dxfId="36">
      <formula>#ref!="YES"</formula>
    </cfRule>
  </conditionalFormatting>
  <conditionalFormatting sqref="AM8">
    <cfRule type="expression" priority="136" aboveAverage="0" equalAverage="0" bottom="0" percent="0" rank="0" text="" dxfId="36">
      <formula>#ref!="YES"</formula>
    </cfRule>
  </conditionalFormatting>
  <conditionalFormatting sqref="AN8">
    <cfRule type="expression" priority="137" aboveAverage="0" equalAverage="0" bottom="0" percent="0" rank="0" text="" dxfId="36">
      <formula>#ref!="YES"</formula>
    </cfRule>
  </conditionalFormatting>
  <conditionalFormatting sqref="AO8">
    <cfRule type="expression" priority="138" aboveAverage="0" equalAverage="0" bottom="0" percent="0" rank="0" text="" dxfId="36">
      <formula>#ref!="YES"</formula>
    </cfRule>
  </conditionalFormatting>
  <conditionalFormatting sqref="AP8">
    <cfRule type="expression" priority="139" aboveAverage="0" equalAverage="0" bottom="0" percent="0" rank="0" text="" dxfId="36">
      <formula>#ref!="YES"</formula>
    </cfRule>
  </conditionalFormatting>
  <conditionalFormatting sqref="AK9">
    <cfRule type="expression" priority="140" aboveAverage="0" equalAverage="0" bottom="0" percent="0" rank="0" text="" dxfId="36">
      <formula>#ref!="YES"</formula>
    </cfRule>
  </conditionalFormatting>
  <conditionalFormatting sqref="AL9">
    <cfRule type="expression" priority="141" aboveAverage="0" equalAverage="0" bottom="0" percent="0" rank="0" text="" dxfId="36">
      <formula>#ref!="YES"</formula>
    </cfRule>
  </conditionalFormatting>
  <conditionalFormatting sqref="AM9">
    <cfRule type="expression" priority="142" aboveAverage="0" equalAverage="0" bottom="0" percent="0" rank="0" text="" dxfId="36">
      <formula>#ref!="YES"</formula>
    </cfRule>
  </conditionalFormatting>
  <conditionalFormatting sqref="AN9">
    <cfRule type="expression" priority="143" aboveAverage="0" equalAverage="0" bottom="0" percent="0" rank="0" text="" dxfId="36">
      <formula>#ref!="YES"</formula>
    </cfRule>
  </conditionalFormatting>
  <conditionalFormatting sqref="AO9">
    <cfRule type="expression" priority="144" aboveAverage="0" equalAverage="0" bottom="0" percent="0" rank="0" text="" dxfId="36">
      <formula>#ref!="YES"</formula>
    </cfRule>
  </conditionalFormatting>
  <conditionalFormatting sqref="AP9">
    <cfRule type="expression" priority="145" aboveAverage="0" equalAverage="0" bottom="0" percent="0" rank="0" text="" dxfId="36">
      <formula>#ref!="YES"</formula>
    </cfRule>
  </conditionalFormatting>
  <conditionalFormatting sqref="AK10">
    <cfRule type="expression" priority="146" aboveAverage="0" equalAverage="0" bottom="0" percent="0" rank="0" text="" dxfId="36">
      <formula>#ref!="YES"</formula>
    </cfRule>
  </conditionalFormatting>
  <conditionalFormatting sqref="AL10">
    <cfRule type="expression" priority="147" aboveAverage="0" equalAverage="0" bottom="0" percent="0" rank="0" text="" dxfId="36">
      <formula>#ref!="YES"</formula>
    </cfRule>
  </conditionalFormatting>
  <conditionalFormatting sqref="AM10">
    <cfRule type="expression" priority="148" aboveAverage="0" equalAverage="0" bottom="0" percent="0" rank="0" text="" dxfId="36">
      <formula>#ref!="YES"</formula>
    </cfRule>
  </conditionalFormatting>
  <conditionalFormatting sqref="AN10">
    <cfRule type="expression" priority="149" aboveAverage="0" equalAverage="0" bottom="0" percent="0" rank="0" text="" dxfId="36">
      <formula>#ref!="YES"</formula>
    </cfRule>
  </conditionalFormatting>
  <conditionalFormatting sqref="AO10">
    <cfRule type="expression" priority="150" aboveAverage="0" equalAverage="0" bottom="0" percent="0" rank="0" text="" dxfId="36">
      <formula>#ref!="YES"</formula>
    </cfRule>
  </conditionalFormatting>
  <conditionalFormatting sqref="AP10">
    <cfRule type="expression" priority="151" aboveAverage="0" equalAverage="0" bottom="0" percent="0" rank="0" text="" dxfId="36">
      <formula>#ref!="YES"</formula>
    </cfRule>
  </conditionalFormatting>
  <conditionalFormatting sqref="AK11">
    <cfRule type="expression" priority="152" aboveAverage="0" equalAverage="0" bottom="0" percent="0" rank="0" text="" dxfId="36">
      <formula>#ref!="YES"</formula>
    </cfRule>
  </conditionalFormatting>
  <conditionalFormatting sqref="AL11">
    <cfRule type="expression" priority="153" aboveAverage="0" equalAverage="0" bottom="0" percent="0" rank="0" text="" dxfId="36">
      <formula>#ref!="YES"</formula>
    </cfRule>
  </conditionalFormatting>
  <conditionalFormatting sqref="AM11">
    <cfRule type="expression" priority="154" aboveAverage="0" equalAverage="0" bottom="0" percent="0" rank="0" text="" dxfId="36">
      <formula>#ref!="YES"</formula>
    </cfRule>
  </conditionalFormatting>
  <conditionalFormatting sqref="AN11">
    <cfRule type="expression" priority="155" aboveAverage="0" equalAverage="0" bottom="0" percent="0" rank="0" text="" dxfId="36">
      <formula>#ref!="YES"</formula>
    </cfRule>
  </conditionalFormatting>
  <conditionalFormatting sqref="AO11">
    <cfRule type="expression" priority="156" aboveAverage="0" equalAverage="0" bottom="0" percent="0" rank="0" text="" dxfId="36">
      <formula>#ref!="YES"</formula>
    </cfRule>
  </conditionalFormatting>
  <conditionalFormatting sqref="AP11">
    <cfRule type="expression" priority="157" aboveAverage="0" equalAverage="0" bottom="0" percent="0" rank="0" text="" dxfId="36">
      <formula>#ref!="YES"</formula>
    </cfRule>
  </conditionalFormatting>
  <conditionalFormatting sqref="AK12">
    <cfRule type="expression" priority="158" aboveAverage="0" equalAverage="0" bottom="0" percent="0" rank="0" text="" dxfId="36">
      <formula>#ref!="YES"</formula>
    </cfRule>
  </conditionalFormatting>
  <conditionalFormatting sqref="AL12">
    <cfRule type="expression" priority="159" aboveAverage="0" equalAverage="0" bottom="0" percent="0" rank="0" text="" dxfId="36">
      <formula>#ref!="YES"</formula>
    </cfRule>
  </conditionalFormatting>
  <conditionalFormatting sqref="AM12">
    <cfRule type="expression" priority="160" aboveAverage="0" equalAverage="0" bottom="0" percent="0" rank="0" text="" dxfId="36">
      <formula>#ref!="YES"</formula>
    </cfRule>
  </conditionalFormatting>
  <conditionalFormatting sqref="AN12">
    <cfRule type="expression" priority="161" aboveAverage="0" equalAverage="0" bottom="0" percent="0" rank="0" text="" dxfId="36">
      <formula>#ref!="YES"</formula>
    </cfRule>
  </conditionalFormatting>
  <conditionalFormatting sqref="AO12">
    <cfRule type="expression" priority="162" aboveAverage="0" equalAverage="0" bottom="0" percent="0" rank="0" text="" dxfId="36">
      <formula>#ref!="YES"</formula>
    </cfRule>
  </conditionalFormatting>
  <conditionalFormatting sqref="AP12">
    <cfRule type="expression" priority="163" aboveAverage="0" equalAverage="0" bottom="0" percent="0" rank="0" text="" dxfId="36">
      <formula>#ref!="YES"</formula>
    </cfRule>
  </conditionalFormatting>
  <conditionalFormatting sqref="AK13">
    <cfRule type="expression" priority="164" aboveAverage="0" equalAverage="0" bottom="0" percent="0" rank="0" text="" dxfId="36">
      <formula>#ref!="YES"</formula>
    </cfRule>
  </conditionalFormatting>
  <conditionalFormatting sqref="AL13">
    <cfRule type="expression" priority="165" aboveAverage="0" equalAverage="0" bottom="0" percent="0" rank="0" text="" dxfId="36">
      <formula>#ref!="YES"</formula>
    </cfRule>
  </conditionalFormatting>
  <conditionalFormatting sqref="AM13">
    <cfRule type="expression" priority="166" aboveAverage="0" equalAverage="0" bottom="0" percent="0" rank="0" text="" dxfId="36">
      <formula>#ref!="YES"</formula>
    </cfRule>
  </conditionalFormatting>
  <conditionalFormatting sqref="AN13">
    <cfRule type="expression" priority="167" aboveAverage="0" equalAverage="0" bottom="0" percent="0" rank="0" text="" dxfId="36">
      <formula>#ref!="YES"</formula>
    </cfRule>
  </conditionalFormatting>
  <conditionalFormatting sqref="AO13">
    <cfRule type="expression" priority="168" aboveAverage="0" equalAverage="0" bottom="0" percent="0" rank="0" text="" dxfId="36">
      <formula>#ref!="YES"</formula>
    </cfRule>
  </conditionalFormatting>
  <conditionalFormatting sqref="AP13">
    <cfRule type="expression" priority="169" aboveAverage="0" equalAverage="0" bottom="0" percent="0" rank="0" text="" dxfId="36">
      <formula>#ref!="YES"</formula>
    </cfRule>
  </conditionalFormatting>
  <conditionalFormatting sqref="AK14">
    <cfRule type="expression" priority="170" aboveAverage="0" equalAverage="0" bottom="0" percent="0" rank="0" text="" dxfId="36">
      <formula>#ref!="YES"</formula>
    </cfRule>
  </conditionalFormatting>
  <conditionalFormatting sqref="AL14">
    <cfRule type="expression" priority="171" aboveAverage="0" equalAverage="0" bottom="0" percent="0" rank="0" text="" dxfId="36">
      <formula>#ref!="YES"</formula>
    </cfRule>
  </conditionalFormatting>
  <conditionalFormatting sqref="AM14">
    <cfRule type="expression" priority="172" aboveAverage="0" equalAverage="0" bottom="0" percent="0" rank="0" text="" dxfId="36">
      <formula>#ref!="YES"</formula>
    </cfRule>
  </conditionalFormatting>
  <conditionalFormatting sqref="AN14">
    <cfRule type="expression" priority="173" aboveAverage="0" equalAverage="0" bottom="0" percent="0" rank="0" text="" dxfId="36">
      <formula>#ref!="YES"</formula>
    </cfRule>
  </conditionalFormatting>
  <conditionalFormatting sqref="AO14">
    <cfRule type="expression" priority="174" aboveAverage="0" equalAverage="0" bottom="0" percent="0" rank="0" text="" dxfId="36">
      <formula>#ref!="YES"</formula>
    </cfRule>
  </conditionalFormatting>
  <conditionalFormatting sqref="AP14">
    <cfRule type="expression" priority="175" aboveAverage="0" equalAverage="0" bottom="0" percent="0" rank="0" text="" dxfId="36">
      <formula>#ref!="YES"</formula>
    </cfRule>
  </conditionalFormatting>
  <conditionalFormatting sqref="AK15">
    <cfRule type="expression" priority="176" aboveAverage="0" equalAverage="0" bottom="0" percent="0" rank="0" text="" dxfId="36">
      <formula>#ref!="YES"</formula>
    </cfRule>
  </conditionalFormatting>
  <conditionalFormatting sqref="AL15">
    <cfRule type="expression" priority="177" aboveAverage="0" equalAverage="0" bottom="0" percent="0" rank="0" text="" dxfId="36">
      <formula>#ref!="YES"</formula>
    </cfRule>
  </conditionalFormatting>
  <conditionalFormatting sqref="AM15">
    <cfRule type="expression" priority="178" aboveAverage="0" equalAverage="0" bottom="0" percent="0" rank="0" text="" dxfId="36">
      <formula>#ref!="YES"</formula>
    </cfRule>
  </conditionalFormatting>
  <conditionalFormatting sqref="AN15">
    <cfRule type="expression" priority="179" aboveAverage="0" equalAverage="0" bottom="0" percent="0" rank="0" text="" dxfId="36">
      <formula>#ref!="YES"</formula>
    </cfRule>
  </conditionalFormatting>
  <conditionalFormatting sqref="AO15">
    <cfRule type="expression" priority="180" aboveAverage="0" equalAverage="0" bottom="0" percent="0" rank="0" text="" dxfId="36">
      <formula>#ref!="YES"</formula>
    </cfRule>
  </conditionalFormatting>
  <conditionalFormatting sqref="AP15">
    <cfRule type="expression" priority="181" aboveAverage="0" equalAverage="0" bottom="0" percent="0" rank="0" text="" dxfId="36">
      <formula>#ref!="YES"</formula>
    </cfRule>
  </conditionalFormatting>
  <conditionalFormatting sqref="AK16">
    <cfRule type="expression" priority="182" aboveAverage="0" equalAverage="0" bottom="0" percent="0" rank="0" text="" dxfId="36">
      <formula>#ref!="YES"</formula>
    </cfRule>
  </conditionalFormatting>
  <conditionalFormatting sqref="AL16">
    <cfRule type="expression" priority="183" aboveAverage="0" equalAverage="0" bottom="0" percent="0" rank="0" text="" dxfId="36">
      <formula>#ref!="YES"</formula>
    </cfRule>
  </conditionalFormatting>
  <conditionalFormatting sqref="AM16">
    <cfRule type="expression" priority="184" aboveAverage="0" equalAverage="0" bottom="0" percent="0" rank="0" text="" dxfId="36">
      <formula>#ref!="YES"</formula>
    </cfRule>
  </conditionalFormatting>
  <conditionalFormatting sqref="AN16">
    <cfRule type="expression" priority="185" aboveAverage="0" equalAverage="0" bottom="0" percent="0" rank="0" text="" dxfId="36">
      <formula>#ref!="YES"</formula>
    </cfRule>
  </conditionalFormatting>
  <conditionalFormatting sqref="AO16">
    <cfRule type="expression" priority="186" aboveAverage="0" equalAverage="0" bottom="0" percent="0" rank="0" text="" dxfId="36">
      <formula>#ref!="YES"</formula>
    </cfRule>
  </conditionalFormatting>
  <conditionalFormatting sqref="AP16">
    <cfRule type="expression" priority="187" aboveAverage="0" equalAverage="0" bottom="0" percent="0" rank="0" text="" dxfId="36">
      <formula>#ref!="YES"</formula>
    </cfRule>
  </conditionalFormatting>
  <conditionalFormatting sqref="AK17">
    <cfRule type="expression" priority="188" aboveAverage="0" equalAverage="0" bottom="0" percent="0" rank="0" text="" dxfId="36">
      <formula>#ref!="YES"</formula>
    </cfRule>
  </conditionalFormatting>
  <conditionalFormatting sqref="AL17">
    <cfRule type="expression" priority="189" aboveAverage="0" equalAverage="0" bottom="0" percent="0" rank="0" text="" dxfId="36">
      <formula>#ref!="YES"</formula>
    </cfRule>
  </conditionalFormatting>
  <conditionalFormatting sqref="AM17">
    <cfRule type="expression" priority="190" aboveAverage="0" equalAverage="0" bottom="0" percent="0" rank="0" text="" dxfId="36">
      <formula>#ref!="YES"</formula>
    </cfRule>
  </conditionalFormatting>
  <conditionalFormatting sqref="AN17">
    <cfRule type="expression" priority="191" aboveAverage="0" equalAverage="0" bottom="0" percent="0" rank="0" text="" dxfId="36">
      <formula>#ref!="YES"</formula>
    </cfRule>
  </conditionalFormatting>
  <conditionalFormatting sqref="AO17">
    <cfRule type="expression" priority="192" aboveAverage="0" equalAverage="0" bottom="0" percent="0" rank="0" text="" dxfId="36">
      <formula>#ref!="YES"</formula>
    </cfRule>
  </conditionalFormatting>
  <conditionalFormatting sqref="AP17">
    <cfRule type="expression" priority="193" aboveAverage="0" equalAverage="0" bottom="0" percent="0" rank="0" text="" dxfId="36">
      <formula>#ref!="YES"</formula>
    </cfRule>
  </conditionalFormatting>
  <conditionalFormatting sqref="AK18">
    <cfRule type="expression" priority="194" aboveAverage="0" equalAverage="0" bottom="0" percent="0" rank="0" text="" dxfId="36">
      <formula>#ref!="YES"</formula>
    </cfRule>
  </conditionalFormatting>
  <conditionalFormatting sqref="AL18">
    <cfRule type="expression" priority="195" aboveAverage="0" equalAverage="0" bottom="0" percent="0" rank="0" text="" dxfId="36">
      <formula>#ref!="YES"</formula>
    </cfRule>
  </conditionalFormatting>
  <conditionalFormatting sqref="AM18">
    <cfRule type="expression" priority="196" aboveAverage="0" equalAverage="0" bottom="0" percent="0" rank="0" text="" dxfId="36">
      <formula>#ref!="YES"</formula>
    </cfRule>
  </conditionalFormatting>
  <conditionalFormatting sqref="AN18">
    <cfRule type="expression" priority="197" aboveAverage="0" equalAverage="0" bottom="0" percent="0" rank="0" text="" dxfId="36">
      <formula>#ref!="YES"</formula>
    </cfRule>
  </conditionalFormatting>
  <conditionalFormatting sqref="AO18">
    <cfRule type="expression" priority="198" aboveAverage="0" equalAverage="0" bottom="0" percent="0" rank="0" text="" dxfId="36">
      <formula>#ref!="YES"</formula>
    </cfRule>
  </conditionalFormatting>
  <conditionalFormatting sqref="AP18">
    <cfRule type="expression" priority="199" aboveAverage="0" equalAverage="0" bottom="0" percent="0" rank="0" text="" dxfId="36">
      <formula>#ref!="YES"</formula>
    </cfRule>
  </conditionalFormatting>
  <conditionalFormatting sqref="AK19">
    <cfRule type="expression" priority="200" aboveAverage="0" equalAverage="0" bottom="0" percent="0" rank="0" text="" dxfId="36">
      <formula>#ref!="YES"</formula>
    </cfRule>
  </conditionalFormatting>
  <conditionalFormatting sqref="AL19">
    <cfRule type="expression" priority="201" aboveAverage="0" equalAverage="0" bottom="0" percent="0" rank="0" text="" dxfId="36">
      <formula>#ref!="YES"</formula>
    </cfRule>
  </conditionalFormatting>
  <conditionalFormatting sqref="AM19">
    <cfRule type="expression" priority="202" aboveAverage="0" equalAverage="0" bottom="0" percent="0" rank="0" text="" dxfId="36">
      <formula>#ref!="YES"</formula>
    </cfRule>
  </conditionalFormatting>
  <conditionalFormatting sqref="AN19">
    <cfRule type="expression" priority="203" aboveAverage="0" equalAverage="0" bottom="0" percent="0" rank="0" text="" dxfId="36">
      <formula>#ref!="YES"</formula>
    </cfRule>
  </conditionalFormatting>
  <conditionalFormatting sqref="AO19">
    <cfRule type="expression" priority="204" aboveAverage="0" equalAverage="0" bottom="0" percent="0" rank="0" text="" dxfId="36">
      <formula>#ref!="YES"</formula>
    </cfRule>
  </conditionalFormatting>
  <conditionalFormatting sqref="AP19">
    <cfRule type="expression" priority="205" aboveAverage="0" equalAverage="0" bottom="0" percent="0" rank="0" text="" dxfId="36">
      <formula>#ref!="YES"</formula>
    </cfRule>
  </conditionalFormatting>
  <conditionalFormatting sqref="AK20">
    <cfRule type="expression" priority="206" aboveAverage="0" equalAverage="0" bottom="0" percent="0" rank="0" text="" dxfId="36">
      <formula>#ref!="YES"</formula>
    </cfRule>
  </conditionalFormatting>
  <conditionalFormatting sqref="AL20">
    <cfRule type="expression" priority="207" aboveAverage="0" equalAverage="0" bottom="0" percent="0" rank="0" text="" dxfId="36">
      <formula>#ref!="YES"</formula>
    </cfRule>
  </conditionalFormatting>
  <conditionalFormatting sqref="AM20">
    <cfRule type="expression" priority="208" aboveAverage="0" equalAverage="0" bottom="0" percent="0" rank="0" text="" dxfId="36">
      <formula>#ref!="YES"</formula>
    </cfRule>
  </conditionalFormatting>
  <conditionalFormatting sqref="AN20">
    <cfRule type="expression" priority="209" aboveAverage="0" equalAverage="0" bottom="0" percent="0" rank="0" text="" dxfId="36">
      <formula>#ref!="YES"</formula>
    </cfRule>
  </conditionalFormatting>
  <conditionalFormatting sqref="AO20">
    <cfRule type="expression" priority="210" aboveAverage="0" equalAverage="0" bottom="0" percent="0" rank="0" text="" dxfId="36">
      <formula>#ref!="YES"</formula>
    </cfRule>
  </conditionalFormatting>
  <conditionalFormatting sqref="AP20">
    <cfRule type="expression" priority="211" aboveAverage="0" equalAverage="0" bottom="0" percent="0" rank="0" text="" dxfId="36">
      <formula>#ref!="YES"</formula>
    </cfRule>
  </conditionalFormatting>
  <conditionalFormatting sqref="AK21">
    <cfRule type="expression" priority="212" aboveAverage="0" equalAverage="0" bottom="0" percent="0" rank="0" text="" dxfId="36">
      <formula>#ref!="YES"</formula>
    </cfRule>
  </conditionalFormatting>
  <conditionalFormatting sqref="AL21">
    <cfRule type="expression" priority="213" aboveAverage="0" equalAverage="0" bottom="0" percent="0" rank="0" text="" dxfId="36">
      <formula>#ref!="YES"</formula>
    </cfRule>
  </conditionalFormatting>
  <conditionalFormatting sqref="AM21">
    <cfRule type="expression" priority="214" aboveAverage="0" equalAverage="0" bottom="0" percent="0" rank="0" text="" dxfId="36">
      <formula>#ref!="YES"</formula>
    </cfRule>
  </conditionalFormatting>
  <conditionalFormatting sqref="AN21">
    <cfRule type="expression" priority="215" aboveAverage="0" equalAverage="0" bottom="0" percent="0" rank="0" text="" dxfId="36">
      <formula>#ref!="YES"</formula>
    </cfRule>
  </conditionalFormatting>
  <conditionalFormatting sqref="AO21">
    <cfRule type="expression" priority="216" aboveAverage="0" equalAverage="0" bottom="0" percent="0" rank="0" text="" dxfId="36">
      <formula>#ref!="YES"</formula>
    </cfRule>
  </conditionalFormatting>
  <conditionalFormatting sqref="AP21">
    <cfRule type="expression" priority="217" aboveAverage="0" equalAverage="0" bottom="0" percent="0" rank="0" text="" dxfId="36">
      <formula>#ref!="YES"</formula>
    </cfRule>
  </conditionalFormatting>
  <conditionalFormatting sqref="AK22">
    <cfRule type="expression" priority="218" aboveAverage="0" equalAverage="0" bottom="0" percent="0" rank="0" text="" dxfId="36">
      <formula>#ref!="YES"</formula>
    </cfRule>
  </conditionalFormatting>
  <conditionalFormatting sqref="AL22">
    <cfRule type="expression" priority="219" aboveAverage="0" equalAverage="0" bottom="0" percent="0" rank="0" text="" dxfId="36">
      <formula>#ref!="YES"</formula>
    </cfRule>
  </conditionalFormatting>
  <conditionalFormatting sqref="AM22">
    <cfRule type="expression" priority="220" aboveAverage="0" equalAverage="0" bottom="0" percent="0" rank="0" text="" dxfId="36">
      <formula>#ref!="YES"</formula>
    </cfRule>
  </conditionalFormatting>
  <conditionalFormatting sqref="AN22">
    <cfRule type="expression" priority="221" aboveAverage="0" equalAverage="0" bottom="0" percent="0" rank="0" text="" dxfId="36">
      <formula>#ref!="YES"</formula>
    </cfRule>
  </conditionalFormatting>
  <conditionalFormatting sqref="AO22">
    <cfRule type="expression" priority="222" aboveAverage="0" equalAverage="0" bottom="0" percent="0" rank="0" text="" dxfId="36">
      <formula>#ref!="YES"</formula>
    </cfRule>
  </conditionalFormatting>
  <conditionalFormatting sqref="AP22">
    <cfRule type="expression" priority="223" aboveAverage="0" equalAverage="0" bottom="0" percent="0" rank="0" text="" dxfId="36">
      <formula>#ref!="YES"</formula>
    </cfRule>
  </conditionalFormatting>
  <conditionalFormatting sqref="AK23">
    <cfRule type="expression" priority="224" aboveAverage="0" equalAverage="0" bottom="0" percent="0" rank="0" text="" dxfId="36">
      <formula>#ref!="YES"</formula>
    </cfRule>
  </conditionalFormatting>
  <conditionalFormatting sqref="AL23">
    <cfRule type="expression" priority="225" aboveAverage="0" equalAverage="0" bottom="0" percent="0" rank="0" text="" dxfId="36">
      <formula>#ref!="YES"</formula>
    </cfRule>
  </conditionalFormatting>
  <conditionalFormatting sqref="AM23">
    <cfRule type="expression" priority="226" aboveAverage="0" equalAverage="0" bottom="0" percent="0" rank="0" text="" dxfId="36">
      <formula>#ref!="YES"</formula>
    </cfRule>
  </conditionalFormatting>
  <conditionalFormatting sqref="AN23">
    <cfRule type="expression" priority="227" aboveAverage="0" equalAverage="0" bottom="0" percent="0" rank="0" text="" dxfId="36">
      <formula>#ref!="YES"</formula>
    </cfRule>
  </conditionalFormatting>
  <conditionalFormatting sqref="AO23">
    <cfRule type="expression" priority="228" aboveAverage="0" equalAverage="0" bottom="0" percent="0" rank="0" text="" dxfId="36">
      <formula>#ref!="YES"</formula>
    </cfRule>
  </conditionalFormatting>
  <conditionalFormatting sqref="AP23">
    <cfRule type="expression" priority="229" aboveAverage="0" equalAverage="0" bottom="0" percent="0" rank="0" text="" dxfId="36">
      <formula>#ref!="YES"</formula>
    </cfRule>
  </conditionalFormatting>
  <conditionalFormatting sqref="AK24">
    <cfRule type="expression" priority="230" aboveAverage="0" equalAverage="0" bottom="0" percent="0" rank="0" text="" dxfId="36">
      <formula>#ref!="YES"</formula>
    </cfRule>
  </conditionalFormatting>
  <conditionalFormatting sqref="AL24">
    <cfRule type="expression" priority="231" aboveAverage="0" equalAverage="0" bottom="0" percent="0" rank="0" text="" dxfId="36">
      <formula>#ref!="YES"</formula>
    </cfRule>
  </conditionalFormatting>
  <conditionalFormatting sqref="AM24">
    <cfRule type="expression" priority="232" aboveAverage="0" equalAverage="0" bottom="0" percent="0" rank="0" text="" dxfId="36">
      <formula>#ref!="YES"</formula>
    </cfRule>
  </conditionalFormatting>
  <conditionalFormatting sqref="AN24">
    <cfRule type="expression" priority="233" aboveAverage="0" equalAverage="0" bottom="0" percent="0" rank="0" text="" dxfId="36">
      <formula>#ref!="YES"</formula>
    </cfRule>
  </conditionalFormatting>
  <conditionalFormatting sqref="AO24">
    <cfRule type="expression" priority="234" aboveAverage="0" equalAverage="0" bottom="0" percent="0" rank="0" text="" dxfId="36">
      <formula>#ref!="YES"</formula>
    </cfRule>
  </conditionalFormatting>
  <conditionalFormatting sqref="AP24">
    <cfRule type="expression" priority="235" aboveAverage="0" equalAverage="0" bottom="0" percent="0" rank="0" text="" dxfId="36">
      <formula>#ref!="YES"</formula>
    </cfRule>
  </conditionalFormatting>
  <conditionalFormatting sqref="AK25">
    <cfRule type="expression" priority="236" aboveAverage="0" equalAverage="0" bottom="0" percent="0" rank="0" text="" dxfId="36">
      <formula>#ref!="YES"</formula>
    </cfRule>
  </conditionalFormatting>
  <conditionalFormatting sqref="AL25">
    <cfRule type="expression" priority="237" aboveAverage="0" equalAverage="0" bottom="0" percent="0" rank="0" text="" dxfId="36">
      <formula>#ref!="YES"</formula>
    </cfRule>
  </conditionalFormatting>
  <conditionalFormatting sqref="AM25">
    <cfRule type="expression" priority="238" aboveAverage="0" equalAverage="0" bottom="0" percent="0" rank="0" text="" dxfId="36">
      <formula>#ref!="YES"</formula>
    </cfRule>
  </conditionalFormatting>
  <conditionalFormatting sqref="AN25">
    <cfRule type="expression" priority="239" aboveAverage="0" equalAverage="0" bottom="0" percent="0" rank="0" text="" dxfId="36">
      <formula>#ref!="YES"</formula>
    </cfRule>
  </conditionalFormatting>
  <conditionalFormatting sqref="AO25">
    <cfRule type="expression" priority="240" aboveAverage="0" equalAverage="0" bottom="0" percent="0" rank="0" text="" dxfId="36">
      <formula>#ref!="YES"</formula>
    </cfRule>
  </conditionalFormatting>
  <conditionalFormatting sqref="AP25">
    <cfRule type="expression" priority="241" aboveAverage="0" equalAverage="0" bottom="0" percent="0" rank="0" text="" dxfId="36">
      <formula>#ref!="YES"</formula>
    </cfRule>
  </conditionalFormatting>
  <conditionalFormatting sqref="AK26">
    <cfRule type="expression" priority="242" aboveAverage="0" equalAverage="0" bottom="0" percent="0" rank="0" text="" dxfId="36">
      <formula>#ref!="YES"</formula>
    </cfRule>
  </conditionalFormatting>
  <conditionalFormatting sqref="AL26">
    <cfRule type="expression" priority="243" aboveAverage="0" equalAverage="0" bottom="0" percent="0" rank="0" text="" dxfId="36">
      <formula>#ref!="YES"</formula>
    </cfRule>
  </conditionalFormatting>
  <conditionalFormatting sqref="AM26">
    <cfRule type="expression" priority="244" aboveAverage="0" equalAverage="0" bottom="0" percent="0" rank="0" text="" dxfId="36">
      <formula>#ref!="YES"</formula>
    </cfRule>
  </conditionalFormatting>
  <conditionalFormatting sqref="AN26">
    <cfRule type="expression" priority="245" aboveAverage="0" equalAverage="0" bottom="0" percent="0" rank="0" text="" dxfId="36">
      <formula>#ref!="YES"</formula>
    </cfRule>
  </conditionalFormatting>
  <conditionalFormatting sqref="AO26">
    <cfRule type="expression" priority="246" aboveAverage="0" equalAverage="0" bottom="0" percent="0" rank="0" text="" dxfId="36">
      <formula>#ref!="YES"</formula>
    </cfRule>
  </conditionalFormatting>
  <conditionalFormatting sqref="AP26">
    <cfRule type="expression" priority="247" aboveAverage="0" equalAverage="0" bottom="0" percent="0" rank="0" text="" dxfId="36">
      <formula>#ref!="YES"</formula>
    </cfRule>
  </conditionalFormatting>
  <conditionalFormatting sqref="AK27">
    <cfRule type="expression" priority="248" aboveAverage="0" equalAverage="0" bottom="0" percent="0" rank="0" text="" dxfId="36">
      <formula>#ref!="YES"</formula>
    </cfRule>
  </conditionalFormatting>
  <conditionalFormatting sqref="AL27">
    <cfRule type="expression" priority="249" aboveAverage="0" equalAverage="0" bottom="0" percent="0" rank="0" text="" dxfId="36">
      <formula>#ref!="YES"</formula>
    </cfRule>
  </conditionalFormatting>
  <conditionalFormatting sqref="AM27">
    <cfRule type="expression" priority="250" aboveAverage="0" equalAverage="0" bottom="0" percent="0" rank="0" text="" dxfId="36">
      <formula>#ref!="YES"</formula>
    </cfRule>
  </conditionalFormatting>
  <conditionalFormatting sqref="AN27">
    <cfRule type="expression" priority="251" aboveAverage="0" equalAverage="0" bottom="0" percent="0" rank="0" text="" dxfId="36">
      <formula>#ref!="YES"</formula>
    </cfRule>
  </conditionalFormatting>
  <conditionalFormatting sqref="AO27">
    <cfRule type="expression" priority="252" aboveAverage="0" equalAverage="0" bottom="0" percent="0" rank="0" text="" dxfId="36">
      <formula>#ref!="YES"</formula>
    </cfRule>
  </conditionalFormatting>
  <conditionalFormatting sqref="AP27">
    <cfRule type="expression" priority="253" aboveAverage="0" equalAverage="0" bottom="0" percent="0" rank="0" text="" dxfId="36">
      <formula>#ref!="YES"</formula>
    </cfRule>
  </conditionalFormatting>
  <conditionalFormatting sqref="AK28">
    <cfRule type="expression" priority="254" aboveAverage="0" equalAverage="0" bottom="0" percent="0" rank="0" text="" dxfId="36">
      <formula>#ref!="YES"</formula>
    </cfRule>
  </conditionalFormatting>
  <conditionalFormatting sqref="AL28">
    <cfRule type="expression" priority="255" aboveAverage="0" equalAverage="0" bottom="0" percent="0" rank="0" text="" dxfId="36">
      <formula>#ref!="YES"</formula>
    </cfRule>
  </conditionalFormatting>
  <conditionalFormatting sqref="AM28">
    <cfRule type="expression" priority="256" aboveAverage="0" equalAverage="0" bottom="0" percent="0" rank="0" text="" dxfId="36">
      <formula>#ref!="YES"</formula>
    </cfRule>
  </conditionalFormatting>
  <conditionalFormatting sqref="AN28">
    <cfRule type="expression" priority="257" aboveAverage="0" equalAverage="0" bottom="0" percent="0" rank="0" text="" dxfId="36">
      <formula>#ref!="YES"</formula>
    </cfRule>
  </conditionalFormatting>
  <conditionalFormatting sqref="AO28">
    <cfRule type="expression" priority="258" aboveAverage="0" equalAverage="0" bottom="0" percent="0" rank="0" text="" dxfId="36">
      <formula>#ref!="YES"</formula>
    </cfRule>
  </conditionalFormatting>
  <conditionalFormatting sqref="AP28">
    <cfRule type="expression" priority="259" aboveAverage="0" equalAverage="0" bottom="0" percent="0" rank="0" text="" dxfId="36">
      <formula>#ref!="YES"</formula>
    </cfRule>
  </conditionalFormatting>
  <conditionalFormatting sqref="AK29">
    <cfRule type="expression" priority="260" aboveAverage="0" equalAverage="0" bottom="0" percent="0" rank="0" text="" dxfId="36">
      <formula>#ref!="YES"</formula>
    </cfRule>
  </conditionalFormatting>
  <conditionalFormatting sqref="AL29">
    <cfRule type="expression" priority="261" aboveAverage="0" equalAverage="0" bottom="0" percent="0" rank="0" text="" dxfId="36">
      <formula>#ref!="YES"</formula>
    </cfRule>
  </conditionalFormatting>
  <conditionalFormatting sqref="AM29">
    <cfRule type="expression" priority="262" aboveAverage="0" equalAverage="0" bottom="0" percent="0" rank="0" text="" dxfId="36">
      <formula>#ref!="YES"</formula>
    </cfRule>
  </conditionalFormatting>
  <conditionalFormatting sqref="AN29">
    <cfRule type="expression" priority="263" aboveAverage="0" equalAverage="0" bottom="0" percent="0" rank="0" text="" dxfId="36">
      <formula>#ref!="YES"</formula>
    </cfRule>
  </conditionalFormatting>
  <conditionalFormatting sqref="AO29">
    <cfRule type="expression" priority="264" aboveAverage="0" equalAverage="0" bottom="0" percent="0" rank="0" text="" dxfId="36">
      <formula>#ref!="YES"</formula>
    </cfRule>
  </conditionalFormatting>
  <conditionalFormatting sqref="AP29">
    <cfRule type="expression" priority="265" aboveAverage="0" equalAverage="0" bottom="0" percent="0" rank="0" text="" dxfId="36">
      <formula>#ref!="YES"</formula>
    </cfRule>
  </conditionalFormatting>
  <conditionalFormatting sqref="AK30">
    <cfRule type="expression" priority="266" aboveAverage="0" equalAverage="0" bottom="0" percent="0" rank="0" text="" dxfId="36">
      <formula>#ref!="YES"</formula>
    </cfRule>
  </conditionalFormatting>
  <conditionalFormatting sqref="AL30">
    <cfRule type="expression" priority="267" aboveAverage="0" equalAverage="0" bottom="0" percent="0" rank="0" text="" dxfId="36">
      <formula>#ref!="YES"</formula>
    </cfRule>
  </conditionalFormatting>
  <conditionalFormatting sqref="AM30">
    <cfRule type="expression" priority="268" aboveAverage="0" equalAverage="0" bottom="0" percent="0" rank="0" text="" dxfId="36">
      <formula>#ref!="YES"</formula>
    </cfRule>
  </conditionalFormatting>
  <conditionalFormatting sqref="AN30">
    <cfRule type="expression" priority="269" aboveAverage="0" equalAverage="0" bottom="0" percent="0" rank="0" text="" dxfId="36">
      <formula>#ref!="YES"</formula>
    </cfRule>
  </conditionalFormatting>
  <conditionalFormatting sqref="AO30">
    <cfRule type="expression" priority="270" aboveAverage="0" equalAverage="0" bottom="0" percent="0" rank="0" text="" dxfId="36">
      <formula>#ref!="YES"</formula>
    </cfRule>
  </conditionalFormatting>
  <conditionalFormatting sqref="AP30">
    <cfRule type="expression" priority="271" aboveAverage="0" equalAverage="0" bottom="0" percent="0" rank="0" text="" dxfId="36">
      <formula>#ref!="YES"</formula>
    </cfRule>
  </conditionalFormatting>
  <conditionalFormatting sqref="AK31">
    <cfRule type="expression" priority="272" aboveAverage="0" equalAverage="0" bottom="0" percent="0" rank="0" text="" dxfId="36">
      <formula>#ref!="YES"</formula>
    </cfRule>
  </conditionalFormatting>
  <conditionalFormatting sqref="AL31">
    <cfRule type="expression" priority="273" aboveAverage="0" equalAverage="0" bottom="0" percent="0" rank="0" text="" dxfId="36">
      <formula>#ref!="YES"</formula>
    </cfRule>
  </conditionalFormatting>
  <conditionalFormatting sqref="AM31">
    <cfRule type="expression" priority="274" aboveAverage="0" equalAverage="0" bottom="0" percent="0" rank="0" text="" dxfId="36">
      <formula>#ref!="YES"</formula>
    </cfRule>
  </conditionalFormatting>
  <conditionalFormatting sqref="AN31">
    <cfRule type="expression" priority="275" aboveAverage="0" equalAverage="0" bottom="0" percent="0" rank="0" text="" dxfId="36">
      <formula>#ref!="YES"</formula>
    </cfRule>
  </conditionalFormatting>
  <conditionalFormatting sqref="AO31">
    <cfRule type="expression" priority="276" aboveAverage="0" equalAverage="0" bottom="0" percent="0" rank="0" text="" dxfId="36">
      <formula>#ref!="YES"</formula>
    </cfRule>
  </conditionalFormatting>
  <conditionalFormatting sqref="AP31">
    <cfRule type="expression" priority="277" aboveAverage="0" equalAverage="0" bottom="0" percent="0" rank="0" text="" dxfId="36">
      <formula>#ref!="YES"</formula>
    </cfRule>
  </conditionalFormatting>
  <conditionalFormatting sqref="AK32">
    <cfRule type="expression" priority="278" aboveAverage="0" equalAverage="0" bottom="0" percent="0" rank="0" text="" dxfId="36">
      <formula>#ref!="YES"</formula>
    </cfRule>
  </conditionalFormatting>
  <conditionalFormatting sqref="AL32">
    <cfRule type="expression" priority="279" aboveAverage="0" equalAverage="0" bottom="0" percent="0" rank="0" text="" dxfId="36">
      <formula>#ref!="YES"</formula>
    </cfRule>
  </conditionalFormatting>
  <conditionalFormatting sqref="AM32">
    <cfRule type="expression" priority="280" aboveAverage="0" equalAverage="0" bottom="0" percent="0" rank="0" text="" dxfId="36">
      <formula>#ref!="YES"</formula>
    </cfRule>
  </conditionalFormatting>
  <conditionalFormatting sqref="AN32">
    <cfRule type="expression" priority="281" aboveAverage="0" equalAverage="0" bottom="0" percent="0" rank="0" text="" dxfId="36">
      <formula>#ref!="YES"</formula>
    </cfRule>
  </conditionalFormatting>
  <conditionalFormatting sqref="AO32">
    <cfRule type="expression" priority="282" aboveAverage="0" equalAverage="0" bottom="0" percent="0" rank="0" text="" dxfId="36">
      <formula>#ref!="YES"</formula>
    </cfRule>
  </conditionalFormatting>
  <conditionalFormatting sqref="AP32">
    <cfRule type="expression" priority="283" aboveAverage="0" equalAverage="0" bottom="0" percent="0" rank="0" text="" dxfId="36">
      <formula>#ref!="YES"</formula>
    </cfRule>
  </conditionalFormatting>
  <conditionalFormatting sqref="AK33">
    <cfRule type="expression" priority="284" aboveAverage="0" equalAverage="0" bottom="0" percent="0" rank="0" text="" dxfId="36">
      <formula>#ref!="YES"</formula>
    </cfRule>
  </conditionalFormatting>
  <conditionalFormatting sqref="AL33">
    <cfRule type="expression" priority="285" aboveAverage="0" equalAverage="0" bottom="0" percent="0" rank="0" text="" dxfId="36">
      <formula>#ref!="YES"</formula>
    </cfRule>
  </conditionalFormatting>
  <conditionalFormatting sqref="AM33">
    <cfRule type="expression" priority="286" aboveAverage="0" equalAverage="0" bottom="0" percent="0" rank="0" text="" dxfId="36">
      <formula>#ref!="YES"</formula>
    </cfRule>
  </conditionalFormatting>
  <conditionalFormatting sqref="AN33">
    <cfRule type="expression" priority="287" aboveAverage="0" equalAverage="0" bottom="0" percent="0" rank="0" text="" dxfId="36">
      <formula>#ref!="YES"</formula>
    </cfRule>
  </conditionalFormatting>
  <conditionalFormatting sqref="AO33">
    <cfRule type="expression" priority="288" aboveAverage="0" equalAverage="0" bottom="0" percent="0" rank="0" text="" dxfId="36">
      <formula>#ref!="YES"</formula>
    </cfRule>
  </conditionalFormatting>
  <conditionalFormatting sqref="AP33">
    <cfRule type="expression" priority="289" aboveAverage="0" equalAverage="0" bottom="0" percent="0" rank="0" text="" dxfId="36">
      <formula>#ref!="YES"</formula>
    </cfRule>
  </conditionalFormatting>
  <conditionalFormatting sqref="AK34">
    <cfRule type="expression" priority="290" aboveAverage="0" equalAverage="0" bottom="0" percent="0" rank="0" text="" dxfId="36">
      <formula>#ref!="YES"</formula>
    </cfRule>
  </conditionalFormatting>
  <conditionalFormatting sqref="AL34">
    <cfRule type="expression" priority="291" aboveAverage="0" equalAverage="0" bottom="0" percent="0" rank="0" text="" dxfId="36">
      <formula>#ref!="YES"</formula>
    </cfRule>
  </conditionalFormatting>
  <conditionalFormatting sqref="AM34">
    <cfRule type="expression" priority="292" aboveAverage="0" equalAverage="0" bottom="0" percent="0" rank="0" text="" dxfId="36">
      <formula>#ref!="YES"</formula>
    </cfRule>
  </conditionalFormatting>
  <conditionalFormatting sqref="AN34">
    <cfRule type="expression" priority="293" aboveAverage="0" equalAverage="0" bottom="0" percent="0" rank="0" text="" dxfId="36">
      <formula>#ref!="YES"</formula>
    </cfRule>
  </conditionalFormatting>
  <conditionalFormatting sqref="AO34">
    <cfRule type="expression" priority="294" aboveAverage="0" equalAverage="0" bottom="0" percent="0" rank="0" text="" dxfId="36">
      <formula>#ref!="YES"</formula>
    </cfRule>
  </conditionalFormatting>
  <conditionalFormatting sqref="AP34">
    <cfRule type="expression" priority="295" aboveAverage="0" equalAverage="0" bottom="0" percent="0" rank="0" text="" dxfId="36">
      <formula>#ref!="YES"</formula>
    </cfRule>
  </conditionalFormatting>
  <conditionalFormatting sqref="AK35">
    <cfRule type="expression" priority="296" aboveAverage="0" equalAverage="0" bottom="0" percent="0" rank="0" text="" dxfId="36">
      <formula>#ref!="YES"</formula>
    </cfRule>
  </conditionalFormatting>
  <conditionalFormatting sqref="AL35">
    <cfRule type="expression" priority="297" aboveAverage="0" equalAverage="0" bottom="0" percent="0" rank="0" text="" dxfId="36">
      <formula>#ref!="YES"</formula>
    </cfRule>
  </conditionalFormatting>
  <conditionalFormatting sqref="AM35">
    <cfRule type="expression" priority="298" aboveAverage="0" equalAverage="0" bottom="0" percent="0" rank="0" text="" dxfId="36">
      <formula>#ref!="YES"</formula>
    </cfRule>
  </conditionalFormatting>
  <conditionalFormatting sqref="AN35">
    <cfRule type="expression" priority="299" aboveAverage="0" equalAverage="0" bottom="0" percent="0" rank="0" text="" dxfId="36">
      <formula>#ref!="YES"</formula>
    </cfRule>
  </conditionalFormatting>
  <conditionalFormatting sqref="AO35">
    <cfRule type="expression" priority="300" aboveAverage="0" equalAverage="0" bottom="0" percent="0" rank="0" text="" dxfId="36">
      <formula>#ref!="YES"</formula>
    </cfRule>
  </conditionalFormatting>
  <conditionalFormatting sqref="AP35">
    <cfRule type="expression" priority="301" aboveAverage="0" equalAverage="0" bottom="0" percent="0" rank="0" text="" dxfId="36">
      <formula>#ref!="YES"</formula>
    </cfRule>
  </conditionalFormatting>
  <conditionalFormatting sqref="AK36">
    <cfRule type="expression" priority="302" aboveAverage="0" equalAverage="0" bottom="0" percent="0" rank="0" text="" dxfId="36">
      <formula>#ref!="YES"</formula>
    </cfRule>
  </conditionalFormatting>
  <conditionalFormatting sqref="AL36">
    <cfRule type="expression" priority="303" aboveAverage="0" equalAverage="0" bottom="0" percent="0" rank="0" text="" dxfId="36">
      <formula>#ref!="YES"</formula>
    </cfRule>
  </conditionalFormatting>
  <conditionalFormatting sqref="AM36">
    <cfRule type="expression" priority="304" aboveAverage="0" equalAverage="0" bottom="0" percent="0" rank="0" text="" dxfId="36">
      <formula>#ref!="YES"</formula>
    </cfRule>
  </conditionalFormatting>
  <conditionalFormatting sqref="AN36">
    <cfRule type="expression" priority="305" aboveAverage="0" equalAverage="0" bottom="0" percent="0" rank="0" text="" dxfId="36">
      <formula>#ref!="YES"</formula>
    </cfRule>
  </conditionalFormatting>
  <conditionalFormatting sqref="AO36">
    <cfRule type="expression" priority="306" aboveAverage="0" equalAverage="0" bottom="0" percent="0" rank="0" text="" dxfId="36">
      <formula>#ref!="YES"</formula>
    </cfRule>
  </conditionalFormatting>
  <conditionalFormatting sqref="AP36">
    <cfRule type="expression" priority="307" aboveAverage="0" equalAverage="0" bottom="0" percent="0" rank="0" text="" dxfId="36">
      <formula>#ref!="YES"</formula>
    </cfRule>
  </conditionalFormatting>
  <conditionalFormatting sqref="AK37">
    <cfRule type="expression" priority="308" aboveAverage="0" equalAverage="0" bottom="0" percent="0" rank="0" text="" dxfId="36">
      <formula>#ref!="YES"</formula>
    </cfRule>
  </conditionalFormatting>
  <conditionalFormatting sqref="AL37">
    <cfRule type="expression" priority="309" aboveAverage="0" equalAverage="0" bottom="0" percent="0" rank="0" text="" dxfId="36">
      <formula>#ref!="YES"</formula>
    </cfRule>
  </conditionalFormatting>
  <conditionalFormatting sqref="AM37">
    <cfRule type="expression" priority="310" aboveAverage="0" equalAverage="0" bottom="0" percent="0" rank="0" text="" dxfId="36">
      <formula>#ref!="YES"</formula>
    </cfRule>
  </conditionalFormatting>
  <conditionalFormatting sqref="AN37">
    <cfRule type="expression" priority="311" aboveAverage="0" equalAverage="0" bottom="0" percent="0" rank="0" text="" dxfId="36">
      <formula>#ref!="YES"</formula>
    </cfRule>
  </conditionalFormatting>
  <conditionalFormatting sqref="AO37">
    <cfRule type="expression" priority="312" aboveAverage="0" equalAverage="0" bottom="0" percent="0" rank="0" text="" dxfId="36">
      <formula>#ref!="YES"</formula>
    </cfRule>
  </conditionalFormatting>
  <conditionalFormatting sqref="AP37">
    <cfRule type="expression" priority="313" aboveAverage="0" equalAverage="0" bottom="0" percent="0" rank="0" text="" dxfId="36">
      <formula>#ref!="YES"</formula>
    </cfRule>
  </conditionalFormatting>
  <conditionalFormatting sqref="AK38">
    <cfRule type="expression" priority="314" aboveAverage="0" equalAverage="0" bottom="0" percent="0" rank="0" text="" dxfId="36">
      <formula>#ref!="YES"</formula>
    </cfRule>
  </conditionalFormatting>
  <conditionalFormatting sqref="AL38">
    <cfRule type="expression" priority="315" aboveAverage="0" equalAverage="0" bottom="0" percent="0" rank="0" text="" dxfId="36">
      <formula>#ref!="YES"</formula>
    </cfRule>
  </conditionalFormatting>
  <conditionalFormatting sqref="AM38">
    <cfRule type="expression" priority="316" aboveAverage="0" equalAverage="0" bottom="0" percent="0" rank="0" text="" dxfId="36">
      <formula>#ref!="YES"</formula>
    </cfRule>
  </conditionalFormatting>
  <conditionalFormatting sqref="AN38">
    <cfRule type="expression" priority="317" aboveAverage="0" equalAverage="0" bottom="0" percent="0" rank="0" text="" dxfId="36">
      <formula>#ref!="YES"</formula>
    </cfRule>
  </conditionalFormatting>
  <conditionalFormatting sqref="AO38">
    <cfRule type="expression" priority="318" aboveAverage="0" equalAverage="0" bottom="0" percent="0" rank="0" text="" dxfId="36">
      <formula>#ref!="YES"</formula>
    </cfRule>
  </conditionalFormatting>
  <conditionalFormatting sqref="AP38">
    <cfRule type="expression" priority="319" aboveAverage="0" equalAverage="0" bottom="0" percent="0" rank="0" text="" dxfId="36">
      <formula>#ref!="YES"</formula>
    </cfRule>
  </conditionalFormatting>
  <conditionalFormatting sqref="AK39">
    <cfRule type="expression" priority="320" aboveAverage="0" equalAverage="0" bottom="0" percent="0" rank="0" text="" dxfId="36">
      <formula>#ref!="YES"</formula>
    </cfRule>
  </conditionalFormatting>
  <conditionalFormatting sqref="AL39">
    <cfRule type="expression" priority="321" aboveAverage="0" equalAverage="0" bottom="0" percent="0" rank="0" text="" dxfId="36">
      <formula>#ref!="YES"</formula>
    </cfRule>
  </conditionalFormatting>
  <conditionalFormatting sqref="AM39">
    <cfRule type="expression" priority="322" aboveAverage="0" equalAverage="0" bottom="0" percent="0" rank="0" text="" dxfId="36">
      <formula>#ref!="YES"</formula>
    </cfRule>
  </conditionalFormatting>
  <conditionalFormatting sqref="AN39">
    <cfRule type="expression" priority="323" aboveAverage="0" equalAverage="0" bottom="0" percent="0" rank="0" text="" dxfId="36">
      <formula>#ref!="YES"</formula>
    </cfRule>
  </conditionalFormatting>
  <conditionalFormatting sqref="AO39">
    <cfRule type="expression" priority="324" aboveAverage="0" equalAverage="0" bottom="0" percent="0" rank="0" text="" dxfId="36">
      <formula>#ref!="YES"</formula>
    </cfRule>
  </conditionalFormatting>
  <conditionalFormatting sqref="AP39">
    <cfRule type="expression" priority="325" aboveAverage="0" equalAverage="0" bottom="0" percent="0" rank="0" text="" dxfId="36">
      <formula>#ref!="YES"</formula>
    </cfRule>
  </conditionalFormatting>
  <conditionalFormatting sqref="AK40">
    <cfRule type="expression" priority="326" aboveAverage="0" equalAverage="0" bottom="0" percent="0" rank="0" text="" dxfId="36">
      <formula>#ref!="YES"</formula>
    </cfRule>
  </conditionalFormatting>
  <conditionalFormatting sqref="AL40">
    <cfRule type="expression" priority="327" aboveAverage="0" equalAverage="0" bottom="0" percent="0" rank="0" text="" dxfId="36">
      <formula>#ref!="YES"</formula>
    </cfRule>
  </conditionalFormatting>
  <conditionalFormatting sqref="AM40">
    <cfRule type="expression" priority="328" aboveAverage="0" equalAverage="0" bottom="0" percent="0" rank="0" text="" dxfId="36">
      <formula>#ref!="YES"</formula>
    </cfRule>
  </conditionalFormatting>
  <conditionalFormatting sqref="AN40">
    <cfRule type="expression" priority="329" aboveAverage="0" equalAverage="0" bottom="0" percent="0" rank="0" text="" dxfId="36">
      <formula>#ref!="YES"</formula>
    </cfRule>
  </conditionalFormatting>
  <conditionalFormatting sqref="AO40">
    <cfRule type="expression" priority="330" aboveAverage="0" equalAverage="0" bottom="0" percent="0" rank="0" text="" dxfId="36">
      <formula>#ref!="YES"</formula>
    </cfRule>
  </conditionalFormatting>
  <conditionalFormatting sqref="AP40">
    <cfRule type="expression" priority="331" aboveAverage="0" equalAverage="0" bottom="0" percent="0" rank="0" text="" dxfId="36">
      <formula>#ref!="YES"</formula>
    </cfRule>
  </conditionalFormatting>
  <conditionalFormatting sqref="AK41">
    <cfRule type="expression" priority="332" aboveAverage="0" equalAverage="0" bottom="0" percent="0" rank="0" text="" dxfId="36">
      <formula>#ref!="YES"</formula>
    </cfRule>
  </conditionalFormatting>
  <conditionalFormatting sqref="AL41">
    <cfRule type="expression" priority="333" aboveAverage="0" equalAverage="0" bottom="0" percent="0" rank="0" text="" dxfId="36">
      <formula>#ref!="YES"</formula>
    </cfRule>
  </conditionalFormatting>
  <conditionalFormatting sqref="AM41">
    <cfRule type="expression" priority="334" aboveAverage="0" equalAverage="0" bottom="0" percent="0" rank="0" text="" dxfId="36">
      <formula>#ref!="YES"</formula>
    </cfRule>
  </conditionalFormatting>
  <conditionalFormatting sqref="AN41">
    <cfRule type="expression" priority="335" aboveAverage="0" equalAverage="0" bottom="0" percent="0" rank="0" text="" dxfId="36">
      <formula>#ref!="YES"</formula>
    </cfRule>
  </conditionalFormatting>
  <conditionalFormatting sqref="AO41">
    <cfRule type="expression" priority="336" aboveAverage="0" equalAverage="0" bottom="0" percent="0" rank="0" text="" dxfId="36">
      <formula>#ref!="YES"</formula>
    </cfRule>
  </conditionalFormatting>
  <conditionalFormatting sqref="AP41">
    <cfRule type="expression" priority="337" aboveAverage="0" equalAverage="0" bottom="0" percent="0" rank="0" text="" dxfId="36">
      <formula>#ref!="YES"</formula>
    </cfRule>
  </conditionalFormatting>
  <conditionalFormatting sqref="AK42">
    <cfRule type="expression" priority="338" aboveAverage="0" equalAverage="0" bottom="0" percent="0" rank="0" text="" dxfId="36">
      <formula>#ref!="YES"</formula>
    </cfRule>
  </conditionalFormatting>
  <conditionalFormatting sqref="AL42">
    <cfRule type="expression" priority="339" aboveAverage="0" equalAverage="0" bottom="0" percent="0" rank="0" text="" dxfId="36">
      <formula>#ref!="YES"</formula>
    </cfRule>
  </conditionalFormatting>
  <conditionalFormatting sqref="AM42">
    <cfRule type="expression" priority="340" aboveAverage="0" equalAverage="0" bottom="0" percent="0" rank="0" text="" dxfId="36">
      <formula>#ref!="YES"</formula>
    </cfRule>
  </conditionalFormatting>
  <conditionalFormatting sqref="AN42">
    <cfRule type="expression" priority="341" aboveAverage="0" equalAverage="0" bottom="0" percent="0" rank="0" text="" dxfId="36">
      <formula>#ref!="YES"</formula>
    </cfRule>
  </conditionalFormatting>
  <conditionalFormatting sqref="AO42">
    <cfRule type="expression" priority="342" aboveAverage="0" equalAverage="0" bottom="0" percent="0" rank="0" text="" dxfId="36">
      <formula>#ref!="YES"</formula>
    </cfRule>
  </conditionalFormatting>
  <conditionalFormatting sqref="AP42">
    <cfRule type="expression" priority="343" aboveAverage="0" equalAverage="0" bottom="0" percent="0" rank="0" text="" dxfId="36">
      <formula>#ref!="YES"</formula>
    </cfRule>
  </conditionalFormatting>
  <conditionalFormatting sqref="AK43">
    <cfRule type="expression" priority="344" aboveAverage="0" equalAverage="0" bottom="0" percent="0" rank="0" text="" dxfId="36">
      <formula>#ref!="YES"</formula>
    </cfRule>
  </conditionalFormatting>
  <conditionalFormatting sqref="AL43">
    <cfRule type="expression" priority="345" aboveAverage="0" equalAverage="0" bottom="0" percent="0" rank="0" text="" dxfId="36">
      <formula>#ref!="YES"</formula>
    </cfRule>
  </conditionalFormatting>
  <conditionalFormatting sqref="AM43">
    <cfRule type="expression" priority="346" aboveAverage="0" equalAverage="0" bottom="0" percent="0" rank="0" text="" dxfId="36">
      <formula>#ref!="YES"</formula>
    </cfRule>
  </conditionalFormatting>
  <conditionalFormatting sqref="AN43">
    <cfRule type="expression" priority="347" aboveAverage="0" equalAverage="0" bottom="0" percent="0" rank="0" text="" dxfId="36">
      <formula>#ref!="YES"</formula>
    </cfRule>
  </conditionalFormatting>
  <conditionalFormatting sqref="AO43">
    <cfRule type="expression" priority="348" aboveAverage="0" equalAverage="0" bottom="0" percent="0" rank="0" text="" dxfId="36">
      <formula>#ref!="YES"</formula>
    </cfRule>
  </conditionalFormatting>
  <conditionalFormatting sqref="AP43">
    <cfRule type="expression" priority="349" aboveAverage="0" equalAverage="0" bottom="0" percent="0" rank="0" text="" dxfId="36">
      <formula>#ref!="YES"</formula>
    </cfRule>
  </conditionalFormatting>
  <conditionalFormatting sqref="AK44">
    <cfRule type="expression" priority="350" aboveAverage="0" equalAverage="0" bottom="0" percent="0" rank="0" text="" dxfId="36">
      <formula>#ref!="YES"</formula>
    </cfRule>
  </conditionalFormatting>
  <conditionalFormatting sqref="AL44">
    <cfRule type="expression" priority="351" aboveAverage="0" equalAverage="0" bottom="0" percent="0" rank="0" text="" dxfId="36">
      <formula>#ref!="YES"</formula>
    </cfRule>
  </conditionalFormatting>
  <conditionalFormatting sqref="AM44">
    <cfRule type="expression" priority="352" aboveAverage="0" equalAverage="0" bottom="0" percent="0" rank="0" text="" dxfId="36">
      <formula>#ref!="YES"</formula>
    </cfRule>
  </conditionalFormatting>
  <conditionalFormatting sqref="AN44">
    <cfRule type="expression" priority="353" aboveAverage="0" equalAverage="0" bottom="0" percent="0" rank="0" text="" dxfId="36">
      <formula>#ref!="YES"</formula>
    </cfRule>
  </conditionalFormatting>
  <conditionalFormatting sqref="AO44">
    <cfRule type="expression" priority="354" aboveAverage="0" equalAverage="0" bottom="0" percent="0" rank="0" text="" dxfId="36">
      <formula>#ref!="YES"</formula>
    </cfRule>
  </conditionalFormatting>
  <conditionalFormatting sqref="AP44">
    <cfRule type="expression" priority="355" aboveAverage="0" equalAverage="0" bottom="0" percent="0" rank="0" text="" dxfId="36">
      <formula>#ref!="YES"</formula>
    </cfRule>
  </conditionalFormatting>
  <conditionalFormatting sqref="AK45">
    <cfRule type="expression" priority="356" aboveAverage="0" equalAverage="0" bottom="0" percent="0" rank="0" text="" dxfId="36">
      <formula>#ref!="YES"</formula>
    </cfRule>
  </conditionalFormatting>
  <conditionalFormatting sqref="AL45">
    <cfRule type="expression" priority="357" aboveAverage="0" equalAverage="0" bottom="0" percent="0" rank="0" text="" dxfId="36">
      <formula>#ref!="YES"</formula>
    </cfRule>
  </conditionalFormatting>
  <conditionalFormatting sqref="AM45">
    <cfRule type="expression" priority="358" aboveAverage="0" equalAverage="0" bottom="0" percent="0" rank="0" text="" dxfId="36">
      <formula>#ref!="YES"</formula>
    </cfRule>
  </conditionalFormatting>
  <conditionalFormatting sqref="AN45">
    <cfRule type="expression" priority="359" aboveAverage="0" equalAverage="0" bottom="0" percent="0" rank="0" text="" dxfId="36">
      <formula>#ref!="YES"</formula>
    </cfRule>
  </conditionalFormatting>
  <conditionalFormatting sqref="AO45">
    <cfRule type="expression" priority="360" aboveAverage="0" equalAverage="0" bottom="0" percent="0" rank="0" text="" dxfId="36">
      <formula>#ref!="YES"</formula>
    </cfRule>
  </conditionalFormatting>
  <conditionalFormatting sqref="AP45">
    <cfRule type="expression" priority="361" aboveAverage="0" equalAverage="0" bottom="0" percent="0" rank="0" text="" dxfId="36">
      <formula>#ref!="YES"</formula>
    </cfRule>
  </conditionalFormatting>
  <conditionalFormatting sqref="AK46">
    <cfRule type="expression" priority="362" aboveAverage="0" equalAverage="0" bottom="0" percent="0" rank="0" text="" dxfId="36">
      <formula>#ref!="YES"</formula>
    </cfRule>
  </conditionalFormatting>
  <conditionalFormatting sqref="AL46">
    <cfRule type="expression" priority="363" aboveAverage="0" equalAverage="0" bottom="0" percent="0" rank="0" text="" dxfId="36">
      <formula>#ref!="YES"</formula>
    </cfRule>
  </conditionalFormatting>
  <conditionalFormatting sqref="AM46">
    <cfRule type="expression" priority="364" aboveAverage="0" equalAverage="0" bottom="0" percent="0" rank="0" text="" dxfId="36">
      <formula>#ref!="YES"</formula>
    </cfRule>
  </conditionalFormatting>
  <conditionalFormatting sqref="AN46">
    <cfRule type="expression" priority="365" aboveAverage="0" equalAverage="0" bottom="0" percent="0" rank="0" text="" dxfId="36">
      <formula>#ref!="YES"</formula>
    </cfRule>
  </conditionalFormatting>
  <conditionalFormatting sqref="AO46">
    <cfRule type="expression" priority="366" aboveAverage="0" equalAverage="0" bottom="0" percent="0" rank="0" text="" dxfId="36">
      <formula>#ref!="YES"</formula>
    </cfRule>
  </conditionalFormatting>
  <conditionalFormatting sqref="AP46">
    <cfRule type="expression" priority="367" aboveAverage="0" equalAverage="0" bottom="0" percent="0" rank="0" text="" dxfId="36">
      <formula>#ref!="YES"</formula>
    </cfRule>
  </conditionalFormatting>
  <conditionalFormatting sqref="AK47">
    <cfRule type="expression" priority="368" aboveAverage="0" equalAverage="0" bottom="0" percent="0" rank="0" text="" dxfId="36">
      <formula>#ref!="YES"</formula>
    </cfRule>
  </conditionalFormatting>
  <conditionalFormatting sqref="AL47">
    <cfRule type="expression" priority="369" aboveAverage="0" equalAverage="0" bottom="0" percent="0" rank="0" text="" dxfId="36">
      <formula>#ref!="YES"</formula>
    </cfRule>
  </conditionalFormatting>
  <conditionalFormatting sqref="AM47">
    <cfRule type="expression" priority="370" aboveAverage="0" equalAverage="0" bottom="0" percent="0" rank="0" text="" dxfId="36">
      <formula>#ref!="YES"</formula>
    </cfRule>
  </conditionalFormatting>
  <conditionalFormatting sqref="AN47">
    <cfRule type="expression" priority="371" aboveAverage="0" equalAverage="0" bottom="0" percent="0" rank="0" text="" dxfId="36">
      <formula>#ref!="YES"</formula>
    </cfRule>
  </conditionalFormatting>
  <conditionalFormatting sqref="AO47">
    <cfRule type="expression" priority="372" aboveAverage="0" equalAverage="0" bottom="0" percent="0" rank="0" text="" dxfId="36">
      <formula>#ref!="YES"</formula>
    </cfRule>
  </conditionalFormatting>
  <conditionalFormatting sqref="AP47">
    <cfRule type="expression" priority="373" aboveAverage="0" equalAverage="0" bottom="0" percent="0" rank="0" text="" dxfId="36">
      <formula>#ref!="YES"</formula>
    </cfRule>
  </conditionalFormatting>
  <conditionalFormatting sqref="AK48">
    <cfRule type="expression" priority="374" aboveAverage="0" equalAverage="0" bottom="0" percent="0" rank="0" text="" dxfId="36">
      <formula>#ref!="YES"</formula>
    </cfRule>
  </conditionalFormatting>
  <conditionalFormatting sqref="AL48">
    <cfRule type="expression" priority="375" aboveAverage="0" equalAverage="0" bottom="0" percent="0" rank="0" text="" dxfId="36">
      <formula>#ref!="YES"</formula>
    </cfRule>
  </conditionalFormatting>
  <conditionalFormatting sqref="AM48">
    <cfRule type="expression" priority="376" aboveAverage="0" equalAverage="0" bottom="0" percent="0" rank="0" text="" dxfId="36">
      <formula>#ref!="YES"</formula>
    </cfRule>
  </conditionalFormatting>
  <conditionalFormatting sqref="AN48">
    <cfRule type="expression" priority="377" aboveAverage="0" equalAverage="0" bottom="0" percent="0" rank="0" text="" dxfId="36">
      <formula>#ref!="YES"</formula>
    </cfRule>
  </conditionalFormatting>
  <conditionalFormatting sqref="AO48">
    <cfRule type="expression" priority="378" aboveAverage="0" equalAverage="0" bottom="0" percent="0" rank="0" text="" dxfId="36">
      <formula>#ref!="YES"</formula>
    </cfRule>
  </conditionalFormatting>
  <conditionalFormatting sqref="AP48">
    <cfRule type="expression" priority="379" aboveAverage="0" equalAverage="0" bottom="0" percent="0" rank="0" text="" dxfId="36">
      <formula>#ref!="YES"</formula>
    </cfRule>
  </conditionalFormatting>
  <conditionalFormatting sqref="AK49">
    <cfRule type="expression" priority="380" aboveAverage="0" equalAverage="0" bottom="0" percent="0" rank="0" text="" dxfId="36">
      <formula>#ref!="YES"</formula>
    </cfRule>
  </conditionalFormatting>
  <conditionalFormatting sqref="AL49">
    <cfRule type="expression" priority="381" aboveAverage="0" equalAverage="0" bottom="0" percent="0" rank="0" text="" dxfId="36">
      <formula>#ref!="YES"</formula>
    </cfRule>
  </conditionalFormatting>
  <conditionalFormatting sqref="AM49">
    <cfRule type="expression" priority="382" aboveAverage="0" equalAverage="0" bottom="0" percent="0" rank="0" text="" dxfId="36">
      <formula>#ref!="YES"</formula>
    </cfRule>
  </conditionalFormatting>
  <conditionalFormatting sqref="AN49">
    <cfRule type="expression" priority="383" aboveAverage="0" equalAverage="0" bottom="0" percent="0" rank="0" text="" dxfId="36">
      <formula>#ref!="YES"</formula>
    </cfRule>
  </conditionalFormatting>
  <conditionalFormatting sqref="AO49">
    <cfRule type="expression" priority="384" aboveAverage="0" equalAverage="0" bottom="0" percent="0" rank="0" text="" dxfId="36">
      <formula>#ref!="YES"</formula>
    </cfRule>
  </conditionalFormatting>
  <conditionalFormatting sqref="AP49">
    <cfRule type="expression" priority="385" aboveAverage="0" equalAverage="0" bottom="0" percent="0" rank="0" text="" dxfId="36">
      <formula>#ref!="YES"</formula>
    </cfRule>
  </conditionalFormatting>
  <conditionalFormatting sqref="AK50">
    <cfRule type="expression" priority="386" aboveAverage="0" equalAverage="0" bottom="0" percent="0" rank="0" text="" dxfId="36">
      <formula>#ref!="YES"</formula>
    </cfRule>
  </conditionalFormatting>
  <conditionalFormatting sqref="AL50">
    <cfRule type="expression" priority="387" aboveAverage="0" equalAverage="0" bottom="0" percent="0" rank="0" text="" dxfId="36">
      <formula>#ref!="YES"</formula>
    </cfRule>
  </conditionalFormatting>
  <conditionalFormatting sqref="AM50">
    <cfRule type="expression" priority="388" aboveAverage="0" equalAverage="0" bottom="0" percent="0" rank="0" text="" dxfId="36">
      <formula>#ref!="YES"</formula>
    </cfRule>
  </conditionalFormatting>
  <conditionalFormatting sqref="AN50">
    <cfRule type="expression" priority="389" aboveAverage="0" equalAverage="0" bottom="0" percent="0" rank="0" text="" dxfId="36">
      <formula>#ref!="YES"</formula>
    </cfRule>
  </conditionalFormatting>
  <conditionalFormatting sqref="AO50">
    <cfRule type="expression" priority="390" aboveAverage="0" equalAverage="0" bottom="0" percent="0" rank="0" text="" dxfId="36">
      <formula>#ref!="YES"</formula>
    </cfRule>
  </conditionalFormatting>
  <conditionalFormatting sqref="AP50">
    <cfRule type="expression" priority="391" aboveAverage="0" equalAverage="0" bottom="0" percent="0" rank="0" text="" dxfId="36">
      <formula>#ref!="YES"</formula>
    </cfRule>
  </conditionalFormatting>
  <conditionalFormatting sqref="AK51">
    <cfRule type="expression" priority="392" aboveAverage="0" equalAverage="0" bottom="0" percent="0" rank="0" text="" dxfId="36">
      <formula>#ref!="YES"</formula>
    </cfRule>
  </conditionalFormatting>
  <conditionalFormatting sqref="AL51">
    <cfRule type="expression" priority="393" aboveAverage="0" equalAverage="0" bottom="0" percent="0" rank="0" text="" dxfId="36">
      <formula>#ref!="YES"</formula>
    </cfRule>
  </conditionalFormatting>
  <conditionalFormatting sqref="AM51">
    <cfRule type="expression" priority="394" aboveAverage="0" equalAverage="0" bottom="0" percent="0" rank="0" text="" dxfId="36">
      <formula>#ref!="YES"</formula>
    </cfRule>
  </conditionalFormatting>
  <conditionalFormatting sqref="AN51">
    <cfRule type="expression" priority="395" aboveAverage="0" equalAverage="0" bottom="0" percent="0" rank="0" text="" dxfId="36">
      <formula>#ref!="YES"</formula>
    </cfRule>
  </conditionalFormatting>
  <conditionalFormatting sqref="AO51">
    <cfRule type="expression" priority="396" aboveAverage="0" equalAverage="0" bottom="0" percent="0" rank="0" text="" dxfId="36">
      <formula>#ref!="YES"</formula>
    </cfRule>
  </conditionalFormatting>
  <conditionalFormatting sqref="AP51">
    <cfRule type="expression" priority="397" aboveAverage="0" equalAverage="0" bottom="0" percent="0" rank="0" text="" dxfId="36">
      <formula>#ref!="YES"</formula>
    </cfRule>
  </conditionalFormatting>
  <conditionalFormatting sqref="AK52">
    <cfRule type="expression" priority="398" aboveAverage="0" equalAverage="0" bottom="0" percent="0" rank="0" text="" dxfId="36">
      <formula>#ref!="YES"</formula>
    </cfRule>
  </conditionalFormatting>
  <conditionalFormatting sqref="AL52">
    <cfRule type="expression" priority="399" aboveAverage="0" equalAverage="0" bottom="0" percent="0" rank="0" text="" dxfId="36">
      <formula>#ref!="YES"</formula>
    </cfRule>
  </conditionalFormatting>
  <conditionalFormatting sqref="AM52">
    <cfRule type="expression" priority="400" aboveAverage="0" equalAverage="0" bottom="0" percent="0" rank="0" text="" dxfId="36">
      <formula>#ref!="YES"</formula>
    </cfRule>
  </conditionalFormatting>
  <conditionalFormatting sqref="AN52">
    <cfRule type="expression" priority="401" aboveAverage="0" equalAverage="0" bottom="0" percent="0" rank="0" text="" dxfId="36">
      <formula>#ref!="YES"</formula>
    </cfRule>
  </conditionalFormatting>
  <conditionalFormatting sqref="AO52">
    <cfRule type="expression" priority="402" aboveAverage="0" equalAverage="0" bottom="0" percent="0" rank="0" text="" dxfId="36">
      <formula>#ref!="YES"</formula>
    </cfRule>
  </conditionalFormatting>
  <conditionalFormatting sqref="AP52">
    <cfRule type="expression" priority="403" aboveAverage="0" equalAverage="0" bottom="0" percent="0" rank="0" text="" dxfId="36">
      <formula>#ref!="YES"</formula>
    </cfRule>
  </conditionalFormatting>
  <conditionalFormatting sqref="AK53">
    <cfRule type="expression" priority="404" aboveAverage="0" equalAverage="0" bottom="0" percent="0" rank="0" text="" dxfId="36">
      <formula>#ref!="YES"</formula>
    </cfRule>
  </conditionalFormatting>
  <conditionalFormatting sqref="AL53">
    <cfRule type="expression" priority="405" aboveAverage="0" equalAverage="0" bottom="0" percent="0" rank="0" text="" dxfId="36">
      <formula>#ref!="YES"</formula>
    </cfRule>
  </conditionalFormatting>
  <conditionalFormatting sqref="AM53">
    <cfRule type="expression" priority="406" aboveAverage="0" equalAverage="0" bottom="0" percent="0" rank="0" text="" dxfId="36">
      <formula>#ref!="YES"</formula>
    </cfRule>
  </conditionalFormatting>
  <conditionalFormatting sqref="AN53">
    <cfRule type="expression" priority="407" aboveAverage="0" equalAverage="0" bottom="0" percent="0" rank="0" text="" dxfId="36">
      <formula>#ref!="YES"</formula>
    </cfRule>
  </conditionalFormatting>
  <conditionalFormatting sqref="AO53">
    <cfRule type="expression" priority="408" aboveAverage="0" equalAverage="0" bottom="0" percent="0" rank="0" text="" dxfId="36">
      <formula>#ref!="YES"</formula>
    </cfRule>
  </conditionalFormatting>
  <conditionalFormatting sqref="AP53">
    <cfRule type="expression" priority="409" aboveAverage="0" equalAverage="0" bottom="0" percent="0" rank="0" text="" dxfId="36">
      <formula>#ref!="YES"</formula>
    </cfRule>
  </conditionalFormatting>
  <conditionalFormatting sqref="AK54">
    <cfRule type="expression" priority="410" aboveAverage="0" equalAverage="0" bottom="0" percent="0" rank="0" text="" dxfId="36">
      <formula>#ref!="YES"</formula>
    </cfRule>
  </conditionalFormatting>
  <conditionalFormatting sqref="AL54">
    <cfRule type="expression" priority="411" aboveAverage="0" equalAverage="0" bottom="0" percent="0" rank="0" text="" dxfId="36">
      <formula>#ref!="YES"</formula>
    </cfRule>
  </conditionalFormatting>
  <conditionalFormatting sqref="AM54">
    <cfRule type="expression" priority="412" aboveAverage="0" equalAverage="0" bottom="0" percent="0" rank="0" text="" dxfId="36">
      <formula>#ref!="YES"</formula>
    </cfRule>
  </conditionalFormatting>
  <conditionalFormatting sqref="AN54">
    <cfRule type="expression" priority="413" aboveAverage="0" equalAverage="0" bottom="0" percent="0" rank="0" text="" dxfId="36">
      <formula>#ref!="YES"</formula>
    </cfRule>
  </conditionalFormatting>
  <conditionalFormatting sqref="AO54">
    <cfRule type="expression" priority="414" aboveAverage="0" equalAverage="0" bottom="0" percent="0" rank="0" text="" dxfId="36">
      <formula>#ref!="YES"</formula>
    </cfRule>
  </conditionalFormatting>
  <conditionalFormatting sqref="AP54">
    <cfRule type="expression" priority="415" aboveAverage="0" equalAverage="0" bottom="0" percent="0" rank="0" text="" dxfId="36">
      <formula>#ref!="YES"</formula>
    </cfRule>
  </conditionalFormatting>
  <conditionalFormatting sqref="AK55">
    <cfRule type="expression" priority="416" aboveAverage="0" equalAverage="0" bottom="0" percent="0" rank="0" text="" dxfId="36">
      <formula>#ref!="YES"</formula>
    </cfRule>
  </conditionalFormatting>
  <conditionalFormatting sqref="AL55">
    <cfRule type="expression" priority="417" aboveAverage="0" equalAverage="0" bottom="0" percent="0" rank="0" text="" dxfId="36">
      <formula>#ref!="YES"</formula>
    </cfRule>
  </conditionalFormatting>
  <conditionalFormatting sqref="AM55">
    <cfRule type="expression" priority="418" aboveAverage="0" equalAverage="0" bottom="0" percent="0" rank="0" text="" dxfId="36">
      <formula>#ref!="YES"</formula>
    </cfRule>
  </conditionalFormatting>
  <conditionalFormatting sqref="AN55">
    <cfRule type="expression" priority="419" aboveAverage="0" equalAverage="0" bottom="0" percent="0" rank="0" text="" dxfId="36">
      <formula>#ref!="YES"</formula>
    </cfRule>
  </conditionalFormatting>
  <conditionalFormatting sqref="AO55">
    <cfRule type="expression" priority="420" aboveAverage="0" equalAverage="0" bottom="0" percent="0" rank="0" text="" dxfId="36">
      <formula>#ref!="YES"</formula>
    </cfRule>
  </conditionalFormatting>
  <conditionalFormatting sqref="AP55">
    <cfRule type="expression" priority="421" aboveAverage="0" equalAverage="0" bottom="0" percent="0" rank="0" text="" dxfId="36">
      <formula>#ref!="YES"</formula>
    </cfRule>
  </conditionalFormatting>
  <conditionalFormatting sqref="AK56">
    <cfRule type="expression" priority="422" aboveAverage="0" equalAverage="0" bottom="0" percent="0" rank="0" text="" dxfId="36">
      <formula>#ref!="YES"</formula>
    </cfRule>
  </conditionalFormatting>
  <conditionalFormatting sqref="AL56">
    <cfRule type="expression" priority="423" aboveAverage="0" equalAverage="0" bottom="0" percent="0" rank="0" text="" dxfId="36">
      <formula>#ref!="YES"</formula>
    </cfRule>
  </conditionalFormatting>
  <conditionalFormatting sqref="AM56">
    <cfRule type="expression" priority="424" aboveAverage="0" equalAverage="0" bottom="0" percent="0" rank="0" text="" dxfId="36">
      <formula>#ref!="YES"</formula>
    </cfRule>
  </conditionalFormatting>
  <conditionalFormatting sqref="AN56">
    <cfRule type="expression" priority="425" aboveAverage="0" equalAverage="0" bottom="0" percent="0" rank="0" text="" dxfId="36">
      <formula>#ref!="YES"</formula>
    </cfRule>
  </conditionalFormatting>
  <conditionalFormatting sqref="AO56">
    <cfRule type="expression" priority="426" aboveAverage="0" equalAverage="0" bottom="0" percent="0" rank="0" text="" dxfId="36">
      <formula>#ref!="YES"</formula>
    </cfRule>
  </conditionalFormatting>
  <conditionalFormatting sqref="AP56">
    <cfRule type="expression" priority="427" aboveAverage="0" equalAverage="0" bottom="0" percent="0" rank="0" text="" dxfId="36">
      <formula>#ref!="YES"</formula>
    </cfRule>
  </conditionalFormatting>
  <conditionalFormatting sqref="AK57">
    <cfRule type="expression" priority="428" aboveAverage="0" equalAverage="0" bottom="0" percent="0" rank="0" text="" dxfId="36">
      <formula>#ref!="YES"</formula>
    </cfRule>
  </conditionalFormatting>
  <conditionalFormatting sqref="AL57">
    <cfRule type="expression" priority="429" aboveAverage="0" equalAverage="0" bottom="0" percent="0" rank="0" text="" dxfId="36">
      <formula>#ref!="YES"</formula>
    </cfRule>
  </conditionalFormatting>
  <conditionalFormatting sqref="AM57">
    <cfRule type="expression" priority="430" aboveAverage="0" equalAverage="0" bottom="0" percent="0" rank="0" text="" dxfId="36">
      <formula>#ref!="YES"</formula>
    </cfRule>
  </conditionalFormatting>
  <conditionalFormatting sqref="AN57">
    <cfRule type="expression" priority="431" aboveAverage="0" equalAverage="0" bottom="0" percent="0" rank="0" text="" dxfId="36">
      <formula>#ref!="YES"</formula>
    </cfRule>
  </conditionalFormatting>
  <conditionalFormatting sqref="AO57">
    <cfRule type="expression" priority="432" aboveAverage="0" equalAverage="0" bottom="0" percent="0" rank="0" text="" dxfId="36">
      <formula>#ref!="YES"</formula>
    </cfRule>
  </conditionalFormatting>
  <conditionalFormatting sqref="AP57">
    <cfRule type="expression" priority="433" aboveAverage="0" equalAverage="0" bottom="0" percent="0" rank="0" text="" dxfId="36">
      <formula>#ref!="YES"</formula>
    </cfRule>
  </conditionalFormatting>
  <conditionalFormatting sqref="AK58">
    <cfRule type="expression" priority="434" aboveAverage="0" equalAverage="0" bottom="0" percent="0" rank="0" text="" dxfId="36">
      <formula>#ref!="YES"</formula>
    </cfRule>
  </conditionalFormatting>
  <conditionalFormatting sqref="AL58">
    <cfRule type="expression" priority="435" aboveAverage="0" equalAverage="0" bottom="0" percent="0" rank="0" text="" dxfId="36">
      <formula>#ref!="YES"</formula>
    </cfRule>
  </conditionalFormatting>
  <conditionalFormatting sqref="AM58">
    <cfRule type="expression" priority="436" aboveAverage="0" equalAverage="0" bottom="0" percent="0" rank="0" text="" dxfId="36">
      <formula>#ref!="YES"</formula>
    </cfRule>
  </conditionalFormatting>
  <conditionalFormatting sqref="AN58">
    <cfRule type="expression" priority="437" aboveAverage="0" equalAverage="0" bottom="0" percent="0" rank="0" text="" dxfId="36">
      <formula>#ref!="YES"</formula>
    </cfRule>
  </conditionalFormatting>
  <conditionalFormatting sqref="AO58">
    <cfRule type="expression" priority="438" aboveAverage="0" equalAverage="0" bottom="0" percent="0" rank="0" text="" dxfId="36">
      <formula>#ref!="YES"</formula>
    </cfRule>
  </conditionalFormatting>
  <conditionalFormatting sqref="AP58">
    <cfRule type="expression" priority="439" aboveAverage="0" equalAverage="0" bottom="0" percent="0" rank="0" text="" dxfId="36">
      <formula>#ref!="YES"</formula>
    </cfRule>
  </conditionalFormatting>
  <conditionalFormatting sqref="AK59">
    <cfRule type="expression" priority="440" aboveAverage="0" equalAverage="0" bottom="0" percent="0" rank="0" text="" dxfId="36">
      <formula>#ref!="YES"</formula>
    </cfRule>
  </conditionalFormatting>
  <conditionalFormatting sqref="AL59">
    <cfRule type="expression" priority="441" aboveAverage="0" equalAverage="0" bottom="0" percent="0" rank="0" text="" dxfId="36">
      <formula>#ref!="YES"</formula>
    </cfRule>
  </conditionalFormatting>
  <conditionalFormatting sqref="AM59">
    <cfRule type="expression" priority="442" aboveAverage="0" equalAverage="0" bottom="0" percent="0" rank="0" text="" dxfId="36">
      <formula>#ref!="YES"</formula>
    </cfRule>
  </conditionalFormatting>
  <conditionalFormatting sqref="AN59">
    <cfRule type="expression" priority="443" aboveAverage="0" equalAverage="0" bottom="0" percent="0" rank="0" text="" dxfId="36">
      <formula>#ref!="YES"</formula>
    </cfRule>
  </conditionalFormatting>
  <conditionalFormatting sqref="AO59">
    <cfRule type="expression" priority="444" aboveAverage="0" equalAverage="0" bottom="0" percent="0" rank="0" text="" dxfId="36">
      <formula>#ref!="YES"</formula>
    </cfRule>
  </conditionalFormatting>
  <conditionalFormatting sqref="AP59">
    <cfRule type="expression" priority="445" aboveAverage="0" equalAverage="0" bottom="0" percent="0" rank="0" text="" dxfId="36">
      <formula>#ref!="YES"</formula>
    </cfRule>
  </conditionalFormatting>
  <conditionalFormatting sqref="AK60">
    <cfRule type="expression" priority="446" aboveAverage="0" equalAverage="0" bottom="0" percent="0" rank="0" text="" dxfId="36">
      <formula>#ref!="YES"</formula>
    </cfRule>
  </conditionalFormatting>
  <conditionalFormatting sqref="AL60">
    <cfRule type="expression" priority="447" aboveAverage="0" equalAverage="0" bottom="0" percent="0" rank="0" text="" dxfId="36">
      <formula>#ref!="YES"</formula>
    </cfRule>
  </conditionalFormatting>
  <conditionalFormatting sqref="AM60">
    <cfRule type="expression" priority="448" aboveAverage="0" equalAverage="0" bottom="0" percent="0" rank="0" text="" dxfId="36">
      <formula>#ref!="YES"</formula>
    </cfRule>
  </conditionalFormatting>
  <conditionalFormatting sqref="AN60">
    <cfRule type="expression" priority="449" aboveAverage="0" equalAverage="0" bottom="0" percent="0" rank="0" text="" dxfId="36">
      <formula>#ref!="YES"</formula>
    </cfRule>
  </conditionalFormatting>
  <conditionalFormatting sqref="AO60">
    <cfRule type="expression" priority="450" aboveAverage="0" equalAverage="0" bottom="0" percent="0" rank="0" text="" dxfId="36">
      <formula>#ref!="YES"</formula>
    </cfRule>
  </conditionalFormatting>
  <conditionalFormatting sqref="AP60">
    <cfRule type="expression" priority="451" aboveAverage="0" equalAverage="0" bottom="0" percent="0" rank="0" text="" dxfId="36">
      <formula>#ref!="YES"</formula>
    </cfRule>
  </conditionalFormatting>
  <conditionalFormatting sqref="AK61">
    <cfRule type="expression" priority="452" aboveAverage="0" equalAverage="0" bottom="0" percent="0" rank="0" text="" dxfId="36">
      <formula>#ref!="YES"</formula>
    </cfRule>
  </conditionalFormatting>
  <conditionalFormatting sqref="AL61">
    <cfRule type="expression" priority="453" aboveAverage="0" equalAverage="0" bottom="0" percent="0" rank="0" text="" dxfId="36">
      <formula>#ref!="YES"</formula>
    </cfRule>
  </conditionalFormatting>
  <conditionalFormatting sqref="AM61">
    <cfRule type="expression" priority="454" aboveAverage="0" equalAverage="0" bottom="0" percent="0" rank="0" text="" dxfId="36">
      <formula>#ref!="YES"</formula>
    </cfRule>
  </conditionalFormatting>
  <conditionalFormatting sqref="AN61">
    <cfRule type="expression" priority="455" aboveAverage="0" equalAverage="0" bottom="0" percent="0" rank="0" text="" dxfId="36">
      <formula>#ref!="YES"</formula>
    </cfRule>
  </conditionalFormatting>
  <conditionalFormatting sqref="AO61">
    <cfRule type="expression" priority="456" aboveAverage="0" equalAverage="0" bottom="0" percent="0" rank="0" text="" dxfId="36">
      <formula>#ref!="YES"</formula>
    </cfRule>
  </conditionalFormatting>
  <conditionalFormatting sqref="AP61">
    <cfRule type="expression" priority="457" aboveAverage="0" equalAverage="0" bottom="0" percent="0" rank="0" text="" dxfId="36">
      <formula>#ref!="YES"</formula>
    </cfRule>
  </conditionalFormatting>
  <conditionalFormatting sqref="AK62">
    <cfRule type="expression" priority="458" aboveAverage="0" equalAverage="0" bottom="0" percent="0" rank="0" text="" dxfId="36">
      <formula>#ref!="YES"</formula>
    </cfRule>
  </conditionalFormatting>
  <conditionalFormatting sqref="AL62">
    <cfRule type="expression" priority="459" aboveAverage="0" equalAverage="0" bottom="0" percent="0" rank="0" text="" dxfId="36">
      <formula>#ref!="YES"</formula>
    </cfRule>
  </conditionalFormatting>
  <conditionalFormatting sqref="AM62">
    <cfRule type="expression" priority="460" aboveAverage="0" equalAverage="0" bottom="0" percent="0" rank="0" text="" dxfId="36">
      <formula>#ref!="YES"</formula>
    </cfRule>
  </conditionalFormatting>
  <conditionalFormatting sqref="AN62">
    <cfRule type="expression" priority="461" aboveAverage="0" equalAverage="0" bottom="0" percent="0" rank="0" text="" dxfId="36">
      <formula>#ref!="YES"</formula>
    </cfRule>
  </conditionalFormatting>
  <conditionalFormatting sqref="AO62">
    <cfRule type="expression" priority="462" aboveAverage="0" equalAverage="0" bottom="0" percent="0" rank="0" text="" dxfId="36">
      <formula>#ref!="YES"</formula>
    </cfRule>
  </conditionalFormatting>
  <conditionalFormatting sqref="AP62">
    <cfRule type="expression" priority="463" aboveAverage="0" equalAverage="0" bottom="0" percent="0" rank="0" text="" dxfId="36">
      <formula>#ref!="YES"</formula>
    </cfRule>
  </conditionalFormatting>
  <conditionalFormatting sqref="AK63">
    <cfRule type="expression" priority="464" aboveAverage="0" equalAverage="0" bottom="0" percent="0" rank="0" text="" dxfId="36">
      <formula>#ref!="YES"</formula>
    </cfRule>
  </conditionalFormatting>
  <conditionalFormatting sqref="AL63">
    <cfRule type="expression" priority="465" aboveAverage="0" equalAverage="0" bottom="0" percent="0" rank="0" text="" dxfId="36">
      <formula>#ref!="YES"</formula>
    </cfRule>
  </conditionalFormatting>
  <conditionalFormatting sqref="AM63">
    <cfRule type="expression" priority="466" aboveAverage="0" equalAverage="0" bottom="0" percent="0" rank="0" text="" dxfId="36">
      <formula>#ref!="YES"</formula>
    </cfRule>
  </conditionalFormatting>
  <conditionalFormatting sqref="AN63">
    <cfRule type="expression" priority="467" aboveAverage="0" equalAverage="0" bottom="0" percent="0" rank="0" text="" dxfId="36">
      <formula>#ref!="YES"</formula>
    </cfRule>
  </conditionalFormatting>
  <conditionalFormatting sqref="AO63">
    <cfRule type="expression" priority="468" aboveAverage="0" equalAverage="0" bottom="0" percent="0" rank="0" text="" dxfId="36">
      <formula>#ref!="YES"</formula>
    </cfRule>
  </conditionalFormatting>
  <conditionalFormatting sqref="AP63">
    <cfRule type="expression" priority="469" aboveAverage="0" equalAverage="0" bottom="0" percent="0" rank="0" text="" dxfId="36">
      <formula>#ref!="YES"</formula>
    </cfRule>
  </conditionalFormatting>
  <conditionalFormatting sqref="AK64">
    <cfRule type="expression" priority="470" aboveAverage="0" equalAverage="0" bottom="0" percent="0" rank="0" text="" dxfId="36">
      <formula>#ref!="YES"</formula>
    </cfRule>
  </conditionalFormatting>
  <conditionalFormatting sqref="AL64">
    <cfRule type="expression" priority="471" aboveAverage="0" equalAverage="0" bottom="0" percent="0" rank="0" text="" dxfId="36">
      <formula>#ref!="YES"</formula>
    </cfRule>
  </conditionalFormatting>
  <conditionalFormatting sqref="AM64">
    <cfRule type="expression" priority="472" aboveAverage="0" equalAverage="0" bottom="0" percent="0" rank="0" text="" dxfId="36">
      <formula>#ref!="YES"</formula>
    </cfRule>
  </conditionalFormatting>
  <conditionalFormatting sqref="AN64">
    <cfRule type="expression" priority="473" aboveAverage="0" equalAverage="0" bottom="0" percent="0" rank="0" text="" dxfId="36">
      <formula>#ref!="YES"</formula>
    </cfRule>
  </conditionalFormatting>
  <conditionalFormatting sqref="AO64">
    <cfRule type="expression" priority="474" aboveAverage="0" equalAverage="0" bottom="0" percent="0" rank="0" text="" dxfId="36">
      <formula>#ref!="YES"</formula>
    </cfRule>
  </conditionalFormatting>
  <conditionalFormatting sqref="AP64">
    <cfRule type="expression" priority="475" aboveAverage="0" equalAverage="0" bottom="0" percent="0" rank="0" text="" dxfId="36">
      <formula>#ref!="YES"</formula>
    </cfRule>
  </conditionalFormatting>
  <conditionalFormatting sqref="AK65">
    <cfRule type="expression" priority="476" aboveAverage="0" equalAverage="0" bottom="0" percent="0" rank="0" text="" dxfId="36">
      <formula>#ref!="YES"</formula>
    </cfRule>
  </conditionalFormatting>
  <conditionalFormatting sqref="AL65">
    <cfRule type="expression" priority="477" aboveAverage="0" equalAverage="0" bottom="0" percent="0" rank="0" text="" dxfId="36">
      <formula>#ref!="YES"</formula>
    </cfRule>
  </conditionalFormatting>
  <conditionalFormatting sqref="AM65">
    <cfRule type="expression" priority="478" aboveAverage="0" equalAverage="0" bottom="0" percent="0" rank="0" text="" dxfId="36">
      <formula>#ref!="YES"</formula>
    </cfRule>
  </conditionalFormatting>
  <conditionalFormatting sqref="AN65">
    <cfRule type="expression" priority="479" aboveAverage="0" equalAverage="0" bottom="0" percent="0" rank="0" text="" dxfId="36">
      <formula>#ref!="YES"</formula>
    </cfRule>
  </conditionalFormatting>
  <conditionalFormatting sqref="AO65">
    <cfRule type="expression" priority="480" aboveAverage="0" equalAverage="0" bottom="0" percent="0" rank="0" text="" dxfId="36">
      <formula>#ref!="YES"</formula>
    </cfRule>
  </conditionalFormatting>
  <conditionalFormatting sqref="AP65">
    <cfRule type="expression" priority="481" aboveAverage="0" equalAverage="0" bottom="0" percent="0" rank="0" text="" dxfId="36">
      <formula>#ref!="YES"</formula>
    </cfRule>
  </conditionalFormatting>
  <conditionalFormatting sqref="AK66">
    <cfRule type="expression" priority="482" aboveAverage="0" equalAverage="0" bottom="0" percent="0" rank="0" text="" dxfId="36">
      <formula>#ref!="YES"</formula>
    </cfRule>
  </conditionalFormatting>
  <conditionalFormatting sqref="AL66">
    <cfRule type="expression" priority="483" aboveAverage="0" equalAverage="0" bottom="0" percent="0" rank="0" text="" dxfId="36">
      <formula>#ref!="YES"</formula>
    </cfRule>
  </conditionalFormatting>
  <conditionalFormatting sqref="AM66">
    <cfRule type="expression" priority="484" aboveAverage="0" equalAverage="0" bottom="0" percent="0" rank="0" text="" dxfId="36">
      <formula>#ref!="YES"</formula>
    </cfRule>
  </conditionalFormatting>
  <conditionalFormatting sqref="AN66">
    <cfRule type="expression" priority="485" aboveAverage="0" equalAverage="0" bottom="0" percent="0" rank="0" text="" dxfId="36">
      <formula>#ref!="YES"</formula>
    </cfRule>
  </conditionalFormatting>
  <conditionalFormatting sqref="AO66">
    <cfRule type="expression" priority="486" aboveAverage="0" equalAverage="0" bottom="0" percent="0" rank="0" text="" dxfId="36">
      <formula>#ref!="YES"</formula>
    </cfRule>
  </conditionalFormatting>
  <conditionalFormatting sqref="AP66">
    <cfRule type="expression" priority="487" aboveAverage="0" equalAverage="0" bottom="0" percent="0" rank="0" text="" dxfId="36">
      <formula>#ref!="YES"</formula>
    </cfRule>
  </conditionalFormatting>
  <conditionalFormatting sqref="AK67">
    <cfRule type="expression" priority="488" aboveAverage="0" equalAverage="0" bottom="0" percent="0" rank="0" text="" dxfId="36">
      <formula>#ref!="YES"</formula>
    </cfRule>
  </conditionalFormatting>
  <conditionalFormatting sqref="AL67">
    <cfRule type="expression" priority="489" aboveAverage="0" equalAverage="0" bottom="0" percent="0" rank="0" text="" dxfId="36">
      <formula>#ref!="YES"</formula>
    </cfRule>
  </conditionalFormatting>
  <conditionalFormatting sqref="AM67">
    <cfRule type="expression" priority="490" aboveAverage="0" equalAverage="0" bottom="0" percent="0" rank="0" text="" dxfId="36">
      <formula>#ref!="YES"</formula>
    </cfRule>
  </conditionalFormatting>
  <conditionalFormatting sqref="AN67">
    <cfRule type="expression" priority="491" aboveAverage="0" equalAverage="0" bottom="0" percent="0" rank="0" text="" dxfId="36">
      <formula>#ref!="YES"</formula>
    </cfRule>
  </conditionalFormatting>
  <conditionalFormatting sqref="AO67">
    <cfRule type="expression" priority="492" aboveAverage="0" equalAverage="0" bottom="0" percent="0" rank="0" text="" dxfId="36">
      <formula>#ref!="YES"</formula>
    </cfRule>
  </conditionalFormatting>
  <conditionalFormatting sqref="AP67">
    <cfRule type="expression" priority="493" aboveAverage="0" equalAverage="0" bottom="0" percent="0" rank="0" text="" dxfId="36">
      <formula>#ref!="YES"</formula>
    </cfRule>
  </conditionalFormatting>
  <conditionalFormatting sqref="AK68">
    <cfRule type="expression" priority="494" aboveAverage="0" equalAverage="0" bottom="0" percent="0" rank="0" text="" dxfId="36">
      <formula>#ref!="YES"</formula>
    </cfRule>
  </conditionalFormatting>
  <conditionalFormatting sqref="AL68">
    <cfRule type="expression" priority="495" aboveAverage="0" equalAverage="0" bottom="0" percent="0" rank="0" text="" dxfId="36">
      <formula>#ref!="YES"</formula>
    </cfRule>
  </conditionalFormatting>
  <conditionalFormatting sqref="AM68">
    <cfRule type="expression" priority="496" aboveAverage="0" equalAverage="0" bottom="0" percent="0" rank="0" text="" dxfId="36">
      <formula>#ref!="YES"</formula>
    </cfRule>
  </conditionalFormatting>
  <conditionalFormatting sqref="AN68">
    <cfRule type="expression" priority="497" aboveAverage="0" equalAverage="0" bottom="0" percent="0" rank="0" text="" dxfId="36">
      <formula>#ref!="YES"</formula>
    </cfRule>
  </conditionalFormatting>
  <conditionalFormatting sqref="AO68">
    <cfRule type="expression" priority="498" aboveAverage="0" equalAverage="0" bottom="0" percent="0" rank="0" text="" dxfId="36">
      <formula>#ref!="YES"</formula>
    </cfRule>
  </conditionalFormatting>
  <conditionalFormatting sqref="AP68">
    <cfRule type="expression" priority="499" aboveAverage="0" equalAverage="0" bottom="0" percent="0" rank="0" text="" dxfId="36">
      <formula>#ref!="YES"</formula>
    </cfRule>
  </conditionalFormatting>
  <conditionalFormatting sqref="AK69">
    <cfRule type="expression" priority="500" aboveAverage="0" equalAverage="0" bottom="0" percent="0" rank="0" text="" dxfId="36">
      <formula>#ref!="YES"</formula>
    </cfRule>
  </conditionalFormatting>
  <conditionalFormatting sqref="AL69">
    <cfRule type="expression" priority="501" aboveAverage="0" equalAverage="0" bottom="0" percent="0" rank="0" text="" dxfId="36">
      <formula>#ref!="YES"</formula>
    </cfRule>
  </conditionalFormatting>
  <conditionalFormatting sqref="AM69">
    <cfRule type="expression" priority="502" aboveAverage="0" equalAverage="0" bottom="0" percent="0" rank="0" text="" dxfId="36">
      <formula>#ref!="YES"</formula>
    </cfRule>
  </conditionalFormatting>
  <conditionalFormatting sqref="AN69">
    <cfRule type="expression" priority="503" aboveAverage="0" equalAverage="0" bottom="0" percent="0" rank="0" text="" dxfId="36">
      <formula>#ref!="YES"</formula>
    </cfRule>
  </conditionalFormatting>
  <conditionalFormatting sqref="AO69">
    <cfRule type="expression" priority="504" aboveAverage="0" equalAverage="0" bottom="0" percent="0" rank="0" text="" dxfId="36">
      <formula>#ref!="YES"</formula>
    </cfRule>
  </conditionalFormatting>
  <conditionalFormatting sqref="AP69">
    <cfRule type="expression" priority="505" aboveAverage="0" equalAverage="0" bottom="0" percent="0" rank="0" text="" dxfId="36">
      <formula>#ref!="YES"</formula>
    </cfRule>
  </conditionalFormatting>
  <conditionalFormatting sqref="AK70">
    <cfRule type="expression" priority="506" aboveAverage="0" equalAverage="0" bottom="0" percent="0" rank="0" text="" dxfId="36">
      <formula>#ref!="YES"</formula>
    </cfRule>
  </conditionalFormatting>
  <conditionalFormatting sqref="AL70">
    <cfRule type="expression" priority="507" aboveAverage="0" equalAverage="0" bottom="0" percent="0" rank="0" text="" dxfId="36">
      <formula>#ref!="YES"</formula>
    </cfRule>
  </conditionalFormatting>
  <conditionalFormatting sqref="AM70">
    <cfRule type="expression" priority="508" aboveAverage="0" equalAverage="0" bottom="0" percent="0" rank="0" text="" dxfId="36">
      <formula>#ref!="YES"</formula>
    </cfRule>
  </conditionalFormatting>
  <conditionalFormatting sqref="AN70">
    <cfRule type="expression" priority="509" aboveAverage="0" equalAverage="0" bottom="0" percent="0" rank="0" text="" dxfId="36">
      <formula>#ref!="YES"</formula>
    </cfRule>
  </conditionalFormatting>
  <conditionalFormatting sqref="AO70">
    <cfRule type="expression" priority="510" aboveAverage="0" equalAverage="0" bottom="0" percent="0" rank="0" text="" dxfId="36">
      <formula>#ref!="YES"</formula>
    </cfRule>
  </conditionalFormatting>
  <conditionalFormatting sqref="AP70">
    <cfRule type="expression" priority="511" aboveAverage="0" equalAverage="0" bottom="0" percent="0" rank="0" text="" dxfId="36">
      <formula>#ref!="YES"</formula>
    </cfRule>
  </conditionalFormatting>
  <conditionalFormatting sqref="AK71">
    <cfRule type="expression" priority="512" aboveAverage="0" equalAverage="0" bottom="0" percent="0" rank="0" text="" dxfId="36">
      <formula>#ref!="YES"</formula>
    </cfRule>
  </conditionalFormatting>
  <conditionalFormatting sqref="AL71">
    <cfRule type="expression" priority="513" aboveAverage="0" equalAverage="0" bottom="0" percent="0" rank="0" text="" dxfId="36">
      <formula>#ref!="YES"</formula>
    </cfRule>
  </conditionalFormatting>
  <conditionalFormatting sqref="AM71">
    <cfRule type="expression" priority="514" aboveAverage="0" equalAverage="0" bottom="0" percent="0" rank="0" text="" dxfId="36">
      <formula>#ref!="YES"</formula>
    </cfRule>
  </conditionalFormatting>
  <conditionalFormatting sqref="AN71">
    <cfRule type="expression" priority="515" aboveAverage="0" equalAverage="0" bottom="0" percent="0" rank="0" text="" dxfId="36">
      <formula>#ref!="YES"</formula>
    </cfRule>
  </conditionalFormatting>
  <conditionalFormatting sqref="AO71">
    <cfRule type="expression" priority="516" aboveAverage="0" equalAverage="0" bottom="0" percent="0" rank="0" text="" dxfId="36">
      <formula>#ref!="YES"</formula>
    </cfRule>
  </conditionalFormatting>
  <conditionalFormatting sqref="AP71">
    <cfRule type="expression" priority="517" aboveAverage="0" equalAverage="0" bottom="0" percent="0" rank="0" text="" dxfId="36">
      <formula>#ref!="YES"</formula>
    </cfRule>
  </conditionalFormatting>
  <conditionalFormatting sqref="AK72">
    <cfRule type="expression" priority="518" aboveAverage="0" equalAverage="0" bottom="0" percent="0" rank="0" text="" dxfId="36">
      <formula>#ref!="YES"</formula>
    </cfRule>
  </conditionalFormatting>
  <conditionalFormatting sqref="AL72">
    <cfRule type="expression" priority="519" aboveAverage="0" equalAverage="0" bottom="0" percent="0" rank="0" text="" dxfId="36">
      <formula>#ref!="YES"</formula>
    </cfRule>
  </conditionalFormatting>
  <conditionalFormatting sqref="AM72">
    <cfRule type="expression" priority="520" aboveAverage="0" equalAverage="0" bottom="0" percent="0" rank="0" text="" dxfId="36">
      <formula>#ref!="YES"</formula>
    </cfRule>
  </conditionalFormatting>
  <conditionalFormatting sqref="AN72">
    <cfRule type="expression" priority="521" aboveAverage="0" equalAverage="0" bottom="0" percent="0" rank="0" text="" dxfId="36">
      <formula>#ref!="YES"</formula>
    </cfRule>
  </conditionalFormatting>
  <conditionalFormatting sqref="AO72">
    <cfRule type="expression" priority="522" aboveAverage="0" equalAverage="0" bottom="0" percent="0" rank="0" text="" dxfId="36">
      <formula>#ref!="YES"</formula>
    </cfRule>
  </conditionalFormatting>
  <conditionalFormatting sqref="AP72">
    <cfRule type="expression" priority="523" aboveAverage="0" equalAverage="0" bottom="0" percent="0" rank="0" text="" dxfId="36">
      <formula>#ref!="YES"</formula>
    </cfRule>
  </conditionalFormatting>
  <conditionalFormatting sqref="AK73">
    <cfRule type="expression" priority="524" aboveAverage="0" equalAverage="0" bottom="0" percent="0" rank="0" text="" dxfId="36">
      <formula>#ref!="YES"</formula>
    </cfRule>
  </conditionalFormatting>
  <conditionalFormatting sqref="AL73">
    <cfRule type="expression" priority="525" aboveAverage="0" equalAverage="0" bottom="0" percent="0" rank="0" text="" dxfId="36">
      <formula>#ref!="YES"</formula>
    </cfRule>
  </conditionalFormatting>
  <conditionalFormatting sqref="AM73">
    <cfRule type="expression" priority="526" aboveAverage="0" equalAverage="0" bottom="0" percent="0" rank="0" text="" dxfId="36">
      <formula>#ref!="YES"</formula>
    </cfRule>
  </conditionalFormatting>
  <conditionalFormatting sqref="AN73">
    <cfRule type="expression" priority="527" aboveAverage="0" equalAverage="0" bottom="0" percent="0" rank="0" text="" dxfId="36">
      <formula>#ref!="YES"</formula>
    </cfRule>
  </conditionalFormatting>
  <conditionalFormatting sqref="AO73">
    <cfRule type="expression" priority="528" aboveAverage="0" equalAverage="0" bottom="0" percent="0" rank="0" text="" dxfId="36">
      <formula>#ref!="YES"</formula>
    </cfRule>
  </conditionalFormatting>
  <conditionalFormatting sqref="AP73">
    <cfRule type="expression" priority="529" aboveAverage="0" equalAverage="0" bottom="0" percent="0" rank="0" text="" dxfId="36">
      <formula>#ref!="YES"</formula>
    </cfRule>
  </conditionalFormatting>
  <conditionalFormatting sqref="AK74">
    <cfRule type="expression" priority="530" aboveAverage="0" equalAverage="0" bottom="0" percent="0" rank="0" text="" dxfId="36">
      <formula>#ref!="YES"</formula>
    </cfRule>
  </conditionalFormatting>
  <conditionalFormatting sqref="AL74">
    <cfRule type="expression" priority="531" aboveAverage="0" equalAverage="0" bottom="0" percent="0" rank="0" text="" dxfId="36">
      <formula>#ref!="YES"</formula>
    </cfRule>
  </conditionalFormatting>
  <conditionalFormatting sqref="AM74">
    <cfRule type="expression" priority="532" aboveAverage="0" equalAverage="0" bottom="0" percent="0" rank="0" text="" dxfId="36">
      <formula>#ref!="YES"</formula>
    </cfRule>
  </conditionalFormatting>
  <conditionalFormatting sqref="AN74">
    <cfRule type="expression" priority="533" aboveAverage="0" equalAverage="0" bottom="0" percent="0" rank="0" text="" dxfId="36">
      <formula>#ref!="YES"</formula>
    </cfRule>
  </conditionalFormatting>
  <conditionalFormatting sqref="AO74">
    <cfRule type="expression" priority="534" aboveAverage="0" equalAverage="0" bottom="0" percent="0" rank="0" text="" dxfId="36">
      <formula>#ref!="YES"</formula>
    </cfRule>
  </conditionalFormatting>
  <conditionalFormatting sqref="AP74">
    <cfRule type="expression" priority="535" aboveAverage="0" equalAverage="0" bottom="0" percent="0" rank="0" text="" dxfId="36">
      <formula>#ref!="YES"</formula>
    </cfRule>
  </conditionalFormatting>
  <conditionalFormatting sqref="AK75">
    <cfRule type="expression" priority="536" aboveAverage="0" equalAverage="0" bottom="0" percent="0" rank="0" text="" dxfId="36">
      <formula>#ref!="YES"</formula>
    </cfRule>
  </conditionalFormatting>
  <conditionalFormatting sqref="AL75">
    <cfRule type="expression" priority="537" aboveAverage="0" equalAverage="0" bottom="0" percent="0" rank="0" text="" dxfId="36">
      <formula>#ref!="YES"</formula>
    </cfRule>
  </conditionalFormatting>
  <conditionalFormatting sqref="AM75">
    <cfRule type="expression" priority="538" aboveAverage="0" equalAverage="0" bottom="0" percent="0" rank="0" text="" dxfId="36">
      <formula>#refi="YES"</formula>
    </cfRule>
  </conditionalFormatting>
  <conditionalFormatting sqref="AN75">
    <cfRule type="expression" priority="539" aboveAverage="0" equalAverage="0" bottom="0" percent="0" rank="0" text="" dxfId="36">
      <formula>#ref!="YES"</formula>
    </cfRule>
  </conditionalFormatting>
  <conditionalFormatting sqref="AO75">
    <cfRule type="expression" priority="540" aboveAverage="0" equalAverage="0" bottom="0" percent="0" rank="0" text="" dxfId="36">
      <formula>#ref!="YES"</formula>
    </cfRule>
  </conditionalFormatting>
  <conditionalFormatting sqref="AP75">
    <cfRule type="expression" priority="541" aboveAverage="0" equalAverage="0" bottom="0" percent="0" rank="0" text="" dxfId="36">
      <formula>#ref!="YES"</formula>
    </cfRule>
  </conditionalFormatting>
  <conditionalFormatting sqref="AK76">
    <cfRule type="expression" priority="542" aboveAverage="0" equalAverage="0" bottom="0" percent="0" rank="0" text="" dxfId="36">
      <formula>#ref!="YES"</formula>
    </cfRule>
  </conditionalFormatting>
  <conditionalFormatting sqref="AL76">
    <cfRule type="expression" priority="543" aboveAverage="0" equalAverage="0" bottom="0" percent="0" rank="0" text="" dxfId="36">
      <formula>#ref!="YES"</formula>
    </cfRule>
  </conditionalFormatting>
  <conditionalFormatting sqref="AM76">
    <cfRule type="expression" priority="544" aboveAverage="0" equalAverage="0" bottom="0" percent="0" rank="0" text="" dxfId="36">
      <formula>#ref!="YES"</formula>
    </cfRule>
  </conditionalFormatting>
  <conditionalFormatting sqref="AN76">
    <cfRule type="expression" priority="545" aboveAverage="0" equalAverage="0" bottom="0" percent="0" rank="0" text="" dxfId="36">
      <formula>#ref!="YES"</formula>
    </cfRule>
  </conditionalFormatting>
  <conditionalFormatting sqref="AO76">
    <cfRule type="expression" priority="546" aboveAverage="0" equalAverage="0" bottom="0" percent="0" rank="0" text="" dxfId="36">
      <formula>#ref!="YES"</formula>
    </cfRule>
  </conditionalFormatting>
  <conditionalFormatting sqref="AP76">
    <cfRule type="expression" priority="547" aboveAverage="0" equalAverage="0" bottom="0" percent="0" rank="0" text="" dxfId="36">
      <formula>#ref!="YES"</formula>
    </cfRule>
  </conditionalFormatting>
  <conditionalFormatting sqref="AK77">
    <cfRule type="expression" priority="548" aboveAverage="0" equalAverage="0" bottom="0" percent="0" rank="0" text="" dxfId="36">
      <formula>#ref!="YES"</formula>
    </cfRule>
  </conditionalFormatting>
  <conditionalFormatting sqref="AL77">
    <cfRule type="expression" priority="549" aboveAverage="0" equalAverage="0" bottom="0" percent="0" rank="0" text="" dxfId="36">
      <formula>#ref!="YES"</formula>
    </cfRule>
  </conditionalFormatting>
  <conditionalFormatting sqref="AM77">
    <cfRule type="expression" priority="550" aboveAverage="0" equalAverage="0" bottom="0" percent="0" rank="0" text="" dxfId="36">
      <formula>#ref!="YES"</formula>
    </cfRule>
  </conditionalFormatting>
  <conditionalFormatting sqref="AN77">
    <cfRule type="expression" priority="551" aboveAverage="0" equalAverage="0" bottom="0" percent="0" rank="0" text="" dxfId="36">
      <formula>#ref!="YES"</formula>
    </cfRule>
  </conditionalFormatting>
  <conditionalFormatting sqref="AO77">
    <cfRule type="expression" priority="552" aboveAverage="0" equalAverage="0" bottom="0" percent="0" rank="0" text="" dxfId="36">
      <formula>#ref!="YES"</formula>
    </cfRule>
  </conditionalFormatting>
  <conditionalFormatting sqref="AP77">
    <cfRule type="expression" priority="553" aboveAverage="0" equalAverage="0" bottom="0" percent="0" rank="0" text="" dxfId="36">
      <formula>#ref!="YES"</formula>
    </cfRule>
  </conditionalFormatting>
  <conditionalFormatting sqref="AK78">
    <cfRule type="expression" priority="554" aboveAverage="0" equalAverage="0" bottom="0" percent="0" rank="0" text="" dxfId="36">
      <formula>#ref!="YES"</formula>
    </cfRule>
  </conditionalFormatting>
  <conditionalFormatting sqref="AL78">
    <cfRule type="expression" priority="555" aboveAverage="0" equalAverage="0" bottom="0" percent="0" rank="0" text="" dxfId="36">
      <formula>#ref!="YES"</formula>
    </cfRule>
  </conditionalFormatting>
  <conditionalFormatting sqref="AM78">
    <cfRule type="expression" priority="556" aboveAverage="0" equalAverage="0" bottom="0" percent="0" rank="0" text="" dxfId="36">
      <formula>#ref!="YES"</formula>
    </cfRule>
  </conditionalFormatting>
  <conditionalFormatting sqref="AN78">
    <cfRule type="expression" priority="557" aboveAverage="0" equalAverage="0" bottom="0" percent="0" rank="0" text="" dxfId="36">
      <formula>#ref!="YES"</formula>
    </cfRule>
  </conditionalFormatting>
  <conditionalFormatting sqref="AO78">
    <cfRule type="expression" priority="558" aboveAverage="0" equalAverage="0" bottom="0" percent="0" rank="0" text="" dxfId="36">
      <formula>#ref!="YES"</formula>
    </cfRule>
  </conditionalFormatting>
  <conditionalFormatting sqref="AP78">
    <cfRule type="expression" priority="559" aboveAverage="0" equalAverage="0" bottom="0" percent="0" rank="0" text="" dxfId="36">
      <formula>#ref!="YES"</formula>
    </cfRule>
  </conditionalFormatting>
  <conditionalFormatting sqref="AK79">
    <cfRule type="expression" priority="560" aboveAverage="0" equalAverage="0" bottom="0" percent="0" rank="0" text="" dxfId="36">
      <formula>#ref!="YES"</formula>
    </cfRule>
  </conditionalFormatting>
  <conditionalFormatting sqref="AL79">
    <cfRule type="expression" priority="561" aboveAverage="0" equalAverage="0" bottom="0" percent="0" rank="0" text="" dxfId="36">
      <formula>#ref!="YES"</formula>
    </cfRule>
  </conditionalFormatting>
  <conditionalFormatting sqref="AM79">
    <cfRule type="expression" priority="562" aboveAverage="0" equalAverage="0" bottom="0" percent="0" rank="0" text="" dxfId="36">
      <formula>#ref!="YES"</formula>
    </cfRule>
  </conditionalFormatting>
  <conditionalFormatting sqref="AN79">
    <cfRule type="expression" priority="563" aboveAverage="0" equalAverage="0" bottom="0" percent="0" rank="0" text="" dxfId="36">
      <formula>#ref!="YES"</formula>
    </cfRule>
  </conditionalFormatting>
  <conditionalFormatting sqref="AO79">
    <cfRule type="expression" priority="564" aboveAverage="0" equalAverage="0" bottom="0" percent="0" rank="0" text="" dxfId="36">
      <formula>#ref!="YES"</formula>
    </cfRule>
  </conditionalFormatting>
  <conditionalFormatting sqref="AP79">
    <cfRule type="expression" priority="565" aboveAverage="0" equalAverage="0" bottom="0" percent="0" rank="0" text="" dxfId="36">
      <formula>#ref!="YES"</formula>
    </cfRule>
  </conditionalFormatting>
  <conditionalFormatting sqref="AK80">
    <cfRule type="expression" priority="566" aboveAverage="0" equalAverage="0" bottom="0" percent="0" rank="0" text="" dxfId="36">
      <formula>#ref!="YES"</formula>
    </cfRule>
  </conditionalFormatting>
  <conditionalFormatting sqref="AL80">
    <cfRule type="expression" priority="567" aboveAverage="0" equalAverage="0" bottom="0" percent="0" rank="0" text="" dxfId="36">
      <formula>#ref!="YES"</formula>
    </cfRule>
  </conditionalFormatting>
  <conditionalFormatting sqref="AM80">
    <cfRule type="expression" priority="568" aboveAverage="0" equalAverage="0" bottom="0" percent="0" rank="0" text="" dxfId="36">
      <formula>#ref!="YES"</formula>
    </cfRule>
  </conditionalFormatting>
  <conditionalFormatting sqref="AN80">
    <cfRule type="expression" priority="569" aboveAverage="0" equalAverage="0" bottom="0" percent="0" rank="0" text="" dxfId="36">
      <formula>#ref!="YES"</formula>
    </cfRule>
  </conditionalFormatting>
  <conditionalFormatting sqref="AO80">
    <cfRule type="expression" priority="570" aboveAverage="0" equalAverage="0" bottom="0" percent="0" rank="0" text="" dxfId="36">
      <formula>#ref!="YES"</formula>
    </cfRule>
  </conditionalFormatting>
  <conditionalFormatting sqref="AP80">
    <cfRule type="expression" priority="571" aboveAverage="0" equalAverage="0" bottom="0" percent="0" rank="0" text="" dxfId="36">
      <formula>#ref!="YES"</formula>
    </cfRule>
  </conditionalFormatting>
  <conditionalFormatting sqref="AK81">
    <cfRule type="expression" priority="572" aboveAverage="0" equalAverage="0" bottom="0" percent="0" rank="0" text="" dxfId="36">
      <formula>#ref!="YES"</formula>
    </cfRule>
  </conditionalFormatting>
  <conditionalFormatting sqref="AL81">
    <cfRule type="expression" priority="573" aboveAverage="0" equalAverage="0" bottom="0" percent="0" rank="0" text="" dxfId="36">
      <formula>#ref!="YES"</formula>
    </cfRule>
  </conditionalFormatting>
  <conditionalFormatting sqref="AM81">
    <cfRule type="expression" priority="574" aboveAverage="0" equalAverage="0" bottom="0" percent="0" rank="0" text="" dxfId="36">
      <formula>#ref!="YES"</formula>
    </cfRule>
  </conditionalFormatting>
  <conditionalFormatting sqref="AN81">
    <cfRule type="expression" priority="575" aboveAverage="0" equalAverage="0" bottom="0" percent="0" rank="0" text="" dxfId="36">
      <formula>#ref!="YES"</formula>
    </cfRule>
  </conditionalFormatting>
  <conditionalFormatting sqref="AO81">
    <cfRule type="expression" priority="576" aboveAverage="0" equalAverage="0" bottom="0" percent="0" rank="0" text="" dxfId="36">
      <formula>#ref!="YES"</formula>
    </cfRule>
  </conditionalFormatting>
  <conditionalFormatting sqref="AP81">
    <cfRule type="expression" priority="577" aboveAverage="0" equalAverage="0" bottom="0" percent="0" rank="0" text="" dxfId="36">
      <formula>#ref!="YES"</formula>
    </cfRule>
  </conditionalFormatting>
  <conditionalFormatting sqref="AK82">
    <cfRule type="expression" priority="578" aboveAverage="0" equalAverage="0" bottom="0" percent="0" rank="0" text="" dxfId="36">
      <formula>#ref!="YES"</formula>
    </cfRule>
  </conditionalFormatting>
  <conditionalFormatting sqref="AL82">
    <cfRule type="expression" priority="579" aboveAverage="0" equalAverage="0" bottom="0" percent="0" rank="0" text="" dxfId="36">
      <formula>#ref!="YES"</formula>
    </cfRule>
  </conditionalFormatting>
  <conditionalFormatting sqref="AM82">
    <cfRule type="expression" priority="580" aboveAverage="0" equalAverage="0" bottom="0" percent="0" rank="0" text="" dxfId="36">
      <formula>#ref!="YES"</formula>
    </cfRule>
  </conditionalFormatting>
  <conditionalFormatting sqref="AN82">
    <cfRule type="expression" priority="581" aboveAverage="0" equalAverage="0" bottom="0" percent="0" rank="0" text="" dxfId="36">
      <formula>#ref!="YES"</formula>
    </cfRule>
  </conditionalFormatting>
  <conditionalFormatting sqref="AO82">
    <cfRule type="expression" priority="582" aboveAverage="0" equalAverage="0" bottom="0" percent="0" rank="0" text="" dxfId="36">
      <formula>#ref!="YES"</formula>
    </cfRule>
  </conditionalFormatting>
  <conditionalFormatting sqref="AP82">
    <cfRule type="expression" priority="583" aboveAverage="0" equalAverage="0" bottom="0" percent="0" rank="0" text="" dxfId="36">
      <formula>#ref!="YES"</formula>
    </cfRule>
  </conditionalFormatting>
  <conditionalFormatting sqref="AK83">
    <cfRule type="expression" priority="584" aboveAverage="0" equalAverage="0" bottom="0" percent="0" rank="0" text="" dxfId="36">
      <formula>#ref!="YES"</formula>
    </cfRule>
  </conditionalFormatting>
  <conditionalFormatting sqref="AL83">
    <cfRule type="expression" priority="585" aboveAverage="0" equalAverage="0" bottom="0" percent="0" rank="0" text="" dxfId="36">
      <formula>#ref!="YES"</formula>
    </cfRule>
  </conditionalFormatting>
  <conditionalFormatting sqref="AM83">
    <cfRule type="expression" priority="586" aboveAverage="0" equalAverage="0" bottom="0" percent="0" rank="0" text="" dxfId="36">
      <formula>#ref!="YES"</formula>
    </cfRule>
  </conditionalFormatting>
  <conditionalFormatting sqref="AN83">
    <cfRule type="expression" priority="587" aboveAverage="0" equalAverage="0" bottom="0" percent="0" rank="0" text="" dxfId="36">
      <formula>#ref!="YES"</formula>
    </cfRule>
  </conditionalFormatting>
  <conditionalFormatting sqref="AO83">
    <cfRule type="expression" priority="588" aboveAverage="0" equalAverage="0" bottom="0" percent="0" rank="0" text="" dxfId="36">
      <formula>#ref!="YES"</formula>
    </cfRule>
  </conditionalFormatting>
  <conditionalFormatting sqref="AP83">
    <cfRule type="expression" priority="589" aboveAverage="0" equalAverage="0" bottom="0" percent="0" rank="0" text="" dxfId="36">
      <formula>#ref!="YES"</formula>
    </cfRule>
  </conditionalFormatting>
  <conditionalFormatting sqref="AK84">
    <cfRule type="expression" priority="590" aboveAverage="0" equalAverage="0" bottom="0" percent="0" rank="0" text="" dxfId="36">
      <formula>#ref!="YES"</formula>
    </cfRule>
  </conditionalFormatting>
  <conditionalFormatting sqref="AL84">
    <cfRule type="expression" priority="591" aboveAverage="0" equalAverage="0" bottom="0" percent="0" rank="0" text="" dxfId="36">
      <formula>#ref!="YES"</formula>
    </cfRule>
  </conditionalFormatting>
  <conditionalFormatting sqref="AM84">
    <cfRule type="expression" priority="592" aboveAverage="0" equalAverage="0" bottom="0" percent="0" rank="0" text="" dxfId="36">
      <formula>#ref!="YES"</formula>
    </cfRule>
  </conditionalFormatting>
  <conditionalFormatting sqref="AN84">
    <cfRule type="expression" priority="593" aboveAverage="0" equalAverage="0" bottom="0" percent="0" rank="0" text="" dxfId="36">
      <formula>#ref!="YES"</formula>
    </cfRule>
  </conditionalFormatting>
  <conditionalFormatting sqref="AO84">
    <cfRule type="expression" priority="594" aboveAverage="0" equalAverage="0" bottom="0" percent="0" rank="0" text="" dxfId="36">
      <formula>#ref!="YES"</formula>
    </cfRule>
  </conditionalFormatting>
  <conditionalFormatting sqref="AP84">
    <cfRule type="expression" priority="595" aboveAverage="0" equalAverage="0" bottom="0" percent="0" rank="0" text="" dxfId="36">
      <formula>#ref!="YES"</formula>
    </cfRule>
  </conditionalFormatting>
  <conditionalFormatting sqref="AK85">
    <cfRule type="expression" priority="596" aboveAverage="0" equalAverage="0" bottom="0" percent="0" rank="0" text="" dxfId="36">
      <formula>#ref!="YES"</formula>
    </cfRule>
  </conditionalFormatting>
  <conditionalFormatting sqref="AL85">
    <cfRule type="expression" priority="597" aboveAverage="0" equalAverage="0" bottom="0" percent="0" rank="0" text="" dxfId="36">
      <formula>#ref!="YES"</formula>
    </cfRule>
  </conditionalFormatting>
  <conditionalFormatting sqref="AM85">
    <cfRule type="expression" priority="598" aboveAverage="0" equalAverage="0" bottom="0" percent="0" rank="0" text="" dxfId="36">
      <formula>#ref!="YES"</formula>
    </cfRule>
  </conditionalFormatting>
  <conditionalFormatting sqref="AN85">
    <cfRule type="expression" priority="599" aboveAverage="0" equalAverage="0" bottom="0" percent="0" rank="0" text="" dxfId="36">
      <formula>#ref!="YES"</formula>
    </cfRule>
  </conditionalFormatting>
  <conditionalFormatting sqref="AO85">
    <cfRule type="expression" priority="600" aboveAverage="0" equalAverage="0" bottom="0" percent="0" rank="0" text="" dxfId="36">
      <formula>#ref!="YES"</formula>
    </cfRule>
  </conditionalFormatting>
  <conditionalFormatting sqref="AP85">
    <cfRule type="expression" priority="601" aboveAverage="0" equalAverage="0" bottom="0" percent="0" rank="0" text="" dxfId="36">
      <formula>#ref!="YES"</formula>
    </cfRule>
  </conditionalFormatting>
  <conditionalFormatting sqref="AK86">
    <cfRule type="expression" priority="602" aboveAverage="0" equalAverage="0" bottom="0" percent="0" rank="0" text="" dxfId="36">
      <formula>#ref!="YES"</formula>
    </cfRule>
  </conditionalFormatting>
  <conditionalFormatting sqref="AL86">
    <cfRule type="expression" priority="603" aboveAverage="0" equalAverage="0" bottom="0" percent="0" rank="0" text="" dxfId="36">
      <formula>#ref!="YES"</formula>
    </cfRule>
  </conditionalFormatting>
  <conditionalFormatting sqref="AM86">
    <cfRule type="expression" priority="604" aboveAverage="0" equalAverage="0" bottom="0" percent="0" rank="0" text="" dxfId="36">
      <formula>#ref!="YES"</formula>
    </cfRule>
  </conditionalFormatting>
  <conditionalFormatting sqref="AN86">
    <cfRule type="expression" priority="605" aboveAverage="0" equalAverage="0" bottom="0" percent="0" rank="0" text="" dxfId="36">
      <formula>#ref!="YES"</formula>
    </cfRule>
  </conditionalFormatting>
  <conditionalFormatting sqref="AO86">
    <cfRule type="expression" priority="606" aboveAverage="0" equalAverage="0" bottom="0" percent="0" rank="0" text="" dxfId="36">
      <formula>#ref!="YES"</formula>
    </cfRule>
  </conditionalFormatting>
  <conditionalFormatting sqref="AP86">
    <cfRule type="expression" priority="607" aboveAverage="0" equalAverage="0" bottom="0" percent="0" rank="0" text="" dxfId="36">
      <formula>#ref!="YES"</formula>
    </cfRule>
  </conditionalFormatting>
  <conditionalFormatting sqref="AK87">
    <cfRule type="expression" priority="608" aboveAverage="0" equalAverage="0" bottom="0" percent="0" rank="0" text="" dxfId="36">
      <formula>#ref!="YES"</formula>
    </cfRule>
  </conditionalFormatting>
  <conditionalFormatting sqref="AL87">
    <cfRule type="expression" priority="609" aboveAverage="0" equalAverage="0" bottom="0" percent="0" rank="0" text="" dxfId="36">
      <formula>#ref!="YES"</formula>
    </cfRule>
  </conditionalFormatting>
  <conditionalFormatting sqref="AM87">
    <cfRule type="expression" priority="610" aboveAverage="0" equalAverage="0" bottom="0" percent="0" rank="0" text="" dxfId="36">
      <formula>#ref!="YES"</formula>
    </cfRule>
  </conditionalFormatting>
  <conditionalFormatting sqref="AN87">
    <cfRule type="expression" priority="611" aboveAverage="0" equalAverage="0" bottom="0" percent="0" rank="0" text="" dxfId="36">
      <formula>#ref!="YES"</formula>
    </cfRule>
  </conditionalFormatting>
  <conditionalFormatting sqref="AO87">
    <cfRule type="expression" priority="612" aboveAverage="0" equalAverage="0" bottom="0" percent="0" rank="0" text="" dxfId="36">
      <formula>#ref!="YES"</formula>
    </cfRule>
  </conditionalFormatting>
  <conditionalFormatting sqref="AP87">
    <cfRule type="expression" priority="613" aboveAverage="0" equalAverage="0" bottom="0" percent="0" rank="0" text="" dxfId="36">
      <formula>#ref!="YES"</formula>
    </cfRule>
  </conditionalFormatting>
  <conditionalFormatting sqref="AK88">
    <cfRule type="expression" priority="614" aboveAverage="0" equalAverage="0" bottom="0" percent="0" rank="0" text="" dxfId="36">
      <formula>#ref!="YES"</formula>
    </cfRule>
  </conditionalFormatting>
  <conditionalFormatting sqref="AL88">
    <cfRule type="expression" priority="615" aboveAverage="0" equalAverage="0" bottom="0" percent="0" rank="0" text="" dxfId="36">
      <formula>#ref!="YES"</formula>
    </cfRule>
  </conditionalFormatting>
  <conditionalFormatting sqref="AM88">
    <cfRule type="expression" priority="616" aboveAverage="0" equalAverage="0" bottom="0" percent="0" rank="0" text="" dxfId="36">
      <formula>#ref!="YES"</formula>
    </cfRule>
  </conditionalFormatting>
  <conditionalFormatting sqref="AN88">
    <cfRule type="expression" priority="617" aboveAverage="0" equalAverage="0" bottom="0" percent="0" rank="0" text="" dxfId="36">
      <formula>#ref!="YES"</formula>
    </cfRule>
  </conditionalFormatting>
  <conditionalFormatting sqref="AO88">
    <cfRule type="expression" priority="618" aboveAverage="0" equalAverage="0" bottom="0" percent="0" rank="0" text="" dxfId="36">
      <formula>#ref!="YES"</formula>
    </cfRule>
  </conditionalFormatting>
  <conditionalFormatting sqref="AP88">
    <cfRule type="expression" priority="619" aboveAverage="0" equalAverage="0" bottom="0" percent="0" rank="0" text="" dxfId="36">
      <formula>#ref!="YES"</formula>
    </cfRule>
  </conditionalFormatting>
  <conditionalFormatting sqref="AK89">
    <cfRule type="expression" priority="620" aboveAverage="0" equalAverage="0" bottom="0" percent="0" rank="0" text="" dxfId="36">
      <formula>#ref!="YES"</formula>
    </cfRule>
  </conditionalFormatting>
  <conditionalFormatting sqref="AL89">
    <cfRule type="expression" priority="621" aboveAverage="0" equalAverage="0" bottom="0" percent="0" rank="0" text="" dxfId="36">
      <formula>#ref!="YES"</formula>
    </cfRule>
  </conditionalFormatting>
  <conditionalFormatting sqref="AM89">
    <cfRule type="expression" priority="622" aboveAverage="0" equalAverage="0" bottom="0" percent="0" rank="0" text="" dxfId="36">
      <formula>#ref!="YES"</formula>
    </cfRule>
  </conditionalFormatting>
  <conditionalFormatting sqref="AN89">
    <cfRule type="expression" priority="623" aboveAverage="0" equalAverage="0" bottom="0" percent="0" rank="0" text="" dxfId="36">
      <formula>#ref!="YES"</formula>
    </cfRule>
  </conditionalFormatting>
  <conditionalFormatting sqref="AO89">
    <cfRule type="expression" priority="624" aboveAverage="0" equalAverage="0" bottom="0" percent="0" rank="0" text="" dxfId="36">
      <formula>#ref!="YES"</formula>
    </cfRule>
  </conditionalFormatting>
  <conditionalFormatting sqref="AP89">
    <cfRule type="expression" priority="625" aboveAverage="0" equalAverage="0" bottom="0" percent="0" rank="0" text="" dxfId="36">
      <formula>#ref!="YES"</formula>
    </cfRule>
  </conditionalFormatting>
  <conditionalFormatting sqref="AK90">
    <cfRule type="expression" priority="626" aboveAverage="0" equalAverage="0" bottom="0" percent="0" rank="0" text="" dxfId="36">
      <formula>#ref!="YES"</formula>
    </cfRule>
  </conditionalFormatting>
  <conditionalFormatting sqref="AL90">
    <cfRule type="expression" priority="627" aboveAverage="0" equalAverage="0" bottom="0" percent="0" rank="0" text="" dxfId="36">
      <formula>#ref!="YES"</formula>
    </cfRule>
  </conditionalFormatting>
  <conditionalFormatting sqref="AM90">
    <cfRule type="expression" priority="628" aboveAverage="0" equalAverage="0" bottom="0" percent="0" rank="0" text="" dxfId="36">
      <formula>#ref!="YES"</formula>
    </cfRule>
  </conditionalFormatting>
  <conditionalFormatting sqref="AN90">
    <cfRule type="expression" priority="629" aboveAverage="0" equalAverage="0" bottom="0" percent="0" rank="0" text="" dxfId="36">
      <formula>#ref!="YES"</formula>
    </cfRule>
  </conditionalFormatting>
  <conditionalFormatting sqref="AO90">
    <cfRule type="expression" priority="630" aboveAverage="0" equalAverage="0" bottom="0" percent="0" rank="0" text="" dxfId="36">
      <formula>#ref!="YES"</formula>
    </cfRule>
  </conditionalFormatting>
  <conditionalFormatting sqref="AP90">
    <cfRule type="expression" priority="631" aboveAverage="0" equalAverage="0" bottom="0" percent="0" rank="0" text="" dxfId="36">
      <formula>#ref!="YES"</formula>
    </cfRule>
  </conditionalFormatting>
  <conditionalFormatting sqref="AK91">
    <cfRule type="expression" priority="632" aboveAverage="0" equalAverage="0" bottom="0" percent="0" rank="0" text="" dxfId="36">
      <formula>#ref!="YES"</formula>
    </cfRule>
  </conditionalFormatting>
  <conditionalFormatting sqref="AL91">
    <cfRule type="expression" priority="633" aboveAverage="0" equalAverage="0" bottom="0" percent="0" rank="0" text="" dxfId="36">
      <formula>#ref!="YES"</formula>
    </cfRule>
  </conditionalFormatting>
  <conditionalFormatting sqref="AM91">
    <cfRule type="expression" priority="634" aboveAverage="0" equalAverage="0" bottom="0" percent="0" rank="0" text="" dxfId="36">
      <formula>#ref!="YES"</formula>
    </cfRule>
  </conditionalFormatting>
  <conditionalFormatting sqref="AN91">
    <cfRule type="expression" priority="635" aboveAverage="0" equalAverage="0" bottom="0" percent="0" rank="0" text="" dxfId="36">
      <formula>#ref!="YES"</formula>
    </cfRule>
  </conditionalFormatting>
  <conditionalFormatting sqref="AO91">
    <cfRule type="expression" priority="636" aboveAverage="0" equalAverage="0" bottom="0" percent="0" rank="0" text="" dxfId="36">
      <formula>#ref!="YES"</formula>
    </cfRule>
  </conditionalFormatting>
  <conditionalFormatting sqref="AP91">
    <cfRule type="expression" priority="637" aboveAverage="0" equalAverage="0" bottom="0" percent="0" rank="0" text="" dxfId="36">
      <formula>#ref!="YES"</formula>
    </cfRule>
  </conditionalFormatting>
  <conditionalFormatting sqref="AK92">
    <cfRule type="expression" priority="638" aboveAverage="0" equalAverage="0" bottom="0" percent="0" rank="0" text="" dxfId="36">
      <formula>#ref!="YES"</formula>
    </cfRule>
  </conditionalFormatting>
  <conditionalFormatting sqref="AL92">
    <cfRule type="expression" priority="639" aboveAverage="0" equalAverage="0" bottom="0" percent="0" rank="0" text="" dxfId="36">
      <formula>#ref!="YES"</formula>
    </cfRule>
  </conditionalFormatting>
  <conditionalFormatting sqref="AM92">
    <cfRule type="expression" priority="640" aboveAverage="0" equalAverage="0" bottom="0" percent="0" rank="0" text="" dxfId="36">
      <formula>#ref!="YES"</formula>
    </cfRule>
  </conditionalFormatting>
  <conditionalFormatting sqref="AN92">
    <cfRule type="expression" priority="641" aboveAverage="0" equalAverage="0" bottom="0" percent="0" rank="0" text="" dxfId="36">
      <formula>#ref!="YES"</formula>
    </cfRule>
  </conditionalFormatting>
  <conditionalFormatting sqref="AO92">
    <cfRule type="expression" priority="642" aboveAverage="0" equalAverage="0" bottom="0" percent="0" rank="0" text="" dxfId="36">
      <formula>#ref!="YES"</formula>
    </cfRule>
  </conditionalFormatting>
  <conditionalFormatting sqref="AP92">
    <cfRule type="expression" priority="643" aboveAverage="0" equalAverage="0" bottom="0" percent="0" rank="0" text="" dxfId="36">
      <formula>#ref!="YES"</formula>
    </cfRule>
  </conditionalFormatting>
  <conditionalFormatting sqref="AK93">
    <cfRule type="expression" priority="644" aboveAverage="0" equalAverage="0" bottom="0" percent="0" rank="0" text="" dxfId="36">
      <formula>#ref!="YES"</formula>
    </cfRule>
  </conditionalFormatting>
  <conditionalFormatting sqref="AL93">
    <cfRule type="expression" priority="645" aboveAverage="0" equalAverage="0" bottom="0" percent="0" rank="0" text="" dxfId="36">
      <formula>#ref!="YES"</formula>
    </cfRule>
  </conditionalFormatting>
  <conditionalFormatting sqref="AM93">
    <cfRule type="expression" priority="646" aboveAverage="0" equalAverage="0" bottom="0" percent="0" rank="0" text="" dxfId="36">
      <formula>#ref!="YES"</formula>
    </cfRule>
  </conditionalFormatting>
  <conditionalFormatting sqref="AN93">
    <cfRule type="expression" priority="647" aboveAverage="0" equalAverage="0" bottom="0" percent="0" rank="0" text="" dxfId="36">
      <formula>#ref!="YES"</formula>
    </cfRule>
  </conditionalFormatting>
  <conditionalFormatting sqref="AO93">
    <cfRule type="expression" priority="648" aboveAverage="0" equalAverage="0" bottom="0" percent="0" rank="0" text="" dxfId="36">
      <formula>#ref!="YES"</formula>
    </cfRule>
  </conditionalFormatting>
  <conditionalFormatting sqref="AP93">
    <cfRule type="expression" priority="649" aboveAverage="0" equalAverage="0" bottom="0" percent="0" rank="0" text="" dxfId="36">
      <formula>#ref!="YES"</formula>
    </cfRule>
  </conditionalFormatting>
  <conditionalFormatting sqref="AK94">
    <cfRule type="expression" priority="650" aboveAverage="0" equalAverage="0" bottom="0" percent="0" rank="0" text="" dxfId="36">
      <formula>#ref!="YES"</formula>
    </cfRule>
  </conditionalFormatting>
  <conditionalFormatting sqref="AL94">
    <cfRule type="expression" priority="651" aboveAverage="0" equalAverage="0" bottom="0" percent="0" rank="0" text="" dxfId="36">
      <formula>#ref!="YES"</formula>
    </cfRule>
  </conditionalFormatting>
  <conditionalFormatting sqref="AM94">
    <cfRule type="expression" priority="652" aboveAverage="0" equalAverage="0" bottom="0" percent="0" rank="0" text="" dxfId="36">
      <formula>#ref!="YES"</formula>
    </cfRule>
  </conditionalFormatting>
  <conditionalFormatting sqref="AN94">
    <cfRule type="expression" priority="653" aboveAverage="0" equalAverage="0" bottom="0" percent="0" rank="0" text="" dxfId="36">
      <formula>#ref!="YES"</formula>
    </cfRule>
  </conditionalFormatting>
  <conditionalFormatting sqref="AO94">
    <cfRule type="expression" priority="654" aboveAverage="0" equalAverage="0" bottom="0" percent="0" rank="0" text="" dxfId="36">
      <formula>#ref!="YES"</formula>
    </cfRule>
  </conditionalFormatting>
  <conditionalFormatting sqref="AP94">
    <cfRule type="expression" priority="655" aboveAverage="0" equalAverage="0" bottom="0" percent="0" rank="0" text="" dxfId="36">
      <formula>#ref!="YES"</formula>
    </cfRule>
  </conditionalFormatting>
  <conditionalFormatting sqref="AK95">
    <cfRule type="expression" priority="656" aboveAverage="0" equalAverage="0" bottom="0" percent="0" rank="0" text="" dxfId="36">
      <formula>#ref!="YES"</formula>
    </cfRule>
  </conditionalFormatting>
  <conditionalFormatting sqref="AL95">
    <cfRule type="expression" priority="657" aboveAverage="0" equalAverage="0" bottom="0" percent="0" rank="0" text="" dxfId="36">
      <formula>#ref!="YES"</formula>
    </cfRule>
  </conditionalFormatting>
  <conditionalFormatting sqref="AM95">
    <cfRule type="expression" priority="658" aboveAverage="0" equalAverage="0" bottom="0" percent="0" rank="0" text="" dxfId="36">
      <formula>#ref!="YES"</formula>
    </cfRule>
  </conditionalFormatting>
  <conditionalFormatting sqref="AN95">
    <cfRule type="expression" priority="659" aboveAverage="0" equalAverage="0" bottom="0" percent="0" rank="0" text="" dxfId="36">
      <formula>#ref!="YES"</formula>
    </cfRule>
  </conditionalFormatting>
  <conditionalFormatting sqref="AO95">
    <cfRule type="expression" priority="660" aboveAverage="0" equalAverage="0" bottom="0" percent="0" rank="0" text="" dxfId="36">
      <formula>#ref!="YES"</formula>
    </cfRule>
  </conditionalFormatting>
  <conditionalFormatting sqref="AP95">
    <cfRule type="expression" priority="661" aboveAverage="0" equalAverage="0" bottom="0" percent="0" rank="0" text="" dxfId="36">
      <formula>#ref!="YES"</formula>
    </cfRule>
  </conditionalFormatting>
  <conditionalFormatting sqref="AK96">
    <cfRule type="expression" priority="662" aboveAverage="0" equalAverage="0" bottom="0" percent="0" rank="0" text="" dxfId="36">
      <formula>#ref!="YES"</formula>
    </cfRule>
  </conditionalFormatting>
  <conditionalFormatting sqref="AL96">
    <cfRule type="expression" priority="663" aboveAverage="0" equalAverage="0" bottom="0" percent="0" rank="0" text="" dxfId="36">
      <formula>#ref!="YES"</formula>
    </cfRule>
  </conditionalFormatting>
  <conditionalFormatting sqref="AM96">
    <cfRule type="expression" priority="664" aboveAverage="0" equalAverage="0" bottom="0" percent="0" rank="0" text="" dxfId="36">
      <formula>#ref!="YES"</formula>
    </cfRule>
  </conditionalFormatting>
  <conditionalFormatting sqref="AN96">
    <cfRule type="expression" priority="665" aboveAverage="0" equalAverage="0" bottom="0" percent="0" rank="0" text="" dxfId="36">
      <formula>#ref!="YES"</formula>
    </cfRule>
  </conditionalFormatting>
  <conditionalFormatting sqref="AO96">
    <cfRule type="expression" priority="666" aboveAverage="0" equalAverage="0" bottom="0" percent="0" rank="0" text="" dxfId="36">
      <formula>#ref!="YES"</formula>
    </cfRule>
  </conditionalFormatting>
  <conditionalFormatting sqref="AP96">
    <cfRule type="expression" priority="667" aboveAverage="0" equalAverage="0" bottom="0" percent="0" rank="0" text="" dxfId="36">
      <formula>#ref!="YES"</formula>
    </cfRule>
  </conditionalFormatting>
  <conditionalFormatting sqref="AK97">
    <cfRule type="expression" priority="668" aboveAverage="0" equalAverage="0" bottom="0" percent="0" rank="0" text="" dxfId="36">
      <formula>#ref!="YES"</formula>
    </cfRule>
  </conditionalFormatting>
  <conditionalFormatting sqref="AL97">
    <cfRule type="expression" priority="669" aboveAverage="0" equalAverage="0" bottom="0" percent="0" rank="0" text="" dxfId="36">
      <formula>#ref!="YES"</formula>
    </cfRule>
  </conditionalFormatting>
  <conditionalFormatting sqref="AM97">
    <cfRule type="expression" priority="670" aboveAverage="0" equalAverage="0" bottom="0" percent="0" rank="0" text="" dxfId="36">
      <formula>#ref!="YES"</formula>
    </cfRule>
  </conditionalFormatting>
  <conditionalFormatting sqref="AN97">
    <cfRule type="expression" priority="671" aboveAverage="0" equalAverage="0" bottom="0" percent="0" rank="0" text="" dxfId="36">
      <formula>#ref!="YES"</formula>
    </cfRule>
  </conditionalFormatting>
  <conditionalFormatting sqref="AO97">
    <cfRule type="expression" priority="672" aboveAverage="0" equalAverage="0" bottom="0" percent="0" rank="0" text="" dxfId="36">
      <formula>#ref!="YES"</formula>
    </cfRule>
  </conditionalFormatting>
  <conditionalFormatting sqref="AP97">
    <cfRule type="expression" priority="673" aboveAverage="0" equalAverage="0" bottom="0" percent="0" rank="0" text="" dxfId="36">
      <formula>#ref!="YES"</formula>
    </cfRule>
  </conditionalFormatting>
  <conditionalFormatting sqref="AK98">
    <cfRule type="expression" priority="674" aboveAverage="0" equalAverage="0" bottom="0" percent="0" rank="0" text="" dxfId="36">
      <formula>#ref!="YES"</formula>
    </cfRule>
  </conditionalFormatting>
  <conditionalFormatting sqref="AL98">
    <cfRule type="expression" priority="675" aboveAverage="0" equalAverage="0" bottom="0" percent="0" rank="0" text="" dxfId="36">
      <formula>#ref!="YES"</formula>
    </cfRule>
  </conditionalFormatting>
  <conditionalFormatting sqref="AM98">
    <cfRule type="expression" priority="676" aboveAverage="0" equalAverage="0" bottom="0" percent="0" rank="0" text="" dxfId="36">
      <formula>#ref!="YES"</formula>
    </cfRule>
  </conditionalFormatting>
  <conditionalFormatting sqref="AN98">
    <cfRule type="expression" priority="677" aboveAverage="0" equalAverage="0" bottom="0" percent="0" rank="0" text="" dxfId="36">
      <formula>#ref!="YES"</formula>
    </cfRule>
  </conditionalFormatting>
  <conditionalFormatting sqref="AO98">
    <cfRule type="expression" priority="678" aboveAverage="0" equalAverage="0" bottom="0" percent="0" rank="0" text="" dxfId="36">
      <formula>#ref!="YES"</formula>
    </cfRule>
  </conditionalFormatting>
  <conditionalFormatting sqref="AP98">
    <cfRule type="expression" priority="679" aboveAverage="0" equalAverage="0" bottom="0" percent="0" rank="0" text="" dxfId="36">
      <formula>#ref!="YES"</formula>
    </cfRule>
  </conditionalFormatting>
  <conditionalFormatting sqref="AK99">
    <cfRule type="expression" priority="680" aboveAverage="0" equalAverage="0" bottom="0" percent="0" rank="0" text="" dxfId="36">
      <formula>#ref!="YES"</formula>
    </cfRule>
  </conditionalFormatting>
  <conditionalFormatting sqref="AL99">
    <cfRule type="expression" priority="681" aboveAverage="0" equalAverage="0" bottom="0" percent="0" rank="0" text="" dxfId="36">
      <formula>#ref!="YES"</formula>
    </cfRule>
  </conditionalFormatting>
  <conditionalFormatting sqref="AM99">
    <cfRule type="expression" priority="682" aboveAverage="0" equalAverage="0" bottom="0" percent="0" rank="0" text="" dxfId="36">
      <formula>#ref!="YES"</formula>
    </cfRule>
  </conditionalFormatting>
  <conditionalFormatting sqref="AN99">
    <cfRule type="expression" priority="683" aboveAverage="0" equalAverage="0" bottom="0" percent="0" rank="0" text="" dxfId="36">
      <formula>#ref!="YES"</formula>
    </cfRule>
  </conditionalFormatting>
  <conditionalFormatting sqref="AO99">
    <cfRule type="expression" priority="684" aboveAverage="0" equalAverage="0" bottom="0" percent="0" rank="0" text="" dxfId="36">
      <formula>#ref!="YES"</formula>
    </cfRule>
  </conditionalFormatting>
  <conditionalFormatting sqref="AP99">
    <cfRule type="expression" priority="685" aboveAverage="0" equalAverage="0" bottom="0" percent="0" rank="0" text="" dxfId="36">
      <formula>#ref!="YES"</formula>
    </cfRule>
  </conditionalFormatting>
  <conditionalFormatting sqref="AK100">
    <cfRule type="expression" priority="686" aboveAverage="0" equalAverage="0" bottom="0" percent="0" rank="0" text="" dxfId="36">
      <formula>#ref!="YES"</formula>
    </cfRule>
  </conditionalFormatting>
  <conditionalFormatting sqref="AL100">
    <cfRule type="expression" priority="687" aboveAverage="0" equalAverage="0" bottom="0" percent="0" rank="0" text="" dxfId="36">
      <formula>#ref!="YES"</formula>
    </cfRule>
  </conditionalFormatting>
  <conditionalFormatting sqref="AM100">
    <cfRule type="expression" priority="688" aboveAverage="0" equalAverage="0" bottom="0" percent="0" rank="0" text="" dxfId="36">
      <formula>#ref!="YES"</formula>
    </cfRule>
  </conditionalFormatting>
  <conditionalFormatting sqref="AN100">
    <cfRule type="expression" priority="689" aboveAverage="0" equalAverage="0" bottom="0" percent="0" rank="0" text="" dxfId="36">
      <formula>#ref!="YES"</formula>
    </cfRule>
  </conditionalFormatting>
  <conditionalFormatting sqref="AO100">
    <cfRule type="expression" priority="690" aboveAverage="0" equalAverage="0" bottom="0" percent="0" rank="0" text="" dxfId="36">
      <formula>#ref!="YES"</formula>
    </cfRule>
  </conditionalFormatting>
  <conditionalFormatting sqref="AP100">
    <cfRule type="expression" priority="691" aboveAverage="0" equalAverage="0" bottom="0" percent="0" rank="0" text="" dxfId="36">
      <formula>#ref!="YES"</formula>
    </cfRule>
  </conditionalFormatting>
  <conditionalFormatting sqref="AK101">
    <cfRule type="expression" priority="692" aboveAverage="0" equalAverage="0" bottom="0" percent="0" rank="0" text="" dxfId="36">
      <formula>#ref!="YES"</formula>
    </cfRule>
  </conditionalFormatting>
  <conditionalFormatting sqref="AL101">
    <cfRule type="expression" priority="693" aboveAverage="0" equalAverage="0" bottom="0" percent="0" rank="0" text="" dxfId="36">
      <formula>#ref!="YES"</formula>
    </cfRule>
  </conditionalFormatting>
  <conditionalFormatting sqref="AM101">
    <cfRule type="expression" priority="694" aboveAverage="0" equalAverage="0" bottom="0" percent="0" rank="0" text="" dxfId="36">
      <formula>#ref!="YES"</formula>
    </cfRule>
  </conditionalFormatting>
  <conditionalFormatting sqref="AN101">
    <cfRule type="expression" priority="695" aboveAverage="0" equalAverage="0" bottom="0" percent="0" rank="0" text="" dxfId="36">
      <formula>#ref!="YES"</formula>
    </cfRule>
  </conditionalFormatting>
  <conditionalFormatting sqref="AO101">
    <cfRule type="expression" priority="696" aboveAverage="0" equalAverage="0" bottom="0" percent="0" rank="0" text="" dxfId="36">
      <formula>#ref!="YES"</formula>
    </cfRule>
  </conditionalFormatting>
  <conditionalFormatting sqref="AP101">
    <cfRule type="expression" priority="697" aboveAverage="0" equalAverage="0" bottom="0" percent="0" rank="0" text="" dxfId="36">
      <formula>#ref!="YES"</formula>
    </cfRule>
  </conditionalFormatting>
  <conditionalFormatting sqref="AK102">
    <cfRule type="expression" priority="698" aboveAverage="0" equalAverage="0" bottom="0" percent="0" rank="0" text="" dxfId="36">
      <formula>#ref!="YES"</formula>
    </cfRule>
  </conditionalFormatting>
  <conditionalFormatting sqref="AL102">
    <cfRule type="expression" priority="699" aboveAverage="0" equalAverage="0" bottom="0" percent="0" rank="0" text="" dxfId="36">
      <formula>#ref!="YES"</formula>
    </cfRule>
  </conditionalFormatting>
  <conditionalFormatting sqref="AM102">
    <cfRule type="expression" priority="700" aboveAverage="0" equalAverage="0" bottom="0" percent="0" rank="0" text="" dxfId="36">
      <formula>#ref!="YES"</formula>
    </cfRule>
  </conditionalFormatting>
  <conditionalFormatting sqref="AN102">
    <cfRule type="expression" priority="701" aboveAverage="0" equalAverage="0" bottom="0" percent="0" rank="0" text="" dxfId="36">
      <formula>#ref!="YES"</formula>
    </cfRule>
  </conditionalFormatting>
  <conditionalFormatting sqref="AO102">
    <cfRule type="expression" priority="702" aboveAverage="0" equalAverage="0" bottom="0" percent="0" rank="0" text="" dxfId="36">
      <formula>#ref!="YES"</formula>
    </cfRule>
  </conditionalFormatting>
  <conditionalFormatting sqref="AP102">
    <cfRule type="expression" priority="703" aboveAverage="0" equalAverage="0" bottom="0" percent="0" rank="0" text="" dxfId="36">
      <formula>#ref!="YES"</formula>
    </cfRule>
  </conditionalFormatting>
  <conditionalFormatting sqref="AK103">
    <cfRule type="expression" priority="704" aboveAverage="0" equalAverage="0" bottom="0" percent="0" rank="0" text="" dxfId="36">
      <formula>#ref!="YES"</formula>
    </cfRule>
  </conditionalFormatting>
  <conditionalFormatting sqref="AL103">
    <cfRule type="expression" priority="705" aboveAverage="0" equalAverage="0" bottom="0" percent="0" rank="0" text="" dxfId="36">
      <formula>#ref!="YES"</formula>
    </cfRule>
  </conditionalFormatting>
  <conditionalFormatting sqref="AM103">
    <cfRule type="expression" priority="706" aboveAverage="0" equalAverage="0" bottom="0" percent="0" rank="0" text="" dxfId="36">
      <formula>#ref!="YES"</formula>
    </cfRule>
  </conditionalFormatting>
  <conditionalFormatting sqref="AN103">
    <cfRule type="expression" priority="707" aboveAverage="0" equalAverage="0" bottom="0" percent="0" rank="0" text="" dxfId="36">
      <formula>#ref!="YES"</formula>
    </cfRule>
  </conditionalFormatting>
  <conditionalFormatting sqref="AO103">
    <cfRule type="expression" priority="708" aboveAverage="0" equalAverage="0" bottom="0" percent="0" rank="0" text="" dxfId="36">
      <formula>#ref!="YES"</formula>
    </cfRule>
  </conditionalFormatting>
  <conditionalFormatting sqref="AP103">
    <cfRule type="expression" priority="709" aboveAverage="0" equalAverage="0" bottom="0" percent="0" rank="0" text="" dxfId="36">
      <formula>#ref!="YES"</formula>
    </cfRule>
  </conditionalFormatting>
  <conditionalFormatting sqref="AK104">
    <cfRule type="expression" priority="710" aboveAverage="0" equalAverage="0" bottom="0" percent="0" rank="0" text="" dxfId="36">
      <formula>#ref!="YES"</formula>
    </cfRule>
  </conditionalFormatting>
  <conditionalFormatting sqref="AL104">
    <cfRule type="expression" priority="711" aboveAverage="0" equalAverage="0" bottom="0" percent="0" rank="0" text="" dxfId="36">
      <formula>#ref!="YES"</formula>
    </cfRule>
  </conditionalFormatting>
  <conditionalFormatting sqref="AM104">
    <cfRule type="expression" priority="712" aboveAverage="0" equalAverage="0" bottom="0" percent="0" rank="0" text="" dxfId="36">
      <formula>#ref!="YES"</formula>
    </cfRule>
  </conditionalFormatting>
  <conditionalFormatting sqref="AN104">
    <cfRule type="expression" priority="713" aboveAverage="0" equalAverage="0" bottom="0" percent="0" rank="0" text="" dxfId="36">
      <formula>#ref!="YES"</formula>
    </cfRule>
  </conditionalFormatting>
  <conditionalFormatting sqref="AO104">
    <cfRule type="expression" priority="714" aboveAverage="0" equalAverage="0" bottom="0" percent="0" rank="0" text="" dxfId="36">
      <formula>#ref!="YES"</formula>
    </cfRule>
  </conditionalFormatting>
  <conditionalFormatting sqref="AP104">
    <cfRule type="expression" priority="715" aboveAverage="0" equalAverage="0" bottom="0" percent="0" rank="0" text="" dxfId="36">
      <formula>#ref!="YES"</formula>
    </cfRule>
  </conditionalFormatting>
  <conditionalFormatting sqref="AK105">
    <cfRule type="expression" priority="716" aboveAverage="0" equalAverage="0" bottom="0" percent="0" rank="0" text="" dxfId="36">
      <formula>#ref!="YES"</formula>
    </cfRule>
  </conditionalFormatting>
  <conditionalFormatting sqref="AL105">
    <cfRule type="expression" priority="717" aboveAverage="0" equalAverage="0" bottom="0" percent="0" rank="0" text="" dxfId="36">
      <formula>#ref!="YES"</formula>
    </cfRule>
  </conditionalFormatting>
  <conditionalFormatting sqref="AM105">
    <cfRule type="expression" priority="718" aboveAverage="0" equalAverage="0" bottom="0" percent="0" rank="0" text="" dxfId="36">
      <formula>#ref!="YES"</formula>
    </cfRule>
  </conditionalFormatting>
  <conditionalFormatting sqref="AN105">
    <cfRule type="expression" priority="719" aboveAverage="0" equalAverage="0" bottom="0" percent="0" rank="0" text="" dxfId="36">
      <formula>#ref!="YES"</formula>
    </cfRule>
  </conditionalFormatting>
  <conditionalFormatting sqref="AO105">
    <cfRule type="expression" priority="720" aboveAverage="0" equalAverage="0" bottom="0" percent="0" rank="0" text="" dxfId="36">
      <formula>#ref!="YES"</formula>
    </cfRule>
  </conditionalFormatting>
  <conditionalFormatting sqref="AP105">
    <cfRule type="expression" priority="721" aboveAverage="0" equalAverage="0" bottom="0" percent="0" rank="0" text="" dxfId="36">
      <formula>#ref!="YES"</formula>
    </cfRule>
  </conditionalFormatting>
  <conditionalFormatting sqref="AK106">
    <cfRule type="expression" priority="722" aboveAverage="0" equalAverage="0" bottom="0" percent="0" rank="0" text="" dxfId="36">
      <formula>#ref!="YES"</formula>
    </cfRule>
  </conditionalFormatting>
  <conditionalFormatting sqref="AL106">
    <cfRule type="expression" priority="723" aboveAverage="0" equalAverage="0" bottom="0" percent="0" rank="0" text="" dxfId="36">
      <formula>#ref!="YES"</formula>
    </cfRule>
  </conditionalFormatting>
  <conditionalFormatting sqref="AM106">
    <cfRule type="expression" priority="724" aboveAverage="0" equalAverage="0" bottom="0" percent="0" rank="0" text="" dxfId="36">
      <formula>#ref!="YES"</formula>
    </cfRule>
  </conditionalFormatting>
  <conditionalFormatting sqref="AN106">
    <cfRule type="expression" priority="725" aboveAverage="0" equalAverage="0" bottom="0" percent="0" rank="0" text="" dxfId="36">
      <formula>#ref!="YES"</formula>
    </cfRule>
  </conditionalFormatting>
  <conditionalFormatting sqref="AO106">
    <cfRule type="expression" priority="726" aboveAverage="0" equalAverage="0" bottom="0" percent="0" rank="0" text="" dxfId="36">
      <formula>#ref!="YES"</formula>
    </cfRule>
  </conditionalFormatting>
  <conditionalFormatting sqref="AP106">
    <cfRule type="expression" priority="727" aboveAverage="0" equalAverage="0" bottom="0" percent="0" rank="0" text="" dxfId="36">
      <formula>#ref!="YES"</formula>
    </cfRule>
  </conditionalFormatting>
  <conditionalFormatting sqref="AK107">
    <cfRule type="expression" priority="728" aboveAverage="0" equalAverage="0" bottom="0" percent="0" rank="0" text="" dxfId="36">
      <formula>#ref!="YES"</formula>
    </cfRule>
  </conditionalFormatting>
  <conditionalFormatting sqref="AL107">
    <cfRule type="expression" priority="729" aboveAverage="0" equalAverage="0" bottom="0" percent="0" rank="0" text="" dxfId="36">
      <formula>#ref!="YES"</formula>
    </cfRule>
  </conditionalFormatting>
  <conditionalFormatting sqref="AM107">
    <cfRule type="expression" priority="730" aboveAverage="0" equalAverage="0" bottom="0" percent="0" rank="0" text="" dxfId="36">
      <formula>#ref!="YES"</formula>
    </cfRule>
  </conditionalFormatting>
  <conditionalFormatting sqref="AN107">
    <cfRule type="expression" priority="731" aboveAverage="0" equalAverage="0" bottom="0" percent="0" rank="0" text="" dxfId="36">
      <formula>#ref!="YES"</formula>
    </cfRule>
  </conditionalFormatting>
  <conditionalFormatting sqref="AO107">
    <cfRule type="expression" priority="732" aboveAverage="0" equalAverage="0" bottom="0" percent="0" rank="0" text="" dxfId="36">
      <formula>#ref!="YES"</formula>
    </cfRule>
  </conditionalFormatting>
  <conditionalFormatting sqref="AP107">
    <cfRule type="expression" priority="733" aboveAverage="0" equalAverage="0" bottom="0" percent="0" rank="0" text="" dxfId="36">
      <formula>#ref!="YES"</formula>
    </cfRule>
  </conditionalFormatting>
  <conditionalFormatting sqref="AK108">
    <cfRule type="expression" priority="734" aboveAverage="0" equalAverage="0" bottom="0" percent="0" rank="0" text="" dxfId="36">
      <formula>#ref!="YES"</formula>
    </cfRule>
  </conditionalFormatting>
  <conditionalFormatting sqref="AL108">
    <cfRule type="expression" priority="735" aboveAverage="0" equalAverage="0" bottom="0" percent="0" rank="0" text="" dxfId="36">
      <formula>#ref!="YES"</formula>
    </cfRule>
  </conditionalFormatting>
  <conditionalFormatting sqref="AM108">
    <cfRule type="expression" priority="736" aboveAverage="0" equalAverage="0" bottom="0" percent="0" rank="0" text="" dxfId="36">
      <formula>#ref!="YES"</formula>
    </cfRule>
  </conditionalFormatting>
  <conditionalFormatting sqref="AN108">
    <cfRule type="expression" priority="737" aboveAverage="0" equalAverage="0" bottom="0" percent="0" rank="0" text="" dxfId="36">
      <formula>#ref!="YES"</formula>
    </cfRule>
  </conditionalFormatting>
  <conditionalFormatting sqref="AO108">
    <cfRule type="expression" priority="738" aboveAverage="0" equalAverage="0" bottom="0" percent="0" rank="0" text="" dxfId="36">
      <formula>#ref!="YES"</formula>
    </cfRule>
  </conditionalFormatting>
  <conditionalFormatting sqref="AP108">
    <cfRule type="expression" priority="739" aboveAverage="0" equalAverage="0" bottom="0" percent="0" rank="0" text="" dxfId="36">
      <formula>#ref!="YES"</formula>
    </cfRule>
  </conditionalFormatting>
  <conditionalFormatting sqref="AK109">
    <cfRule type="expression" priority="740" aboveAverage="0" equalAverage="0" bottom="0" percent="0" rank="0" text="" dxfId="36">
      <formula>#ref!="YES"</formula>
    </cfRule>
  </conditionalFormatting>
  <conditionalFormatting sqref="AL109">
    <cfRule type="expression" priority="741" aboveAverage="0" equalAverage="0" bottom="0" percent="0" rank="0" text="" dxfId="36">
      <formula>#ref!="YES"</formula>
    </cfRule>
  </conditionalFormatting>
  <conditionalFormatting sqref="AM109">
    <cfRule type="expression" priority="742" aboveAverage="0" equalAverage="0" bottom="0" percent="0" rank="0" text="" dxfId="36">
      <formula>#ref!="YES"</formula>
    </cfRule>
  </conditionalFormatting>
  <conditionalFormatting sqref="AN109">
    <cfRule type="expression" priority="743" aboveAverage="0" equalAverage="0" bottom="0" percent="0" rank="0" text="" dxfId="36">
      <formula>#ref!="YES"</formula>
    </cfRule>
  </conditionalFormatting>
  <conditionalFormatting sqref="AO109">
    <cfRule type="expression" priority="744" aboveAverage="0" equalAverage="0" bottom="0" percent="0" rank="0" text="" dxfId="36">
      <formula>#ref!="YES"</formula>
    </cfRule>
  </conditionalFormatting>
  <conditionalFormatting sqref="AP109">
    <cfRule type="expression" priority="745" aboveAverage="0" equalAverage="0" bottom="0" percent="0" rank="0" text="" dxfId="36">
      <formula>#ref!="YES"</formula>
    </cfRule>
  </conditionalFormatting>
  <conditionalFormatting sqref="AK110">
    <cfRule type="expression" priority="746" aboveAverage="0" equalAverage="0" bottom="0" percent="0" rank="0" text="" dxfId="36">
      <formula>#ref!="YES"</formula>
    </cfRule>
  </conditionalFormatting>
  <conditionalFormatting sqref="AL110">
    <cfRule type="expression" priority="747" aboveAverage="0" equalAverage="0" bottom="0" percent="0" rank="0" text="" dxfId="36">
      <formula>#ref!="YES"</formula>
    </cfRule>
  </conditionalFormatting>
  <conditionalFormatting sqref="AM110">
    <cfRule type="expression" priority="748" aboveAverage="0" equalAverage="0" bottom="0" percent="0" rank="0" text="" dxfId="36">
      <formula>#ref!="YES"</formula>
    </cfRule>
  </conditionalFormatting>
  <conditionalFormatting sqref="AN110">
    <cfRule type="expression" priority="749" aboveAverage="0" equalAverage="0" bottom="0" percent="0" rank="0" text="" dxfId="36">
      <formula>#ref!="YES"</formula>
    </cfRule>
  </conditionalFormatting>
  <conditionalFormatting sqref="AO110">
    <cfRule type="expression" priority="750" aboveAverage="0" equalAverage="0" bottom="0" percent="0" rank="0" text="" dxfId="36">
      <formula>#ref!="YES"</formula>
    </cfRule>
  </conditionalFormatting>
  <conditionalFormatting sqref="AP110">
    <cfRule type="expression" priority="751" aboveAverage="0" equalAverage="0" bottom="0" percent="0" rank="0" text="" dxfId="36">
      <formula>#ref!="YES"</formula>
    </cfRule>
  </conditionalFormatting>
  <conditionalFormatting sqref="AK111">
    <cfRule type="expression" priority="752" aboveAverage="0" equalAverage="0" bottom="0" percent="0" rank="0" text="" dxfId="36">
      <formula>#ref!="YES"</formula>
    </cfRule>
  </conditionalFormatting>
  <conditionalFormatting sqref="AL111">
    <cfRule type="expression" priority="753" aboveAverage="0" equalAverage="0" bottom="0" percent="0" rank="0" text="" dxfId="36">
      <formula>#ref!="YES"</formula>
    </cfRule>
  </conditionalFormatting>
  <conditionalFormatting sqref="AM111">
    <cfRule type="expression" priority="754" aboveAverage="0" equalAverage="0" bottom="0" percent="0" rank="0" text="" dxfId="36">
      <formula>#ref!="YES"</formula>
    </cfRule>
  </conditionalFormatting>
  <conditionalFormatting sqref="AN111">
    <cfRule type="expression" priority="755" aboveAverage="0" equalAverage="0" bottom="0" percent="0" rank="0" text="" dxfId="36">
      <formula>#ref!="YES"</formula>
    </cfRule>
  </conditionalFormatting>
  <conditionalFormatting sqref="AO111">
    <cfRule type="expression" priority="756" aboveAverage="0" equalAverage="0" bottom="0" percent="0" rank="0" text="" dxfId="36">
      <formula>#ref!="YES"</formula>
    </cfRule>
  </conditionalFormatting>
  <conditionalFormatting sqref="AP111">
    <cfRule type="expression" priority="757" aboveAverage="0" equalAverage="0" bottom="0" percent="0" rank="0" text="" dxfId="36">
      <formula>#ref!="YES"</formula>
    </cfRule>
  </conditionalFormatting>
  <conditionalFormatting sqref="AK112">
    <cfRule type="expression" priority="758" aboveAverage="0" equalAverage="0" bottom="0" percent="0" rank="0" text="" dxfId="36">
      <formula>#ref!="YES"</formula>
    </cfRule>
  </conditionalFormatting>
  <conditionalFormatting sqref="AL112">
    <cfRule type="expression" priority="759" aboveAverage="0" equalAverage="0" bottom="0" percent="0" rank="0" text="" dxfId="36">
      <formula>#ref!="YES"</formula>
    </cfRule>
  </conditionalFormatting>
  <conditionalFormatting sqref="AM112">
    <cfRule type="expression" priority="760" aboveAverage="0" equalAverage="0" bottom="0" percent="0" rank="0" text="" dxfId="36">
      <formula>#ref!="YES"</formula>
    </cfRule>
  </conditionalFormatting>
  <conditionalFormatting sqref="AN112">
    <cfRule type="expression" priority="761" aboveAverage="0" equalAverage="0" bottom="0" percent="0" rank="0" text="" dxfId="36">
      <formula>#ref!="YES"</formula>
    </cfRule>
  </conditionalFormatting>
  <conditionalFormatting sqref="AO112">
    <cfRule type="expression" priority="762" aboveAverage="0" equalAverage="0" bottom="0" percent="0" rank="0" text="" dxfId="36">
      <formula>#ref!="YES"</formula>
    </cfRule>
  </conditionalFormatting>
  <conditionalFormatting sqref="AP112">
    <cfRule type="expression" priority="763" aboveAverage="0" equalAverage="0" bottom="0" percent="0" rank="0" text="" dxfId="36">
      <formula>#ref!="YES"</formula>
    </cfRule>
  </conditionalFormatting>
  <conditionalFormatting sqref="AK113">
    <cfRule type="expression" priority="764" aboveAverage="0" equalAverage="0" bottom="0" percent="0" rank="0" text="" dxfId="36">
      <formula>#ref!="YES"</formula>
    </cfRule>
  </conditionalFormatting>
  <conditionalFormatting sqref="AL113">
    <cfRule type="expression" priority="765" aboveAverage="0" equalAverage="0" bottom="0" percent="0" rank="0" text="" dxfId="36">
      <formula>#ref!="YES"</formula>
    </cfRule>
  </conditionalFormatting>
  <conditionalFormatting sqref="AM113">
    <cfRule type="expression" priority="766" aboveAverage="0" equalAverage="0" bottom="0" percent="0" rank="0" text="" dxfId="36">
      <formula>#ref!="YES"</formula>
    </cfRule>
  </conditionalFormatting>
  <conditionalFormatting sqref="AN113">
    <cfRule type="expression" priority="767" aboveAverage="0" equalAverage="0" bottom="0" percent="0" rank="0" text="" dxfId="36">
      <formula>#ref!="YES"</formula>
    </cfRule>
  </conditionalFormatting>
  <conditionalFormatting sqref="AO113">
    <cfRule type="expression" priority="768" aboveAverage="0" equalAverage="0" bottom="0" percent="0" rank="0" text="" dxfId="36">
      <formula>#ref!="YES"</formula>
    </cfRule>
  </conditionalFormatting>
  <conditionalFormatting sqref="AP113">
    <cfRule type="expression" priority="769" aboveAverage="0" equalAverage="0" bottom="0" percent="0" rank="0" text="" dxfId="36">
      <formula>#ref!="YES"</formula>
    </cfRule>
  </conditionalFormatting>
  <conditionalFormatting sqref="AK114">
    <cfRule type="expression" priority="770" aboveAverage="0" equalAverage="0" bottom="0" percent="0" rank="0" text="" dxfId="36">
      <formula>#ref!="YES"</formula>
    </cfRule>
  </conditionalFormatting>
  <conditionalFormatting sqref="AL114">
    <cfRule type="expression" priority="771" aboveAverage="0" equalAverage="0" bottom="0" percent="0" rank="0" text="" dxfId="36">
      <formula>#ref!="YES"</formula>
    </cfRule>
  </conditionalFormatting>
  <conditionalFormatting sqref="AM114">
    <cfRule type="expression" priority="772" aboveAverage="0" equalAverage="0" bottom="0" percent="0" rank="0" text="" dxfId="36">
      <formula>#ref!="YES"</formula>
    </cfRule>
  </conditionalFormatting>
  <conditionalFormatting sqref="AN114">
    <cfRule type="expression" priority="773" aboveAverage="0" equalAverage="0" bottom="0" percent="0" rank="0" text="" dxfId="36">
      <formula>#ref!="YES"</formula>
    </cfRule>
  </conditionalFormatting>
  <conditionalFormatting sqref="AO114">
    <cfRule type="expression" priority="774" aboveAverage="0" equalAverage="0" bottom="0" percent="0" rank="0" text="" dxfId="36">
      <formula>#ref!="YES"</formula>
    </cfRule>
  </conditionalFormatting>
  <conditionalFormatting sqref="AP114">
    <cfRule type="expression" priority="775" aboveAverage="0" equalAverage="0" bottom="0" percent="0" rank="0" text="" dxfId="36">
      <formula>#ref!="YES"</formula>
    </cfRule>
  </conditionalFormatting>
  <conditionalFormatting sqref="AK115">
    <cfRule type="expression" priority="776" aboveAverage="0" equalAverage="0" bottom="0" percent="0" rank="0" text="" dxfId="36">
      <formula>#ref!="YES"</formula>
    </cfRule>
  </conditionalFormatting>
  <conditionalFormatting sqref="AL115">
    <cfRule type="expression" priority="777" aboveAverage="0" equalAverage="0" bottom="0" percent="0" rank="0" text="" dxfId="36">
      <formula>#ref!="YES"</formula>
    </cfRule>
  </conditionalFormatting>
  <conditionalFormatting sqref="AM115">
    <cfRule type="expression" priority="778" aboveAverage="0" equalAverage="0" bottom="0" percent="0" rank="0" text="" dxfId="36">
      <formula>#ref!="YES"</formula>
    </cfRule>
  </conditionalFormatting>
  <conditionalFormatting sqref="AN115">
    <cfRule type="expression" priority="779" aboveAverage="0" equalAverage="0" bottom="0" percent="0" rank="0" text="" dxfId="36">
      <formula>#ref!="YES"</formula>
    </cfRule>
  </conditionalFormatting>
  <conditionalFormatting sqref="AO115">
    <cfRule type="expression" priority="780" aboveAverage="0" equalAverage="0" bottom="0" percent="0" rank="0" text="" dxfId="36">
      <formula>#ref!="YES"</formula>
    </cfRule>
  </conditionalFormatting>
  <conditionalFormatting sqref="AP115">
    <cfRule type="expression" priority="781" aboveAverage="0" equalAverage="0" bottom="0" percent="0" rank="0" text="" dxfId="36">
      <formula>#ref!="YES"</formula>
    </cfRule>
  </conditionalFormatting>
  <conditionalFormatting sqref="AK116">
    <cfRule type="expression" priority="782" aboveAverage="0" equalAverage="0" bottom="0" percent="0" rank="0" text="" dxfId="36">
      <formula>#ref!="YES"</formula>
    </cfRule>
  </conditionalFormatting>
  <conditionalFormatting sqref="AL116">
    <cfRule type="expression" priority="783" aboveAverage="0" equalAverage="0" bottom="0" percent="0" rank="0" text="" dxfId="36">
      <formula>#ref!="YES"</formula>
    </cfRule>
  </conditionalFormatting>
  <conditionalFormatting sqref="AM116">
    <cfRule type="expression" priority="784" aboveAverage="0" equalAverage="0" bottom="0" percent="0" rank="0" text="" dxfId="36">
      <formula>#ref!="YES"</formula>
    </cfRule>
  </conditionalFormatting>
  <conditionalFormatting sqref="AN116">
    <cfRule type="expression" priority="785" aboveAverage="0" equalAverage="0" bottom="0" percent="0" rank="0" text="" dxfId="36">
      <formula>#ref!="YES"</formula>
    </cfRule>
  </conditionalFormatting>
  <conditionalFormatting sqref="AO116">
    <cfRule type="expression" priority="786" aboveAverage="0" equalAverage="0" bottom="0" percent="0" rank="0" text="" dxfId="36">
      <formula>#ref!="YES"</formula>
    </cfRule>
  </conditionalFormatting>
  <conditionalFormatting sqref="AP116">
    <cfRule type="expression" priority="787" aboveAverage="0" equalAverage="0" bottom="0" percent="0" rank="0" text="" dxfId="36">
      <formula>#ref!="YES"</formula>
    </cfRule>
  </conditionalFormatting>
  <conditionalFormatting sqref="AK117">
    <cfRule type="expression" priority="788" aboveAverage="0" equalAverage="0" bottom="0" percent="0" rank="0" text="" dxfId="36">
      <formula>#ref!="YES"</formula>
    </cfRule>
  </conditionalFormatting>
  <conditionalFormatting sqref="AL117">
    <cfRule type="expression" priority="789" aboveAverage="0" equalAverage="0" bottom="0" percent="0" rank="0" text="" dxfId="36">
      <formula>#ref!="YES"</formula>
    </cfRule>
  </conditionalFormatting>
  <conditionalFormatting sqref="AM117">
    <cfRule type="expression" priority="790" aboveAverage="0" equalAverage="0" bottom="0" percent="0" rank="0" text="" dxfId="36">
      <formula>#ref!="YES"</formula>
    </cfRule>
  </conditionalFormatting>
  <conditionalFormatting sqref="AN117">
    <cfRule type="expression" priority="791" aboveAverage="0" equalAverage="0" bottom="0" percent="0" rank="0" text="" dxfId="36">
      <formula>#ref!="YES"</formula>
    </cfRule>
  </conditionalFormatting>
  <conditionalFormatting sqref="AO117">
    <cfRule type="expression" priority="792" aboveAverage="0" equalAverage="0" bottom="0" percent="0" rank="0" text="" dxfId="36">
      <formula>#ref!="YES"</formula>
    </cfRule>
  </conditionalFormatting>
  <conditionalFormatting sqref="AP117">
    <cfRule type="expression" priority="793" aboveAverage="0" equalAverage="0" bottom="0" percent="0" rank="0" text="" dxfId="36">
      <formula>#ref!="YES"</formula>
    </cfRule>
  </conditionalFormatting>
  <conditionalFormatting sqref="AK118">
    <cfRule type="expression" priority="794" aboveAverage="0" equalAverage="0" bottom="0" percent="0" rank="0" text="" dxfId="36">
      <formula>#ref!="YES"</formula>
    </cfRule>
  </conditionalFormatting>
  <conditionalFormatting sqref="AL118">
    <cfRule type="expression" priority="795" aboveAverage="0" equalAverage="0" bottom="0" percent="0" rank="0" text="" dxfId="36">
      <formula>#ref!="YES"</formula>
    </cfRule>
  </conditionalFormatting>
  <conditionalFormatting sqref="AM118">
    <cfRule type="expression" priority="796" aboveAverage="0" equalAverage="0" bottom="0" percent="0" rank="0" text="" dxfId="36">
      <formula>#ref!="YES"</formula>
    </cfRule>
  </conditionalFormatting>
  <conditionalFormatting sqref="AN118">
    <cfRule type="expression" priority="797" aboveAverage="0" equalAverage="0" bottom="0" percent="0" rank="0" text="" dxfId="36">
      <formula>#ref!="YES"</formula>
    </cfRule>
  </conditionalFormatting>
  <conditionalFormatting sqref="AO118">
    <cfRule type="expression" priority="798" aboveAverage="0" equalAverage="0" bottom="0" percent="0" rank="0" text="" dxfId="36">
      <formula>#ref!="YES"</formula>
    </cfRule>
  </conditionalFormatting>
  <conditionalFormatting sqref="AP118">
    <cfRule type="expression" priority="799" aboveAverage="0" equalAverage="0" bottom="0" percent="0" rank="0" text="" dxfId="36">
      <formula>#ref!="YES"</formula>
    </cfRule>
  </conditionalFormatting>
  <conditionalFormatting sqref="AK119">
    <cfRule type="expression" priority="800" aboveAverage="0" equalAverage="0" bottom="0" percent="0" rank="0" text="" dxfId="36">
      <formula>#ref!="YES"</formula>
    </cfRule>
  </conditionalFormatting>
  <conditionalFormatting sqref="AL119">
    <cfRule type="expression" priority="801" aboveAverage="0" equalAverage="0" bottom="0" percent="0" rank="0" text="" dxfId="36">
      <formula>#ref!="YES"</formula>
    </cfRule>
  </conditionalFormatting>
  <conditionalFormatting sqref="AM119">
    <cfRule type="expression" priority="802" aboveAverage="0" equalAverage="0" bottom="0" percent="0" rank="0" text="" dxfId="36">
      <formula>#ref!="YES"</formula>
    </cfRule>
  </conditionalFormatting>
  <conditionalFormatting sqref="AN119">
    <cfRule type="expression" priority="803" aboveAverage="0" equalAverage="0" bottom="0" percent="0" rank="0" text="" dxfId="36">
      <formula>#ref!="YES"</formula>
    </cfRule>
  </conditionalFormatting>
  <conditionalFormatting sqref="AO119">
    <cfRule type="expression" priority="804" aboveAverage="0" equalAverage="0" bottom="0" percent="0" rank="0" text="" dxfId="36">
      <formula>#ref!="YES"</formula>
    </cfRule>
  </conditionalFormatting>
  <conditionalFormatting sqref="AP119">
    <cfRule type="expression" priority="805" aboveAverage="0" equalAverage="0" bottom="0" percent="0" rank="0" text="" dxfId="36">
      <formula>#ref!="YES"</formula>
    </cfRule>
  </conditionalFormatting>
  <conditionalFormatting sqref="AK120">
    <cfRule type="expression" priority="806" aboveAverage="0" equalAverage="0" bottom="0" percent="0" rank="0" text="" dxfId="36">
      <formula>#ref!="YES"</formula>
    </cfRule>
  </conditionalFormatting>
  <conditionalFormatting sqref="AL120">
    <cfRule type="expression" priority="807" aboveAverage="0" equalAverage="0" bottom="0" percent="0" rank="0" text="" dxfId="36">
      <formula>#ref!="YES"</formula>
    </cfRule>
  </conditionalFormatting>
  <conditionalFormatting sqref="AM120">
    <cfRule type="expression" priority="808" aboveAverage="0" equalAverage="0" bottom="0" percent="0" rank="0" text="" dxfId="36">
      <formula>#ref!="YES"</formula>
    </cfRule>
  </conditionalFormatting>
  <conditionalFormatting sqref="AN120">
    <cfRule type="expression" priority="809" aboveAverage="0" equalAverage="0" bottom="0" percent="0" rank="0" text="" dxfId="36">
      <formula>#ref!="YES"</formula>
    </cfRule>
  </conditionalFormatting>
  <conditionalFormatting sqref="AO120">
    <cfRule type="expression" priority="810" aboveAverage="0" equalAverage="0" bottom="0" percent="0" rank="0" text="" dxfId="36">
      <formula>#ref!="YES"</formula>
    </cfRule>
  </conditionalFormatting>
  <conditionalFormatting sqref="AP120">
    <cfRule type="expression" priority="811" aboveAverage="0" equalAverage="0" bottom="0" percent="0" rank="0" text="" dxfId="36">
      <formula>#ref!="YES"</formula>
    </cfRule>
  </conditionalFormatting>
  <conditionalFormatting sqref="AK121">
    <cfRule type="expression" priority="812" aboveAverage="0" equalAverage="0" bottom="0" percent="0" rank="0" text="" dxfId="36">
      <formula>#ref!="YES"</formula>
    </cfRule>
  </conditionalFormatting>
  <conditionalFormatting sqref="AL121">
    <cfRule type="expression" priority="813" aboveAverage="0" equalAverage="0" bottom="0" percent="0" rank="0" text="" dxfId="36">
      <formula>#ref!="YES"</formula>
    </cfRule>
  </conditionalFormatting>
  <conditionalFormatting sqref="AM121">
    <cfRule type="expression" priority="814" aboveAverage="0" equalAverage="0" bottom="0" percent="0" rank="0" text="" dxfId="36">
      <formula>#ref!="YES"</formula>
    </cfRule>
  </conditionalFormatting>
  <conditionalFormatting sqref="AN121">
    <cfRule type="expression" priority="815" aboveAverage="0" equalAverage="0" bottom="0" percent="0" rank="0" text="" dxfId="36">
      <formula>#ref!="YES"</formula>
    </cfRule>
  </conditionalFormatting>
  <conditionalFormatting sqref="AO121">
    <cfRule type="expression" priority="816" aboveAverage="0" equalAverage="0" bottom="0" percent="0" rank="0" text="" dxfId="36">
      <formula>#ref!="YES"</formula>
    </cfRule>
  </conditionalFormatting>
  <conditionalFormatting sqref="AP121">
    <cfRule type="expression" priority="817" aboveAverage="0" equalAverage="0" bottom="0" percent="0" rank="0" text="" dxfId="36">
      <formula>#ref!="YES"</formula>
    </cfRule>
  </conditionalFormatting>
  <conditionalFormatting sqref="AK122">
    <cfRule type="expression" priority="818" aboveAverage="0" equalAverage="0" bottom="0" percent="0" rank="0" text="" dxfId="36">
      <formula>#ref!="YES"</formula>
    </cfRule>
  </conditionalFormatting>
  <conditionalFormatting sqref="AL122">
    <cfRule type="expression" priority="819" aboveAverage="0" equalAverage="0" bottom="0" percent="0" rank="0" text="" dxfId="36">
      <formula>#ref!="YES"</formula>
    </cfRule>
  </conditionalFormatting>
  <conditionalFormatting sqref="AM122">
    <cfRule type="expression" priority="820" aboveAverage="0" equalAverage="0" bottom="0" percent="0" rank="0" text="" dxfId="36">
      <formula>#ref!="YES"</formula>
    </cfRule>
  </conditionalFormatting>
  <conditionalFormatting sqref="AN122">
    <cfRule type="expression" priority="821" aboveAverage="0" equalAverage="0" bottom="0" percent="0" rank="0" text="" dxfId="36">
      <formula>#ref!="YES"</formula>
    </cfRule>
  </conditionalFormatting>
  <conditionalFormatting sqref="AO122">
    <cfRule type="expression" priority="822" aboveAverage="0" equalAverage="0" bottom="0" percent="0" rank="0" text="" dxfId="36">
      <formula>#ref!="YES"</formula>
    </cfRule>
  </conditionalFormatting>
  <conditionalFormatting sqref="AP122">
    <cfRule type="expression" priority="823" aboveAverage="0" equalAverage="0" bottom="0" percent="0" rank="0" text="" dxfId="36">
      <formula>#ref!="YES"</formula>
    </cfRule>
  </conditionalFormatting>
  <conditionalFormatting sqref="AK123">
    <cfRule type="expression" priority="824" aboveAverage="0" equalAverage="0" bottom="0" percent="0" rank="0" text="" dxfId="36">
      <formula>#ref!="YES"</formula>
    </cfRule>
  </conditionalFormatting>
  <conditionalFormatting sqref="AL123">
    <cfRule type="expression" priority="825" aboveAverage="0" equalAverage="0" bottom="0" percent="0" rank="0" text="" dxfId="36">
      <formula>#ref!="YES"</formula>
    </cfRule>
  </conditionalFormatting>
  <conditionalFormatting sqref="AM123">
    <cfRule type="expression" priority="826" aboveAverage="0" equalAverage="0" bottom="0" percent="0" rank="0" text="" dxfId="36">
      <formula>#ref!="YES"</formula>
    </cfRule>
  </conditionalFormatting>
  <conditionalFormatting sqref="AN123">
    <cfRule type="expression" priority="827" aboveAverage="0" equalAverage="0" bottom="0" percent="0" rank="0" text="" dxfId="36">
      <formula>#ref!="YES"</formula>
    </cfRule>
  </conditionalFormatting>
  <conditionalFormatting sqref="AO123">
    <cfRule type="expression" priority="828" aboveAverage="0" equalAverage="0" bottom="0" percent="0" rank="0" text="" dxfId="36">
      <formula>#ref!="YES"</formula>
    </cfRule>
  </conditionalFormatting>
  <conditionalFormatting sqref="AP123">
    <cfRule type="expression" priority="829" aboveAverage="0" equalAverage="0" bottom="0" percent="0" rank="0" text="" dxfId="36">
      <formula>#ref!="YES"</formula>
    </cfRule>
  </conditionalFormatting>
  <conditionalFormatting sqref="AK124">
    <cfRule type="expression" priority="830" aboveAverage="0" equalAverage="0" bottom="0" percent="0" rank="0" text="" dxfId="36">
      <formula>#ref!="YES"</formula>
    </cfRule>
  </conditionalFormatting>
  <conditionalFormatting sqref="AL124">
    <cfRule type="expression" priority="831" aboveAverage="0" equalAverage="0" bottom="0" percent="0" rank="0" text="" dxfId="36">
      <formula>#ref!="YES"</formula>
    </cfRule>
  </conditionalFormatting>
  <conditionalFormatting sqref="AM124">
    <cfRule type="expression" priority="832" aboveAverage="0" equalAverage="0" bottom="0" percent="0" rank="0" text="" dxfId="36">
      <formula>#ref!="YES"</formula>
    </cfRule>
  </conditionalFormatting>
  <conditionalFormatting sqref="AN124">
    <cfRule type="expression" priority="833" aboveAverage="0" equalAverage="0" bottom="0" percent="0" rank="0" text="" dxfId="36">
      <formula>#ref!="YES"</formula>
    </cfRule>
  </conditionalFormatting>
  <conditionalFormatting sqref="AO124">
    <cfRule type="expression" priority="834" aboveAverage="0" equalAverage="0" bottom="0" percent="0" rank="0" text="" dxfId="36">
      <formula>#ref!="YES"</formula>
    </cfRule>
  </conditionalFormatting>
  <conditionalFormatting sqref="AP124">
    <cfRule type="expression" priority="835" aboveAverage="0" equalAverage="0" bottom="0" percent="0" rank="0" text="" dxfId="36">
      <formula>#ref!="YES"</formula>
    </cfRule>
  </conditionalFormatting>
  <conditionalFormatting sqref="AK125">
    <cfRule type="expression" priority="836" aboveAverage="0" equalAverage="0" bottom="0" percent="0" rank="0" text="" dxfId="36">
      <formula>#ref!="YES"</formula>
    </cfRule>
  </conditionalFormatting>
  <conditionalFormatting sqref="AL125">
    <cfRule type="expression" priority="837" aboveAverage="0" equalAverage="0" bottom="0" percent="0" rank="0" text="" dxfId="36">
      <formula>#ref!="YES"</formula>
    </cfRule>
  </conditionalFormatting>
  <conditionalFormatting sqref="AM125">
    <cfRule type="expression" priority="838" aboveAverage="0" equalAverage="0" bottom="0" percent="0" rank="0" text="" dxfId="36">
      <formula>#ref!="YES"</formula>
    </cfRule>
  </conditionalFormatting>
  <conditionalFormatting sqref="AN125">
    <cfRule type="expression" priority="839" aboveAverage="0" equalAverage="0" bottom="0" percent="0" rank="0" text="" dxfId="36">
      <formula>#ref!="YES"</formula>
    </cfRule>
  </conditionalFormatting>
  <conditionalFormatting sqref="AO125">
    <cfRule type="expression" priority="840" aboveAverage="0" equalAverage="0" bottom="0" percent="0" rank="0" text="" dxfId="36">
      <formula>#ref!="YES"</formula>
    </cfRule>
  </conditionalFormatting>
  <conditionalFormatting sqref="AP125">
    <cfRule type="expression" priority="841" aboveAverage="0" equalAverage="0" bottom="0" percent="0" rank="0" text="" dxfId="36">
      <formula>#ref!="YES"</formula>
    </cfRule>
  </conditionalFormatting>
  <conditionalFormatting sqref="AK126">
    <cfRule type="expression" priority="842" aboveAverage="0" equalAverage="0" bottom="0" percent="0" rank="0" text="" dxfId="36">
      <formula>#ref!="YES"</formula>
    </cfRule>
  </conditionalFormatting>
  <conditionalFormatting sqref="AL126">
    <cfRule type="expression" priority="843" aboveAverage="0" equalAverage="0" bottom="0" percent="0" rank="0" text="" dxfId="36">
      <formula>#ref!="YES"</formula>
    </cfRule>
  </conditionalFormatting>
  <conditionalFormatting sqref="AM126">
    <cfRule type="expression" priority="844" aboveAverage="0" equalAverage="0" bottom="0" percent="0" rank="0" text="" dxfId="36">
      <formula>#ref!="YES"</formula>
    </cfRule>
  </conditionalFormatting>
  <conditionalFormatting sqref="AN126">
    <cfRule type="expression" priority="845" aboveAverage="0" equalAverage="0" bottom="0" percent="0" rank="0" text="" dxfId="36">
      <formula>#ref!="YES"</formula>
    </cfRule>
  </conditionalFormatting>
  <conditionalFormatting sqref="AO126">
    <cfRule type="expression" priority="846" aboveAverage="0" equalAverage="0" bottom="0" percent="0" rank="0" text="" dxfId="36">
      <formula>#ref!="YES"</formula>
    </cfRule>
  </conditionalFormatting>
  <conditionalFormatting sqref="AP126">
    <cfRule type="expression" priority="847" aboveAverage="0" equalAverage="0" bottom="0" percent="0" rank="0" text="" dxfId="36">
      <formula>#ref!="YES"</formula>
    </cfRule>
  </conditionalFormatting>
  <conditionalFormatting sqref="AK127">
    <cfRule type="expression" priority="848" aboveAverage="0" equalAverage="0" bottom="0" percent="0" rank="0" text="" dxfId="36">
      <formula>#ref!="YES"</formula>
    </cfRule>
  </conditionalFormatting>
  <conditionalFormatting sqref="AL127">
    <cfRule type="expression" priority="849" aboveAverage="0" equalAverage="0" bottom="0" percent="0" rank="0" text="" dxfId="36">
      <formula>#ref!="YES"</formula>
    </cfRule>
  </conditionalFormatting>
  <conditionalFormatting sqref="AM127">
    <cfRule type="expression" priority="850" aboveAverage="0" equalAverage="0" bottom="0" percent="0" rank="0" text="" dxfId="36">
      <formula>#ref!="YES"</formula>
    </cfRule>
  </conditionalFormatting>
  <conditionalFormatting sqref="AN127">
    <cfRule type="expression" priority="851" aboveAverage="0" equalAverage="0" bottom="0" percent="0" rank="0" text="" dxfId="36">
      <formula>#ref!="YES"</formula>
    </cfRule>
  </conditionalFormatting>
  <conditionalFormatting sqref="AO127">
    <cfRule type="expression" priority="852" aboveAverage="0" equalAverage="0" bottom="0" percent="0" rank="0" text="" dxfId="36">
      <formula>#ref!="YES"</formula>
    </cfRule>
  </conditionalFormatting>
  <conditionalFormatting sqref="AP127">
    <cfRule type="expression" priority="853" aboveAverage="0" equalAverage="0" bottom="0" percent="0" rank="0" text="" dxfId="36">
      <formula>#ref!="YES"</formula>
    </cfRule>
  </conditionalFormatting>
  <conditionalFormatting sqref="AK128">
    <cfRule type="expression" priority="854" aboveAverage="0" equalAverage="0" bottom="0" percent="0" rank="0" text="" dxfId="36">
      <formula>#ref!="YES"</formula>
    </cfRule>
  </conditionalFormatting>
  <conditionalFormatting sqref="AL128">
    <cfRule type="expression" priority="855" aboveAverage="0" equalAverage="0" bottom="0" percent="0" rank="0" text="" dxfId="36">
      <formula>#ref!="YES"</formula>
    </cfRule>
  </conditionalFormatting>
  <conditionalFormatting sqref="AM128">
    <cfRule type="expression" priority="856" aboveAverage="0" equalAverage="0" bottom="0" percent="0" rank="0" text="" dxfId="36">
      <formula>#ref!="YES"</formula>
    </cfRule>
  </conditionalFormatting>
  <conditionalFormatting sqref="AN128">
    <cfRule type="expression" priority="857" aboveAverage="0" equalAverage="0" bottom="0" percent="0" rank="0" text="" dxfId="36">
      <formula>#ref!="YES"</formula>
    </cfRule>
  </conditionalFormatting>
  <conditionalFormatting sqref="AO128">
    <cfRule type="expression" priority="858" aboveAverage="0" equalAverage="0" bottom="0" percent="0" rank="0" text="" dxfId="36">
      <formula>#ref!="YES"</formula>
    </cfRule>
  </conditionalFormatting>
  <conditionalFormatting sqref="AP128">
    <cfRule type="expression" priority="859" aboveAverage="0" equalAverage="0" bottom="0" percent="0" rank="0" text="" dxfId="36">
      <formula>#ref!="YES"</formula>
    </cfRule>
  </conditionalFormatting>
  <conditionalFormatting sqref="AK129">
    <cfRule type="expression" priority="860" aboveAverage="0" equalAverage="0" bottom="0" percent="0" rank="0" text="" dxfId="36">
      <formula>#ref!="YES"</formula>
    </cfRule>
  </conditionalFormatting>
  <conditionalFormatting sqref="AL129">
    <cfRule type="expression" priority="861" aboveAverage="0" equalAverage="0" bottom="0" percent="0" rank="0" text="" dxfId="36">
      <formula>#ref!="YES"</formula>
    </cfRule>
  </conditionalFormatting>
  <conditionalFormatting sqref="AM129">
    <cfRule type="expression" priority="862" aboveAverage="0" equalAverage="0" bottom="0" percent="0" rank="0" text="" dxfId="36">
      <formula>#ref!="YES"</formula>
    </cfRule>
  </conditionalFormatting>
  <conditionalFormatting sqref="AN129">
    <cfRule type="expression" priority="863" aboveAverage="0" equalAverage="0" bottom="0" percent="0" rank="0" text="" dxfId="36">
      <formula>#ref!="YES"</formula>
    </cfRule>
  </conditionalFormatting>
  <conditionalFormatting sqref="AO129">
    <cfRule type="expression" priority="864" aboveAverage="0" equalAverage="0" bottom="0" percent="0" rank="0" text="" dxfId="36">
      <formula>#ref!="YES"</formula>
    </cfRule>
  </conditionalFormatting>
  <conditionalFormatting sqref="AP129">
    <cfRule type="expression" priority="865" aboveAverage="0" equalAverage="0" bottom="0" percent="0" rank="0" text="" dxfId="36">
      <formula>#ref!="YES"</formula>
    </cfRule>
  </conditionalFormatting>
  <conditionalFormatting sqref="AK130">
    <cfRule type="expression" priority="866" aboveAverage="0" equalAverage="0" bottom="0" percent="0" rank="0" text="" dxfId="36">
      <formula>#ref!="YES"</formula>
    </cfRule>
  </conditionalFormatting>
  <conditionalFormatting sqref="AL130">
    <cfRule type="expression" priority="867" aboveAverage="0" equalAverage="0" bottom="0" percent="0" rank="0" text="" dxfId="36">
      <formula>#ref!="YES"</formula>
    </cfRule>
  </conditionalFormatting>
  <conditionalFormatting sqref="AM130">
    <cfRule type="expression" priority="868" aboveAverage="0" equalAverage="0" bottom="0" percent="0" rank="0" text="" dxfId="36">
      <formula>#ref!="YES"</formula>
    </cfRule>
  </conditionalFormatting>
  <conditionalFormatting sqref="AN130">
    <cfRule type="expression" priority="869" aboveAverage="0" equalAverage="0" bottom="0" percent="0" rank="0" text="" dxfId="36">
      <formula>#ref!="YES"</formula>
    </cfRule>
  </conditionalFormatting>
  <conditionalFormatting sqref="AO130">
    <cfRule type="expression" priority="870" aboveAverage="0" equalAverage="0" bottom="0" percent="0" rank="0" text="" dxfId="36">
      <formula>#ref!="YES"</formula>
    </cfRule>
  </conditionalFormatting>
  <conditionalFormatting sqref="AP130">
    <cfRule type="expression" priority="871" aboveAverage="0" equalAverage="0" bottom="0" percent="0" rank="0" text="" dxfId="36">
      <formula>#ref!="YES"</formula>
    </cfRule>
  </conditionalFormatting>
  <conditionalFormatting sqref="AK131">
    <cfRule type="expression" priority="872" aboveAverage="0" equalAverage="0" bottom="0" percent="0" rank="0" text="" dxfId="36">
      <formula>#ref!="YES"</formula>
    </cfRule>
  </conditionalFormatting>
  <conditionalFormatting sqref="AL131">
    <cfRule type="expression" priority="873" aboveAverage="0" equalAverage="0" bottom="0" percent="0" rank="0" text="" dxfId="36">
      <formula>#ref!="YES"</formula>
    </cfRule>
  </conditionalFormatting>
  <conditionalFormatting sqref="AM131">
    <cfRule type="expression" priority="874" aboveAverage="0" equalAverage="0" bottom="0" percent="0" rank="0" text="" dxfId="36">
      <formula>#ref!="YES"</formula>
    </cfRule>
  </conditionalFormatting>
  <conditionalFormatting sqref="AN131">
    <cfRule type="expression" priority="875" aboveAverage="0" equalAverage="0" bottom="0" percent="0" rank="0" text="" dxfId="36">
      <formula>#ref!="YES"</formula>
    </cfRule>
  </conditionalFormatting>
  <conditionalFormatting sqref="AO131">
    <cfRule type="expression" priority="876" aboveAverage="0" equalAverage="0" bottom="0" percent="0" rank="0" text="" dxfId="36">
      <formula>#ref!="YES"</formula>
    </cfRule>
  </conditionalFormatting>
  <conditionalFormatting sqref="AP131">
    <cfRule type="expression" priority="877" aboveAverage="0" equalAverage="0" bottom="0" percent="0" rank="0" text="" dxfId="36">
      <formula>#ref!="YES"</formula>
    </cfRule>
  </conditionalFormatting>
  <conditionalFormatting sqref="AK132">
    <cfRule type="expression" priority="878" aboveAverage="0" equalAverage="0" bottom="0" percent="0" rank="0" text="" dxfId="36">
      <formula>#ref!="YES"</formula>
    </cfRule>
  </conditionalFormatting>
  <conditionalFormatting sqref="AL132">
    <cfRule type="expression" priority="879" aboveAverage="0" equalAverage="0" bottom="0" percent="0" rank="0" text="" dxfId="36">
      <formula>#ref!="YES"</formula>
    </cfRule>
  </conditionalFormatting>
  <conditionalFormatting sqref="AM132">
    <cfRule type="expression" priority="880" aboveAverage="0" equalAverage="0" bottom="0" percent="0" rank="0" text="" dxfId="36">
      <formula>#ref!="YES"</formula>
    </cfRule>
  </conditionalFormatting>
  <conditionalFormatting sqref="AN132">
    <cfRule type="expression" priority="881" aboveAverage="0" equalAverage="0" bottom="0" percent="0" rank="0" text="" dxfId="36">
      <formula>#ref!="YES"</formula>
    </cfRule>
  </conditionalFormatting>
  <conditionalFormatting sqref="AO132">
    <cfRule type="expression" priority="882" aboveAverage="0" equalAverage="0" bottom="0" percent="0" rank="0" text="" dxfId="36">
      <formula>#ref!="YES"</formula>
    </cfRule>
  </conditionalFormatting>
  <conditionalFormatting sqref="AP132">
    <cfRule type="expression" priority="883" aboveAverage="0" equalAverage="0" bottom="0" percent="0" rank="0" text="" dxfId="36">
      <formula>#ref!="YES"</formula>
    </cfRule>
  </conditionalFormatting>
  <conditionalFormatting sqref="AK133">
    <cfRule type="expression" priority="884" aboveAverage="0" equalAverage="0" bottom="0" percent="0" rank="0" text="" dxfId="36">
      <formula>#ref!="YES"</formula>
    </cfRule>
  </conditionalFormatting>
  <conditionalFormatting sqref="AL133">
    <cfRule type="expression" priority="885" aboveAverage="0" equalAverage="0" bottom="0" percent="0" rank="0" text="" dxfId="36">
      <formula>#ref!="YES"</formula>
    </cfRule>
  </conditionalFormatting>
  <conditionalFormatting sqref="AM133">
    <cfRule type="expression" priority="886" aboveAverage="0" equalAverage="0" bottom="0" percent="0" rank="0" text="" dxfId="36">
      <formula>#ref!="YES"</formula>
    </cfRule>
  </conditionalFormatting>
  <conditionalFormatting sqref="AN133">
    <cfRule type="expression" priority="887" aboveAverage="0" equalAverage="0" bottom="0" percent="0" rank="0" text="" dxfId="36">
      <formula>#ref!="YES"</formula>
    </cfRule>
  </conditionalFormatting>
  <conditionalFormatting sqref="AO133">
    <cfRule type="expression" priority="888" aboveAverage="0" equalAverage="0" bottom="0" percent="0" rank="0" text="" dxfId="36">
      <formula>#ref!="YES"</formula>
    </cfRule>
  </conditionalFormatting>
  <conditionalFormatting sqref="AP133">
    <cfRule type="expression" priority="889" aboveAverage="0" equalAverage="0" bottom="0" percent="0" rank="0" text="" dxfId="36">
      <formula>#ref!="YES"</formula>
    </cfRule>
  </conditionalFormatting>
  <conditionalFormatting sqref="AK134">
    <cfRule type="expression" priority="890" aboveAverage="0" equalAverage="0" bottom="0" percent="0" rank="0" text="" dxfId="36">
      <formula>#ref!="YES"</formula>
    </cfRule>
  </conditionalFormatting>
  <conditionalFormatting sqref="AL134">
    <cfRule type="expression" priority="891" aboveAverage="0" equalAverage="0" bottom="0" percent="0" rank="0" text="" dxfId="36">
      <formula>#ref!="YES"</formula>
    </cfRule>
  </conditionalFormatting>
  <conditionalFormatting sqref="AM134">
    <cfRule type="expression" priority="892" aboveAverage="0" equalAverage="0" bottom="0" percent="0" rank="0" text="" dxfId="36">
      <formula>#ref!="YES"</formula>
    </cfRule>
  </conditionalFormatting>
  <conditionalFormatting sqref="AN134">
    <cfRule type="expression" priority="893" aboveAverage="0" equalAverage="0" bottom="0" percent="0" rank="0" text="" dxfId="36">
      <formula>#ref!="YES"</formula>
    </cfRule>
  </conditionalFormatting>
  <conditionalFormatting sqref="AO134">
    <cfRule type="expression" priority="894" aboveAverage="0" equalAverage="0" bottom="0" percent="0" rank="0" text="" dxfId="36">
      <formula>#ref!="YES"</formula>
    </cfRule>
  </conditionalFormatting>
  <conditionalFormatting sqref="AP134">
    <cfRule type="expression" priority="895" aboveAverage="0" equalAverage="0" bottom="0" percent="0" rank="0" text="" dxfId="36">
      <formula>#ref!="YES"</formula>
    </cfRule>
  </conditionalFormatting>
  <conditionalFormatting sqref="AK135">
    <cfRule type="expression" priority="896" aboveAverage="0" equalAverage="0" bottom="0" percent="0" rank="0" text="" dxfId="36">
      <formula>#ref!="YES"</formula>
    </cfRule>
  </conditionalFormatting>
  <conditionalFormatting sqref="AL135">
    <cfRule type="expression" priority="897" aboveAverage="0" equalAverage="0" bottom="0" percent="0" rank="0" text="" dxfId="36">
      <formula>#ref!="YES"</formula>
    </cfRule>
  </conditionalFormatting>
  <conditionalFormatting sqref="AM135">
    <cfRule type="expression" priority="898" aboveAverage="0" equalAverage="0" bottom="0" percent="0" rank="0" text="" dxfId="36">
      <formula>#ref!="YES"</formula>
    </cfRule>
  </conditionalFormatting>
  <conditionalFormatting sqref="AN135">
    <cfRule type="expression" priority="899" aboveAverage="0" equalAverage="0" bottom="0" percent="0" rank="0" text="" dxfId="36">
      <formula>#ref!="YES"</formula>
    </cfRule>
  </conditionalFormatting>
  <conditionalFormatting sqref="AO135">
    <cfRule type="expression" priority="900" aboveAverage="0" equalAverage="0" bottom="0" percent="0" rank="0" text="" dxfId="36">
      <formula>#ref!="YES"</formula>
    </cfRule>
  </conditionalFormatting>
  <conditionalFormatting sqref="AP135">
    <cfRule type="expression" priority="901" aboveAverage="0" equalAverage="0" bottom="0" percent="0" rank="0" text="" dxfId="36">
      <formula>#ref!="YES"</formula>
    </cfRule>
  </conditionalFormatting>
  <conditionalFormatting sqref="AK136">
    <cfRule type="expression" priority="902" aboveAverage="0" equalAverage="0" bottom="0" percent="0" rank="0" text="" dxfId="36">
      <formula>#ref!="YES"</formula>
    </cfRule>
  </conditionalFormatting>
  <conditionalFormatting sqref="AL136">
    <cfRule type="expression" priority="903" aboveAverage="0" equalAverage="0" bottom="0" percent="0" rank="0" text="" dxfId="36">
      <formula>#ref!="YES"</formula>
    </cfRule>
  </conditionalFormatting>
  <conditionalFormatting sqref="AM136">
    <cfRule type="expression" priority="904" aboveAverage="0" equalAverage="0" bottom="0" percent="0" rank="0" text="" dxfId="36">
      <formula>#ref!="YES"</formula>
    </cfRule>
  </conditionalFormatting>
  <conditionalFormatting sqref="AN136">
    <cfRule type="expression" priority="905" aboveAverage="0" equalAverage="0" bottom="0" percent="0" rank="0" text="" dxfId="36">
      <formula>#ref!="YES"</formula>
    </cfRule>
  </conditionalFormatting>
  <conditionalFormatting sqref="AO136">
    <cfRule type="expression" priority="906" aboveAverage="0" equalAverage="0" bottom="0" percent="0" rank="0" text="" dxfId="36">
      <formula>#ref!="YES"</formula>
    </cfRule>
  </conditionalFormatting>
  <conditionalFormatting sqref="AP136">
    <cfRule type="expression" priority="907" aboveAverage="0" equalAverage="0" bottom="0" percent="0" rank="0" text="" dxfId="36">
      <formula>#ref!="YES"</formula>
    </cfRule>
  </conditionalFormatting>
  <conditionalFormatting sqref="AK137">
    <cfRule type="expression" priority="908" aboveAverage="0" equalAverage="0" bottom="0" percent="0" rank="0" text="" dxfId="36">
      <formula>#ref!="YES"</formula>
    </cfRule>
  </conditionalFormatting>
  <conditionalFormatting sqref="AL137">
    <cfRule type="expression" priority="909" aboveAverage="0" equalAverage="0" bottom="0" percent="0" rank="0" text="" dxfId="36">
      <formula>#ref!="YES"</formula>
    </cfRule>
  </conditionalFormatting>
  <conditionalFormatting sqref="AM137">
    <cfRule type="expression" priority="910" aboveAverage="0" equalAverage="0" bottom="0" percent="0" rank="0" text="" dxfId="36">
      <formula>#ref!="YES"</formula>
    </cfRule>
  </conditionalFormatting>
  <conditionalFormatting sqref="AN137">
    <cfRule type="expression" priority="911" aboveAverage="0" equalAverage="0" bottom="0" percent="0" rank="0" text="" dxfId="36">
      <formula>#ref!="YES"</formula>
    </cfRule>
  </conditionalFormatting>
  <conditionalFormatting sqref="AO137">
    <cfRule type="expression" priority="912" aboveAverage="0" equalAverage="0" bottom="0" percent="0" rank="0" text="" dxfId="36">
      <formula>#ref!="YES"</formula>
    </cfRule>
  </conditionalFormatting>
  <conditionalFormatting sqref="AP137">
    <cfRule type="expression" priority="913" aboveAverage="0" equalAverage="0" bottom="0" percent="0" rank="0" text="" dxfId="36">
      <formula>#ref!="YES"</formula>
    </cfRule>
  </conditionalFormatting>
  <conditionalFormatting sqref="AK138">
    <cfRule type="expression" priority="914" aboveAverage="0" equalAverage="0" bottom="0" percent="0" rank="0" text="" dxfId="36">
      <formula>#ref!="YES"</formula>
    </cfRule>
  </conditionalFormatting>
  <conditionalFormatting sqref="AL138">
    <cfRule type="expression" priority="915" aboveAverage="0" equalAverage="0" bottom="0" percent="0" rank="0" text="" dxfId="36">
      <formula>#ref!="YES"</formula>
    </cfRule>
  </conditionalFormatting>
  <conditionalFormatting sqref="AM138">
    <cfRule type="expression" priority="916" aboveAverage="0" equalAverage="0" bottom="0" percent="0" rank="0" text="" dxfId="36">
      <formula>#ref!="YES"</formula>
    </cfRule>
  </conditionalFormatting>
  <conditionalFormatting sqref="AN138">
    <cfRule type="expression" priority="917" aboveAverage="0" equalAverage="0" bottom="0" percent="0" rank="0" text="" dxfId="36">
      <formula>#ref!="YES"</formula>
    </cfRule>
  </conditionalFormatting>
  <conditionalFormatting sqref="AO138">
    <cfRule type="expression" priority="918" aboveAverage="0" equalAverage="0" bottom="0" percent="0" rank="0" text="" dxfId="36">
      <formula>#ref!="YES"</formula>
    </cfRule>
  </conditionalFormatting>
  <conditionalFormatting sqref="AP138">
    <cfRule type="expression" priority="919" aboveAverage="0" equalAverage="0" bottom="0" percent="0" rank="0" text="" dxfId="36">
      <formula>#ref!="YES"</formula>
    </cfRule>
  </conditionalFormatting>
  <conditionalFormatting sqref="AK139">
    <cfRule type="expression" priority="920" aboveAverage="0" equalAverage="0" bottom="0" percent="0" rank="0" text="" dxfId="36">
      <formula>#ref!="YES"</formula>
    </cfRule>
  </conditionalFormatting>
  <conditionalFormatting sqref="AL139">
    <cfRule type="expression" priority="921" aboveAverage="0" equalAverage="0" bottom="0" percent="0" rank="0" text="" dxfId="36">
      <formula>#ref!="YES"</formula>
    </cfRule>
  </conditionalFormatting>
  <conditionalFormatting sqref="AM139">
    <cfRule type="expression" priority="922" aboveAverage="0" equalAverage="0" bottom="0" percent="0" rank="0" text="" dxfId="36">
      <formula>#ref!="YES"</formula>
    </cfRule>
  </conditionalFormatting>
  <conditionalFormatting sqref="AN139">
    <cfRule type="expression" priority="923" aboveAverage="0" equalAverage="0" bottom="0" percent="0" rank="0" text="" dxfId="36">
      <formula>#ref!="YES"</formula>
    </cfRule>
  </conditionalFormatting>
  <conditionalFormatting sqref="AO139">
    <cfRule type="expression" priority="924" aboveAverage="0" equalAverage="0" bottom="0" percent="0" rank="0" text="" dxfId="36">
      <formula>#ref!="YES"</formula>
    </cfRule>
  </conditionalFormatting>
  <conditionalFormatting sqref="AP139">
    <cfRule type="expression" priority="925" aboveAverage="0" equalAverage="0" bottom="0" percent="0" rank="0" text="" dxfId="36">
      <formula>#ref!="YES"</formula>
    </cfRule>
  </conditionalFormatting>
  <conditionalFormatting sqref="AK140">
    <cfRule type="expression" priority="926" aboveAverage="0" equalAverage="0" bottom="0" percent="0" rank="0" text="" dxfId="36">
      <formula>#ref!="YES"</formula>
    </cfRule>
  </conditionalFormatting>
  <conditionalFormatting sqref="AL140">
    <cfRule type="expression" priority="927" aboveAverage="0" equalAverage="0" bottom="0" percent="0" rank="0" text="" dxfId="36">
      <formula>#ref!="YES"</formula>
    </cfRule>
  </conditionalFormatting>
  <conditionalFormatting sqref="AM140">
    <cfRule type="expression" priority="928" aboveAverage="0" equalAverage="0" bottom="0" percent="0" rank="0" text="" dxfId="36">
      <formula>#ref!="YES"</formula>
    </cfRule>
  </conditionalFormatting>
  <conditionalFormatting sqref="AN140">
    <cfRule type="expression" priority="929" aboveAverage="0" equalAverage="0" bottom="0" percent="0" rank="0" text="" dxfId="36">
      <formula>#ref!="YES"</formula>
    </cfRule>
  </conditionalFormatting>
  <conditionalFormatting sqref="AO140">
    <cfRule type="expression" priority="930" aboveAverage="0" equalAverage="0" bottom="0" percent="0" rank="0" text="" dxfId="36">
      <formula>#ref!="YES"</formula>
    </cfRule>
  </conditionalFormatting>
  <conditionalFormatting sqref="AP140">
    <cfRule type="expression" priority="931" aboveAverage="0" equalAverage="0" bottom="0" percent="0" rank="0" text="" dxfId="36">
      <formula>#ref!="YES"</formula>
    </cfRule>
  </conditionalFormatting>
  <conditionalFormatting sqref="AK141">
    <cfRule type="expression" priority="932" aboveAverage="0" equalAverage="0" bottom="0" percent="0" rank="0" text="" dxfId="36">
      <formula>#ref!="YES"</formula>
    </cfRule>
  </conditionalFormatting>
  <conditionalFormatting sqref="AL141">
    <cfRule type="expression" priority="933" aboveAverage="0" equalAverage="0" bottom="0" percent="0" rank="0" text="" dxfId="36">
      <formula>#ref!="YES"</formula>
    </cfRule>
  </conditionalFormatting>
  <conditionalFormatting sqref="AM141">
    <cfRule type="expression" priority="934" aboveAverage="0" equalAverage="0" bottom="0" percent="0" rank="0" text="" dxfId="36">
      <formula>#ref!="YES"</formula>
    </cfRule>
  </conditionalFormatting>
  <conditionalFormatting sqref="AN141">
    <cfRule type="expression" priority="935" aboveAverage="0" equalAverage="0" bottom="0" percent="0" rank="0" text="" dxfId="36">
      <formula>#ref!="YES"</formula>
    </cfRule>
  </conditionalFormatting>
  <conditionalFormatting sqref="AO141">
    <cfRule type="expression" priority="936" aboveAverage="0" equalAverage="0" bottom="0" percent="0" rank="0" text="" dxfId="36">
      <formula>#ref!="YES"</formula>
    </cfRule>
  </conditionalFormatting>
  <conditionalFormatting sqref="AP141">
    <cfRule type="expression" priority="937" aboveAverage="0" equalAverage="0" bottom="0" percent="0" rank="0" text="" dxfId="36">
      <formula>#ref!="YES"</formula>
    </cfRule>
  </conditionalFormatting>
  <conditionalFormatting sqref="AK142">
    <cfRule type="expression" priority="938" aboveAverage="0" equalAverage="0" bottom="0" percent="0" rank="0" text="" dxfId="36">
      <formula>#ref!="YES"</formula>
    </cfRule>
  </conditionalFormatting>
  <conditionalFormatting sqref="AL142">
    <cfRule type="expression" priority="939" aboveAverage="0" equalAverage="0" bottom="0" percent="0" rank="0" text="" dxfId="36">
      <formula>#ref!="YES"</formula>
    </cfRule>
  </conditionalFormatting>
  <conditionalFormatting sqref="AM142">
    <cfRule type="expression" priority="940" aboveAverage="0" equalAverage="0" bottom="0" percent="0" rank="0" text="" dxfId="36">
      <formula>#ref!="YES"</formula>
    </cfRule>
  </conditionalFormatting>
  <conditionalFormatting sqref="AN142">
    <cfRule type="expression" priority="941" aboveAverage="0" equalAverage="0" bottom="0" percent="0" rank="0" text="" dxfId="36">
      <formula>#ref!="YES"</formula>
    </cfRule>
  </conditionalFormatting>
  <conditionalFormatting sqref="AO142">
    <cfRule type="expression" priority="942" aboveAverage="0" equalAverage="0" bottom="0" percent="0" rank="0" text="" dxfId="36">
      <formula>#ref!="YES"</formula>
    </cfRule>
  </conditionalFormatting>
  <conditionalFormatting sqref="AP142">
    <cfRule type="expression" priority="943" aboveAverage="0" equalAverage="0" bottom="0" percent="0" rank="0" text="" dxfId="36">
      <formula>#ref!="YES"</formula>
    </cfRule>
  </conditionalFormatting>
  <conditionalFormatting sqref="AK143">
    <cfRule type="expression" priority="944" aboveAverage="0" equalAverage="0" bottom="0" percent="0" rank="0" text="" dxfId="36">
      <formula>#ref!="YES"</formula>
    </cfRule>
  </conditionalFormatting>
  <conditionalFormatting sqref="AL143">
    <cfRule type="expression" priority="945" aboveAverage="0" equalAverage="0" bottom="0" percent="0" rank="0" text="" dxfId="36">
      <formula>#ref!="YES"</formula>
    </cfRule>
  </conditionalFormatting>
  <conditionalFormatting sqref="AM143">
    <cfRule type="expression" priority="946" aboveAverage="0" equalAverage="0" bottom="0" percent="0" rank="0" text="" dxfId="36">
      <formula>#ref!="YES"</formula>
    </cfRule>
  </conditionalFormatting>
  <conditionalFormatting sqref="AN143">
    <cfRule type="expression" priority="947" aboveAverage="0" equalAverage="0" bottom="0" percent="0" rank="0" text="" dxfId="36">
      <formula>#ref!="YES"</formula>
    </cfRule>
  </conditionalFormatting>
  <conditionalFormatting sqref="AO143">
    <cfRule type="expression" priority="948" aboveAverage="0" equalAverage="0" bottom="0" percent="0" rank="0" text="" dxfId="36">
      <formula>#ref!="YES"</formula>
    </cfRule>
  </conditionalFormatting>
  <conditionalFormatting sqref="AP143">
    <cfRule type="expression" priority="949" aboveAverage="0" equalAverage="0" bottom="0" percent="0" rank="0" text="" dxfId="36">
      <formula>#ref!="YES"</formula>
    </cfRule>
  </conditionalFormatting>
  <conditionalFormatting sqref="AK144">
    <cfRule type="expression" priority="950" aboveAverage="0" equalAverage="0" bottom="0" percent="0" rank="0" text="" dxfId="36">
      <formula>#ref!="YES"</formula>
    </cfRule>
  </conditionalFormatting>
  <conditionalFormatting sqref="AL144">
    <cfRule type="expression" priority="951" aboveAverage="0" equalAverage="0" bottom="0" percent="0" rank="0" text="" dxfId="36">
      <formula>#ref!="YES"</formula>
    </cfRule>
  </conditionalFormatting>
  <conditionalFormatting sqref="AM144">
    <cfRule type="expression" priority="952" aboveAverage="0" equalAverage="0" bottom="0" percent="0" rank="0" text="" dxfId="36">
      <formula>#ref!="YES"</formula>
    </cfRule>
  </conditionalFormatting>
  <conditionalFormatting sqref="AN144">
    <cfRule type="expression" priority="953" aboveAverage="0" equalAverage="0" bottom="0" percent="0" rank="0" text="" dxfId="36">
      <formula>#ref!="YES"</formula>
    </cfRule>
  </conditionalFormatting>
  <conditionalFormatting sqref="AO144">
    <cfRule type="expression" priority="954" aboveAverage="0" equalAverage="0" bottom="0" percent="0" rank="0" text="" dxfId="36">
      <formula>#ref!="YES"</formula>
    </cfRule>
  </conditionalFormatting>
  <conditionalFormatting sqref="AP144">
    <cfRule type="expression" priority="955" aboveAverage="0" equalAverage="0" bottom="0" percent="0" rank="0" text="" dxfId="36">
      <formula>#ref!="YES"</formula>
    </cfRule>
  </conditionalFormatting>
  <conditionalFormatting sqref="AK145">
    <cfRule type="expression" priority="956" aboveAverage="0" equalAverage="0" bottom="0" percent="0" rank="0" text="" dxfId="36">
      <formula>#ref!="YES"</formula>
    </cfRule>
  </conditionalFormatting>
  <conditionalFormatting sqref="AL145">
    <cfRule type="expression" priority="957" aboveAverage="0" equalAverage="0" bottom="0" percent="0" rank="0" text="" dxfId="36">
      <formula>#ref!="YES"</formula>
    </cfRule>
  </conditionalFormatting>
  <conditionalFormatting sqref="AM145">
    <cfRule type="expression" priority="958" aboveAverage="0" equalAverage="0" bottom="0" percent="0" rank="0" text="" dxfId="36">
      <formula>#ref!="YES"</formula>
    </cfRule>
  </conditionalFormatting>
  <conditionalFormatting sqref="AN145">
    <cfRule type="expression" priority="959" aboveAverage="0" equalAverage="0" bottom="0" percent="0" rank="0" text="" dxfId="36">
      <formula>#ref!="YES"</formula>
    </cfRule>
  </conditionalFormatting>
  <conditionalFormatting sqref="AO145">
    <cfRule type="expression" priority="960" aboveAverage="0" equalAverage="0" bottom="0" percent="0" rank="0" text="" dxfId="36">
      <formula>#ref!="YES"</formula>
    </cfRule>
  </conditionalFormatting>
  <conditionalFormatting sqref="AP145">
    <cfRule type="expression" priority="961" aboveAverage="0" equalAverage="0" bottom="0" percent="0" rank="0" text="" dxfId="36">
      <formula>#ref!="YES"</formula>
    </cfRule>
  </conditionalFormatting>
  <conditionalFormatting sqref="AK146">
    <cfRule type="expression" priority="962" aboveAverage="0" equalAverage="0" bottom="0" percent="0" rank="0" text="" dxfId="36">
      <formula>#ref!="YES"</formula>
    </cfRule>
  </conditionalFormatting>
  <conditionalFormatting sqref="AL146">
    <cfRule type="expression" priority="963" aboveAverage="0" equalAverage="0" bottom="0" percent="0" rank="0" text="" dxfId="36">
      <formula>#ref!="YES"</formula>
    </cfRule>
  </conditionalFormatting>
  <conditionalFormatting sqref="AM146">
    <cfRule type="expression" priority="964" aboveAverage="0" equalAverage="0" bottom="0" percent="0" rank="0" text="" dxfId="36">
      <formula>#ref!="YES"</formula>
    </cfRule>
  </conditionalFormatting>
  <conditionalFormatting sqref="AN146">
    <cfRule type="expression" priority="965" aboveAverage="0" equalAverage="0" bottom="0" percent="0" rank="0" text="" dxfId="36">
      <formula>#ref!="YES"</formula>
    </cfRule>
  </conditionalFormatting>
  <conditionalFormatting sqref="AO146">
    <cfRule type="expression" priority="966" aboveAverage="0" equalAverage="0" bottom="0" percent="0" rank="0" text="" dxfId="36">
      <formula>#ref!="YES"</formula>
    </cfRule>
  </conditionalFormatting>
  <conditionalFormatting sqref="AP146">
    <cfRule type="expression" priority="967" aboveAverage="0" equalAverage="0" bottom="0" percent="0" rank="0" text="" dxfId="36">
      <formula>#ref!="YES"</formula>
    </cfRule>
  </conditionalFormatting>
  <conditionalFormatting sqref="AK147">
    <cfRule type="expression" priority="968" aboveAverage="0" equalAverage="0" bottom="0" percent="0" rank="0" text="" dxfId="36">
      <formula>#ref!="YES"</formula>
    </cfRule>
  </conditionalFormatting>
  <conditionalFormatting sqref="AL147">
    <cfRule type="expression" priority="969" aboveAverage="0" equalAverage="0" bottom="0" percent="0" rank="0" text="" dxfId="36">
      <formula>#ref!="YES"</formula>
    </cfRule>
  </conditionalFormatting>
  <conditionalFormatting sqref="AM147">
    <cfRule type="expression" priority="970" aboveAverage="0" equalAverage="0" bottom="0" percent="0" rank="0" text="" dxfId="36">
      <formula>#ref!="YES"</formula>
    </cfRule>
  </conditionalFormatting>
  <conditionalFormatting sqref="AN147">
    <cfRule type="expression" priority="971" aboveAverage="0" equalAverage="0" bottom="0" percent="0" rank="0" text="" dxfId="36">
      <formula>#ref!="YES"</formula>
    </cfRule>
  </conditionalFormatting>
  <conditionalFormatting sqref="AO147">
    <cfRule type="expression" priority="972" aboveAverage="0" equalAverage="0" bottom="0" percent="0" rank="0" text="" dxfId="36">
      <formula>#ref!="YES"</formula>
    </cfRule>
  </conditionalFormatting>
  <conditionalFormatting sqref="AP147">
    <cfRule type="expression" priority="973" aboveAverage="0" equalAverage="0" bottom="0" percent="0" rank="0" text="" dxfId="36">
      <formula>#ref!="YES"</formula>
    </cfRule>
  </conditionalFormatting>
  <conditionalFormatting sqref="AK148">
    <cfRule type="expression" priority="974" aboveAverage="0" equalAverage="0" bottom="0" percent="0" rank="0" text="" dxfId="36">
      <formula>#ref!="YES"</formula>
    </cfRule>
  </conditionalFormatting>
  <conditionalFormatting sqref="AL148">
    <cfRule type="expression" priority="975" aboveAverage="0" equalAverage="0" bottom="0" percent="0" rank="0" text="" dxfId="36">
      <formula>#ref!="YES"</formula>
    </cfRule>
  </conditionalFormatting>
  <conditionalFormatting sqref="AM148">
    <cfRule type="expression" priority="976" aboveAverage="0" equalAverage="0" bottom="0" percent="0" rank="0" text="" dxfId="36">
      <formula>#ref!="YES"</formula>
    </cfRule>
  </conditionalFormatting>
  <conditionalFormatting sqref="AN148">
    <cfRule type="expression" priority="977" aboveAverage="0" equalAverage="0" bottom="0" percent="0" rank="0" text="" dxfId="36">
      <formula>#ref!="YES"</formula>
    </cfRule>
  </conditionalFormatting>
  <conditionalFormatting sqref="AO148">
    <cfRule type="expression" priority="978" aboveAverage="0" equalAverage="0" bottom="0" percent="0" rank="0" text="" dxfId="36">
      <formula>#ref!="YES"</formula>
    </cfRule>
  </conditionalFormatting>
  <conditionalFormatting sqref="AP148">
    <cfRule type="expression" priority="979" aboveAverage="0" equalAverage="0" bottom="0" percent="0" rank="0" text="" dxfId="36">
      <formula>#ref!="YES"</formula>
    </cfRule>
  </conditionalFormatting>
  <conditionalFormatting sqref="AK149">
    <cfRule type="expression" priority="980" aboveAverage="0" equalAverage="0" bottom="0" percent="0" rank="0" text="" dxfId="36">
      <formula>#ref!="YES"</formula>
    </cfRule>
  </conditionalFormatting>
  <conditionalFormatting sqref="AL149">
    <cfRule type="expression" priority="981" aboveAverage="0" equalAverage="0" bottom="0" percent="0" rank="0" text="" dxfId="36">
      <formula>#ref!="YES"</formula>
    </cfRule>
  </conditionalFormatting>
  <conditionalFormatting sqref="AM149">
    <cfRule type="expression" priority="982" aboveAverage="0" equalAverage="0" bottom="0" percent="0" rank="0" text="" dxfId="36">
      <formula>#ref!="YES"</formula>
    </cfRule>
  </conditionalFormatting>
  <conditionalFormatting sqref="AN149">
    <cfRule type="expression" priority="983" aboveAverage="0" equalAverage="0" bottom="0" percent="0" rank="0" text="" dxfId="36">
      <formula>#ref!="YES"</formula>
    </cfRule>
  </conditionalFormatting>
  <conditionalFormatting sqref="AO149">
    <cfRule type="expression" priority="984" aboveAverage="0" equalAverage="0" bottom="0" percent="0" rank="0" text="" dxfId="36">
      <formula>#ref!="YES"</formula>
    </cfRule>
  </conditionalFormatting>
  <conditionalFormatting sqref="AP149">
    <cfRule type="expression" priority="985" aboveAverage="0" equalAverage="0" bottom="0" percent="0" rank="0" text="" dxfId="36">
      <formula>#ref!="YES"</formula>
    </cfRule>
  </conditionalFormatting>
  <conditionalFormatting sqref="AK150">
    <cfRule type="expression" priority="986" aboveAverage="0" equalAverage="0" bottom="0" percent="0" rank="0" text="" dxfId="36">
      <formula>#ref!="YES"</formula>
    </cfRule>
  </conditionalFormatting>
  <conditionalFormatting sqref="AL150">
    <cfRule type="expression" priority="987" aboveAverage="0" equalAverage="0" bottom="0" percent="0" rank="0" text="" dxfId="36">
      <formula>#ref!="YES"</formula>
    </cfRule>
  </conditionalFormatting>
  <conditionalFormatting sqref="AM150">
    <cfRule type="expression" priority="988" aboveAverage="0" equalAverage="0" bottom="0" percent="0" rank="0" text="" dxfId="36">
      <formula>#ref!="YES"</formula>
    </cfRule>
  </conditionalFormatting>
  <conditionalFormatting sqref="AN150">
    <cfRule type="expression" priority="989" aboveAverage="0" equalAverage="0" bottom="0" percent="0" rank="0" text="" dxfId="36">
      <formula>#ref!="YES"</formula>
    </cfRule>
  </conditionalFormatting>
  <conditionalFormatting sqref="AO150">
    <cfRule type="expression" priority="990" aboveAverage="0" equalAverage="0" bottom="0" percent="0" rank="0" text="" dxfId="36">
      <formula>#ref!="YES"</formula>
    </cfRule>
  </conditionalFormatting>
  <conditionalFormatting sqref="AP150">
    <cfRule type="expression" priority="991" aboveAverage="0" equalAverage="0" bottom="0" percent="0" rank="0" text="" dxfId="36">
      <formula>#ref!="YES"</formula>
    </cfRule>
  </conditionalFormatting>
  <conditionalFormatting sqref="AK151">
    <cfRule type="expression" priority="992" aboveAverage="0" equalAverage="0" bottom="0" percent="0" rank="0" text="" dxfId="36">
      <formula>#ref!="YES"</formula>
    </cfRule>
  </conditionalFormatting>
  <conditionalFormatting sqref="AL151">
    <cfRule type="expression" priority="993" aboveAverage="0" equalAverage="0" bottom="0" percent="0" rank="0" text="" dxfId="36">
      <formula>#ref!="YES"</formula>
    </cfRule>
  </conditionalFormatting>
  <conditionalFormatting sqref="AM151">
    <cfRule type="expression" priority="994" aboveAverage="0" equalAverage="0" bottom="0" percent="0" rank="0" text="" dxfId="36">
      <formula>#ref!="YES"</formula>
    </cfRule>
  </conditionalFormatting>
  <conditionalFormatting sqref="AN151">
    <cfRule type="expression" priority="995" aboveAverage="0" equalAverage="0" bottom="0" percent="0" rank="0" text="" dxfId="36">
      <formula>#ref!="YES"</formula>
    </cfRule>
  </conditionalFormatting>
  <conditionalFormatting sqref="AO151">
    <cfRule type="expression" priority="996" aboveAverage="0" equalAverage="0" bottom="0" percent="0" rank="0" text="" dxfId="36">
      <formula>#ref!="YES"</formula>
    </cfRule>
  </conditionalFormatting>
  <conditionalFormatting sqref="AP151">
    <cfRule type="expression" priority="997" aboveAverage="0" equalAverage="0" bottom="0" percent="0" rank="0" text="" dxfId="36">
      <formula>#ref!="YES"</formula>
    </cfRule>
  </conditionalFormatting>
  <conditionalFormatting sqref="AK152">
    <cfRule type="expression" priority="998" aboveAverage="0" equalAverage="0" bottom="0" percent="0" rank="0" text="" dxfId="36">
      <formula>#ref!="YES"</formula>
    </cfRule>
  </conditionalFormatting>
  <conditionalFormatting sqref="AL152">
    <cfRule type="expression" priority="999" aboveAverage="0" equalAverage="0" bottom="0" percent="0" rank="0" text="" dxfId="36">
      <formula>#ref!="YES"</formula>
    </cfRule>
  </conditionalFormatting>
  <conditionalFormatting sqref="AM152">
    <cfRule type="expression" priority="1000" aboveAverage="0" equalAverage="0" bottom="0" percent="0" rank="0" text="" dxfId="36">
      <formula>#ref!="YES"</formula>
    </cfRule>
  </conditionalFormatting>
  <conditionalFormatting sqref="AN152">
    <cfRule type="expression" priority="1001" aboveAverage="0" equalAverage="0" bottom="0" percent="0" rank="0" text="" dxfId="36">
      <formula>#ref!="YES"</formula>
    </cfRule>
  </conditionalFormatting>
  <conditionalFormatting sqref="AO152">
    <cfRule type="expression" priority="1002" aboveAverage="0" equalAverage="0" bottom="0" percent="0" rank="0" text="" dxfId="36">
      <formula>#ref!="YES"</formula>
    </cfRule>
  </conditionalFormatting>
  <conditionalFormatting sqref="AP152">
    <cfRule type="expression" priority="1003" aboveAverage="0" equalAverage="0" bottom="0" percent="0" rank="0" text="" dxfId="36">
      <formula>#ref!="YES"</formula>
    </cfRule>
  </conditionalFormatting>
  <conditionalFormatting sqref="AK153">
    <cfRule type="expression" priority="1004" aboveAverage="0" equalAverage="0" bottom="0" percent="0" rank="0" text="" dxfId="36">
      <formula>#ref!="YES"</formula>
    </cfRule>
  </conditionalFormatting>
  <conditionalFormatting sqref="AL153">
    <cfRule type="expression" priority="1005" aboveAverage="0" equalAverage="0" bottom="0" percent="0" rank="0" text="" dxfId="36">
      <formula>#ref!="YES"</formula>
    </cfRule>
  </conditionalFormatting>
  <conditionalFormatting sqref="AM153">
    <cfRule type="expression" priority="1006" aboveAverage="0" equalAverage="0" bottom="0" percent="0" rank="0" text="" dxfId="36">
      <formula>#ref!="YES"</formula>
    </cfRule>
  </conditionalFormatting>
  <conditionalFormatting sqref="AN153">
    <cfRule type="expression" priority="1007" aboveAverage="0" equalAverage="0" bottom="0" percent="0" rank="0" text="" dxfId="36">
      <formula>#ref!="YES"</formula>
    </cfRule>
  </conditionalFormatting>
  <conditionalFormatting sqref="AO153">
    <cfRule type="expression" priority="1008" aboveAverage="0" equalAverage="0" bottom="0" percent="0" rank="0" text="" dxfId="36">
      <formula>#ref!="YES"</formula>
    </cfRule>
  </conditionalFormatting>
  <conditionalFormatting sqref="AP153">
    <cfRule type="expression" priority="1009" aboveAverage="0" equalAverage="0" bottom="0" percent="0" rank="0" text="" dxfId="36">
      <formula>#ref!="YES"</formula>
    </cfRule>
  </conditionalFormatting>
  <conditionalFormatting sqref="AK154">
    <cfRule type="expression" priority="1010" aboveAverage="0" equalAverage="0" bottom="0" percent="0" rank="0" text="" dxfId="36">
      <formula>#ref!="YES"</formula>
    </cfRule>
  </conditionalFormatting>
  <conditionalFormatting sqref="AL154">
    <cfRule type="expression" priority="1011" aboveAverage="0" equalAverage="0" bottom="0" percent="0" rank="0" text="" dxfId="36">
      <formula>#ref!="YES"</formula>
    </cfRule>
  </conditionalFormatting>
  <conditionalFormatting sqref="AM154">
    <cfRule type="expression" priority="1012" aboveAverage="0" equalAverage="0" bottom="0" percent="0" rank="0" text="" dxfId="36">
      <formula>#ref!="YES"</formula>
    </cfRule>
  </conditionalFormatting>
  <conditionalFormatting sqref="AN154">
    <cfRule type="expression" priority="1013" aboveAverage="0" equalAverage="0" bottom="0" percent="0" rank="0" text="" dxfId="36">
      <formula>#ref!="YES"</formula>
    </cfRule>
  </conditionalFormatting>
  <conditionalFormatting sqref="AO154">
    <cfRule type="expression" priority="1014" aboveAverage="0" equalAverage="0" bottom="0" percent="0" rank="0" text="" dxfId="36">
      <formula>#ref!="YES"</formula>
    </cfRule>
  </conditionalFormatting>
  <conditionalFormatting sqref="AP154">
    <cfRule type="expression" priority="1015" aboveAverage="0" equalAverage="0" bottom="0" percent="0" rank="0" text="" dxfId="36">
      <formula>#ref!="YES"</formula>
    </cfRule>
  </conditionalFormatting>
  <conditionalFormatting sqref="AK155">
    <cfRule type="expression" priority="1016" aboveAverage="0" equalAverage="0" bottom="0" percent="0" rank="0" text="" dxfId="36">
      <formula>#ref!="YES"</formula>
    </cfRule>
  </conditionalFormatting>
  <conditionalFormatting sqref="AL155">
    <cfRule type="expression" priority="1017" aboveAverage="0" equalAverage="0" bottom="0" percent="0" rank="0" text="" dxfId="36">
      <formula>#ref!="YES"</formula>
    </cfRule>
  </conditionalFormatting>
  <conditionalFormatting sqref="AM155">
    <cfRule type="expression" priority="1018" aboveAverage="0" equalAverage="0" bottom="0" percent="0" rank="0" text="" dxfId="36">
      <formula>#ref!="YES"</formula>
    </cfRule>
  </conditionalFormatting>
  <conditionalFormatting sqref="AN155">
    <cfRule type="expression" priority="1019" aboveAverage="0" equalAverage="0" bottom="0" percent="0" rank="0" text="" dxfId="36">
      <formula>#ref!="YES"</formula>
    </cfRule>
  </conditionalFormatting>
  <conditionalFormatting sqref="AO155">
    <cfRule type="expression" priority="1020" aboveAverage="0" equalAverage="0" bottom="0" percent="0" rank="0" text="" dxfId="36">
      <formula>#ref!="YES"</formula>
    </cfRule>
  </conditionalFormatting>
  <conditionalFormatting sqref="AP155">
    <cfRule type="expression" priority="1021" aboveAverage="0" equalAverage="0" bottom="0" percent="0" rank="0" text="" dxfId="36">
      <formula>#ref!="YES"</formula>
    </cfRule>
  </conditionalFormatting>
  <conditionalFormatting sqref="AK156">
    <cfRule type="expression" priority="1022" aboveAverage="0" equalAverage="0" bottom="0" percent="0" rank="0" text="" dxfId="36">
      <formula>#ref!="YES"</formula>
    </cfRule>
  </conditionalFormatting>
  <conditionalFormatting sqref="AL156">
    <cfRule type="expression" priority="1023" aboveAverage="0" equalAverage="0" bottom="0" percent="0" rank="0" text="" dxfId="36">
      <formula>#ref!="YES"</formula>
    </cfRule>
  </conditionalFormatting>
  <conditionalFormatting sqref="AM156">
    <cfRule type="expression" priority="1024" aboveAverage="0" equalAverage="0" bottom="0" percent="0" rank="0" text="" dxfId="36">
      <formula>#ref!="YES"</formula>
    </cfRule>
  </conditionalFormatting>
  <conditionalFormatting sqref="AN156">
    <cfRule type="expression" priority="1025" aboveAverage="0" equalAverage="0" bottom="0" percent="0" rank="0" text="" dxfId="36">
      <formula>#ref!="YES"</formula>
    </cfRule>
  </conditionalFormatting>
  <conditionalFormatting sqref="AO156">
    <cfRule type="expression" priority="1026" aboveAverage="0" equalAverage="0" bottom="0" percent="0" rank="0" text="" dxfId="36">
      <formula>#ref!="YES"</formula>
    </cfRule>
  </conditionalFormatting>
  <conditionalFormatting sqref="AP156">
    <cfRule type="expression" priority="1027" aboveAverage="0" equalAverage="0" bottom="0" percent="0" rank="0" text="" dxfId="36">
      <formula>#ref!="YES"</formula>
    </cfRule>
  </conditionalFormatting>
  <conditionalFormatting sqref="AK157">
    <cfRule type="expression" priority="1028" aboveAverage="0" equalAverage="0" bottom="0" percent="0" rank="0" text="" dxfId="36">
      <formula>#ref!="YES"</formula>
    </cfRule>
  </conditionalFormatting>
  <conditionalFormatting sqref="AL157">
    <cfRule type="expression" priority="1029" aboveAverage="0" equalAverage="0" bottom="0" percent="0" rank="0" text="" dxfId="36">
      <formula>#ref!="YES"</formula>
    </cfRule>
  </conditionalFormatting>
  <conditionalFormatting sqref="AM157">
    <cfRule type="expression" priority="1030" aboveAverage="0" equalAverage="0" bottom="0" percent="0" rank="0" text="" dxfId="36">
      <formula>#ref!="YES"</formula>
    </cfRule>
  </conditionalFormatting>
  <conditionalFormatting sqref="AN157">
    <cfRule type="expression" priority="1031" aboveAverage="0" equalAverage="0" bottom="0" percent="0" rank="0" text="" dxfId="36">
      <formula>#ref!="YES"</formula>
    </cfRule>
  </conditionalFormatting>
  <conditionalFormatting sqref="AO157">
    <cfRule type="expression" priority="1032" aboveAverage="0" equalAverage="0" bottom="0" percent="0" rank="0" text="" dxfId="36">
      <formula>#ref!="YES"</formula>
    </cfRule>
  </conditionalFormatting>
  <conditionalFormatting sqref="AP157">
    <cfRule type="expression" priority="1033" aboveAverage="0" equalAverage="0" bottom="0" percent="0" rank="0" text="" dxfId="36">
      <formula>#ref!="YES"</formula>
    </cfRule>
  </conditionalFormatting>
  <conditionalFormatting sqref="AK158">
    <cfRule type="expression" priority="1034" aboveAverage="0" equalAverage="0" bottom="0" percent="0" rank="0" text="" dxfId="36">
      <formula>#ref!="YES"</formula>
    </cfRule>
  </conditionalFormatting>
  <conditionalFormatting sqref="AL158">
    <cfRule type="expression" priority="1035" aboveAverage="0" equalAverage="0" bottom="0" percent="0" rank="0" text="" dxfId="36">
      <formula>#ref!="YES"</formula>
    </cfRule>
  </conditionalFormatting>
  <conditionalFormatting sqref="AM158">
    <cfRule type="expression" priority="1036" aboveAverage="0" equalAverage="0" bottom="0" percent="0" rank="0" text="" dxfId="36">
      <formula>#ref!="YES"</formula>
    </cfRule>
  </conditionalFormatting>
  <conditionalFormatting sqref="AN158">
    <cfRule type="expression" priority="1037" aboveAverage="0" equalAverage="0" bottom="0" percent="0" rank="0" text="" dxfId="36">
      <formula>#ref!="YES"</formula>
    </cfRule>
  </conditionalFormatting>
  <conditionalFormatting sqref="AO158">
    <cfRule type="expression" priority="1038" aboveAverage="0" equalAverage="0" bottom="0" percent="0" rank="0" text="" dxfId="36">
      <formula>#ref!="YES"</formula>
    </cfRule>
  </conditionalFormatting>
  <conditionalFormatting sqref="AP158">
    <cfRule type="expression" priority="1039" aboveAverage="0" equalAverage="0" bottom="0" percent="0" rank="0" text="" dxfId="36">
      <formula>#ref!="YES"</formula>
    </cfRule>
  </conditionalFormatting>
  <conditionalFormatting sqref="AK159">
    <cfRule type="expression" priority="1040" aboveAverage="0" equalAverage="0" bottom="0" percent="0" rank="0" text="" dxfId="36">
      <formula>#ref!="YES"</formula>
    </cfRule>
  </conditionalFormatting>
  <conditionalFormatting sqref="AL159">
    <cfRule type="expression" priority="1041" aboveAverage="0" equalAverage="0" bottom="0" percent="0" rank="0" text="" dxfId="36">
      <formula>#ref!="YES"</formula>
    </cfRule>
  </conditionalFormatting>
  <conditionalFormatting sqref="AM159">
    <cfRule type="expression" priority="1042" aboveAverage="0" equalAverage="0" bottom="0" percent="0" rank="0" text="" dxfId="36">
      <formula>#ref!="YES"</formula>
    </cfRule>
  </conditionalFormatting>
  <conditionalFormatting sqref="AN159">
    <cfRule type="expression" priority="1043" aboveAverage="0" equalAverage="0" bottom="0" percent="0" rank="0" text="" dxfId="36">
      <formula>#ref!="YES"</formula>
    </cfRule>
  </conditionalFormatting>
  <conditionalFormatting sqref="AO159">
    <cfRule type="expression" priority="1044" aboveAverage="0" equalAverage="0" bottom="0" percent="0" rank="0" text="" dxfId="36">
      <formula>#ref!="YES"</formula>
    </cfRule>
  </conditionalFormatting>
  <conditionalFormatting sqref="AP159">
    <cfRule type="expression" priority="1045" aboveAverage="0" equalAverage="0" bottom="0" percent="0" rank="0" text="" dxfId="36">
      <formula>#ref!="YES"</formula>
    </cfRule>
  </conditionalFormatting>
  <conditionalFormatting sqref="AK160">
    <cfRule type="expression" priority="1046" aboveAverage="0" equalAverage="0" bottom="0" percent="0" rank="0" text="" dxfId="36">
      <formula>#ref!="YES"</formula>
    </cfRule>
  </conditionalFormatting>
  <conditionalFormatting sqref="AL160">
    <cfRule type="expression" priority="1047" aboveAverage="0" equalAverage="0" bottom="0" percent="0" rank="0" text="" dxfId="36">
      <formula>#ref!="YES"</formula>
    </cfRule>
  </conditionalFormatting>
  <conditionalFormatting sqref="AM160">
    <cfRule type="expression" priority="1048" aboveAverage="0" equalAverage="0" bottom="0" percent="0" rank="0" text="" dxfId="36">
      <formula>#ref!="YES"</formula>
    </cfRule>
  </conditionalFormatting>
  <conditionalFormatting sqref="AN160">
    <cfRule type="expression" priority="1049" aboveAverage="0" equalAverage="0" bottom="0" percent="0" rank="0" text="" dxfId="36">
      <formula>#ref!="YES"</formula>
    </cfRule>
  </conditionalFormatting>
  <conditionalFormatting sqref="AO160">
    <cfRule type="expression" priority="1050" aboveAverage="0" equalAverage="0" bottom="0" percent="0" rank="0" text="" dxfId="36">
      <formula>#ref!="YES"</formula>
    </cfRule>
  </conditionalFormatting>
  <conditionalFormatting sqref="AP160">
    <cfRule type="expression" priority="1051" aboveAverage="0" equalAverage="0" bottom="0" percent="0" rank="0" text="" dxfId="36">
      <formula>#ref!="YES"</formula>
    </cfRule>
  </conditionalFormatting>
  <conditionalFormatting sqref="AK161">
    <cfRule type="expression" priority="1052" aboveAverage="0" equalAverage="0" bottom="0" percent="0" rank="0" text="" dxfId="36">
      <formula>#ref!="YES"</formula>
    </cfRule>
  </conditionalFormatting>
  <conditionalFormatting sqref="AL161">
    <cfRule type="expression" priority="1053" aboveAverage="0" equalAverage="0" bottom="0" percent="0" rank="0" text="" dxfId="36">
      <formula>#ref!="YES"</formula>
    </cfRule>
  </conditionalFormatting>
  <conditionalFormatting sqref="AM161">
    <cfRule type="expression" priority="1054" aboveAverage="0" equalAverage="0" bottom="0" percent="0" rank="0" text="" dxfId="36">
      <formula>#ref!="YES"</formula>
    </cfRule>
  </conditionalFormatting>
  <conditionalFormatting sqref="AN161">
    <cfRule type="expression" priority="1055" aboveAverage="0" equalAverage="0" bottom="0" percent="0" rank="0" text="" dxfId="36">
      <formula>#ref!="YES"</formula>
    </cfRule>
  </conditionalFormatting>
  <conditionalFormatting sqref="AO161">
    <cfRule type="expression" priority="1056" aboveAverage="0" equalAverage="0" bottom="0" percent="0" rank="0" text="" dxfId="36">
      <formula>#ref!="YES"</formula>
    </cfRule>
  </conditionalFormatting>
  <conditionalFormatting sqref="AP161">
    <cfRule type="expression" priority="1057" aboveAverage="0" equalAverage="0" bottom="0" percent="0" rank="0" text="" dxfId="36">
      <formula>#ref!="YES"</formula>
    </cfRule>
  </conditionalFormatting>
  <conditionalFormatting sqref="AK162">
    <cfRule type="expression" priority="1058" aboveAverage="0" equalAverage="0" bottom="0" percent="0" rank="0" text="" dxfId="36">
      <formula>#ref!="YES"</formula>
    </cfRule>
  </conditionalFormatting>
  <conditionalFormatting sqref="AL162">
    <cfRule type="expression" priority="1059" aboveAverage="0" equalAverage="0" bottom="0" percent="0" rank="0" text="" dxfId="36">
      <formula>#ref!="YES"</formula>
    </cfRule>
  </conditionalFormatting>
  <conditionalFormatting sqref="AM162">
    <cfRule type="expression" priority="1060" aboveAverage="0" equalAverage="0" bottom="0" percent="0" rank="0" text="" dxfId="36">
      <formula>#ref!="YES"</formula>
    </cfRule>
  </conditionalFormatting>
  <conditionalFormatting sqref="AN162">
    <cfRule type="expression" priority="1061" aboveAverage="0" equalAverage="0" bottom="0" percent="0" rank="0" text="" dxfId="36">
      <formula>#ref!="YES"</formula>
    </cfRule>
  </conditionalFormatting>
  <conditionalFormatting sqref="AO162">
    <cfRule type="expression" priority="1062" aboveAverage="0" equalAverage="0" bottom="0" percent="0" rank="0" text="" dxfId="36">
      <formula>#ref!="YES"</formula>
    </cfRule>
  </conditionalFormatting>
  <conditionalFormatting sqref="AP162">
    <cfRule type="expression" priority="1063" aboveAverage="0" equalAverage="0" bottom="0" percent="0" rank="0" text="" dxfId="36">
      <formula>#ref!="YES"</formula>
    </cfRule>
  </conditionalFormatting>
  <conditionalFormatting sqref="AK163">
    <cfRule type="expression" priority="1064" aboveAverage="0" equalAverage="0" bottom="0" percent="0" rank="0" text="" dxfId="36">
      <formula>#ref!="YES"</formula>
    </cfRule>
  </conditionalFormatting>
  <conditionalFormatting sqref="AL163">
    <cfRule type="expression" priority="1065" aboveAverage="0" equalAverage="0" bottom="0" percent="0" rank="0" text="" dxfId="36">
      <formula>#ref!="YES"</formula>
    </cfRule>
  </conditionalFormatting>
  <conditionalFormatting sqref="AM163">
    <cfRule type="expression" priority="1066" aboveAverage="0" equalAverage="0" bottom="0" percent="0" rank="0" text="" dxfId="36">
      <formula>#ref!="YES"</formula>
    </cfRule>
  </conditionalFormatting>
  <conditionalFormatting sqref="AN163">
    <cfRule type="expression" priority="1067" aboveAverage="0" equalAverage="0" bottom="0" percent="0" rank="0" text="" dxfId="36">
      <formula>#ref!="YES"</formula>
    </cfRule>
  </conditionalFormatting>
  <conditionalFormatting sqref="AO163">
    <cfRule type="expression" priority="1068" aboveAverage="0" equalAverage="0" bottom="0" percent="0" rank="0" text="" dxfId="36">
      <formula>#ref!="YES"</formula>
    </cfRule>
  </conditionalFormatting>
  <conditionalFormatting sqref="AP163">
    <cfRule type="expression" priority="1069" aboveAverage="0" equalAverage="0" bottom="0" percent="0" rank="0" text="" dxfId="36">
      <formula>#ref!="YES"</formula>
    </cfRule>
  </conditionalFormatting>
  <conditionalFormatting sqref="AK164">
    <cfRule type="expression" priority="1070" aboveAverage="0" equalAverage="0" bottom="0" percent="0" rank="0" text="" dxfId="36">
      <formula>#ref!="YES"</formula>
    </cfRule>
  </conditionalFormatting>
  <conditionalFormatting sqref="AL164">
    <cfRule type="expression" priority="1071" aboveAverage="0" equalAverage="0" bottom="0" percent="0" rank="0" text="" dxfId="36">
      <formula>#ref!="YES"</formula>
    </cfRule>
  </conditionalFormatting>
  <conditionalFormatting sqref="AM164">
    <cfRule type="expression" priority="1072" aboveAverage="0" equalAverage="0" bottom="0" percent="0" rank="0" text="" dxfId="36">
      <formula>#ref!="YES"</formula>
    </cfRule>
  </conditionalFormatting>
  <conditionalFormatting sqref="AN164">
    <cfRule type="expression" priority="1073" aboveAverage="0" equalAverage="0" bottom="0" percent="0" rank="0" text="" dxfId="36">
      <formula>#ref!="YES"</formula>
    </cfRule>
  </conditionalFormatting>
  <conditionalFormatting sqref="AO164">
    <cfRule type="expression" priority="1074" aboveAverage="0" equalAverage="0" bottom="0" percent="0" rank="0" text="" dxfId="36">
      <formula>#ref!="YES"</formula>
    </cfRule>
  </conditionalFormatting>
  <conditionalFormatting sqref="AP164">
    <cfRule type="expression" priority="1075" aboveAverage="0" equalAverage="0" bottom="0" percent="0" rank="0" text="" dxfId="36">
      <formula>#ref!="YES"</formula>
    </cfRule>
  </conditionalFormatting>
  <conditionalFormatting sqref="AK165">
    <cfRule type="expression" priority="1076" aboveAverage="0" equalAverage="0" bottom="0" percent="0" rank="0" text="" dxfId="36">
      <formula>#ref!="YES"</formula>
    </cfRule>
  </conditionalFormatting>
  <conditionalFormatting sqref="AL165">
    <cfRule type="expression" priority="1077" aboveAverage="0" equalAverage="0" bottom="0" percent="0" rank="0" text="" dxfId="36">
      <formula>#ref!="YES"</formula>
    </cfRule>
  </conditionalFormatting>
  <conditionalFormatting sqref="AM165">
    <cfRule type="expression" priority="1078" aboveAverage="0" equalAverage="0" bottom="0" percent="0" rank="0" text="" dxfId="36">
      <formula>#ref!="YES"</formula>
    </cfRule>
  </conditionalFormatting>
  <conditionalFormatting sqref="AN165">
    <cfRule type="expression" priority="1079" aboveAverage="0" equalAverage="0" bottom="0" percent="0" rank="0" text="" dxfId="36">
      <formula>#ref!="YES"</formula>
    </cfRule>
  </conditionalFormatting>
  <conditionalFormatting sqref="AO165">
    <cfRule type="expression" priority="1080" aboveAverage="0" equalAverage="0" bottom="0" percent="0" rank="0" text="" dxfId="36">
      <formula>#ref!="YES"</formula>
    </cfRule>
  </conditionalFormatting>
  <conditionalFormatting sqref="AP165">
    <cfRule type="expression" priority="1081" aboveAverage="0" equalAverage="0" bottom="0" percent="0" rank="0" text="" dxfId="36">
      <formula>#ref!="YES"</formula>
    </cfRule>
  </conditionalFormatting>
  <conditionalFormatting sqref="AK166">
    <cfRule type="expression" priority="1082" aboveAverage="0" equalAverage="0" bottom="0" percent="0" rank="0" text="" dxfId="36">
      <formula>#ref!="YES"</formula>
    </cfRule>
  </conditionalFormatting>
  <conditionalFormatting sqref="AL166">
    <cfRule type="expression" priority="1083" aboveAverage="0" equalAverage="0" bottom="0" percent="0" rank="0" text="" dxfId="36">
      <formula>#ref!="YES"</formula>
    </cfRule>
  </conditionalFormatting>
  <conditionalFormatting sqref="AM166">
    <cfRule type="expression" priority="1084" aboveAverage="0" equalAverage="0" bottom="0" percent="0" rank="0" text="" dxfId="36">
      <formula>#ref!="YES"</formula>
    </cfRule>
  </conditionalFormatting>
  <conditionalFormatting sqref="AN166">
    <cfRule type="expression" priority="1085" aboveAverage="0" equalAverage="0" bottom="0" percent="0" rank="0" text="" dxfId="36">
      <formula>#ref!="YES"</formula>
    </cfRule>
  </conditionalFormatting>
  <conditionalFormatting sqref="AO166">
    <cfRule type="expression" priority="1086" aboveAverage="0" equalAverage="0" bottom="0" percent="0" rank="0" text="" dxfId="36">
      <formula>#ref!="YES"</formula>
    </cfRule>
  </conditionalFormatting>
  <conditionalFormatting sqref="AP166">
    <cfRule type="expression" priority="1087" aboveAverage="0" equalAverage="0" bottom="0" percent="0" rank="0" text="" dxfId="36">
      <formula>#ref!="YES"</formula>
    </cfRule>
  </conditionalFormatting>
  <conditionalFormatting sqref="AK167">
    <cfRule type="expression" priority="1088" aboveAverage="0" equalAverage="0" bottom="0" percent="0" rank="0" text="" dxfId="36">
      <formula>#ref!="YES"</formula>
    </cfRule>
  </conditionalFormatting>
  <conditionalFormatting sqref="AL167">
    <cfRule type="expression" priority="1089" aboveAverage="0" equalAverage="0" bottom="0" percent="0" rank="0" text="" dxfId="36">
      <formula>#ref!="YES"</formula>
    </cfRule>
  </conditionalFormatting>
  <conditionalFormatting sqref="AM167">
    <cfRule type="expression" priority="1090" aboveAverage="0" equalAverage="0" bottom="0" percent="0" rank="0" text="" dxfId="36">
      <formula>#ref!="YES"</formula>
    </cfRule>
  </conditionalFormatting>
  <conditionalFormatting sqref="AN167">
    <cfRule type="expression" priority="1091" aboveAverage="0" equalAverage="0" bottom="0" percent="0" rank="0" text="" dxfId="36">
      <formula>#ref!="YES"</formula>
    </cfRule>
  </conditionalFormatting>
  <conditionalFormatting sqref="AO167">
    <cfRule type="expression" priority="1092" aboveAverage="0" equalAverage="0" bottom="0" percent="0" rank="0" text="" dxfId="36">
      <formula>#ref!="YES"</formula>
    </cfRule>
  </conditionalFormatting>
  <conditionalFormatting sqref="AP167">
    <cfRule type="expression" priority="1093" aboveAverage="0" equalAverage="0" bottom="0" percent="0" rank="0" text="" dxfId="36">
      <formula>#ref!="YES"</formula>
    </cfRule>
  </conditionalFormatting>
  <conditionalFormatting sqref="AK168">
    <cfRule type="expression" priority="1094" aboveAverage="0" equalAverage="0" bottom="0" percent="0" rank="0" text="" dxfId="36">
      <formula>#ref!="YES"</formula>
    </cfRule>
  </conditionalFormatting>
  <conditionalFormatting sqref="AL168">
    <cfRule type="expression" priority="1095" aboveAverage="0" equalAverage="0" bottom="0" percent="0" rank="0" text="" dxfId="36">
      <formula>#ref!="YES"</formula>
    </cfRule>
  </conditionalFormatting>
  <conditionalFormatting sqref="AM168">
    <cfRule type="expression" priority="1096" aboveAverage="0" equalAverage="0" bottom="0" percent="0" rank="0" text="" dxfId="36">
      <formula>#ref!="YES"</formula>
    </cfRule>
  </conditionalFormatting>
  <conditionalFormatting sqref="AN168">
    <cfRule type="expression" priority="1097" aboveAverage="0" equalAverage="0" bottom="0" percent="0" rank="0" text="" dxfId="36">
      <formula>#ref!="YES"</formula>
    </cfRule>
  </conditionalFormatting>
  <conditionalFormatting sqref="AO168">
    <cfRule type="expression" priority="1098" aboveAverage="0" equalAverage="0" bottom="0" percent="0" rank="0" text="" dxfId="36">
      <formula>#ref!="YES"</formula>
    </cfRule>
  </conditionalFormatting>
  <conditionalFormatting sqref="AP168">
    <cfRule type="expression" priority="1099" aboveAverage="0" equalAverage="0" bottom="0" percent="0" rank="0" text="" dxfId="36">
      <formula>#ref!="YES"</formula>
    </cfRule>
  </conditionalFormatting>
  <conditionalFormatting sqref="AK169">
    <cfRule type="expression" priority="1100" aboveAverage="0" equalAverage="0" bottom="0" percent="0" rank="0" text="" dxfId="36">
      <formula>#ref!="YES"</formula>
    </cfRule>
  </conditionalFormatting>
  <conditionalFormatting sqref="AL169">
    <cfRule type="expression" priority="1101" aboveAverage="0" equalAverage="0" bottom="0" percent="0" rank="0" text="" dxfId="36">
      <formula>#ref!="YES"</formula>
    </cfRule>
  </conditionalFormatting>
  <conditionalFormatting sqref="AM169">
    <cfRule type="expression" priority="1102" aboveAverage="0" equalAverage="0" bottom="0" percent="0" rank="0" text="" dxfId="36">
      <formula>#ref!="YES"</formula>
    </cfRule>
  </conditionalFormatting>
  <conditionalFormatting sqref="AN169">
    <cfRule type="expression" priority="1103" aboveAverage="0" equalAverage="0" bottom="0" percent="0" rank="0" text="" dxfId="36">
      <formula>#ref!="YES"</formula>
    </cfRule>
  </conditionalFormatting>
  <conditionalFormatting sqref="AO169">
    <cfRule type="expression" priority="1104" aboveAverage="0" equalAverage="0" bottom="0" percent="0" rank="0" text="" dxfId="36">
      <formula>#ref!="YES"</formula>
    </cfRule>
  </conditionalFormatting>
  <conditionalFormatting sqref="AP169">
    <cfRule type="expression" priority="1105" aboveAverage="0" equalAverage="0" bottom="0" percent="0" rank="0" text="" dxfId="36">
      <formula>#ref!="YES"</formula>
    </cfRule>
  </conditionalFormatting>
  <conditionalFormatting sqref="AK170">
    <cfRule type="expression" priority="1106" aboveAverage="0" equalAverage="0" bottom="0" percent="0" rank="0" text="" dxfId="36">
      <formula>#ref!="YES"</formula>
    </cfRule>
  </conditionalFormatting>
  <conditionalFormatting sqref="AL170">
    <cfRule type="expression" priority="1107" aboveAverage="0" equalAverage="0" bottom="0" percent="0" rank="0" text="" dxfId="36">
      <formula>#ref!="YES"</formula>
    </cfRule>
  </conditionalFormatting>
  <conditionalFormatting sqref="AM170">
    <cfRule type="expression" priority="1108" aboveAverage="0" equalAverage="0" bottom="0" percent="0" rank="0" text="" dxfId="36">
      <formula>#ref!="YES"</formula>
    </cfRule>
  </conditionalFormatting>
  <conditionalFormatting sqref="AN170">
    <cfRule type="expression" priority="1109" aboveAverage="0" equalAverage="0" bottom="0" percent="0" rank="0" text="" dxfId="36">
      <formula>#ref!="YES"</formula>
    </cfRule>
  </conditionalFormatting>
  <conditionalFormatting sqref="AO170">
    <cfRule type="expression" priority="1110" aboveAverage="0" equalAverage="0" bottom="0" percent="0" rank="0" text="" dxfId="36">
      <formula>#ref!="YES"</formula>
    </cfRule>
  </conditionalFormatting>
  <conditionalFormatting sqref="AP170">
    <cfRule type="expression" priority="1111" aboveAverage="0" equalAverage="0" bottom="0" percent="0" rank="0" text="" dxfId="36">
      <formula>#ref!="YES"</formula>
    </cfRule>
  </conditionalFormatting>
  <conditionalFormatting sqref="AK171">
    <cfRule type="expression" priority="1112" aboveAverage="0" equalAverage="0" bottom="0" percent="0" rank="0" text="" dxfId="36">
      <formula>#ref!="YES"</formula>
    </cfRule>
  </conditionalFormatting>
  <conditionalFormatting sqref="AL171">
    <cfRule type="expression" priority="1113" aboveAverage="0" equalAverage="0" bottom="0" percent="0" rank="0" text="" dxfId="36">
      <formula>#ref!="YES"</formula>
    </cfRule>
  </conditionalFormatting>
  <conditionalFormatting sqref="AM171">
    <cfRule type="expression" priority="1114" aboveAverage="0" equalAverage="0" bottom="0" percent="0" rank="0" text="" dxfId="36">
      <formula>#ref!="YES"</formula>
    </cfRule>
  </conditionalFormatting>
  <conditionalFormatting sqref="AN171">
    <cfRule type="expression" priority="1115" aboveAverage="0" equalAverage="0" bottom="0" percent="0" rank="0" text="" dxfId="36">
      <formula>#ref!="YES"</formula>
    </cfRule>
  </conditionalFormatting>
  <conditionalFormatting sqref="AO171">
    <cfRule type="expression" priority="1116" aboveAverage="0" equalAverage="0" bottom="0" percent="0" rank="0" text="" dxfId="36">
      <formula>#ref!="YES"</formula>
    </cfRule>
  </conditionalFormatting>
  <conditionalFormatting sqref="AP171">
    <cfRule type="expression" priority="1117" aboveAverage="0" equalAverage="0" bottom="0" percent="0" rank="0" text="" dxfId="36">
      <formula>#ref!="YES"</formula>
    </cfRule>
  </conditionalFormatting>
  <conditionalFormatting sqref="AK172">
    <cfRule type="expression" priority="1118" aboveAverage="0" equalAverage="0" bottom="0" percent="0" rank="0" text="" dxfId="36">
      <formula>#ref!="YES"</formula>
    </cfRule>
  </conditionalFormatting>
  <conditionalFormatting sqref="AL172">
    <cfRule type="expression" priority="1119" aboveAverage="0" equalAverage="0" bottom="0" percent="0" rank="0" text="" dxfId="36">
      <formula>#ref!="YES"</formula>
    </cfRule>
  </conditionalFormatting>
  <conditionalFormatting sqref="AM172">
    <cfRule type="expression" priority="1120" aboveAverage="0" equalAverage="0" bottom="0" percent="0" rank="0" text="" dxfId="36">
      <formula>#ref!="YES"</formula>
    </cfRule>
  </conditionalFormatting>
  <conditionalFormatting sqref="AN172">
    <cfRule type="expression" priority="1121" aboveAverage="0" equalAverage="0" bottom="0" percent="0" rank="0" text="" dxfId="36">
      <formula>#ref!="YES"</formula>
    </cfRule>
  </conditionalFormatting>
  <conditionalFormatting sqref="AO172">
    <cfRule type="expression" priority="1122" aboveAverage="0" equalAverage="0" bottom="0" percent="0" rank="0" text="" dxfId="36">
      <formula>#ref!="YES"</formula>
    </cfRule>
  </conditionalFormatting>
  <conditionalFormatting sqref="AP172">
    <cfRule type="expression" priority="1123" aboveAverage="0" equalAverage="0" bottom="0" percent="0" rank="0" text="" dxfId="36">
      <formula>#ref!="YES"</formula>
    </cfRule>
  </conditionalFormatting>
  <conditionalFormatting sqref="AK173">
    <cfRule type="expression" priority="1124" aboveAverage="0" equalAverage="0" bottom="0" percent="0" rank="0" text="" dxfId="36">
      <formula>#ref!="YES"</formula>
    </cfRule>
  </conditionalFormatting>
  <conditionalFormatting sqref="AL173">
    <cfRule type="expression" priority="1125" aboveAverage="0" equalAverage="0" bottom="0" percent="0" rank="0" text="" dxfId="36">
      <formula>#ref!="YES"</formula>
    </cfRule>
  </conditionalFormatting>
  <conditionalFormatting sqref="AM173">
    <cfRule type="expression" priority="1126" aboveAverage="0" equalAverage="0" bottom="0" percent="0" rank="0" text="" dxfId="36">
      <formula>#ref!="YES"</formula>
    </cfRule>
  </conditionalFormatting>
  <conditionalFormatting sqref="AN173">
    <cfRule type="expression" priority="1127" aboveAverage="0" equalAverage="0" bottom="0" percent="0" rank="0" text="" dxfId="36">
      <formula>#ref!="YES"</formula>
    </cfRule>
  </conditionalFormatting>
  <conditionalFormatting sqref="AO173">
    <cfRule type="expression" priority="1128" aboveAverage="0" equalAverage="0" bottom="0" percent="0" rank="0" text="" dxfId="36">
      <formula>#ref!="YES"</formula>
    </cfRule>
  </conditionalFormatting>
  <conditionalFormatting sqref="AP173">
    <cfRule type="expression" priority="1129" aboveAverage="0" equalAverage="0" bottom="0" percent="0" rank="0" text="" dxfId="36">
      <formula>#ref!="YES"</formula>
    </cfRule>
  </conditionalFormatting>
  <conditionalFormatting sqref="AK174">
    <cfRule type="expression" priority="1130" aboveAverage="0" equalAverage="0" bottom="0" percent="0" rank="0" text="" dxfId="36">
      <formula>#ref!="YES"</formula>
    </cfRule>
  </conditionalFormatting>
  <conditionalFormatting sqref="AL174">
    <cfRule type="expression" priority="1131" aboveAverage="0" equalAverage="0" bottom="0" percent="0" rank="0" text="" dxfId="36">
      <formula>#ref!="YES"</formula>
    </cfRule>
  </conditionalFormatting>
  <conditionalFormatting sqref="AM174">
    <cfRule type="expression" priority="1132" aboveAverage="0" equalAverage="0" bottom="0" percent="0" rank="0" text="" dxfId="36">
      <formula>#ref!="YES"</formula>
    </cfRule>
  </conditionalFormatting>
  <conditionalFormatting sqref="AN174">
    <cfRule type="expression" priority="1133" aboveAverage="0" equalAverage="0" bottom="0" percent="0" rank="0" text="" dxfId="36">
      <formula>#ref!="YES"</formula>
    </cfRule>
  </conditionalFormatting>
  <conditionalFormatting sqref="AO174">
    <cfRule type="expression" priority="1134" aboveAverage="0" equalAverage="0" bottom="0" percent="0" rank="0" text="" dxfId="36">
      <formula>#ref!="YES"</formula>
    </cfRule>
  </conditionalFormatting>
  <conditionalFormatting sqref="AP174">
    <cfRule type="expression" priority="1135" aboveAverage="0" equalAverage="0" bottom="0" percent="0" rank="0" text="" dxfId="36">
      <formula>#ref!="YES"</formula>
    </cfRule>
  </conditionalFormatting>
  <conditionalFormatting sqref="AK175">
    <cfRule type="expression" priority="1136" aboveAverage="0" equalAverage="0" bottom="0" percent="0" rank="0" text="" dxfId="36">
      <formula>#ref!="YES"</formula>
    </cfRule>
  </conditionalFormatting>
  <conditionalFormatting sqref="AL175">
    <cfRule type="expression" priority="1137" aboveAverage="0" equalAverage="0" bottom="0" percent="0" rank="0" text="" dxfId="36">
      <formula>#ref!="YES"</formula>
    </cfRule>
  </conditionalFormatting>
  <conditionalFormatting sqref="AM175">
    <cfRule type="expression" priority="1138" aboveAverage="0" equalAverage="0" bottom="0" percent="0" rank="0" text="" dxfId="36">
      <formula>#ref!="YES"</formula>
    </cfRule>
  </conditionalFormatting>
  <conditionalFormatting sqref="AN175">
    <cfRule type="expression" priority="1139" aboveAverage="0" equalAverage="0" bottom="0" percent="0" rank="0" text="" dxfId="36">
      <formula>#ref!="YES"</formula>
    </cfRule>
  </conditionalFormatting>
  <conditionalFormatting sqref="AO175">
    <cfRule type="expression" priority="1140" aboveAverage="0" equalAverage="0" bottom="0" percent="0" rank="0" text="" dxfId="36">
      <formula>#ref!="YES"</formula>
    </cfRule>
  </conditionalFormatting>
  <conditionalFormatting sqref="AP175">
    <cfRule type="expression" priority="1141" aboveAverage="0" equalAverage="0" bottom="0" percent="0" rank="0" text="" dxfId="36">
      <formula>#ref!="YES"</formula>
    </cfRule>
  </conditionalFormatting>
  <conditionalFormatting sqref="AK176">
    <cfRule type="expression" priority="1142" aboveAverage="0" equalAverage="0" bottom="0" percent="0" rank="0" text="" dxfId="36">
      <formula>#ref!="YES"</formula>
    </cfRule>
  </conditionalFormatting>
  <conditionalFormatting sqref="AL176">
    <cfRule type="expression" priority="1143" aboveAverage="0" equalAverage="0" bottom="0" percent="0" rank="0" text="" dxfId="36">
      <formula>#ref!="YES"</formula>
    </cfRule>
  </conditionalFormatting>
  <conditionalFormatting sqref="AM176">
    <cfRule type="expression" priority="1144" aboveAverage="0" equalAverage="0" bottom="0" percent="0" rank="0" text="" dxfId="36">
      <formula>#ref!="YES"</formula>
    </cfRule>
  </conditionalFormatting>
  <conditionalFormatting sqref="AN176">
    <cfRule type="expression" priority="1145" aboveAverage="0" equalAverage="0" bottom="0" percent="0" rank="0" text="" dxfId="36">
      <formula>#ref!="YES"</formula>
    </cfRule>
  </conditionalFormatting>
  <conditionalFormatting sqref="AO176">
    <cfRule type="expression" priority="1146" aboveAverage="0" equalAverage="0" bottom="0" percent="0" rank="0" text="" dxfId="36">
      <formula>#ref!="YES"</formula>
    </cfRule>
  </conditionalFormatting>
  <conditionalFormatting sqref="AP176">
    <cfRule type="expression" priority="1147" aboveAverage="0" equalAverage="0" bottom="0" percent="0" rank="0" text="" dxfId="36">
      <formula>#ref!="YES"</formula>
    </cfRule>
  </conditionalFormatting>
  <conditionalFormatting sqref="AK177">
    <cfRule type="expression" priority="1148" aboveAverage="0" equalAverage="0" bottom="0" percent="0" rank="0" text="" dxfId="36">
      <formula>#ref!="YES"</formula>
    </cfRule>
  </conditionalFormatting>
  <conditionalFormatting sqref="AL177">
    <cfRule type="expression" priority="1149" aboveAverage="0" equalAverage="0" bottom="0" percent="0" rank="0" text="" dxfId="36">
      <formula>#ref!="YES"</formula>
    </cfRule>
  </conditionalFormatting>
  <conditionalFormatting sqref="AM177">
    <cfRule type="expression" priority="1150" aboveAverage="0" equalAverage="0" bottom="0" percent="0" rank="0" text="" dxfId="36">
      <formula>#ref!="YES"</formula>
    </cfRule>
  </conditionalFormatting>
  <conditionalFormatting sqref="AN177">
    <cfRule type="expression" priority="1151" aboveAverage="0" equalAverage="0" bottom="0" percent="0" rank="0" text="" dxfId="36">
      <formula>#ref!="YES"</formula>
    </cfRule>
  </conditionalFormatting>
  <conditionalFormatting sqref="AO177">
    <cfRule type="expression" priority="1152" aboveAverage="0" equalAverage="0" bottom="0" percent="0" rank="0" text="" dxfId="36">
      <formula>#ref!="YES"</formula>
    </cfRule>
  </conditionalFormatting>
  <conditionalFormatting sqref="AP177">
    <cfRule type="expression" priority="1153" aboveAverage="0" equalAverage="0" bottom="0" percent="0" rank="0" text="" dxfId="36">
      <formula>#ref!="YES"</formula>
    </cfRule>
  </conditionalFormatting>
  <conditionalFormatting sqref="AK178">
    <cfRule type="expression" priority="1154" aboveAverage="0" equalAverage="0" bottom="0" percent="0" rank="0" text="" dxfId="36">
      <formula>#ref!="YES"</formula>
    </cfRule>
  </conditionalFormatting>
  <conditionalFormatting sqref="AL178">
    <cfRule type="expression" priority="1155" aboveAverage="0" equalAverage="0" bottom="0" percent="0" rank="0" text="" dxfId="36">
      <formula>#ref!="YES"</formula>
    </cfRule>
  </conditionalFormatting>
  <conditionalFormatting sqref="AM178">
    <cfRule type="expression" priority="1156" aboveAverage="0" equalAverage="0" bottom="0" percent="0" rank="0" text="" dxfId="36">
      <formula>#ref!="YES"</formula>
    </cfRule>
  </conditionalFormatting>
  <conditionalFormatting sqref="AN178">
    <cfRule type="expression" priority="1157" aboveAverage="0" equalAverage="0" bottom="0" percent="0" rank="0" text="" dxfId="36">
      <formula>#ref!="YES"</formula>
    </cfRule>
  </conditionalFormatting>
  <conditionalFormatting sqref="AO178">
    <cfRule type="expression" priority="1158" aboveAverage="0" equalAverage="0" bottom="0" percent="0" rank="0" text="" dxfId="36">
      <formula>#ref!="YES"</formula>
    </cfRule>
  </conditionalFormatting>
  <conditionalFormatting sqref="AP178">
    <cfRule type="expression" priority="1159" aboveAverage="0" equalAverage="0" bottom="0" percent="0" rank="0" text="" dxfId="36">
      <formula>#ref!="YES"</formula>
    </cfRule>
  </conditionalFormatting>
  <conditionalFormatting sqref="AK179">
    <cfRule type="expression" priority="1160" aboveAverage="0" equalAverage="0" bottom="0" percent="0" rank="0" text="" dxfId="36">
      <formula>#ref!="YES"</formula>
    </cfRule>
  </conditionalFormatting>
  <conditionalFormatting sqref="AL179">
    <cfRule type="expression" priority="1161" aboveAverage="0" equalAverage="0" bottom="0" percent="0" rank="0" text="" dxfId="36">
      <formula>#ref!="YES"</formula>
    </cfRule>
  </conditionalFormatting>
  <conditionalFormatting sqref="AM179">
    <cfRule type="expression" priority="1162" aboveAverage="0" equalAverage="0" bottom="0" percent="0" rank="0" text="" dxfId="36">
      <formula>#ref!="YES"</formula>
    </cfRule>
  </conditionalFormatting>
  <conditionalFormatting sqref="AN179">
    <cfRule type="expression" priority="1163" aboveAverage="0" equalAverage="0" bottom="0" percent="0" rank="0" text="" dxfId="36">
      <formula>#ref!="YES"</formula>
    </cfRule>
  </conditionalFormatting>
  <conditionalFormatting sqref="AO179">
    <cfRule type="expression" priority="1164" aboveAverage="0" equalAverage="0" bottom="0" percent="0" rank="0" text="" dxfId="36">
      <formula>#ref!="YES"</formula>
    </cfRule>
  </conditionalFormatting>
  <conditionalFormatting sqref="AP179">
    <cfRule type="expression" priority="1165" aboveAverage="0" equalAverage="0" bottom="0" percent="0" rank="0" text="" dxfId="36">
      <formula>#ref!="YES"</formula>
    </cfRule>
  </conditionalFormatting>
  <conditionalFormatting sqref="AK180">
    <cfRule type="expression" priority="1166" aboveAverage="0" equalAverage="0" bottom="0" percent="0" rank="0" text="" dxfId="36">
      <formula>#ref!="YES"</formula>
    </cfRule>
  </conditionalFormatting>
  <conditionalFormatting sqref="AL180">
    <cfRule type="expression" priority="1167" aboveAverage="0" equalAverage="0" bottom="0" percent="0" rank="0" text="" dxfId="36">
      <formula>#ref!="YES"</formula>
    </cfRule>
  </conditionalFormatting>
  <conditionalFormatting sqref="AM180">
    <cfRule type="expression" priority="1168" aboveAverage="0" equalAverage="0" bottom="0" percent="0" rank="0" text="" dxfId="36">
      <formula>#ref!="YES"</formula>
    </cfRule>
  </conditionalFormatting>
  <conditionalFormatting sqref="AN180">
    <cfRule type="expression" priority="1169" aboveAverage="0" equalAverage="0" bottom="0" percent="0" rank="0" text="" dxfId="36">
      <formula>#ref!="YES"</formula>
    </cfRule>
  </conditionalFormatting>
  <conditionalFormatting sqref="AO180">
    <cfRule type="expression" priority="1170" aboveAverage="0" equalAverage="0" bottom="0" percent="0" rank="0" text="" dxfId="36">
      <formula>#ref!="YES"</formula>
    </cfRule>
  </conditionalFormatting>
  <conditionalFormatting sqref="AP180">
    <cfRule type="expression" priority="1171" aboveAverage="0" equalAverage="0" bottom="0" percent="0" rank="0" text="" dxfId="36">
      <formula>#ref!="YES"</formula>
    </cfRule>
  </conditionalFormatting>
  <conditionalFormatting sqref="AK181">
    <cfRule type="expression" priority="1172" aboveAverage="0" equalAverage="0" bottom="0" percent="0" rank="0" text="" dxfId="36">
      <formula>#ref!="YES"</formula>
    </cfRule>
  </conditionalFormatting>
  <conditionalFormatting sqref="AL181">
    <cfRule type="expression" priority="1173" aboveAverage="0" equalAverage="0" bottom="0" percent="0" rank="0" text="" dxfId="36">
      <formula>#ref!="YES"</formula>
    </cfRule>
  </conditionalFormatting>
  <conditionalFormatting sqref="AM181">
    <cfRule type="expression" priority="1174" aboveAverage="0" equalAverage="0" bottom="0" percent="0" rank="0" text="" dxfId="36">
      <formula>#ref!="YES"</formula>
    </cfRule>
  </conditionalFormatting>
  <conditionalFormatting sqref="AN181">
    <cfRule type="expression" priority="1175" aboveAverage="0" equalAverage="0" bottom="0" percent="0" rank="0" text="" dxfId="36">
      <formula>#ref!="YES"</formula>
    </cfRule>
  </conditionalFormatting>
  <conditionalFormatting sqref="AO181">
    <cfRule type="expression" priority="1176" aboveAverage="0" equalAverage="0" bottom="0" percent="0" rank="0" text="" dxfId="36">
      <formula>#ref!="YES"</formula>
    </cfRule>
  </conditionalFormatting>
  <conditionalFormatting sqref="AP181">
    <cfRule type="expression" priority="1177" aboveAverage="0" equalAverage="0" bottom="0" percent="0" rank="0" text="" dxfId="36">
      <formula>#ref!="YES"</formula>
    </cfRule>
  </conditionalFormatting>
  <conditionalFormatting sqref="AK182">
    <cfRule type="expression" priority="1178" aboveAverage="0" equalAverage="0" bottom="0" percent="0" rank="0" text="" dxfId="36">
      <formula>#ref!="YES"</formula>
    </cfRule>
  </conditionalFormatting>
  <conditionalFormatting sqref="AL182">
    <cfRule type="expression" priority="1179" aboveAverage="0" equalAverage="0" bottom="0" percent="0" rank="0" text="" dxfId="36">
      <formula>#ref!="YES"</formula>
    </cfRule>
  </conditionalFormatting>
  <conditionalFormatting sqref="AM182">
    <cfRule type="expression" priority="1180" aboveAverage="0" equalAverage="0" bottom="0" percent="0" rank="0" text="" dxfId="36">
      <formula>#ref!="YES"</formula>
    </cfRule>
  </conditionalFormatting>
  <conditionalFormatting sqref="AN182">
    <cfRule type="expression" priority="1181" aboveAverage="0" equalAverage="0" bottom="0" percent="0" rank="0" text="" dxfId="36">
      <formula>#ref!="YES"</formula>
    </cfRule>
  </conditionalFormatting>
  <conditionalFormatting sqref="AO182">
    <cfRule type="expression" priority="1182" aboveAverage="0" equalAverage="0" bottom="0" percent="0" rank="0" text="" dxfId="36">
      <formula>#ref!="YES"</formula>
    </cfRule>
  </conditionalFormatting>
  <conditionalFormatting sqref="AP182">
    <cfRule type="expression" priority="1183" aboveAverage="0" equalAverage="0" bottom="0" percent="0" rank="0" text="" dxfId="36">
      <formula>#ref!="YES"</formula>
    </cfRule>
  </conditionalFormatting>
  <conditionalFormatting sqref="AK183">
    <cfRule type="expression" priority="1184" aboveAverage="0" equalAverage="0" bottom="0" percent="0" rank="0" text="" dxfId="36">
      <formula>#ref!="YES"</formula>
    </cfRule>
  </conditionalFormatting>
  <conditionalFormatting sqref="AL183">
    <cfRule type="expression" priority="1185" aboveAverage="0" equalAverage="0" bottom="0" percent="0" rank="0" text="" dxfId="36">
      <formula>#ref!="YES"</formula>
    </cfRule>
  </conditionalFormatting>
  <conditionalFormatting sqref="AM183">
    <cfRule type="expression" priority="1186" aboveAverage="0" equalAverage="0" bottom="0" percent="0" rank="0" text="" dxfId="36">
      <formula>#ref!="YES"</formula>
    </cfRule>
  </conditionalFormatting>
  <conditionalFormatting sqref="AN183">
    <cfRule type="expression" priority="1187" aboveAverage="0" equalAverage="0" bottom="0" percent="0" rank="0" text="" dxfId="36">
      <formula>#ref!="YES"</formula>
    </cfRule>
  </conditionalFormatting>
  <conditionalFormatting sqref="AO183">
    <cfRule type="expression" priority="1188" aboveAverage="0" equalAverage="0" bottom="0" percent="0" rank="0" text="" dxfId="36">
      <formula>#ref!="YES"</formula>
    </cfRule>
  </conditionalFormatting>
  <conditionalFormatting sqref="AP183">
    <cfRule type="expression" priority="1189" aboveAverage="0" equalAverage="0" bottom="0" percent="0" rank="0" text="" dxfId="36">
      <formula>#ref!="YES"</formula>
    </cfRule>
  </conditionalFormatting>
  <conditionalFormatting sqref="AK184">
    <cfRule type="expression" priority="1190" aboveAverage="0" equalAverage="0" bottom="0" percent="0" rank="0" text="" dxfId="36">
      <formula>#ref!="YES"</formula>
    </cfRule>
  </conditionalFormatting>
  <conditionalFormatting sqref="AL184">
    <cfRule type="expression" priority="1191" aboveAverage="0" equalAverage="0" bottom="0" percent="0" rank="0" text="" dxfId="36">
      <formula>#ref!="YES"</formula>
    </cfRule>
  </conditionalFormatting>
  <conditionalFormatting sqref="AM184">
    <cfRule type="expression" priority="1192" aboveAverage="0" equalAverage="0" bottom="0" percent="0" rank="0" text="" dxfId="36">
      <formula>#ref!="YES"</formula>
    </cfRule>
  </conditionalFormatting>
  <conditionalFormatting sqref="AN184">
    <cfRule type="expression" priority="1193" aboveAverage="0" equalAverage="0" bottom="0" percent="0" rank="0" text="" dxfId="36">
      <formula>#ref!="YES"</formula>
    </cfRule>
  </conditionalFormatting>
  <conditionalFormatting sqref="AO184">
    <cfRule type="expression" priority="1194" aboveAverage="0" equalAverage="0" bottom="0" percent="0" rank="0" text="" dxfId="36">
      <formula>#ref!="YES"</formula>
    </cfRule>
  </conditionalFormatting>
  <conditionalFormatting sqref="AP184">
    <cfRule type="expression" priority="1195" aboveAverage="0" equalAverage="0" bottom="0" percent="0" rank="0" text="" dxfId="36">
      <formula>#ref!="YES"</formula>
    </cfRule>
  </conditionalFormatting>
  <conditionalFormatting sqref="AK185">
    <cfRule type="expression" priority="1196" aboveAverage="0" equalAverage="0" bottom="0" percent="0" rank="0" text="" dxfId="36">
      <formula>#ref!="YES"</formula>
    </cfRule>
  </conditionalFormatting>
  <conditionalFormatting sqref="AL185">
    <cfRule type="expression" priority="1197" aboveAverage="0" equalAverage="0" bottom="0" percent="0" rank="0" text="" dxfId="36">
      <formula>#ref!="YES"</formula>
    </cfRule>
  </conditionalFormatting>
  <conditionalFormatting sqref="AM185">
    <cfRule type="expression" priority="1198" aboveAverage="0" equalAverage="0" bottom="0" percent="0" rank="0" text="" dxfId="36">
      <formula>#ref!="YES"</formula>
    </cfRule>
  </conditionalFormatting>
  <conditionalFormatting sqref="AN185">
    <cfRule type="expression" priority="1199" aboveAverage="0" equalAverage="0" bottom="0" percent="0" rank="0" text="" dxfId="36">
      <formula>#ref!="YES"</formula>
    </cfRule>
  </conditionalFormatting>
  <conditionalFormatting sqref="AO185">
    <cfRule type="expression" priority="1200" aboveAverage="0" equalAverage="0" bottom="0" percent="0" rank="0" text="" dxfId="36">
      <formula>#ref!="YES"</formula>
    </cfRule>
  </conditionalFormatting>
  <conditionalFormatting sqref="AP185">
    <cfRule type="expression" priority="1201" aboveAverage="0" equalAverage="0" bottom="0" percent="0" rank="0" text="" dxfId="36">
      <formula>#ref!="YES"</formula>
    </cfRule>
  </conditionalFormatting>
  <conditionalFormatting sqref="AK186">
    <cfRule type="expression" priority="1202" aboveAverage="0" equalAverage="0" bottom="0" percent="0" rank="0" text="" dxfId="36">
      <formula>#ref!="YES"</formula>
    </cfRule>
  </conditionalFormatting>
  <conditionalFormatting sqref="AL186">
    <cfRule type="expression" priority="1203" aboveAverage="0" equalAverage="0" bottom="0" percent="0" rank="0" text="" dxfId="36">
      <formula>#ref!="YES"</formula>
    </cfRule>
  </conditionalFormatting>
  <conditionalFormatting sqref="AM186">
    <cfRule type="expression" priority="1204" aboveAverage="0" equalAverage="0" bottom="0" percent="0" rank="0" text="" dxfId="36">
      <formula>#ref!="YES"</formula>
    </cfRule>
  </conditionalFormatting>
  <conditionalFormatting sqref="AN186">
    <cfRule type="expression" priority="1205" aboveAverage="0" equalAverage="0" bottom="0" percent="0" rank="0" text="" dxfId="36">
      <formula>#ref!="YES"</formula>
    </cfRule>
  </conditionalFormatting>
  <conditionalFormatting sqref="AO186">
    <cfRule type="expression" priority="1206" aboveAverage="0" equalAverage="0" bottom="0" percent="0" rank="0" text="" dxfId="36">
      <formula>#ref!="YES"</formula>
    </cfRule>
  </conditionalFormatting>
  <conditionalFormatting sqref="AP186">
    <cfRule type="expression" priority="1207" aboveAverage="0" equalAverage="0" bottom="0" percent="0" rank="0" text="" dxfId="36">
      <formula>#ref!="YES"</formula>
    </cfRule>
  </conditionalFormatting>
  <conditionalFormatting sqref="AK187">
    <cfRule type="expression" priority="1208" aboveAverage="0" equalAverage="0" bottom="0" percent="0" rank="0" text="" dxfId="36">
      <formula>#ref!="YES"</formula>
    </cfRule>
  </conditionalFormatting>
  <conditionalFormatting sqref="AL187">
    <cfRule type="expression" priority="1209" aboveAverage="0" equalAverage="0" bottom="0" percent="0" rank="0" text="" dxfId="36">
      <formula>#ref!="YES"</formula>
    </cfRule>
  </conditionalFormatting>
  <conditionalFormatting sqref="AM187">
    <cfRule type="expression" priority="1210" aboveAverage="0" equalAverage="0" bottom="0" percent="0" rank="0" text="" dxfId="36">
      <formula>#ref!="YES"</formula>
    </cfRule>
  </conditionalFormatting>
  <conditionalFormatting sqref="AN187">
    <cfRule type="expression" priority="1211" aboveAverage="0" equalAverage="0" bottom="0" percent="0" rank="0" text="" dxfId="36">
      <formula>#ref!="YES"</formula>
    </cfRule>
  </conditionalFormatting>
  <conditionalFormatting sqref="AO187">
    <cfRule type="expression" priority="1212" aboveAverage="0" equalAverage="0" bottom="0" percent="0" rank="0" text="" dxfId="36">
      <formula>#ref!="YES"</formula>
    </cfRule>
  </conditionalFormatting>
  <conditionalFormatting sqref="AP187">
    <cfRule type="expression" priority="1213" aboveAverage="0" equalAverage="0" bottom="0" percent="0" rank="0" text="" dxfId="36">
      <formula>#ref!="YES"</formula>
    </cfRule>
  </conditionalFormatting>
  <conditionalFormatting sqref="AK188">
    <cfRule type="expression" priority="1214" aboveAverage="0" equalAverage="0" bottom="0" percent="0" rank="0" text="" dxfId="36">
      <formula>#ref!="YES"</formula>
    </cfRule>
  </conditionalFormatting>
  <conditionalFormatting sqref="AL188">
    <cfRule type="expression" priority="1215" aboveAverage="0" equalAverage="0" bottom="0" percent="0" rank="0" text="" dxfId="36">
      <formula>#ref!="YES"</formula>
    </cfRule>
  </conditionalFormatting>
  <conditionalFormatting sqref="AM188">
    <cfRule type="expression" priority="1216" aboveAverage="0" equalAverage="0" bottom="0" percent="0" rank="0" text="" dxfId="36">
      <formula>#ref!="YES"</formula>
    </cfRule>
  </conditionalFormatting>
  <conditionalFormatting sqref="AN188">
    <cfRule type="expression" priority="1217" aboveAverage="0" equalAverage="0" bottom="0" percent="0" rank="0" text="" dxfId="36">
      <formula>#ref!="YES"</formula>
    </cfRule>
  </conditionalFormatting>
  <conditionalFormatting sqref="AO188">
    <cfRule type="expression" priority="1218" aboveAverage="0" equalAverage="0" bottom="0" percent="0" rank="0" text="" dxfId="36">
      <formula>#ref!="YES"</formula>
    </cfRule>
  </conditionalFormatting>
  <conditionalFormatting sqref="AP188">
    <cfRule type="expression" priority="1219" aboveAverage="0" equalAverage="0" bottom="0" percent="0" rank="0" text="" dxfId="36">
      <formula>#ref!="YES"</formula>
    </cfRule>
  </conditionalFormatting>
  <conditionalFormatting sqref="AK189">
    <cfRule type="expression" priority="1220" aboveAverage="0" equalAverage="0" bottom="0" percent="0" rank="0" text="" dxfId="36">
      <formula>#ref!="YES"</formula>
    </cfRule>
  </conditionalFormatting>
  <conditionalFormatting sqref="AL189">
    <cfRule type="expression" priority="1221" aboveAverage="0" equalAverage="0" bottom="0" percent="0" rank="0" text="" dxfId="36">
      <formula>#ref!="YES"</formula>
    </cfRule>
  </conditionalFormatting>
  <conditionalFormatting sqref="AM189">
    <cfRule type="expression" priority="1222" aboveAverage="0" equalAverage="0" bottom="0" percent="0" rank="0" text="" dxfId="36">
      <formula>#ref!="YES"</formula>
    </cfRule>
  </conditionalFormatting>
  <conditionalFormatting sqref="AN189">
    <cfRule type="expression" priority="1223" aboveAverage="0" equalAverage="0" bottom="0" percent="0" rank="0" text="" dxfId="36">
      <formula>#ref!="YES"</formula>
    </cfRule>
  </conditionalFormatting>
  <conditionalFormatting sqref="AO189">
    <cfRule type="expression" priority="1224" aboveAverage="0" equalAverage="0" bottom="0" percent="0" rank="0" text="" dxfId="36">
      <formula>#ref!="YES"</formula>
    </cfRule>
  </conditionalFormatting>
  <conditionalFormatting sqref="AP189">
    <cfRule type="expression" priority="1225" aboveAverage="0" equalAverage="0" bottom="0" percent="0" rank="0" text="" dxfId="36">
      <formula>#ref!="YES"</formula>
    </cfRule>
  </conditionalFormatting>
  <conditionalFormatting sqref="AK190">
    <cfRule type="expression" priority="1226" aboveAverage="0" equalAverage="0" bottom="0" percent="0" rank="0" text="" dxfId="36">
      <formula>#ref!="YES"</formula>
    </cfRule>
  </conditionalFormatting>
  <conditionalFormatting sqref="AL190">
    <cfRule type="expression" priority="1227" aboveAverage="0" equalAverage="0" bottom="0" percent="0" rank="0" text="" dxfId="36">
      <formula>#ref!="YES"</formula>
    </cfRule>
  </conditionalFormatting>
  <conditionalFormatting sqref="AM190">
    <cfRule type="expression" priority="1228" aboveAverage="0" equalAverage="0" bottom="0" percent="0" rank="0" text="" dxfId="36">
      <formula>#ref!="YES"</formula>
    </cfRule>
  </conditionalFormatting>
  <conditionalFormatting sqref="AN190">
    <cfRule type="expression" priority="1229" aboveAverage="0" equalAverage="0" bottom="0" percent="0" rank="0" text="" dxfId="36">
      <formula>#ref!="YES"</formula>
    </cfRule>
  </conditionalFormatting>
  <conditionalFormatting sqref="AO190">
    <cfRule type="expression" priority="1230" aboveAverage="0" equalAverage="0" bottom="0" percent="0" rank="0" text="" dxfId="36">
      <formula>#ref!="YES"</formula>
    </cfRule>
  </conditionalFormatting>
  <conditionalFormatting sqref="AP190">
    <cfRule type="expression" priority="1231" aboveAverage="0" equalAverage="0" bottom="0" percent="0" rank="0" text="" dxfId="36">
      <formula>#ref!="YES"</formula>
    </cfRule>
  </conditionalFormatting>
  <conditionalFormatting sqref="AK191">
    <cfRule type="expression" priority="1232" aboveAverage="0" equalAverage="0" bottom="0" percent="0" rank="0" text="" dxfId="36">
      <formula>#ref!="YES"</formula>
    </cfRule>
  </conditionalFormatting>
  <conditionalFormatting sqref="AL191">
    <cfRule type="expression" priority="1233" aboveAverage="0" equalAverage="0" bottom="0" percent="0" rank="0" text="" dxfId="36">
      <formula>#ref!="YES"</formula>
    </cfRule>
  </conditionalFormatting>
  <conditionalFormatting sqref="AM191">
    <cfRule type="expression" priority="1234" aboveAverage="0" equalAverage="0" bottom="0" percent="0" rank="0" text="" dxfId="36">
      <formula>#ref!="YES"</formula>
    </cfRule>
  </conditionalFormatting>
  <conditionalFormatting sqref="AN191">
    <cfRule type="expression" priority="1235" aboveAverage="0" equalAverage="0" bottom="0" percent="0" rank="0" text="" dxfId="36">
      <formula>#ref!="YES"</formula>
    </cfRule>
  </conditionalFormatting>
  <conditionalFormatting sqref="AO191">
    <cfRule type="expression" priority="1236" aboveAverage="0" equalAverage="0" bottom="0" percent="0" rank="0" text="" dxfId="36">
      <formula>#ref!="YES"</formula>
    </cfRule>
  </conditionalFormatting>
  <conditionalFormatting sqref="AP191">
    <cfRule type="expression" priority="1237" aboveAverage="0" equalAverage="0" bottom="0" percent="0" rank="0" text="" dxfId="36">
      <formula>#ref!="YES"</formula>
    </cfRule>
  </conditionalFormatting>
  <conditionalFormatting sqref="AK192">
    <cfRule type="expression" priority="1238" aboveAverage="0" equalAverage="0" bottom="0" percent="0" rank="0" text="" dxfId="36">
      <formula>#ref!="YES"</formula>
    </cfRule>
  </conditionalFormatting>
  <conditionalFormatting sqref="AL192">
    <cfRule type="expression" priority="1239" aboveAverage="0" equalAverage="0" bottom="0" percent="0" rank="0" text="" dxfId="36">
      <formula>#ref!="YES"</formula>
    </cfRule>
  </conditionalFormatting>
  <conditionalFormatting sqref="AM192">
    <cfRule type="expression" priority="1240" aboveAverage="0" equalAverage="0" bottom="0" percent="0" rank="0" text="" dxfId="36">
      <formula>#ref!="YES"</formula>
    </cfRule>
  </conditionalFormatting>
  <conditionalFormatting sqref="AN192">
    <cfRule type="expression" priority="1241" aboveAverage="0" equalAverage="0" bottom="0" percent="0" rank="0" text="" dxfId="36">
      <formula>#ref!="YES"</formula>
    </cfRule>
  </conditionalFormatting>
  <conditionalFormatting sqref="AO192">
    <cfRule type="expression" priority="1242" aboveAverage="0" equalAverage="0" bottom="0" percent="0" rank="0" text="" dxfId="36">
      <formula>#ref!="YES"</formula>
    </cfRule>
  </conditionalFormatting>
  <conditionalFormatting sqref="AP192">
    <cfRule type="expression" priority="1243" aboveAverage="0" equalAverage="0" bottom="0" percent="0" rank="0" text="" dxfId="36">
      <formula>#ref!="YES"</formula>
    </cfRule>
  </conditionalFormatting>
  <conditionalFormatting sqref="AK193">
    <cfRule type="expression" priority="1244" aboveAverage="0" equalAverage="0" bottom="0" percent="0" rank="0" text="" dxfId="36">
      <formula>#ref!="YES"</formula>
    </cfRule>
  </conditionalFormatting>
  <conditionalFormatting sqref="AL193">
    <cfRule type="expression" priority="1245" aboveAverage="0" equalAverage="0" bottom="0" percent="0" rank="0" text="" dxfId="36">
      <formula>#ref!="YES"</formula>
    </cfRule>
  </conditionalFormatting>
  <conditionalFormatting sqref="AM193">
    <cfRule type="expression" priority="1246" aboveAverage="0" equalAverage="0" bottom="0" percent="0" rank="0" text="" dxfId="36">
      <formula>#ref!="YES"</formula>
    </cfRule>
  </conditionalFormatting>
  <conditionalFormatting sqref="AN193">
    <cfRule type="expression" priority="1247" aboveAverage="0" equalAverage="0" bottom="0" percent="0" rank="0" text="" dxfId="36">
      <formula>#ref!="YES"</formula>
    </cfRule>
  </conditionalFormatting>
  <conditionalFormatting sqref="AO193">
    <cfRule type="expression" priority="1248" aboveAverage="0" equalAverage="0" bottom="0" percent="0" rank="0" text="" dxfId="36">
      <formula>#ref!="YES"</formula>
    </cfRule>
  </conditionalFormatting>
  <conditionalFormatting sqref="AP193">
    <cfRule type="expression" priority="1249" aboveAverage="0" equalAverage="0" bottom="0" percent="0" rank="0" text="" dxfId="36">
      <formula>#ref!="YES"</formula>
    </cfRule>
  </conditionalFormatting>
  <conditionalFormatting sqref="AK194">
    <cfRule type="expression" priority="1250" aboveAverage="0" equalAverage="0" bottom="0" percent="0" rank="0" text="" dxfId="36">
      <formula>#ref!="YES"</formula>
    </cfRule>
  </conditionalFormatting>
  <conditionalFormatting sqref="AL194">
    <cfRule type="expression" priority="1251" aboveAverage="0" equalAverage="0" bottom="0" percent="0" rank="0" text="" dxfId="36">
      <formula>#ref!="YES"</formula>
    </cfRule>
  </conditionalFormatting>
  <conditionalFormatting sqref="AM194">
    <cfRule type="expression" priority="1252" aboveAverage="0" equalAverage="0" bottom="0" percent="0" rank="0" text="" dxfId="36">
      <formula>#ref!="YES"</formula>
    </cfRule>
  </conditionalFormatting>
  <conditionalFormatting sqref="AN194">
    <cfRule type="expression" priority="1253" aboveAverage="0" equalAverage="0" bottom="0" percent="0" rank="0" text="" dxfId="36">
      <formula>#ref!="YES"</formula>
    </cfRule>
  </conditionalFormatting>
  <conditionalFormatting sqref="AO194">
    <cfRule type="expression" priority="1254" aboveAverage="0" equalAverage="0" bottom="0" percent="0" rank="0" text="" dxfId="36">
      <formula>#ref!="YES"</formula>
    </cfRule>
  </conditionalFormatting>
  <conditionalFormatting sqref="AP194">
    <cfRule type="expression" priority="1255" aboveAverage="0" equalAverage="0" bottom="0" percent="0" rank="0" text="" dxfId="36">
      <formula>#ref!="YES"</formula>
    </cfRule>
  </conditionalFormatting>
  <conditionalFormatting sqref="AK195">
    <cfRule type="expression" priority="1256" aboveAverage="0" equalAverage="0" bottom="0" percent="0" rank="0" text="" dxfId="36">
      <formula>#ref!="YES"</formula>
    </cfRule>
  </conditionalFormatting>
  <conditionalFormatting sqref="AL195">
    <cfRule type="expression" priority="1257" aboveAverage="0" equalAverage="0" bottom="0" percent="0" rank="0" text="" dxfId="36">
      <formula>#ref!="YES"</formula>
    </cfRule>
  </conditionalFormatting>
  <conditionalFormatting sqref="AM195">
    <cfRule type="expression" priority="1258" aboveAverage="0" equalAverage="0" bottom="0" percent="0" rank="0" text="" dxfId="36">
      <formula>#ref!="YES"</formula>
    </cfRule>
  </conditionalFormatting>
  <conditionalFormatting sqref="AN195">
    <cfRule type="expression" priority="1259" aboveAverage="0" equalAverage="0" bottom="0" percent="0" rank="0" text="" dxfId="36">
      <formula>#ref!="YES"</formula>
    </cfRule>
  </conditionalFormatting>
  <conditionalFormatting sqref="AO195">
    <cfRule type="expression" priority="1260" aboveAverage="0" equalAverage="0" bottom="0" percent="0" rank="0" text="" dxfId="36">
      <formula>#ref!="YES"</formula>
    </cfRule>
  </conditionalFormatting>
  <conditionalFormatting sqref="AP195">
    <cfRule type="expression" priority="1261" aboveAverage="0" equalAverage="0" bottom="0" percent="0" rank="0" text="" dxfId="36">
      <formula>#ref!="YES"</formula>
    </cfRule>
  </conditionalFormatting>
  <conditionalFormatting sqref="AK196">
    <cfRule type="expression" priority="1262" aboveAverage="0" equalAverage="0" bottom="0" percent="0" rank="0" text="" dxfId="36">
      <formula>#ref!="YES"</formula>
    </cfRule>
  </conditionalFormatting>
  <conditionalFormatting sqref="AL196">
    <cfRule type="expression" priority="1263" aboveAverage="0" equalAverage="0" bottom="0" percent="0" rank="0" text="" dxfId="36">
      <formula>#ref!="YES"</formula>
    </cfRule>
  </conditionalFormatting>
  <conditionalFormatting sqref="AM196">
    <cfRule type="expression" priority="1264" aboveAverage="0" equalAverage="0" bottom="0" percent="0" rank="0" text="" dxfId="36">
      <formula>#ref!="YES"</formula>
    </cfRule>
  </conditionalFormatting>
  <conditionalFormatting sqref="AN196">
    <cfRule type="expression" priority="1265" aboveAverage="0" equalAverage="0" bottom="0" percent="0" rank="0" text="" dxfId="36">
      <formula>#ref!="YES"</formula>
    </cfRule>
  </conditionalFormatting>
  <conditionalFormatting sqref="AO196">
    <cfRule type="expression" priority="1266" aboveAverage="0" equalAverage="0" bottom="0" percent="0" rank="0" text="" dxfId="36">
      <formula>#ref!="YES"</formula>
    </cfRule>
  </conditionalFormatting>
  <conditionalFormatting sqref="AP196">
    <cfRule type="expression" priority="1267" aboveAverage="0" equalAverage="0" bottom="0" percent="0" rank="0" text="" dxfId="36">
      <formula>#ref!="YES"</formula>
    </cfRule>
  </conditionalFormatting>
  <conditionalFormatting sqref="AK197">
    <cfRule type="expression" priority="1268" aboveAverage="0" equalAverage="0" bottom="0" percent="0" rank="0" text="" dxfId="36">
      <formula>#ref!="YES"</formula>
    </cfRule>
  </conditionalFormatting>
  <conditionalFormatting sqref="AL197">
    <cfRule type="expression" priority="1269" aboveAverage="0" equalAverage="0" bottom="0" percent="0" rank="0" text="" dxfId="36">
      <formula>#ref!="YES"</formula>
    </cfRule>
  </conditionalFormatting>
  <conditionalFormatting sqref="AM197">
    <cfRule type="expression" priority="1270" aboveAverage="0" equalAverage="0" bottom="0" percent="0" rank="0" text="" dxfId="36">
      <formula>#ref!="YES"</formula>
    </cfRule>
  </conditionalFormatting>
  <conditionalFormatting sqref="AN197">
    <cfRule type="expression" priority="1271" aboveAverage="0" equalAverage="0" bottom="0" percent="0" rank="0" text="" dxfId="36">
      <formula>#ref!="YES"</formula>
    </cfRule>
  </conditionalFormatting>
  <conditionalFormatting sqref="AO197">
    <cfRule type="expression" priority="1272" aboveAverage="0" equalAverage="0" bottom="0" percent="0" rank="0" text="" dxfId="36">
      <formula>#ref!="YES"</formula>
    </cfRule>
  </conditionalFormatting>
  <conditionalFormatting sqref="AP197">
    <cfRule type="expression" priority="1273" aboveAverage="0" equalAverage="0" bottom="0" percent="0" rank="0" text="" dxfId="36">
      <formula>#ref!="YES"</formula>
    </cfRule>
  </conditionalFormatting>
  <conditionalFormatting sqref="AK198">
    <cfRule type="expression" priority="1274" aboveAverage="0" equalAverage="0" bottom="0" percent="0" rank="0" text="" dxfId="36">
      <formula>#ref!="YES"</formula>
    </cfRule>
  </conditionalFormatting>
  <conditionalFormatting sqref="AL198">
    <cfRule type="expression" priority="1275" aboveAverage="0" equalAverage="0" bottom="0" percent="0" rank="0" text="" dxfId="36">
      <formula>#ref!="YES"</formula>
    </cfRule>
  </conditionalFormatting>
  <conditionalFormatting sqref="AM198">
    <cfRule type="expression" priority="1276" aboveAverage="0" equalAverage="0" bottom="0" percent="0" rank="0" text="" dxfId="36">
      <formula>#ref!="YES"</formula>
    </cfRule>
  </conditionalFormatting>
  <conditionalFormatting sqref="AN198">
    <cfRule type="expression" priority="1277" aboveAverage="0" equalAverage="0" bottom="0" percent="0" rank="0" text="" dxfId="36">
      <formula>#ref!="YES"</formula>
    </cfRule>
  </conditionalFormatting>
  <conditionalFormatting sqref="AO198">
    <cfRule type="expression" priority="1278" aboveAverage="0" equalAverage="0" bottom="0" percent="0" rank="0" text="" dxfId="36">
      <formula>#ref!="YES"</formula>
    </cfRule>
  </conditionalFormatting>
  <conditionalFormatting sqref="AP198">
    <cfRule type="expression" priority="1279" aboveAverage="0" equalAverage="0" bottom="0" percent="0" rank="0" text="" dxfId="36">
      <formula>#ref!="YES"</formula>
    </cfRule>
  </conditionalFormatting>
  <conditionalFormatting sqref="AK199">
    <cfRule type="expression" priority="1280" aboveAverage="0" equalAverage="0" bottom="0" percent="0" rank="0" text="" dxfId="36">
      <formula>#ref!="YES"</formula>
    </cfRule>
  </conditionalFormatting>
  <conditionalFormatting sqref="AL199">
    <cfRule type="expression" priority="1281" aboveAverage="0" equalAverage="0" bottom="0" percent="0" rank="0" text="" dxfId="36">
      <formula>#ref!="YES"</formula>
    </cfRule>
  </conditionalFormatting>
  <conditionalFormatting sqref="AM199">
    <cfRule type="expression" priority="1282" aboveAverage="0" equalAverage="0" bottom="0" percent="0" rank="0" text="" dxfId="36">
      <formula>#ref!="YES"</formula>
    </cfRule>
  </conditionalFormatting>
  <conditionalFormatting sqref="AN199">
    <cfRule type="expression" priority="1283" aboveAverage="0" equalAverage="0" bottom="0" percent="0" rank="0" text="" dxfId="36">
      <formula>#ref!="YES"</formula>
    </cfRule>
  </conditionalFormatting>
  <conditionalFormatting sqref="AO199">
    <cfRule type="expression" priority="1284" aboveAverage="0" equalAverage="0" bottom="0" percent="0" rank="0" text="" dxfId="36">
      <formula>#ref!="YES"</formula>
    </cfRule>
  </conditionalFormatting>
  <conditionalFormatting sqref="AP199">
    <cfRule type="expression" priority="1285" aboveAverage="0" equalAverage="0" bottom="0" percent="0" rank="0" text="" dxfId="36">
      <formula>#ref!="YES"</formula>
    </cfRule>
  </conditionalFormatting>
  <conditionalFormatting sqref="AK200">
    <cfRule type="expression" priority="1286" aboveAverage="0" equalAverage="0" bottom="0" percent="0" rank="0" text="" dxfId="36">
      <formula>#ref!="YES"</formula>
    </cfRule>
  </conditionalFormatting>
  <conditionalFormatting sqref="AL200">
    <cfRule type="expression" priority="1287" aboveAverage="0" equalAverage="0" bottom="0" percent="0" rank="0" text="" dxfId="36">
      <formula>#ref!="YES"</formula>
    </cfRule>
  </conditionalFormatting>
  <conditionalFormatting sqref="AM200">
    <cfRule type="expression" priority="1288" aboveAverage="0" equalAverage="0" bottom="0" percent="0" rank="0" text="" dxfId="36">
      <formula>#ref!="YES"</formula>
    </cfRule>
  </conditionalFormatting>
  <conditionalFormatting sqref="AN200">
    <cfRule type="expression" priority="1289" aboveAverage="0" equalAverage="0" bottom="0" percent="0" rank="0" text="" dxfId="36">
      <formula>#ref!="YES"</formula>
    </cfRule>
  </conditionalFormatting>
  <conditionalFormatting sqref="AO200">
    <cfRule type="expression" priority="1290" aboveAverage="0" equalAverage="0" bottom="0" percent="0" rank="0" text="" dxfId="36">
      <formula>#ref!="YES"</formula>
    </cfRule>
  </conditionalFormatting>
  <conditionalFormatting sqref="AP200">
    <cfRule type="expression" priority="1291" aboveAverage="0" equalAverage="0" bottom="0" percent="0" rank="0" text="" dxfId="36">
      <formula>#ref!="YES"</formula>
    </cfRule>
  </conditionalFormatting>
  <conditionalFormatting sqref="AK201">
    <cfRule type="expression" priority="1292" aboveAverage="0" equalAverage="0" bottom="0" percent="0" rank="0" text="" dxfId="36">
      <formula>#ref!="YES"</formula>
    </cfRule>
  </conditionalFormatting>
  <conditionalFormatting sqref="AL201">
    <cfRule type="expression" priority="1293" aboveAverage="0" equalAverage="0" bottom="0" percent="0" rank="0" text="" dxfId="36">
      <formula>#ref!="YES"</formula>
    </cfRule>
  </conditionalFormatting>
  <conditionalFormatting sqref="AM201">
    <cfRule type="expression" priority="1294" aboveAverage="0" equalAverage="0" bottom="0" percent="0" rank="0" text="" dxfId="36">
      <formula>#ref!="YES"</formula>
    </cfRule>
  </conditionalFormatting>
  <conditionalFormatting sqref="AN201">
    <cfRule type="expression" priority="1295" aboveAverage="0" equalAverage="0" bottom="0" percent="0" rank="0" text="" dxfId="36">
      <formula>#ref!="YES"</formula>
    </cfRule>
  </conditionalFormatting>
  <conditionalFormatting sqref="AO201">
    <cfRule type="expression" priority="1296" aboveAverage="0" equalAverage="0" bottom="0" percent="0" rank="0" text="" dxfId="36">
      <formula>#ref!="YES"</formula>
    </cfRule>
  </conditionalFormatting>
  <conditionalFormatting sqref="AP201">
    <cfRule type="expression" priority="1297" aboveAverage="0" equalAverage="0" bottom="0" percent="0" rank="0" text="" dxfId="36">
      <formula>#ref!="YES"</formula>
    </cfRule>
  </conditionalFormatting>
  <conditionalFormatting sqref="AK202">
    <cfRule type="expression" priority="1298" aboveAverage="0" equalAverage="0" bottom="0" percent="0" rank="0" text="" dxfId="36">
      <formula>#ref!="YES"</formula>
    </cfRule>
  </conditionalFormatting>
  <conditionalFormatting sqref="AL202">
    <cfRule type="expression" priority="1299" aboveAverage="0" equalAverage="0" bottom="0" percent="0" rank="0" text="" dxfId="36">
      <formula>#ref!="YES"</formula>
    </cfRule>
  </conditionalFormatting>
  <conditionalFormatting sqref="AM202">
    <cfRule type="expression" priority="1300" aboveAverage="0" equalAverage="0" bottom="0" percent="0" rank="0" text="" dxfId="36">
      <formula>#ref!="YES"</formula>
    </cfRule>
  </conditionalFormatting>
  <conditionalFormatting sqref="AN202">
    <cfRule type="expression" priority="1301" aboveAverage="0" equalAverage="0" bottom="0" percent="0" rank="0" text="" dxfId="36">
      <formula>#ref!="YES"</formula>
    </cfRule>
  </conditionalFormatting>
  <conditionalFormatting sqref="AO202">
    <cfRule type="expression" priority="1302" aboveAverage="0" equalAverage="0" bottom="0" percent="0" rank="0" text="" dxfId="36">
      <formula>#ref!="YES"</formula>
    </cfRule>
  </conditionalFormatting>
  <conditionalFormatting sqref="AP202">
    <cfRule type="expression" priority="1303" aboveAverage="0" equalAverage="0" bottom="0" percent="0" rank="0" text="" dxfId="36">
      <formula>#ref!="YES"</formula>
    </cfRule>
  </conditionalFormatting>
  <conditionalFormatting sqref="AK203">
    <cfRule type="expression" priority="1304" aboveAverage="0" equalAverage="0" bottom="0" percent="0" rank="0" text="" dxfId="36">
      <formula>#ref!="YES"</formula>
    </cfRule>
  </conditionalFormatting>
  <conditionalFormatting sqref="AL203">
    <cfRule type="expression" priority="1305" aboveAverage="0" equalAverage="0" bottom="0" percent="0" rank="0" text="" dxfId="36">
      <formula>#ref!="YES"</formula>
    </cfRule>
  </conditionalFormatting>
  <conditionalFormatting sqref="AM203">
    <cfRule type="expression" priority="1306" aboveAverage="0" equalAverage="0" bottom="0" percent="0" rank="0" text="" dxfId="36">
      <formula>#ref!="YES"</formula>
    </cfRule>
  </conditionalFormatting>
  <conditionalFormatting sqref="AN203">
    <cfRule type="expression" priority="1307" aboveAverage="0" equalAverage="0" bottom="0" percent="0" rank="0" text="" dxfId="36">
      <formula>#ref!="YES"</formula>
    </cfRule>
  </conditionalFormatting>
  <conditionalFormatting sqref="AO203">
    <cfRule type="expression" priority="1308" aboveAverage="0" equalAverage="0" bottom="0" percent="0" rank="0" text="" dxfId="36">
      <formula>#ref!="YES"</formula>
    </cfRule>
  </conditionalFormatting>
  <conditionalFormatting sqref="AP203">
    <cfRule type="expression" priority="1309" aboveAverage="0" equalAverage="0" bottom="0" percent="0" rank="0" text="" dxfId="36">
      <formula>#ref!="YES"</formula>
    </cfRule>
  </conditionalFormatting>
  <conditionalFormatting sqref="AK204">
    <cfRule type="expression" priority="1310" aboveAverage="0" equalAverage="0" bottom="0" percent="0" rank="0" text="" dxfId="36">
      <formula>#ref!="YES"</formula>
    </cfRule>
  </conditionalFormatting>
  <conditionalFormatting sqref="AL204">
    <cfRule type="expression" priority="1311" aboveAverage="0" equalAverage="0" bottom="0" percent="0" rank="0" text="" dxfId="36">
      <formula>#ref!="YES"</formula>
    </cfRule>
  </conditionalFormatting>
  <conditionalFormatting sqref="AM204">
    <cfRule type="expression" priority="1312" aboveAverage="0" equalAverage="0" bottom="0" percent="0" rank="0" text="" dxfId="36">
      <formula>#ref!="YES"</formula>
    </cfRule>
  </conditionalFormatting>
  <conditionalFormatting sqref="AN204">
    <cfRule type="expression" priority="1313" aboveAverage="0" equalAverage="0" bottom="0" percent="0" rank="0" text="" dxfId="36">
      <formula>#ref!="YES"</formula>
    </cfRule>
  </conditionalFormatting>
  <conditionalFormatting sqref="AO204">
    <cfRule type="expression" priority="1314" aboveAverage="0" equalAverage="0" bottom="0" percent="0" rank="0" text="" dxfId="36">
      <formula>#ref!="YES"</formula>
    </cfRule>
  </conditionalFormatting>
  <conditionalFormatting sqref="AP204">
    <cfRule type="expression" priority="1315" aboveAverage="0" equalAverage="0" bottom="0" percent="0" rank="0" text="" dxfId="36">
      <formula>#ref!="YES"</formula>
    </cfRule>
  </conditionalFormatting>
  <conditionalFormatting sqref="AK205">
    <cfRule type="expression" priority="1316" aboveAverage="0" equalAverage="0" bottom="0" percent="0" rank="0" text="" dxfId="36">
      <formula>#ref!="YES"</formula>
    </cfRule>
  </conditionalFormatting>
  <conditionalFormatting sqref="AL205">
    <cfRule type="expression" priority="1317" aboveAverage="0" equalAverage="0" bottom="0" percent="0" rank="0" text="" dxfId="36">
      <formula>#ref!="YES"</formula>
    </cfRule>
  </conditionalFormatting>
  <conditionalFormatting sqref="AM205">
    <cfRule type="expression" priority="1318" aboveAverage="0" equalAverage="0" bottom="0" percent="0" rank="0" text="" dxfId="36">
      <formula>#ref!="YES"</formula>
    </cfRule>
  </conditionalFormatting>
  <conditionalFormatting sqref="AN205">
    <cfRule type="expression" priority="1319" aboveAverage="0" equalAverage="0" bottom="0" percent="0" rank="0" text="" dxfId="36">
      <formula>#ref!="YES"</formula>
    </cfRule>
  </conditionalFormatting>
  <conditionalFormatting sqref="AO205">
    <cfRule type="expression" priority="1320" aboveAverage="0" equalAverage="0" bottom="0" percent="0" rank="0" text="" dxfId="36">
      <formula>#ref!="YES"</formula>
    </cfRule>
  </conditionalFormatting>
  <conditionalFormatting sqref="AP205">
    <cfRule type="expression" priority="1321" aboveAverage="0" equalAverage="0" bottom="0" percent="0" rank="0" text="" dxfId="36">
      <formula>#ref!="YES"</formula>
    </cfRule>
  </conditionalFormatting>
  <conditionalFormatting sqref="AK206">
    <cfRule type="expression" priority="1322" aboveAverage="0" equalAverage="0" bottom="0" percent="0" rank="0" text="" dxfId="36">
      <formula>#ref!="YES"</formula>
    </cfRule>
  </conditionalFormatting>
  <conditionalFormatting sqref="AL206">
    <cfRule type="expression" priority="1323" aboveAverage="0" equalAverage="0" bottom="0" percent="0" rank="0" text="" dxfId="36">
      <formula>#ref!="YES"</formula>
    </cfRule>
  </conditionalFormatting>
  <conditionalFormatting sqref="AM206">
    <cfRule type="expression" priority="1324" aboveAverage="0" equalAverage="0" bottom="0" percent="0" rank="0" text="" dxfId="36">
      <formula>#ref!="YES"</formula>
    </cfRule>
  </conditionalFormatting>
  <conditionalFormatting sqref="AN206">
    <cfRule type="expression" priority="1325" aboveAverage="0" equalAverage="0" bottom="0" percent="0" rank="0" text="" dxfId="36">
      <formula>#ref!="YES"</formula>
    </cfRule>
  </conditionalFormatting>
  <conditionalFormatting sqref="AO206">
    <cfRule type="expression" priority="1326" aboveAverage="0" equalAverage="0" bottom="0" percent="0" rank="0" text="" dxfId="36">
      <formula>#ref!="YES"</formula>
    </cfRule>
  </conditionalFormatting>
  <conditionalFormatting sqref="AP206">
    <cfRule type="expression" priority="1327" aboveAverage="0" equalAverage="0" bottom="0" percent="0" rank="0" text="" dxfId="36">
      <formula>#ref!="YES"</formula>
    </cfRule>
  </conditionalFormatting>
  <conditionalFormatting sqref="AK207">
    <cfRule type="expression" priority="1328" aboveAverage="0" equalAverage="0" bottom="0" percent="0" rank="0" text="" dxfId="36">
      <formula>#ref!="YES"</formula>
    </cfRule>
  </conditionalFormatting>
  <conditionalFormatting sqref="AL207">
    <cfRule type="expression" priority="1329" aboveAverage="0" equalAverage="0" bottom="0" percent="0" rank="0" text="" dxfId="36">
      <formula>#ref!="YES"</formula>
    </cfRule>
  </conditionalFormatting>
  <conditionalFormatting sqref="AM207">
    <cfRule type="expression" priority="1330" aboveAverage="0" equalAverage="0" bottom="0" percent="0" rank="0" text="" dxfId="36">
      <formula>#ref!="YES"</formula>
    </cfRule>
  </conditionalFormatting>
  <conditionalFormatting sqref="AN207">
    <cfRule type="expression" priority="1331" aboveAverage="0" equalAverage="0" bottom="0" percent="0" rank="0" text="" dxfId="36">
      <formula>#ref!="YES"</formula>
    </cfRule>
  </conditionalFormatting>
  <conditionalFormatting sqref="AO207">
    <cfRule type="expression" priority="1332" aboveAverage="0" equalAverage="0" bottom="0" percent="0" rank="0" text="" dxfId="36">
      <formula>#ref!="YES"</formula>
    </cfRule>
  </conditionalFormatting>
  <conditionalFormatting sqref="AP207">
    <cfRule type="expression" priority="1333" aboveAverage="0" equalAverage="0" bottom="0" percent="0" rank="0" text="" dxfId="36">
      <formula>#ref!="YES"</formula>
    </cfRule>
  </conditionalFormatting>
  <conditionalFormatting sqref="B1">
    <cfRule type="expression" priority="1334" aboveAverage="0" equalAverage="0" bottom="0" percent="0" rank="0" text="" dxfId="36">
      <formula>#ref!="YES"</formula>
    </cfRule>
  </conditionalFormatting>
  <conditionalFormatting sqref="C1">
    <cfRule type="expression" priority="1335" aboveAverage="0" equalAverage="0" bottom="0" percent="0" rank="0" text="" dxfId="36">
      <formula>#ref!="YES"</formula>
    </cfRule>
  </conditionalFormatting>
  <conditionalFormatting sqref="D1">
    <cfRule type="expression" priority="1336" aboveAverage="0" equalAverage="0" bottom="0" percent="0" rank="0" text="" dxfId="36">
      <formula>#ref!="YES"</formula>
    </cfRule>
  </conditionalFormatting>
  <conditionalFormatting sqref="E1">
    <cfRule type="expression" priority="1337" aboveAverage="0" equalAverage="0" bottom="0" percent="0" rank="0" text="" dxfId="36">
      <formula>#ref!="YES"</formula>
    </cfRule>
  </conditionalFormatting>
  <conditionalFormatting sqref="F1">
    <cfRule type="expression" priority="1338" aboveAverage="0" equalAverage="0" bottom="0" percent="0" rank="0" text="" dxfId="36">
      <formula>#ref!="YES"</formula>
    </cfRule>
  </conditionalFormatting>
  <conditionalFormatting sqref="G1">
    <cfRule type="expression" priority="1339" aboveAverage="0" equalAverage="0" bottom="0" percent="0" rank="0" text="" dxfId="36">
      <formula>#ref!="YES"</formula>
    </cfRule>
  </conditionalFormatting>
  <conditionalFormatting sqref="H1">
    <cfRule type="expression" priority="1340" aboveAverage="0" equalAverage="0" bottom="0" percent="0" rank="0" text="" dxfId="36">
      <formula>#ref!="YES"</formula>
    </cfRule>
  </conditionalFormatting>
  <conditionalFormatting sqref="I1">
    <cfRule type="expression" priority="1341" aboveAverage="0" equalAverage="0" bottom="0" percent="0" rank="0" text="" dxfId="36">
      <formula>#ref!="YES"</formula>
    </cfRule>
  </conditionalFormatting>
  <conditionalFormatting sqref="J1">
    <cfRule type="expression" priority="1342" aboveAverage="0" equalAverage="0" bottom="0" percent="0" rank="0" text="" dxfId="36">
      <formula>#ref!="YES"</formula>
    </cfRule>
  </conditionalFormatting>
  <conditionalFormatting sqref="K1">
    <cfRule type="expression" priority="1343" aboveAverage="0" equalAverage="0" bottom="0" percent="0" rank="0" text="" dxfId="36">
      <formula>#ref!="YES"</formula>
    </cfRule>
  </conditionalFormatting>
  <conditionalFormatting sqref="L1">
    <cfRule type="expression" priority="1344" aboveAverage="0" equalAverage="0" bottom="0" percent="0" rank="0" text="" dxfId="36">
      <formula>#ref!="YES"</formula>
    </cfRule>
  </conditionalFormatting>
  <conditionalFormatting sqref="M1">
    <cfRule type="expression" priority="1345" aboveAverage="0" equalAverage="0" bottom="0" percent="0" rank="0" text="" dxfId="36">
      <formula>#ref!="YES"</formula>
    </cfRule>
  </conditionalFormatting>
  <conditionalFormatting sqref="N1">
    <cfRule type="expression" priority="1346" aboveAverage="0" equalAverage="0" bottom="0" percent="0" rank="0" text="" dxfId="36">
      <formula>#ref!="YES"</formula>
    </cfRule>
  </conditionalFormatting>
  <conditionalFormatting sqref="O1">
    <cfRule type="expression" priority="1347" aboveAverage="0" equalAverage="0" bottom="0" percent="0" rank="0" text="" dxfId="36">
      <formula>#ref!="YES"</formula>
    </cfRule>
  </conditionalFormatting>
  <conditionalFormatting sqref="P1">
    <cfRule type="expression" priority="1348" aboveAverage="0" equalAverage="0" bottom="0" percent="0" rank="0" text="" dxfId="36">
      <formula>#ref!="YES"</formula>
    </cfRule>
  </conditionalFormatting>
  <conditionalFormatting sqref="Q1">
    <cfRule type="expression" priority="1349" aboveAverage="0" equalAverage="0" bottom="0" percent="0" rank="0" text="" dxfId="36">
      <formula>#ref!="YES"</formula>
    </cfRule>
  </conditionalFormatting>
  <conditionalFormatting sqref="R1">
    <cfRule type="expression" priority="1350" aboveAverage="0" equalAverage="0" bottom="0" percent="0" rank="0" text="" dxfId="36">
      <formula>#ref!="YES"</formula>
    </cfRule>
  </conditionalFormatting>
  <conditionalFormatting sqref="S1">
    <cfRule type="expression" priority="1351" aboveAverage="0" equalAverage="0" bottom="0" percent="0" rank="0" text="" dxfId="36">
      <formula>#ref!="YES"</formula>
    </cfRule>
  </conditionalFormatting>
  <conditionalFormatting sqref="T1">
    <cfRule type="expression" priority="1352" aboveAverage="0" equalAverage="0" bottom="0" percent="0" rank="0" text="" dxfId="36">
      <formula>#ref!="YES"</formula>
    </cfRule>
  </conditionalFormatting>
  <conditionalFormatting sqref="U1">
    <cfRule type="expression" priority="1353" aboveAverage="0" equalAverage="0" bottom="0" percent="0" rank="0" text="" dxfId="36">
      <formula>#ref!="YES"</formula>
    </cfRule>
  </conditionalFormatting>
  <conditionalFormatting sqref="V1">
    <cfRule type="expression" priority="1354" aboveAverage="0" equalAverage="0" bottom="0" percent="0" rank="0" text="" dxfId="36">
      <formula>#ref!="YES"</formula>
    </cfRule>
  </conditionalFormatting>
  <conditionalFormatting sqref="W1">
    <cfRule type="expression" priority="1355" aboveAverage="0" equalAverage="0" bottom="0" percent="0" rank="0" text="" dxfId="36">
      <formula>#ref!="YES"</formula>
    </cfRule>
  </conditionalFormatting>
  <conditionalFormatting sqref="X1">
    <cfRule type="expression" priority="1356" aboveAverage="0" equalAverage="0" bottom="0" percent="0" rank="0" text="" dxfId="36">
      <formula>#ref!="YES"</formula>
    </cfRule>
  </conditionalFormatting>
  <conditionalFormatting sqref="Y1">
    <cfRule type="expression" priority="1357" aboveAverage="0" equalAverage="0" bottom="0" percent="0" rank="0" text="" dxfId="36">
      <formula>#ref!="YES"</formula>
    </cfRule>
  </conditionalFormatting>
  <conditionalFormatting sqref="Z1">
    <cfRule type="expression" priority="1358" aboveAverage="0" equalAverage="0" bottom="0" percent="0" rank="0" text="" dxfId="36">
      <formula>#ref!="YES"</formula>
    </cfRule>
  </conditionalFormatting>
  <conditionalFormatting sqref="AA1">
    <cfRule type="expression" priority="1359" aboveAverage="0" equalAverage="0" bottom="0" percent="0" rank="0" text="" dxfId="36">
      <formula>#ref!="YES"</formula>
    </cfRule>
  </conditionalFormatting>
  <conditionalFormatting sqref="AB1">
    <cfRule type="expression" priority="1360" aboveAverage="0" equalAverage="0" bottom="0" percent="0" rank="0" text="" dxfId="36">
      <formula>#ref!="YES"</formula>
    </cfRule>
  </conditionalFormatting>
  <conditionalFormatting sqref="AC1">
    <cfRule type="expression" priority="1361" aboveAverage="0" equalAverage="0" bottom="0" percent="0" rank="0" text="" dxfId="36">
      <formula>#ref!="YES"</formula>
    </cfRule>
  </conditionalFormatting>
  <conditionalFormatting sqref="AD1">
    <cfRule type="expression" priority="1362" aboveAverage="0" equalAverage="0" bottom="0" percent="0" rank="0" text="" dxfId="36">
      <formula>#ref!="YES"</formula>
    </cfRule>
  </conditionalFormatting>
  <conditionalFormatting sqref="AE1">
    <cfRule type="expression" priority="1363" aboveAverage="0" equalAverage="0" bottom="0" percent="0" rank="0" text="" dxfId="36">
      <formula>#ref!="YES"</formula>
    </cfRule>
  </conditionalFormatting>
  <conditionalFormatting sqref="AF1">
    <cfRule type="expression" priority="1364" aboveAverage="0" equalAverage="0" bottom="0" percent="0" rank="0" text="" dxfId="36">
      <formula>#ref!="YES"</formula>
    </cfRule>
  </conditionalFormatting>
  <conditionalFormatting sqref="AG1">
    <cfRule type="expression" priority="1365" aboveAverage="0" equalAverage="0" bottom="0" percent="0" rank="0" text="" dxfId="36">
      <formula>#ref!="YES"</formula>
    </cfRule>
  </conditionalFormatting>
  <conditionalFormatting sqref="AH1">
    <cfRule type="expression" priority="1366" aboveAverage="0" equalAverage="0" bottom="0" percent="0" rank="0" text="" dxfId="36">
      <formula>#ref!="YES"</formula>
    </cfRule>
  </conditionalFormatting>
  <conditionalFormatting sqref="AI1">
    <cfRule type="expression" priority="1367" aboveAverage="0" equalAverage="0" bottom="0" percent="0" rank="0" text="" dxfId="36">
      <formula>#ref!="YES"</formula>
    </cfRule>
  </conditionalFormatting>
  <conditionalFormatting sqref="AJ1">
    <cfRule type="expression" priority="1368" aboveAverage="0" equalAverage="0" bottom="0" percent="0" rank="0" text="" dxfId="36">
      <formula>#ref!="YES"</formula>
    </cfRule>
  </conditionalFormatting>
  <conditionalFormatting sqref="B2">
    <cfRule type="expression" priority="1369" aboveAverage="0" equalAverage="0" bottom="0" percent="0" rank="0" text="" dxfId="36">
      <formula>#ref!="YES"</formula>
    </cfRule>
  </conditionalFormatting>
  <conditionalFormatting sqref="C2">
    <cfRule type="expression" priority="1370" aboveAverage="0" equalAverage="0" bottom="0" percent="0" rank="0" text="" dxfId="36">
      <formula>#ref!="YES"</formula>
    </cfRule>
  </conditionalFormatting>
  <conditionalFormatting sqref="D2">
    <cfRule type="expression" priority="1371" aboveAverage="0" equalAverage="0" bottom="0" percent="0" rank="0" text="" dxfId="36">
      <formula>#ref!="YES"</formula>
    </cfRule>
  </conditionalFormatting>
  <conditionalFormatting sqref="E2">
    <cfRule type="expression" priority="1372" aboveAverage="0" equalAverage="0" bottom="0" percent="0" rank="0" text="" dxfId="36">
      <formula>#ref!="YES"</formula>
    </cfRule>
  </conditionalFormatting>
  <conditionalFormatting sqref="F2">
    <cfRule type="expression" priority="1373" aboveAverage="0" equalAverage="0" bottom="0" percent="0" rank="0" text="" dxfId="36">
      <formula>#ref!="YES"</formula>
    </cfRule>
  </conditionalFormatting>
  <conditionalFormatting sqref="G2">
    <cfRule type="expression" priority="1374" aboveAverage="0" equalAverage="0" bottom="0" percent="0" rank="0" text="" dxfId="36">
      <formula>#ref!="YES"</formula>
    </cfRule>
  </conditionalFormatting>
  <conditionalFormatting sqref="H2">
    <cfRule type="expression" priority="1375" aboveAverage="0" equalAverage="0" bottom="0" percent="0" rank="0" text="" dxfId="36">
      <formula>#ref!="YES"</formula>
    </cfRule>
  </conditionalFormatting>
  <conditionalFormatting sqref="I2">
    <cfRule type="expression" priority="1376" aboveAverage="0" equalAverage="0" bottom="0" percent="0" rank="0" text="" dxfId="36">
      <formula>#ref!="YES"</formula>
    </cfRule>
  </conditionalFormatting>
  <conditionalFormatting sqref="J2">
    <cfRule type="expression" priority="1377" aboveAverage="0" equalAverage="0" bottom="0" percent="0" rank="0" text="" dxfId="36">
      <formula>#ref!="YES"</formula>
    </cfRule>
  </conditionalFormatting>
  <conditionalFormatting sqref="K2">
    <cfRule type="expression" priority="1378" aboveAverage="0" equalAverage="0" bottom="0" percent="0" rank="0" text="" dxfId="36">
      <formula>#ref!="YES"</formula>
    </cfRule>
  </conditionalFormatting>
  <conditionalFormatting sqref="L2">
    <cfRule type="expression" priority="1379" aboveAverage="0" equalAverage="0" bottom="0" percent="0" rank="0" text="" dxfId="36">
      <formula>#ref!="YES"</formula>
    </cfRule>
  </conditionalFormatting>
  <conditionalFormatting sqref="M2">
    <cfRule type="expression" priority="1380" aboveAverage="0" equalAverage="0" bottom="0" percent="0" rank="0" text="" dxfId="36">
      <formula>#ref!="YES"</formula>
    </cfRule>
  </conditionalFormatting>
  <conditionalFormatting sqref="N2">
    <cfRule type="expression" priority="1381" aboveAverage="0" equalAverage="0" bottom="0" percent="0" rank="0" text="" dxfId="36">
      <formula>#ref!="YES"</formula>
    </cfRule>
  </conditionalFormatting>
  <conditionalFormatting sqref="O2">
    <cfRule type="expression" priority="1382" aboveAverage="0" equalAverage="0" bottom="0" percent="0" rank="0" text="" dxfId="36">
      <formula>#ref!="YES"</formula>
    </cfRule>
  </conditionalFormatting>
  <conditionalFormatting sqref="P2">
    <cfRule type="expression" priority="1383" aboveAverage="0" equalAverage="0" bottom="0" percent="0" rank="0" text="" dxfId="36">
      <formula>#ref!="YES"</formula>
    </cfRule>
  </conditionalFormatting>
  <conditionalFormatting sqref="Q2">
    <cfRule type="expression" priority="1384" aboveAverage="0" equalAverage="0" bottom="0" percent="0" rank="0" text="" dxfId="36">
      <formula>#ref!="YES"</formula>
    </cfRule>
  </conditionalFormatting>
  <conditionalFormatting sqref="R2">
    <cfRule type="expression" priority="1385" aboveAverage="0" equalAverage="0" bottom="0" percent="0" rank="0" text="" dxfId="36">
      <formula>#ref!="YES"</formula>
    </cfRule>
  </conditionalFormatting>
  <conditionalFormatting sqref="S2">
    <cfRule type="expression" priority="1386" aboveAverage="0" equalAverage="0" bottom="0" percent="0" rank="0" text="" dxfId="36">
      <formula>#ref!="YES"</formula>
    </cfRule>
  </conditionalFormatting>
  <conditionalFormatting sqref="T2">
    <cfRule type="expression" priority="1387" aboveAverage="0" equalAverage="0" bottom="0" percent="0" rank="0" text="" dxfId="36">
      <formula>#ref!="YES"</formula>
    </cfRule>
  </conditionalFormatting>
  <conditionalFormatting sqref="U2">
    <cfRule type="expression" priority="1388" aboveAverage="0" equalAverage="0" bottom="0" percent="0" rank="0" text="" dxfId="36">
      <formula>#ref!="YES"</formula>
    </cfRule>
  </conditionalFormatting>
  <conditionalFormatting sqref="V2">
    <cfRule type="expression" priority="1389" aboveAverage="0" equalAverage="0" bottom="0" percent="0" rank="0" text="" dxfId="36">
      <formula>#ref!="YES"</formula>
    </cfRule>
  </conditionalFormatting>
  <conditionalFormatting sqref="W2">
    <cfRule type="expression" priority="1390" aboveAverage="0" equalAverage="0" bottom="0" percent="0" rank="0" text="" dxfId="36">
      <formula>#ref!="YES"</formula>
    </cfRule>
  </conditionalFormatting>
  <conditionalFormatting sqref="X2">
    <cfRule type="expression" priority="1391" aboveAverage="0" equalAverage="0" bottom="0" percent="0" rank="0" text="" dxfId="36">
      <formula>#ref!="YES"</formula>
    </cfRule>
  </conditionalFormatting>
  <conditionalFormatting sqref="Y2">
    <cfRule type="expression" priority="1392" aboveAverage="0" equalAverage="0" bottom="0" percent="0" rank="0" text="" dxfId="36">
      <formula>#ref!="YES"</formula>
    </cfRule>
  </conditionalFormatting>
  <conditionalFormatting sqref="Z2">
    <cfRule type="expression" priority="1393" aboveAverage="0" equalAverage="0" bottom="0" percent="0" rank="0" text="" dxfId="36">
      <formula>#ref!="YES"</formula>
    </cfRule>
  </conditionalFormatting>
  <conditionalFormatting sqref="AA2">
    <cfRule type="expression" priority="1394" aboveAverage="0" equalAverage="0" bottom="0" percent="0" rank="0" text="" dxfId="36">
      <formula>#ref!="YES"</formula>
    </cfRule>
  </conditionalFormatting>
  <conditionalFormatting sqref="AB2">
    <cfRule type="expression" priority="1395" aboveAverage="0" equalAverage="0" bottom="0" percent="0" rank="0" text="" dxfId="36">
      <formula>#ref!="YES"</formula>
    </cfRule>
  </conditionalFormatting>
  <conditionalFormatting sqref="AC2">
    <cfRule type="expression" priority="1396" aboveAverage="0" equalAverage="0" bottom="0" percent="0" rank="0" text="" dxfId="36">
      <formula>#ref!="YES"</formula>
    </cfRule>
  </conditionalFormatting>
  <conditionalFormatting sqref="AD2">
    <cfRule type="expression" priority="1397" aboveAverage="0" equalAverage="0" bottom="0" percent="0" rank="0" text="" dxfId="36">
      <formula>#ref!="YES"</formula>
    </cfRule>
  </conditionalFormatting>
  <conditionalFormatting sqref="AE2">
    <cfRule type="expression" priority="1398" aboveAverage="0" equalAverage="0" bottom="0" percent="0" rank="0" text="" dxfId="36">
      <formula>#ref!="YES"</formula>
    </cfRule>
  </conditionalFormatting>
  <conditionalFormatting sqref="AF2">
    <cfRule type="expression" priority="1399" aboveAverage="0" equalAverage="0" bottom="0" percent="0" rank="0" text="" dxfId="36">
      <formula>#ref!="YES"</formula>
    </cfRule>
  </conditionalFormatting>
  <conditionalFormatting sqref="AG2">
    <cfRule type="expression" priority="1400" aboveAverage="0" equalAverage="0" bottom="0" percent="0" rank="0" text="" dxfId="36">
      <formula>#ref!="YES"</formula>
    </cfRule>
  </conditionalFormatting>
  <conditionalFormatting sqref="AH2">
    <cfRule type="expression" priority="1401" aboveAverage="0" equalAverage="0" bottom="0" percent="0" rank="0" text="" dxfId="36">
      <formula>#ref!="YES"</formula>
    </cfRule>
  </conditionalFormatting>
  <conditionalFormatting sqref="AI2">
    <cfRule type="expression" priority="1402" aboveAverage="0" equalAverage="0" bottom="0" percent="0" rank="0" text="" dxfId="36">
      <formula>#ref!="YES"</formula>
    </cfRule>
  </conditionalFormatting>
  <conditionalFormatting sqref="AJ2">
    <cfRule type="expression" priority="1403" aboveAverage="0" equalAverage="0" bottom="0" percent="0" rank="0" text="" dxfId="36">
      <formula>#ref!="YES"</formula>
    </cfRule>
  </conditionalFormatting>
  <conditionalFormatting sqref="B3">
    <cfRule type="expression" priority="1404" aboveAverage="0" equalAverage="0" bottom="0" percent="0" rank="0" text="" dxfId="36">
      <formula>#ref!="YES"</formula>
    </cfRule>
  </conditionalFormatting>
  <conditionalFormatting sqref="C3">
    <cfRule type="expression" priority="1405" aboveAverage="0" equalAverage="0" bottom="0" percent="0" rank="0" text="" dxfId="36">
      <formula>#ref!="YES"</formula>
    </cfRule>
  </conditionalFormatting>
  <conditionalFormatting sqref="D3">
    <cfRule type="expression" priority="1406" aboveAverage="0" equalAverage="0" bottom="0" percent="0" rank="0" text="" dxfId="36">
      <formula>#ref!="YES"</formula>
    </cfRule>
  </conditionalFormatting>
  <conditionalFormatting sqref="E3">
    <cfRule type="expression" priority="1407" aboveAverage="0" equalAverage="0" bottom="0" percent="0" rank="0" text="" dxfId="36">
      <formula>#ref!="YES"</formula>
    </cfRule>
  </conditionalFormatting>
  <conditionalFormatting sqref="F3">
    <cfRule type="expression" priority="1408" aboveAverage="0" equalAverage="0" bottom="0" percent="0" rank="0" text="" dxfId="36">
      <formula>#ref!="YES"</formula>
    </cfRule>
  </conditionalFormatting>
  <conditionalFormatting sqref="G3">
    <cfRule type="expression" priority="1409" aboveAverage="0" equalAverage="0" bottom="0" percent="0" rank="0" text="" dxfId="36">
      <formula>#ref!="YES"</formula>
    </cfRule>
  </conditionalFormatting>
  <conditionalFormatting sqref="H3">
    <cfRule type="expression" priority="1410" aboveAverage="0" equalAverage="0" bottom="0" percent="0" rank="0" text="" dxfId="36">
      <formula>#ref!="YES"</formula>
    </cfRule>
  </conditionalFormatting>
  <conditionalFormatting sqref="I3">
    <cfRule type="expression" priority="1411" aboveAverage="0" equalAverage="0" bottom="0" percent="0" rank="0" text="" dxfId="36">
      <formula>#ref!="YES"</formula>
    </cfRule>
  </conditionalFormatting>
  <conditionalFormatting sqref="J3">
    <cfRule type="expression" priority="1412" aboveAverage="0" equalAverage="0" bottom="0" percent="0" rank="0" text="" dxfId="36">
      <formula>#ref!="YES"</formula>
    </cfRule>
  </conditionalFormatting>
  <conditionalFormatting sqref="K3">
    <cfRule type="expression" priority="1413" aboveAverage="0" equalAverage="0" bottom="0" percent="0" rank="0" text="" dxfId="36">
      <formula>#ref!="YES"</formula>
    </cfRule>
  </conditionalFormatting>
  <conditionalFormatting sqref="L3">
    <cfRule type="expression" priority="1414" aboveAverage="0" equalAverage="0" bottom="0" percent="0" rank="0" text="" dxfId="36">
      <formula>#ref!="YES"</formula>
    </cfRule>
  </conditionalFormatting>
  <conditionalFormatting sqref="M3">
    <cfRule type="expression" priority="1415" aboveAverage="0" equalAverage="0" bottom="0" percent="0" rank="0" text="" dxfId="36">
      <formula>#ref!="YES"</formula>
    </cfRule>
  </conditionalFormatting>
  <conditionalFormatting sqref="N3">
    <cfRule type="expression" priority="1416" aboveAverage="0" equalAverage="0" bottom="0" percent="0" rank="0" text="" dxfId="36">
      <formula>#ref!="YES"</formula>
    </cfRule>
  </conditionalFormatting>
  <conditionalFormatting sqref="O3">
    <cfRule type="expression" priority="1417" aboveAverage="0" equalAverage="0" bottom="0" percent="0" rank="0" text="" dxfId="36">
      <formula>#ref!="YES"</formula>
    </cfRule>
  </conditionalFormatting>
  <conditionalFormatting sqref="P3">
    <cfRule type="expression" priority="1418" aboveAverage="0" equalAverage="0" bottom="0" percent="0" rank="0" text="" dxfId="36">
      <formula>#ref!="YES"</formula>
    </cfRule>
  </conditionalFormatting>
  <conditionalFormatting sqref="Q3">
    <cfRule type="expression" priority="1419" aboveAverage="0" equalAverage="0" bottom="0" percent="0" rank="0" text="" dxfId="36">
      <formula>#ref!="YES"</formula>
    </cfRule>
  </conditionalFormatting>
  <conditionalFormatting sqref="R3">
    <cfRule type="expression" priority="1420" aboveAverage="0" equalAverage="0" bottom="0" percent="0" rank="0" text="" dxfId="36">
      <formula>#ref!="YES"</formula>
    </cfRule>
  </conditionalFormatting>
  <conditionalFormatting sqref="S3">
    <cfRule type="expression" priority="1421" aboveAverage="0" equalAverage="0" bottom="0" percent="0" rank="0" text="" dxfId="36">
      <formula>#ref!="YES"</formula>
    </cfRule>
  </conditionalFormatting>
  <conditionalFormatting sqref="T3">
    <cfRule type="expression" priority="1422" aboveAverage="0" equalAverage="0" bottom="0" percent="0" rank="0" text="" dxfId="36">
      <formula>#ref!="YES"</formula>
    </cfRule>
  </conditionalFormatting>
  <conditionalFormatting sqref="U3">
    <cfRule type="expression" priority="1423" aboveAverage="0" equalAverage="0" bottom="0" percent="0" rank="0" text="" dxfId="36">
      <formula>#ref!="YES"</formula>
    </cfRule>
  </conditionalFormatting>
  <conditionalFormatting sqref="V3">
    <cfRule type="expression" priority="1424" aboveAverage="0" equalAverage="0" bottom="0" percent="0" rank="0" text="" dxfId="36">
      <formula>#ref!="YES"</formula>
    </cfRule>
  </conditionalFormatting>
  <conditionalFormatting sqref="W3">
    <cfRule type="expression" priority="1425" aboveAverage="0" equalAverage="0" bottom="0" percent="0" rank="0" text="" dxfId="36">
      <formula>#ref!="YES"</formula>
    </cfRule>
  </conditionalFormatting>
  <conditionalFormatting sqref="X3">
    <cfRule type="expression" priority="1426" aboveAverage="0" equalAverage="0" bottom="0" percent="0" rank="0" text="" dxfId="36">
      <formula>#ref!="YES"</formula>
    </cfRule>
  </conditionalFormatting>
  <conditionalFormatting sqref="Y3">
    <cfRule type="expression" priority="1427" aboveAverage="0" equalAverage="0" bottom="0" percent="0" rank="0" text="" dxfId="36">
      <formula>#ref!="YES"</formula>
    </cfRule>
  </conditionalFormatting>
  <conditionalFormatting sqref="Z3">
    <cfRule type="expression" priority="1428" aboveAverage="0" equalAverage="0" bottom="0" percent="0" rank="0" text="" dxfId="36">
      <formula>#ref!="YES"</formula>
    </cfRule>
  </conditionalFormatting>
  <conditionalFormatting sqref="AA3">
    <cfRule type="expression" priority="1429" aboveAverage="0" equalAverage="0" bottom="0" percent="0" rank="0" text="" dxfId="36">
      <formula>#ref!="YES"</formula>
    </cfRule>
  </conditionalFormatting>
  <conditionalFormatting sqref="AB3">
    <cfRule type="expression" priority="1430" aboveAverage="0" equalAverage="0" bottom="0" percent="0" rank="0" text="" dxfId="36">
      <formula>#ref!="YES"</formula>
    </cfRule>
  </conditionalFormatting>
  <conditionalFormatting sqref="AC3">
    <cfRule type="expression" priority="1431" aboveAverage="0" equalAverage="0" bottom="0" percent="0" rank="0" text="" dxfId="36">
      <formula>#ref!="YES"</formula>
    </cfRule>
  </conditionalFormatting>
  <conditionalFormatting sqref="AD3">
    <cfRule type="expression" priority="1432" aboveAverage="0" equalAverage="0" bottom="0" percent="0" rank="0" text="" dxfId="36">
      <formula>#ref!="YES"</formula>
    </cfRule>
  </conditionalFormatting>
  <conditionalFormatting sqref="AE3">
    <cfRule type="expression" priority="1433" aboveAverage="0" equalAverage="0" bottom="0" percent="0" rank="0" text="" dxfId="36">
      <formula>#ref!="YES"</formula>
    </cfRule>
  </conditionalFormatting>
  <conditionalFormatting sqref="AF3">
    <cfRule type="expression" priority="1434" aboveAverage="0" equalAverage="0" bottom="0" percent="0" rank="0" text="" dxfId="36">
      <formula>#ref!="YES"</formula>
    </cfRule>
  </conditionalFormatting>
  <conditionalFormatting sqref="AG3">
    <cfRule type="expression" priority="1435" aboveAverage="0" equalAverage="0" bottom="0" percent="0" rank="0" text="" dxfId="36">
      <formula>#ref!="YES"</formula>
    </cfRule>
  </conditionalFormatting>
  <conditionalFormatting sqref="AH3">
    <cfRule type="expression" priority="1436" aboveAverage="0" equalAverage="0" bottom="0" percent="0" rank="0" text="" dxfId="36">
      <formula>#ref!="YES"</formula>
    </cfRule>
  </conditionalFormatting>
  <conditionalFormatting sqref="AI3">
    <cfRule type="expression" priority="1437" aboveAverage="0" equalAverage="0" bottom="0" percent="0" rank="0" text="" dxfId="36">
      <formula>#ref!="YES"</formula>
    </cfRule>
  </conditionalFormatting>
  <conditionalFormatting sqref="AJ3">
    <cfRule type="expression" priority="1438" aboveAverage="0" equalAverage="0" bottom="0" percent="0" rank="0" text="" dxfId="36">
      <formula>#ref!="YES"</formula>
    </cfRule>
  </conditionalFormatting>
  <conditionalFormatting sqref="B4">
    <cfRule type="expression" priority="1439" aboveAverage="0" equalAverage="0" bottom="0" percent="0" rank="0" text="" dxfId="36">
      <formula>#ref!="YES"</formula>
    </cfRule>
  </conditionalFormatting>
  <conditionalFormatting sqref="C4">
    <cfRule type="expression" priority="1440" aboveAverage="0" equalAverage="0" bottom="0" percent="0" rank="0" text="" dxfId="36">
      <formula>#ref!="YES"</formula>
    </cfRule>
  </conditionalFormatting>
  <conditionalFormatting sqref="D4">
    <cfRule type="expression" priority="1441" aboveAverage="0" equalAverage="0" bottom="0" percent="0" rank="0" text="" dxfId="36">
      <formula>#ref!="YES"</formula>
    </cfRule>
  </conditionalFormatting>
  <conditionalFormatting sqref="E4">
    <cfRule type="expression" priority="1442" aboveAverage="0" equalAverage="0" bottom="0" percent="0" rank="0" text="" dxfId="36">
      <formula>#ref!="YES"</formula>
    </cfRule>
  </conditionalFormatting>
  <conditionalFormatting sqref="F4">
    <cfRule type="expression" priority="1443" aboveAverage="0" equalAverage="0" bottom="0" percent="0" rank="0" text="" dxfId="36">
      <formula>#ref!="YES"</formula>
    </cfRule>
  </conditionalFormatting>
  <conditionalFormatting sqref="G4">
    <cfRule type="expression" priority="1444" aboveAverage="0" equalAverage="0" bottom="0" percent="0" rank="0" text="" dxfId="36">
      <formula>#ref!="YES"</formula>
    </cfRule>
  </conditionalFormatting>
  <conditionalFormatting sqref="H4">
    <cfRule type="expression" priority="1445" aboveAverage="0" equalAverage="0" bottom="0" percent="0" rank="0" text="" dxfId="36">
      <formula>#ref!="YES"</formula>
    </cfRule>
  </conditionalFormatting>
  <conditionalFormatting sqref="I4">
    <cfRule type="expression" priority="1446" aboveAverage="0" equalAverage="0" bottom="0" percent="0" rank="0" text="" dxfId="36">
      <formula>#ref!="YES"</formula>
    </cfRule>
  </conditionalFormatting>
  <conditionalFormatting sqref="J4">
    <cfRule type="expression" priority="1447" aboveAverage="0" equalAverage="0" bottom="0" percent="0" rank="0" text="" dxfId="36">
      <formula>#ref!="YES"</formula>
    </cfRule>
  </conditionalFormatting>
  <conditionalFormatting sqref="K4">
    <cfRule type="expression" priority="1448" aboveAverage="0" equalAverage="0" bottom="0" percent="0" rank="0" text="" dxfId="36">
      <formula>#ref!="YES"</formula>
    </cfRule>
  </conditionalFormatting>
  <conditionalFormatting sqref="L4">
    <cfRule type="expression" priority="1449" aboveAverage="0" equalAverage="0" bottom="0" percent="0" rank="0" text="" dxfId="36">
      <formula>#ref!="YES"</formula>
    </cfRule>
  </conditionalFormatting>
  <conditionalFormatting sqref="M4">
    <cfRule type="expression" priority="1450" aboveAverage="0" equalAverage="0" bottom="0" percent="0" rank="0" text="" dxfId="36">
      <formula>#ref!="YES"</formula>
    </cfRule>
  </conditionalFormatting>
  <conditionalFormatting sqref="N4">
    <cfRule type="expression" priority="1451" aboveAverage="0" equalAverage="0" bottom="0" percent="0" rank="0" text="" dxfId="36">
      <formula>#ref!="YES"</formula>
    </cfRule>
  </conditionalFormatting>
  <conditionalFormatting sqref="O4">
    <cfRule type="expression" priority="1452" aboveAverage="0" equalAverage="0" bottom="0" percent="0" rank="0" text="" dxfId="36">
      <formula>#ref!="YES"</formula>
    </cfRule>
  </conditionalFormatting>
  <conditionalFormatting sqref="P4">
    <cfRule type="expression" priority="1453" aboveAverage="0" equalAverage="0" bottom="0" percent="0" rank="0" text="" dxfId="36">
      <formula>#ref!="YES"</formula>
    </cfRule>
  </conditionalFormatting>
  <conditionalFormatting sqref="Q4">
    <cfRule type="expression" priority="1454" aboveAverage="0" equalAverage="0" bottom="0" percent="0" rank="0" text="" dxfId="36">
      <formula>#ref!="YES"</formula>
    </cfRule>
  </conditionalFormatting>
  <conditionalFormatting sqref="R4">
    <cfRule type="expression" priority="1455" aboveAverage="0" equalAverage="0" bottom="0" percent="0" rank="0" text="" dxfId="36">
      <formula>#ref!="YES"</formula>
    </cfRule>
  </conditionalFormatting>
  <conditionalFormatting sqref="S4">
    <cfRule type="expression" priority="1456" aboveAverage="0" equalAverage="0" bottom="0" percent="0" rank="0" text="" dxfId="36">
      <formula>#ref!="YES"</formula>
    </cfRule>
  </conditionalFormatting>
  <conditionalFormatting sqref="T4">
    <cfRule type="expression" priority="1457" aboveAverage="0" equalAverage="0" bottom="0" percent="0" rank="0" text="" dxfId="36">
      <formula>#ref!="YES"</formula>
    </cfRule>
  </conditionalFormatting>
  <conditionalFormatting sqref="U4">
    <cfRule type="expression" priority="1458" aboveAverage="0" equalAverage="0" bottom="0" percent="0" rank="0" text="" dxfId="36">
      <formula>#ref!="YES"</formula>
    </cfRule>
  </conditionalFormatting>
  <conditionalFormatting sqref="V4">
    <cfRule type="expression" priority="1459" aboveAverage="0" equalAverage="0" bottom="0" percent="0" rank="0" text="" dxfId="36">
      <formula>#ref!="YES"</formula>
    </cfRule>
  </conditionalFormatting>
  <conditionalFormatting sqref="W4">
    <cfRule type="expression" priority="1460" aboveAverage="0" equalAverage="0" bottom="0" percent="0" rank="0" text="" dxfId="36">
      <formula>#ref!="YES"</formula>
    </cfRule>
  </conditionalFormatting>
  <conditionalFormatting sqref="X4">
    <cfRule type="expression" priority="1461" aboveAverage="0" equalAverage="0" bottom="0" percent="0" rank="0" text="" dxfId="36">
      <formula>#ref!="YES"</formula>
    </cfRule>
  </conditionalFormatting>
  <conditionalFormatting sqref="Y4">
    <cfRule type="expression" priority="1462" aboveAverage="0" equalAverage="0" bottom="0" percent="0" rank="0" text="" dxfId="36">
      <formula>#ref!="YES"</formula>
    </cfRule>
  </conditionalFormatting>
  <conditionalFormatting sqref="Z4">
    <cfRule type="expression" priority="1463" aboveAverage="0" equalAverage="0" bottom="0" percent="0" rank="0" text="" dxfId="36">
      <formula>#ref!="YES"</formula>
    </cfRule>
  </conditionalFormatting>
  <conditionalFormatting sqref="AA4">
    <cfRule type="expression" priority="1464" aboveAverage="0" equalAverage="0" bottom="0" percent="0" rank="0" text="" dxfId="36">
      <formula>#ref!="YES"</formula>
    </cfRule>
  </conditionalFormatting>
  <conditionalFormatting sqref="AB4">
    <cfRule type="expression" priority="1465" aboveAverage="0" equalAverage="0" bottom="0" percent="0" rank="0" text="" dxfId="36">
      <formula>#ref!="YES"</formula>
    </cfRule>
  </conditionalFormatting>
  <conditionalFormatting sqref="AC4">
    <cfRule type="expression" priority="1466" aboveAverage="0" equalAverage="0" bottom="0" percent="0" rank="0" text="" dxfId="36">
      <formula>#ref!="YES"</formula>
    </cfRule>
  </conditionalFormatting>
  <conditionalFormatting sqref="AD4">
    <cfRule type="expression" priority="1467" aboveAverage="0" equalAverage="0" bottom="0" percent="0" rank="0" text="" dxfId="36">
      <formula>#ref!="YES"</formula>
    </cfRule>
  </conditionalFormatting>
  <conditionalFormatting sqref="AE4">
    <cfRule type="expression" priority="1468" aboveAverage="0" equalAverage="0" bottom="0" percent="0" rank="0" text="" dxfId="36">
      <formula>#ref!="YES"</formula>
    </cfRule>
  </conditionalFormatting>
  <conditionalFormatting sqref="AF4">
    <cfRule type="expression" priority="1469" aboveAverage="0" equalAverage="0" bottom="0" percent="0" rank="0" text="" dxfId="36">
      <formula>#ref!="YES"</formula>
    </cfRule>
  </conditionalFormatting>
  <conditionalFormatting sqref="AG4">
    <cfRule type="expression" priority="1470" aboveAverage="0" equalAverage="0" bottom="0" percent="0" rank="0" text="" dxfId="36">
      <formula>#ref!="YES"</formula>
    </cfRule>
  </conditionalFormatting>
  <conditionalFormatting sqref="AH4">
    <cfRule type="expression" priority="1471" aboveAverage="0" equalAverage="0" bottom="0" percent="0" rank="0" text="" dxfId="36">
      <formula>#ref!="YES"</formula>
    </cfRule>
  </conditionalFormatting>
  <conditionalFormatting sqref="AI4">
    <cfRule type="expression" priority="1472" aboveAverage="0" equalAverage="0" bottom="0" percent="0" rank="0" text="" dxfId="36">
      <formula>#ref!="YES"</formula>
    </cfRule>
  </conditionalFormatting>
  <conditionalFormatting sqref="AJ4">
    <cfRule type="expression" priority="1473" aboveAverage="0" equalAverage="0" bottom="0" percent="0" rank="0" text="" dxfId="36">
      <formula>#ref!="YES"</formula>
    </cfRule>
  </conditionalFormatting>
  <conditionalFormatting sqref="B5">
    <cfRule type="expression" priority="1474" aboveAverage="0" equalAverage="0" bottom="0" percent="0" rank="0" text="" dxfId="36">
      <formula>#ref!="YES"</formula>
    </cfRule>
  </conditionalFormatting>
  <conditionalFormatting sqref="C5">
    <cfRule type="expression" priority="1475" aboveAverage="0" equalAverage="0" bottom="0" percent="0" rank="0" text="" dxfId="36">
      <formula>#ref!="YES"</formula>
    </cfRule>
  </conditionalFormatting>
  <conditionalFormatting sqref="D5">
    <cfRule type="expression" priority="1476" aboveAverage="0" equalAverage="0" bottom="0" percent="0" rank="0" text="" dxfId="36">
      <formula>#ref!="YES"</formula>
    </cfRule>
  </conditionalFormatting>
  <conditionalFormatting sqref="E5">
    <cfRule type="expression" priority="1477" aboveAverage="0" equalAverage="0" bottom="0" percent="0" rank="0" text="" dxfId="36">
      <formula>#ref!="YES"</formula>
    </cfRule>
  </conditionalFormatting>
  <conditionalFormatting sqref="F5">
    <cfRule type="expression" priority="1478" aboveAverage="0" equalAverage="0" bottom="0" percent="0" rank="0" text="" dxfId="36">
      <formula>#ref!="YES"</formula>
    </cfRule>
  </conditionalFormatting>
  <conditionalFormatting sqref="G5">
    <cfRule type="expression" priority="1479" aboveAverage="0" equalAverage="0" bottom="0" percent="0" rank="0" text="" dxfId="36">
      <formula>#ref!="YES"</formula>
    </cfRule>
  </conditionalFormatting>
  <conditionalFormatting sqref="H5">
    <cfRule type="expression" priority="1480" aboveAverage="0" equalAverage="0" bottom="0" percent="0" rank="0" text="" dxfId="36">
      <formula>#ref!="YES"</formula>
    </cfRule>
  </conditionalFormatting>
  <conditionalFormatting sqref="I5">
    <cfRule type="expression" priority="1481" aboveAverage="0" equalAverage="0" bottom="0" percent="0" rank="0" text="" dxfId="36">
      <formula>#ref!="YES"</formula>
    </cfRule>
  </conditionalFormatting>
  <conditionalFormatting sqref="J5">
    <cfRule type="expression" priority="1482" aboveAverage="0" equalAverage="0" bottom="0" percent="0" rank="0" text="" dxfId="36">
      <formula>#ref!="YES"</formula>
    </cfRule>
  </conditionalFormatting>
  <conditionalFormatting sqref="K5">
    <cfRule type="expression" priority="1483" aboveAverage="0" equalAverage="0" bottom="0" percent="0" rank="0" text="" dxfId="36">
      <formula>#ref!="YES"</formula>
    </cfRule>
  </conditionalFormatting>
  <conditionalFormatting sqref="L5">
    <cfRule type="expression" priority="1484" aboveAverage="0" equalAverage="0" bottom="0" percent="0" rank="0" text="" dxfId="36">
      <formula>#ref!="YES"</formula>
    </cfRule>
  </conditionalFormatting>
  <conditionalFormatting sqref="M5">
    <cfRule type="expression" priority="1485" aboveAverage="0" equalAverage="0" bottom="0" percent="0" rank="0" text="" dxfId="36">
      <formula>#ref!="YES"</formula>
    </cfRule>
  </conditionalFormatting>
  <conditionalFormatting sqref="N5">
    <cfRule type="expression" priority="1486" aboveAverage="0" equalAverage="0" bottom="0" percent="0" rank="0" text="" dxfId="36">
      <formula>#ref!="YES"</formula>
    </cfRule>
  </conditionalFormatting>
  <conditionalFormatting sqref="O5">
    <cfRule type="expression" priority="1487" aboveAverage="0" equalAverage="0" bottom="0" percent="0" rank="0" text="" dxfId="36">
      <formula>#ref!="YES"</formula>
    </cfRule>
  </conditionalFormatting>
  <conditionalFormatting sqref="P5">
    <cfRule type="expression" priority="1488" aboveAverage="0" equalAverage="0" bottom="0" percent="0" rank="0" text="" dxfId="36">
      <formula>#ref!="YES"</formula>
    </cfRule>
  </conditionalFormatting>
  <conditionalFormatting sqref="Q5">
    <cfRule type="expression" priority="1489" aboveAverage="0" equalAverage="0" bottom="0" percent="0" rank="0" text="" dxfId="36">
      <formula>#ref!="YES"</formula>
    </cfRule>
  </conditionalFormatting>
  <conditionalFormatting sqref="R5">
    <cfRule type="expression" priority="1490" aboveAverage="0" equalAverage="0" bottom="0" percent="0" rank="0" text="" dxfId="36">
      <formula>#ref!="YES"</formula>
    </cfRule>
  </conditionalFormatting>
  <conditionalFormatting sqref="S5">
    <cfRule type="expression" priority="1491" aboveAverage="0" equalAverage="0" bottom="0" percent="0" rank="0" text="" dxfId="36">
      <formula>#ref!="YES"</formula>
    </cfRule>
  </conditionalFormatting>
  <conditionalFormatting sqref="T5">
    <cfRule type="expression" priority="1492" aboveAverage="0" equalAverage="0" bottom="0" percent="0" rank="0" text="" dxfId="36">
      <formula>#ref!="YES"</formula>
    </cfRule>
  </conditionalFormatting>
  <conditionalFormatting sqref="U5">
    <cfRule type="expression" priority="1493" aboveAverage="0" equalAverage="0" bottom="0" percent="0" rank="0" text="" dxfId="36">
      <formula>#ref!="YES"</formula>
    </cfRule>
  </conditionalFormatting>
  <conditionalFormatting sqref="V5">
    <cfRule type="expression" priority="1494" aboveAverage="0" equalAverage="0" bottom="0" percent="0" rank="0" text="" dxfId="36">
      <formula>#ref!="YES"</formula>
    </cfRule>
  </conditionalFormatting>
  <conditionalFormatting sqref="W5">
    <cfRule type="expression" priority="1495" aboveAverage="0" equalAverage="0" bottom="0" percent="0" rank="0" text="" dxfId="36">
      <formula>#ref!="YES"</formula>
    </cfRule>
  </conditionalFormatting>
  <conditionalFormatting sqref="X5">
    <cfRule type="expression" priority="1496" aboveAverage="0" equalAverage="0" bottom="0" percent="0" rank="0" text="" dxfId="36">
      <formula>#ref!="YES"</formula>
    </cfRule>
  </conditionalFormatting>
  <conditionalFormatting sqref="Y5">
    <cfRule type="expression" priority="1497" aboveAverage="0" equalAverage="0" bottom="0" percent="0" rank="0" text="" dxfId="36">
      <formula>#ref!="YES"</formula>
    </cfRule>
  </conditionalFormatting>
  <conditionalFormatting sqref="Z5">
    <cfRule type="expression" priority="1498" aboveAverage="0" equalAverage="0" bottom="0" percent="0" rank="0" text="" dxfId="36">
      <formula>#ref!="YES"</formula>
    </cfRule>
  </conditionalFormatting>
  <conditionalFormatting sqref="AA5">
    <cfRule type="expression" priority="1499" aboveAverage="0" equalAverage="0" bottom="0" percent="0" rank="0" text="" dxfId="36">
      <formula>#ref!="YES"</formula>
    </cfRule>
  </conditionalFormatting>
  <conditionalFormatting sqref="AB5">
    <cfRule type="expression" priority="1500" aboveAverage="0" equalAverage="0" bottom="0" percent="0" rank="0" text="" dxfId="36">
      <formula>#ref!="YES"</formula>
    </cfRule>
  </conditionalFormatting>
  <conditionalFormatting sqref="AC5">
    <cfRule type="expression" priority="1501" aboveAverage="0" equalAverage="0" bottom="0" percent="0" rank="0" text="" dxfId="36">
      <formula>#ref!="YES"</formula>
    </cfRule>
  </conditionalFormatting>
  <conditionalFormatting sqref="AD5">
    <cfRule type="expression" priority="1502" aboveAverage="0" equalAverage="0" bottom="0" percent="0" rank="0" text="" dxfId="36">
      <formula>#ref!="YES"</formula>
    </cfRule>
  </conditionalFormatting>
  <conditionalFormatting sqref="AE5">
    <cfRule type="expression" priority="1503" aboveAverage="0" equalAverage="0" bottom="0" percent="0" rank="0" text="" dxfId="36">
      <formula>#ref!="YES"</formula>
    </cfRule>
  </conditionalFormatting>
  <conditionalFormatting sqref="AF5">
    <cfRule type="expression" priority="1504" aboveAverage="0" equalAverage="0" bottom="0" percent="0" rank="0" text="" dxfId="36">
      <formula>#ref!="YES"</formula>
    </cfRule>
  </conditionalFormatting>
  <conditionalFormatting sqref="AG5">
    <cfRule type="expression" priority="1505" aboveAverage="0" equalAverage="0" bottom="0" percent="0" rank="0" text="" dxfId="36">
      <formula>#ref!="YES"</formula>
    </cfRule>
  </conditionalFormatting>
  <conditionalFormatting sqref="AH5">
    <cfRule type="expression" priority="1506" aboveAverage="0" equalAverage="0" bottom="0" percent="0" rank="0" text="" dxfId="36">
      <formula>#ref!="YES"</formula>
    </cfRule>
  </conditionalFormatting>
  <conditionalFormatting sqref="AI5">
    <cfRule type="expression" priority="1507" aboveAverage="0" equalAverage="0" bottom="0" percent="0" rank="0" text="" dxfId="36">
      <formula>#ref!="YES"</formula>
    </cfRule>
  </conditionalFormatting>
  <conditionalFormatting sqref="AJ5">
    <cfRule type="expression" priority="1508" aboveAverage="0" equalAverage="0" bottom="0" percent="0" rank="0" text="" dxfId="36">
      <formula>#ref!="YES"</formula>
    </cfRule>
  </conditionalFormatting>
  <conditionalFormatting sqref="B6">
    <cfRule type="expression" priority="1509" aboveAverage="0" equalAverage="0" bottom="0" percent="0" rank="0" text="" dxfId="36">
      <formula>#ref!="YES"</formula>
    </cfRule>
  </conditionalFormatting>
  <conditionalFormatting sqref="C6">
    <cfRule type="expression" priority="1510" aboveAverage="0" equalAverage="0" bottom="0" percent="0" rank="0" text="" dxfId="36">
      <formula>#ref!="YES"</formula>
    </cfRule>
  </conditionalFormatting>
  <conditionalFormatting sqref="D6">
    <cfRule type="expression" priority="1511" aboveAverage="0" equalAverage="0" bottom="0" percent="0" rank="0" text="" dxfId="36">
      <formula>#ref!="YES"</formula>
    </cfRule>
  </conditionalFormatting>
  <conditionalFormatting sqref="E6">
    <cfRule type="expression" priority="1512" aboveAverage="0" equalAverage="0" bottom="0" percent="0" rank="0" text="" dxfId="36">
      <formula>#ref!="YES"</formula>
    </cfRule>
  </conditionalFormatting>
  <conditionalFormatting sqref="F6">
    <cfRule type="expression" priority="1513" aboveAverage="0" equalAverage="0" bottom="0" percent="0" rank="0" text="" dxfId="36">
      <formula>#ref!="YES"</formula>
    </cfRule>
  </conditionalFormatting>
  <conditionalFormatting sqref="G6">
    <cfRule type="expression" priority="1514" aboveAverage="0" equalAverage="0" bottom="0" percent="0" rank="0" text="" dxfId="36">
      <formula>#ref!="YES"</formula>
    </cfRule>
  </conditionalFormatting>
  <conditionalFormatting sqref="H6">
    <cfRule type="expression" priority="1515" aboveAverage="0" equalAverage="0" bottom="0" percent="0" rank="0" text="" dxfId="36">
      <formula>#ref!="YES"</formula>
    </cfRule>
  </conditionalFormatting>
  <conditionalFormatting sqref="I6">
    <cfRule type="expression" priority="1516" aboveAverage="0" equalAverage="0" bottom="0" percent="0" rank="0" text="" dxfId="36">
      <formula>#ref!="YES"</formula>
    </cfRule>
  </conditionalFormatting>
  <conditionalFormatting sqref="J6">
    <cfRule type="expression" priority="1517" aboveAverage="0" equalAverage="0" bottom="0" percent="0" rank="0" text="" dxfId="36">
      <formula>#ref!="YES"</formula>
    </cfRule>
  </conditionalFormatting>
  <conditionalFormatting sqref="K6">
    <cfRule type="expression" priority="1518" aboveAverage="0" equalAverage="0" bottom="0" percent="0" rank="0" text="" dxfId="36">
      <formula>#ref!="YES"</formula>
    </cfRule>
  </conditionalFormatting>
  <conditionalFormatting sqref="L6">
    <cfRule type="expression" priority="1519" aboveAverage="0" equalAverage="0" bottom="0" percent="0" rank="0" text="" dxfId="36">
      <formula>#ref!="YES"</formula>
    </cfRule>
  </conditionalFormatting>
  <conditionalFormatting sqref="M6">
    <cfRule type="expression" priority="1520" aboveAverage="0" equalAverage="0" bottom="0" percent="0" rank="0" text="" dxfId="36">
      <formula>#ref!="YES"</formula>
    </cfRule>
  </conditionalFormatting>
  <conditionalFormatting sqref="N6">
    <cfRule type="expression" priority="1521" aboveAverage="0" equalAverage="0" bottom="0" percent="0" rank="0" text="" dxfId="36">
      <formula>#ref!="YES"</formula>
    </cfRule>
  </conditionalFormatting>
  <conditionalFormatting sqref="O6">
    <cfRule type="expression" priority="1522" aboveAverage="0" equalAverage="0" bottom="0" percent="0" rank="0" text="" dxfId="36">
      <formula>#ref!="YES"</formula>
    </cfRule>
  </conditionalFormatting>
  <conditionalFormatting sqref="P6">
    <cfRule type="expression" priority="1523" aboveAverage="0" equalAverage="0" bottom="0" percent="0" rank="0" text="" dxfId="36">
      <formula>#ref!="YES"</formula>
    </cfRule>
  </conditionalFormatting>
  <conditionalFormatting sqref="Q6">
    <cfRule type="expression" priority="1524" aboveAverage="0" equalAverage="0" bottom="0" percent="0" rank="0" text="" dxfId="36">
      <formula>#ref!="YES"</formula>
    </cfRule>
  </conditionalFormatting>
  <conditionalFormatting sqref="R6">
    <cfRule type="expression" priority="1525" aboveAverage="0" equalAverage="0" bottom="0" percent="0" rank="0" text="" dxfId="36">
      <formula>#ref!="YES"</formula>
    </cfRule>
  </conditionalFormatting>
  <conditionalFormatting sqref="S6">
    <cfRule type="expression" priority="1526" aboveAverage="0" equalAverage="0" bottom="0" percent="0" rank="0" text="" dxfId="36">
      <formula>#ref!="YES"</formula>
    </cfRule>
  </conditionalFormatting>
  <conditionalFormatting sqref="T6">
    <cfRule type="expression" priority="1527" aboveAverage="0" equalAverage="0" bottom="0" percent="0" rank="0" text="" dxfId="36">
      <formula>#ref!="YES"</formula>
    </cfRule>
  </conditionalFormatting>
  <conditionalFormatting sqref="U6">
    <cfRule type="expression" priority="1528" aboveAverage="0" equalAverage="0" bottom="0" percent="0" rank="0" text="" dxfId="36">
      <formula>#ref!="YES"</formula>
    </cfRule>
  </conditionalFormatting>
  <conditionalFormatting sqref="V6">
    <cfRule type="expression" priority="1529" aboveAverage="0" equalAverage="0" bottom="0" percent="0" rank="0" text="" dxfId="36">
      <formula>#ref!="YES"</formula>
    </cfRule>
  </conditionalFormatting>
  <conditionalFormatting sqref="W6">
    <cfRule type="expression" priority="1530" aboveAverage="0" equalAverage="0" bottom="0" percent="0" rank="0" text="" dxfId="36">
      <formula>#ref!="YES"</formula>
    </cfRule>
  </conditionalFormatting>
  <conditionalFormatting sqref="X6">
    <cfRule type="expression" priority="1531" aboveAverage="0" equalAverage="0" bottom="0" percent="0" rank="0" text="" dxfId="36">
      <formula>#ref!="YES"</formula>
    </cfRule>
  </conditionalFormatting>
  <conditionalFormatting sqref="Y6">
    <cfRule type="expression" priority="1532" aboveAverage="0" equalAverage="0" bottom="0" percent="0" rank="0" text="" dxfId="36">
      <formula>#ref!="YES"</formula>
    </cfRule>
  </conditionalFormatting>
  <conditionalFormatting sqref="Z6">
    <cfRule type="expression" priority="1533" aboveAverage="0" equalAverage="0" bottom="0" percent="0" rank="0" text="" dxfId="36">
      <formula>#ref!="YES"</formula>
    </cfRule>
  </conditionalFormatting>
  <conditionalFormatting sqref="AA6">
    <cfRule type="expression" priority="1534" aboveAverage="0" equalAverage="0" bottom="0" percent="0" rank="0" text="" dxfId="36">
      <formula>#ref!="YES"</formula>
    </cfRule>
  </conditionalFormatting>
  <conditionalFormatting sqref="AB6">
    <cfRule type="expression" priority="1535" aboveAverage="0" equalAverage="0" bottom="0" percent="0" rank="0" text="" dxfId="36">
      <formula>#ref!="YES"</formula>
    </cfRule>
  </conditionalFormatting>
  <conditionalFormatting sqref="AC6">
    <cfRule type="expression" priority="1536" aboveAverage="0" equalAverage="0" bottom="0" percent="0" rank="0" text="" dxfId="36">
      <formula>#ref!="YES"</formula>
    </cfRule>
  </conditionalFormatting>
  <conditionalFormatting sqref="AD6">
    <cfRule type="expression" priority="1537" aboveAverage="0" equalAverage="0" bottom="0" percent="0" rank="0" text="" dxfId="36">
      <formula>#ref!="YES"</formula>
    </cfRule>
  </conditionalFormatting>
  <conditionalFormatting sqref="AE6">
    <cfRule type="expression" priority="1538" aboveAverage="0" equalAverage="0" bottom="0" percent="0" rank="0" text="" dxfId="36">
      <formula>#ref!="YES"</formula>
    </cfRule>
  </conditionalFormatting>
  <conditionalFormatting sqref="AF6">
    <cfRule type="expression" priority="1539" aboveAverage="0" equalAverage="0" bottom="0" percent="0" rank="0" text="" dxfId="36">
      <formula>#ref!="YES"</formula>
    </cfRule>
  </conditionalFormatting>
  <conditionalFormatting sqref="AG6">
    <cfRule type="expression" priority="1540" aboveAverage="0" equalAverage="0" bottom="0" percent="0" rank="0" text="" dxfId="36">
      <formula>#ref!="YES"</formula>
    </cfRule>
  </conditionalFormatting>
  <conditionalFormatting sqref="AH6">
    <cfRule type="expression" priority="1541" aboveAverage="0" equalAverage="0" bottom="0" percent="0" rank="0" text="" dxfId="36">
      <formula>#ref!="YES"</formula>
    </cfRule>
  </conditionalFormatting>
  <conditionalFormatting sqref="AI6">
    <cfRule type="expression" priority="1542" aboveAverage="0" equalAverage="0" bottom="0" percent="0" rank="0" text="" dxfId="36">
      <formula>#ref!="YES"</formula>
    </cfRule>
  </conditionalFormatting>
  <conditionalFormatting sqref="AJ6">
    <cfRule type="expression" priority="1543" aboveAverage="0" equalAverage="0" bottom="0" percent="0" rank="0" text="" dxfId="36">
      <formula>#ref!="YES"</formula>
    </cfRule>
  </conditionalFormatting>
  <conditionalFormatting sqref="B7">
    <cfRule type="expression" priority="1544" aboveAverage="0" equalAverage="0" bottom="0" percent="0" rank="0" text="" dxfId="36">
      <formula>#ref!="YES"</formula>
    </cfRule>
  </conditionalFormatting>
  <conditionalFormatting sqref="C7">
    <cfRule type="expression" priority="1545" aboveAverage="0" equalAverage="0" bottom="0" percent="0" rank="0" text="" dxfId="36">
      <formula>#ref!="YES"</formula>
    </cfRule>
  </conditionalFormatting>
  <conditionalFormatting sqref="D7">
    <cfRule type="expression" priority="1546" aboveAverage="0" equalAverage="0" bottom="0" percent="0" rank="0" text="" dxfId="36">
      <formula>#ref!="YES"</formula>
    </cfRule>
  </conditionalFormatting>
  <conditionalFormatting sqref="E7">
    <cfRule type="expression" priority="1547" aboveAverage="0" equalAverage="0" bottom="0" percent="0" rank="0" text="" dxfId="36">
      <formula>#ref!="YES"</formula>
    </cfRule>
  </conditionalFormatting>
  <conditionalFormatting sqref="F7">
    <cfRule type="expression" priority="1548" aboveAverage="0" equalAverage="0" bottom="0" percent="0" rank="0" text="" dxfId="36">
      <formula>#ref!="YES"</formula>
    </cfRule>
  </conditionalFormatting>
  <conditionalFormatting sqref="G7">
    <cfRule type="expression" priority="1549" aboveAverage="0" equalAverage="0" bottom="0" percent="0" rank="0" text="" dxfId="36">
      <formula>#ref!="YES"</formula>
    </cfRule>
  </conditionalFormatting>
  <conditionalFormatting sqref="H7">
    <cfRule type="expression" priority="1550" aboveAverage="0" equalAverage="0" bottom="0" percent="0" rank="0" text="" dxfId="36">
      <formula>#ref!="YES"</formula>
    </cfRule>
  </conditionalFormatting>
  <conditionalFormatting sqref="I7">
    <cfRule type="expression" priority="1551" aboveAverage="0" equalAverage="0" bottom="0" percent="0" rank="0" text="" dxfId="36">
      <formula>#ref!="YES"</formula>
    </cfRule>
  </conditionalFormatting>
  <conditionalFormatting sqref="J7">
    <cfRule type="expression" priority="1552" aboveAverage="0" equalAverage="0" bottom="0" percent="0" rank="0" text="" dxfId="36">
      <formula>#ref!="YES"</formula>
    </cfRule>
  </conditionalFormatting>
  <conditionalFormatting sqref="K7">
    <cfRule type="expression" priority="1553" aboveAverage="0" equalAverage="0" bottom="0" percent="0" rank="0" text="" dxfId="36">
      <formula>#ref!="YES"</formula>
    </cfRule>
  </conditionalFormatting>
  <conditionalFormatting sqref="L7">
    <cfRule type="expression" priority="1554" aboveAverage="0" equalAverage="0" bottom="0" percent="0" rank="0" text="" dxfId="36">
      <formula>#ref!="YES"</formula>
    </cfRule>
  </conditionalFormatting>
  <conditionalFormatting sqref="M7">
    <cfRule type="expression" priority="1555" aboveAverage="0" equalAverage="0" bottom="0" percent="0" rank="0" text="" dxfId="36">
      <formula>#ref!="YES"</formula>
    </cfRule>
  </conditionalFormatting>
  <conditionalFormatting sqref="N7">
    <cfRule type="expression" priority="1556" aboveAverage="0" equalAverage="0" bottom="0" percent="0" rank="0" text="" dxfId="36">
      <formula>#ref!="YES"</formula>
    </cfRule>
  </conditionalFormatting>
  <conditionalFormatting sqref="O7">
    <cfRule type="expression" priority="1557" aboveAverage="0" equalAverage="0" bottom="0" percent="0" rank="0" text="" dxfId="36">
      <formula>#ref!="YES"</formula>
    </cfRule>
  </conditionalFormatting>
  <conditionalFormatting sqref="P7">
    <cfRule type="expression" priority="1558" aboveAverage="0" equalAverage="0" bottom="0" percent="0" rank="0" text="" dxfId="36">
      <formula>#ref!="YES"</formula>
    </cfRule>
  </conditionalFormatting>
  <conditionalFormatting sqref="Q7">
    <cfRule type="expression" priority="1559" aboveAverage="0" equalAverage="0" bottom="0" percent="0" rank="0" text="" dxfId="36">
      <formula>#ref!="YES"</formula>
    </cfRule>
  </conditionalFormatting>
  <conditionalFormatting sqref="R7">
    <cfRule type="expression" priority="1560" aboveAverage="0" equalAverage="0" bottom="0" percent="0" rank="0" text="" dxfId="36">
      <formula>#ref!="YES"</formula>
    </cfRule>
  </conditionalFormatting>
  <conditionalFormatting sqref="S7">
    <cfRule type="expression" priority="1561" aboveAverage="0" equalAverage="0" bottom="0" percent="0" rank="0" text="" dxfId="36">
      <formula>#ref!="YES"</formula>
    </cfRule>
  </conditionalFormatting>
  <conditionalFormatting sqref="T7">
    <cfRule type="expression" priority="1562" aboveAverage="0" equalAverage="0" bottom="0" percent="0" rank="0" text="" dxfId="36">
      <formula>#ref!="YES"</formula>
    </cfRule>
  </conditionalFormatting>
  <conditionalFormatting sqref="U7">
    <cfRule type="expression" priority="1563" aboveAverage="0" equalAverage="0" bottom="0" percent="0" rank="0" text="" dxfId="36">
      <formula>#ref!="YES"</formula>
    </cfRule>
  </conditionalFormatting>
  <conditionalFormatting sqref="V7">
    <cfRule type="expression" priority="1564" aboveAverage="0" equalAverage="0" bottom="0" percent="0" rank="0" text="" dxfId="36">
      <formula>#ref!="YES"</formula>
    </cfRule>
  </conditionalFormatting>
  <conditionalFormatting sqref="W7">
    <cfRule type="expression" priority="1565" aboveAverage="0" equalAverage="0" bottom="0" percent="0" rank="0" text="" dxfId="36">
      <formula>#ref!="YES"</formula>
    </cfRule>
  </conditionalFormatting>
  <conditionalFormatting sqref="X7">
    <cfRule type="expression" priority="1566" aboveAverage="0" equalAverage="0" bottom="0" percent="0" rank="0" text="" dxfId="36">
      <formula>#ref!="YES"</formula>
    </cfRule>
  </conditionalFormatting>
  <conditionalFormatting sqref="Y7">
    <cfRule type="expression" priority="1567" aboveAverage="0" equalAverage="0" bottom="0" percent="0" rank="0" text="" dxfId="36">
      <formula>#ref!="YES"</formula>
    </cfRule>
  </conditionalFormatting>
  <conditionalFormatting sqref="Z7">
    <cfRule type="expression" priority="1568" aboveAverage="0" equalAverage="0" bottom="0" percent="0" rank="0" text="" dxfId="36">
      <formula>#ref!="YES"</formula>
    </cfRule>
  </conditionalFormatting>
  <conditionalFormatting sqref="AA7">
    <cfRule type="expression" priority="1569" aboveAverage="0" equalAverage="0" bottom="0" percent="0" rank="0" text="" dxfId="36">
      <formula>#ref!="YES"</formula>
    </cfRule>
  </conditionalFormatting>
  <conditionalFormatting sqref="AB7">
    <cfRule type="expression" priority="1570" aboveAverage="0" equalAverage="0" bottom="0" percent="0" rank="0" text="" dxfId="36">
      <formula>#ref!="YES"</formula>
    </cfRule>
  </conditionalFormatting>
  <conditionalFormatting sqref="AC7">
    <cfRule type="expression" priority="1571" aboveAverage="0" equalAverage="0" bottom="0" percent="0" rank="0" text="" dxfId="36">
      <formula>#ref!="YES"</formula>
    </cfRule>
  </conditionalFormatting>
  <conditionalFormatting sqref="AD7">
    <cfRule type="expression" priority="1572" aboveAverage="0" equalAverage="0" bottom="0" percent="0" rank="0" text="" dxfId="36">
      <formula>#ref!="YES"</formula>
    </cfRule>
  </conditionalFormatting>
  <conditionalFormatting sqref="AE7">
    <cfRule type="expression" priority="1573" aboveAverage="0" equalAverage="0" bottom="0" percent="0" rank="0" text="" dxfId="36">
      <formula>#ref!="YES"</formula>
    </cfRule>
  </conditionalFormatting>
  <conditionalFormatting sqref="AF7">
    <cfRule type="expression" priority="1574" aboveAverage="0" equalAverage="0" bottom="0" percent="0" rank="0" text="" dxfId="36">
      <formula>#ref!="YES"</formula>
    </cfRule>
  </conditionalFormatting>
  <conditionalFormatting sqref="AG7">
    <cfRule type="expression" priority="1575" aboveAverage="0" equalAverage="0" bottom="0" percent="0" rank="0" text="" dxfId="36">
      <formula>#ref!="YES"</formula>
    </cfRule>
  </conditionalFormatting>
  <conditionalFormatting sqref="AH7">
    <cfRule type="expression" priority="1576" aboveAverage="0" equalAverage="0" bottom="0" percent="0" rank="0" text="" dxfId="36">
      <formula>#ref!="YES"</formula>
    </cfRule>
  </conditionalFormatting>
  <conditionalFormatting sqref="AI7">
    <cfRule type="expression" priority="1577" aboveAverage="0" equalAverage="0" bottom="0" percent="0" rank="0" text="" dxfId="36">
      <formula>#ref!="YES"</formula>
    </cfRule>
  </conditionalFormatting>
  <conditionalFormatting sqref="AJ7">
    <cfRule type="expression" priority="1578" aboveAverage="0" equalAverage="0" bottom="0" percent="0" rank="0" text="" dxfId="36">
      <formula>#ref!="YES"</formula>
    </cfRule>
  </conditionalFormatting>
  <conditionalFormatting sqref="B8">
    <cfRule type="expression" priority="1579" aboveAverage="0" equalAverage="0" bottom="0" percent="0" rank="0" text="" dxfId="36">
      <formula>#ref!="YES"</formula>
    </cfRule>
  </conditionalFormatting>
  <conditionalFormatting sqref="C8">
    <cfRule type="expression" priority="1580" aboveAverage="0" equalAverage="0" bottom="0" percent="0" rank="0" text="" dxfId="36">
      <formula>#ref!="YES"</formula>
    </cfRule>
  </conditionalFormatting>
  <conditionalFormatting sqref="D8">
    <cfRule type="expression" priority="1581" aboveAverage="0" equalAverage="0" bottom="0" percent="0" rank="0" text="" dxfId="36">
      <formula>#ref!="YES"</formula>
    </cfRule>
  </conditionalFormatting>
  <conditionalFormatting sqref="E8">
    <cfRule type="expression" priority="1582" aboveAverage="0" equalAverage="0" bottom="0" percent="0" rank="0" text="" dxfId="36">
      <formula>#ref!="YES"</formula>
    </cfRule>
  </conditionalFormatting>
  <conditionalFormatting sqref="F8">
    <cfRule type="expression" priority="1583" aboveAverage="0" equalAverage="0" bottom="0" percent="0" rank="0" text="" dxfId="36">
      <formula>#ref!="YES"</formula>
    </cfRule>
  </conditionalFormatting>
  <conditionalFormatting sqref="G8">
    <cfRule type="expression" priority="1584" aboveAverage="0" equalAverage="0" bottom="0" percent="0" rank="0" text="" dxfId="36">
      <formula>#ref!="YES"</formula>
    </cfRule>
  </conditionalFormatting>
  <conditionalFormatting sqref="H8">
    <cfRule type="expression" priority="1585" aboveAverage="0" equalAverage="0" bottom="0" percent="0" rank="0" text="" dxfId="36">
      <formula>#ref!="YES"</formula>
    </cfRule>
  </conditionalFormatting>
  <conditionalFormatting sqref="I8">
    <cfRule type="expression" priority="1586" aboveAverage="0" equalAverage="0" bottom="0" percent="0" rank="0" text="" dxfId="36">
      <formula>#ref!="YES"</formula>
    </cfRule>
  </conditionalFormatting>
  <conditionalFormatting sqref="J8">
    <cfRule type="expression" priority="1587" aboveAverage="0" equalAverage="0" bottom="0" percent="0" rank="0" text="" dxfId="36">
      <formula>#ref!="YES"</formula>
    </cfRule>
  </conditionalFormatting>
  <conditionalFormatting sqref="K8">
    <cfRule type="expression" priority="1588" aboveAverage="0" equalAverage="0" bottom="0" percent="0" rank="0" text="" dxfId="36">
      <formula>#ref!="YES"</formula>
    </cfRule>
  </conditionalFormatting>
  <conditionalFormatting sqref="L8">
    <cfRule type="expression" priority="1589" aboveAverage="0" equalAverage="0" bottom="0" percent="0" rank="0" text="" dxfId="36">
      <formula>#ref!="YES"</formula>
    </cfRule>
  </conditionalFormatting>
  <conditionalFormatting sqref="M8">
    <cfRule type="expression" priority="1590" aboveAverage="0" equalAverage="0" bottom="0" percent="0" rank="0" text="" dxfId="36">
      <formula>#ref!="YES"</formula>
    </cfRule>
  </conditionalFormatting>
  <conditionalFormatting sqref="N8">
    <cfRule type="expression" priority="1591" aboveAverage="0" equalAverage="0" bottom="0" percent="0" rank="0" text="" dxfId="36">
      <formula>#ref!="YES"</formula>
    </cfRule>
  </conditionalFormatting>
  <conditionalFormatting sqref="O8">
    <cfRule type="expression" priority="1592" aboveAverage="0" equalAverage="0" bottom="0" percent="0" rank="0" text="" dxfId="36">
      <formula>#ref!="YES"</formula>
    </cfRule>
  </conditionalFormatting>
  <conditionalFormatting sqref="P8">
    <cfRule type="expression" priority="1593" aboveAverage="0" equalAverage="0" bottom="0" percent="0" rank="0" text="" dxfId="36">
      <formula>#ref!="YES"</formula>
    </cfRule>
  </conditionalFormatting>
  <conditionalFormatting sqref="Q8">
    <cfRule type="expression" priority="1594" aboveAverage="0" equalAverage="0" bottom="0" percent="0" rank="0" text="" dxfId="36">
      <formula>#ref!="YES"</formula>
    </cfRule>
  </conditionalFormatting>
  <conditionalFormatting sqref="R8">
    <cfRule type="expression" priority="1595" aboveAverage="0" equalAverage="0" bottom="0" percent="0" rank="0" text="" dxfId="36">
      <formula>#ref!="YES"</formula>
    </cfRule>
  </conditionalFormatting>
  <conditionalFormatting sqref="S8">
    <cfRule type="expression" priority="1596" aboveAverage="0" equalAverage="0" bottom="0" percent="0" rank="0" text="" dxfId="36">
      <formula>#ref!="YES"</formula>
    </cfRule>
  </conditionalFormatting>
  <conditionalFormatting sqref="T8">
    <cfRule type="expression" priority="1597" aboveAverage="0" equalAverage="0" bottom="0" percent="0" rank="0" text="" dxfId="36">
      <formula>#ref!="YES"</formula>
    </cfRule>
  </conditionalFormatting>
  <conditionalFormatting sqref="U8">
    <cfRule type="expression" priority="1598" aboveAverage="0" equalAverage="0" bottom="0" percent="0" rank="0" text="" dxfId="36">
      <formula>#ref!="YES"</formula>
    </cfRule>
  </conditionalFormatting>
  <conditionalFormatting sqref="V8">
    <cfRule type="expression" priority="1599" aboveAverage="0" equalAverage="0" bottom="0" percent="0" rank="0" text="" dxfId="36">
      <formula>#ref!="YES"</formula>
    </cfRule>
  </conditionalFormatting>
  <conditionalFormatting sqref="W8">
    <cfRule type="expression" priority="1600" aboveAverage="0" equalAverage="0" bottom="0" percent="0" rank="0" text="" dxfId="36">
      <formula>#ref!="YES"</formula>
    </cfRule>
  </conditionalFormatting>
  <conditionalFormatting sqref="X8">
    <cfRule type="expression" priority="1601" aboveAverage="0" equalAverage="0" bottom="0" percent="0" rank="0" text="" dxfId="36">
      <formula>#ref!="YES"</formula>
    </cfRule>
  </conditionalFormatting>
  <conditionalFormatting sqref="Y8">
    <cfRule type="expression" priority="1602" aboveAverage="0" equalAverage="0" bottom="0" percent="0" rank="0" text="" dxfId="36">
      <formula>#ref!="YES"</formula>
    </cfRule>
  </conditionalFormatting>
  <conditionalFormatting sqref="Z8">
    <cfRule type="expression" priority="1603" aboveAverage="0" equalAverage="0" bottom="0" percent="0" rank="0" text="" dxfId="36">
      <formula>#ref!="YES"</formula>
    </cfRule>
  </conditionalFormatting>
  <conditionalFormatting sqref="AA8">
    <cfRule type="expression" priority="1604" aboveAverage="0" equalAverage="0" bottom="0" percent="0" rank="0" text="" dxfId="36">
      <formula>#ref!="YES"</formula>
    </cfRule>
  </conditionalFormatting>
  <conditionalFormatting sqref="AB8">
    <cfRule type="expression" priority="1605" aboveAverage="0" equalAverage="0" bottom="0" percent="0" rank="0" text="" dxfId="36">
      <formula>#ref!="YES"</formula>
    </cfRule>
  </conditionalFormatting>
  <conditionalFormatting sqref="AC8">
    <cfRule type="expression" priority="1606" aboveAverage="0" equalAverage="0" bottom="0" percent="0" rank="0" text="" dxfId="36">
      <formula>#ref!="YES"</formula>
    </cfRule>
  </conditionalFormatting>
  <conditionalFormatting sqref="AD8">
    <cfRule type="expression" priority="1607" aboveAverage="0" equalAverage="0" bottom="0" percent="0" rank="0" text="" dxfId="36">
      <formula>#ref!="YES"</formula>
    </cfRule>
  </conditionalFormatting>
  <conditionalFormatting sqref="AE8">
    <cfRule type="expression" priority="1608" aboveAverage="0" equalAverage="0" bottom="0" percent="0" rank="0" text="" dxfId="36">
      <formula>#ref!="YES"</formula>
    </cfRule>
  </conditionalFormatting>
  <conditionalFormatting sqref="AF8">
    <cfRule type="expression" priority="1609" aboveAverage="0" equalAverage="0" bottom="0" percent="0" rank="0" text="" dxfId="36">
      <formula>#ref!="YES"</formula>
    </cfRule>
  </conditionalFormatting>
  <conditionalFormatting sqref="AG8">
    <cfRule type="expression" priority="1610" aboveAverage="0" equalAverage="0" bottom="0" percent="0" rank="0" text="" dxfId="36">
      <formula>#ref!="YES"</formula>
    </cfRule>
  </conditionalFormatting>
  <conditionalFormatting sqref="AH8">
    <cfRule type="expression" priority="1611" aboveAverage="0" equalAverage="0" bottom="0" percent="0" rank="0" text="" dxfId="36">
      <formula>#ref!="YES"</formula>
    </cfRule>
  </conditionalFormatting>
  <conditionalFormatting sqref="AI8">
    <cfRule type="expression" priority="1612" aboveAverage="0" equalAverage="0" bottom="0" percent="0" rank="0" text="" dxfId="36">
      <formula>#ref!="YES"</formula>
    </cfRule>
  </conditionalFormatting>
  <conditionalFormatting sqref="AJ8">
    <cfRule type="expression" priority="1613" aboveAverage="0" equalAverage="0" bottom="0" percent="0" rank="0" text="" dxfId="36">
      <formula>#ref!="YES"</formula>
    </cfRule>
  </conditionalFormatting>
  <conditionalFormatting sqref="B9">
    <cfRule type="expression" priority="1614" aboveAverage="0" equalAverage="0" bottom="0" percent="0" rank="0" text="" dxfId="36">
      <formula>#ref!="YES"</formula>
    </cfRule>
  </conditionalFormatting>
  <conditionalFormatting sqref="C9">
    <cfRule type="expression" priority="1615" aboveAverage="0" equalAverage="0" bottom="0" percent="0" rank="0" text="" dxfId="36">
      <formula>#ref!="YES"</formula>
    </cfRule>
  </conditionalFormatting>
  <conditionalFormatting sqref="D9">
    <cfRule type="expression" priority="1616" aboveAverage="0" equalAverage="0" bottom="0" percent="0" rank="0" text="" dxfId="36">
      <formula>#ref!="YES"</formula>
    </cfRule>
  </conditionalFormatting>
  <conditionalFormatting sqref="E9">
    <cfRule type="expression" priority="1617" aboveAverage="0" equalAverage="0" bottom="0" percent="0" rank="0" text="" dxfId="36">
      <formula>#ref!="YES"</formula>
    </cfRule>
  </conditionalFormatting>
  <conditionalFormatting sqref="F9">
    <cfRule type="expression" priority="1618" aboveAverage="0" equalAverage="0" bottom="0" percent="0" rank="0" text="" dxfId="36">
      <formula>#ref!="YES"</formula>
    </cfRule>
  </conditionalFormatting>
  <conditionalFormatting sqref="G9">
    <cfRule type="expression" priority="1619" aboveAverage="0" equalAverage="0" bottom="0" percent="0" rank="0" text="" dxfId="36">
      <formula>#ref!="YES"</formula>
    </cfRule>
  </conditionalFormatting>
  <conditionalFormatting sqref="H9">
    <cfRule type="expression" priority="1620" aboveAverage="0" equalAverage="0" bottom="0" percent="0" rank="0" text="" dxfId="36">
      <formula>#ref!="YES"</formula>
    </cfRule>
  </conditionalFormatting>
  <conditionalFormatting sqref="I9">
    <cfRule type="expression" priority="1621" aboveAverage="0" equalAverage="0" bottom="0" percent="0" rank="0" text="" dxfId="36">
      <formula>#ref!="YES"</formula>
    </cfRule>
  </conditionalFormatting>
  <conditionalFormatting sqref="J9">
    <cfRule type="expression" priority="1622" aboveAverage="0" equalAverage="0" bottom="0" percent="0" rank="0" text="" dxfId="36">
      <formula>#ref!="YES"</formula>
    </cfRule>
  </conditionalFormatting>
  <conditionalFormatting sqref="K9">
    <cfRule type="expression" priority="1623" aboveAverage="0" equalAverage="0" bottom="0" percent="0" rank="0" text="" dxfId="36">
      <formula>#ref!="YES"</formula>
    </cfRule>
  </conditionalFormatting>
  <conditionalFormatting sqref="L9">
    <cfRule type="expression" priority="1624" aboveAverage="0" equalAverage="0" bottom="0" percent="0" rank="0" text="" dxfId="36">
      <formula>#ref!="YES"</formula>
    </cfRule>
  </conditionalFormatting>
  <conditionalFormatting sqref="M9">
    <cfRule type="expression" priority="1625" aboveAverage="0" equalAverage="0" bottom="0" percent="0" rank="0" text="" dxfId="36">
      <formula>#ref!="YES"</formula>
    </cfRule>
  </conditionalFormatting>
  <conditionalFormatting sqref="N9">
    <cfRule type="expression" priority="1626" aboveAverage="0" equalAverage="0" bottom="0" percent="0" rank="0" text="" dxfId="36">
      <formula>#ref!="YES"</formula>
    </cfRule>
  </conditionalFormatting>
  <conditionalFormatting sqref="O9">
    <cfRule type="expression" priority="1627" aboveAverage="0" equalAverage="0" bottom="0" percent="0" rank="0" text="" dxfId="36">
      <formula>#ref!="YES"</formula>
    </cfRule>
  </conditionalFormatting>
  <conditionalFormatting sqref="P9">
    <cfRule type="expression" priority="1628" aboveAverage="0" equalAverage="0" bottom="0" percent="0" rank="0" text="" dxfId="36">
      <formula>#ref!="YES"</formula>
    </cfRule>
  </conditionalFormatting>
  <conditionalFormatting sqref="Q9">
    <cfRule type="expression" priority="1629" aboveAverage="0" equalAverage="0" bottom="0" percent="0" rank="0" text="" dxfId="36">
      <formula>#ref!="YES"</formula>
    </cfRule>
  </conditionalFormatting>
  <conditionalFormatting sqref="R9">
    <cfRule type="expression" priority="1630" aboveAverage="0" equalAverage="0" bottom="0" percent="0" rank="0" text="" dxfId="36">
      <formula>#ref!="YES"</formula>
    </cfRule>
  </conditionalFormatting>
  <conditionalFormatting sqref="S9">
    <cfRule type="expression" priority="1631" aboveAverage="0" equalAverage="0" bottom="0" percent="0" rank="0" text="" dxfId="36">
      <formula>#ref!="YES"</formula>
    </cfRule>
  </conditionalFormatting>
  <conditionalFormatting sqref="T9">
    <cfRule type="expression" priority="1632" aboveAverage="0" equalAverage="0" bottom="0" percent="0" rank="0" text="" dxfId="36">
      <formula>#ref!="YES"</formula>
    </cfRule>
  </conditionalFormatting>
  <conditionalFormatting sqref="U9">
    <cfRule type="expression" priority="1633" aboveAverage="0" equalAverage="0" bottom="0" percent="0" rank="0" text="" dxfId="36">
      <formula>#ref!="YES"</formula>
    </cfRule>
  </conditionalFormatting>
  <conditionalFormatting sqref="V9">
    <cfRule type="expression" priority="1634" aboveAverage="0" equalAverage="0" bottom="0" percent="0" rank="0" text="" dxfId="36">
      <formula>#ref!="YES"</formula>
    </cfRule>
  </conditionalFormatting>
  <conditionalFormatting sqref="W9">
    <cfRule type="expression" priority="1635" aboveAverage="0" equalAverage="0" bottom="0" percent="0" rank="0" text="" dxfId="36">
      <formula>#ref!="YES"</formula>
    </cfRule>
  </conditionalFormatting>
  <conditionalFormatting sqref="X9">
    <cfRule type="expression" priority="1636" aboveAverage="0" equalAverage="0" bottom="0" percent="0" rank="0" text="" dxfId="36">
      <formula>#ref!="YES"</formula>
    </cfRule>
  </conditionalFormatting>
  <conditionalFormatting sqref="Y9">
    <cfRule type="expression" priority="1637" aboveAverage="0" equalAverage="0" bottom="0" percent="0" rank="0" text="" dxfId="36">
      <formula>#ref!="YES"</formula>
    </cfRule>
  </conditionalFormatting>
  <conditionalFormatting sqref="Z9">
    <cfRule type="expression" priority="1638" aboveAverage="0" equalAverage="0" bottom="0" percent="0" rank="0" text="" dxfId="36">
      <formula>#ref!="YES"</formula>
    </cfRule>
  </conditionalFormatting>
  <conditionalFormatting sqref="AA9">
    <cfRule type="expression" priority="1639" aboveAverage="0" equalAverage="0" bottom="0" percent="0" rank="0" text="" dxfId="36">
      <formula>#ref!="YES"</formula>
    </cfRule>
  </conditionalFormatting>
  <conditionalFormatting sqref="AB9">
    <cfRule type="expression" priority="1640" aboveAverage="0" equalAverage="0" bottom="0" percent="0" rank="0" text="" dxfId="36">
      <formula>#ref!="YES"</formula>
    </cfRule>
  </conditionalFormatting>
  <conditionalFormatting sqref="AC9">
    <cfRule type="expression" priority="1641" aboveAverage="0" equalAverage="0" bottom="0" percent="0" rank="0" text="" dxfId="36">
      <formula>#ref!="YES"</formula>
    </cfRule>
  </conditionalFormatting>
  <conditionalFormatting sqref="AD9">
    <cfRule type="expression" priority="1642" aboveAverage="0" equalAverage="0" bottom="0" percent="0" rank="0" text="" dxfId="36">
      <formula>#ref!="YES"</formula>
    </cfRule>
  </conditionalFormatting>
  <conditionalFormatting sqref="AE9">
    <cfRule type="expression" priority="1643" aboveAverage="0" equalAverage="0" bottom="0" percent="0" rank="0" text="" dxfId="36">
      <formula>#ref!="YES"</formula>
    </cfRule>
  </conditionalFormatting>
  <conditionalFormatting sqref="AF9">
    <cfRule type="expression" priority="1644" aboveAverage="0" equalAverage="0" bottom="0" percent="0" rank="0" text="" dxfId="36">
      <formula>#ref!="YES"</formula>
    </cfRule>
  </conditionalFormatting>
  <conditionalFormatting sqref="AG9">
    <cfRule type="expression" priority="1645" aboveAverage="0" equalAverage="0" bottom="0" percent="0" rank="0" text="" dxfId="36">
      <formula>#ref!="YES"</formula>
    </cfRule>
  </conditionalFormatting>
  <conditionalFormatting sqref="AH9">
    <cfRule type="expression" priority="1646" aboveAverage="0" equalAverage="0" bottom="0" percent="0" rank="0" text="" dxfId="36">
      <formula>#ref!="YES"</formula>
    </cfRule>
  </conditionalFormatting>
  <conditionalFormatting sqref="AI9">
    <cfRule type="expression" priority="1647" aboveAverage="0" equalAverage="0" bottom="0" percent="0" rank="0" text="" dxfId="36">
      <formula>#ref!="YES"</formula>
    </cfRule>
  </conditionalFormatting>
  <conditionalFormatting sqref="AJ9">
    <cfRule type="expression" priority="1648" aboveAverage="0" equalAverage="0" bottom="0" percent="0" rank="0" text="" dxfId="36">
      <formula>#ref!="YES"</formula>
    </cfRule>
  </conditionalFormatting>
  <conditionalFormatting sqref="B10">
    <cfRule type="expression" priority="1649" aboveAverage="0" equalAverage="0" bottom="0" percent="0" rank="0" text="" dxfId="36">
      <formula>#ref!="YES"</formula>
    </cfRule>
  </conditionalFormatting>
  <conditionalFormatting sqref="C10">
    <cfRule type="expression" priority="1650" aboveAverage="0" equalAverage="0" bottom="0" percent="0" rank="0" text="" dxfId="36">
      <formula>#ref!="YES"</formula>
    </cfRule>
  </conditionalFormatting>
  <conditionalFormatting sqref="D10">
    <cfRule type="expression" priority="1651" aboveAverage="0" equalAverage="0" bottom="0" percent="0" rank="0" text="" dxfId="36">
      <formula>#ref!="YES"</formula>
    </cfRule>
  </conditionalFormatting>
  <conditionalFormatting sqref="E10">
    <cfRule type="expression" priority="1652" aboveAverage="0" equalAverage="0" bottom="0" percent="0" rank="0" text="" dxfId="36">
      <formula>#ref!="YES"</formula>
    </cfRule>
  </conditionalFormatting>
  <conditionalFormatting sqref="F10">
    <cfRule type="expression" priority="1653" aboveAverage="0" equalAverage="0" bottom="0" percent="0" rank="0" text="" dxfId="36">
      <formula>#ref!="YES"</formula>
    </cfRule>
  </conditionalFormatting>
  <conditionalFormatting sqref="G10">
    <cfRule type="expression" priority="1654" aboveAverage="0" equalAverage="0" bottom="0" percent="0" rank="0" text="" dxfId="36">
      <formula>#ref!="YES"</formula>
    </cfRule>
  </conditionalFormatting>
  <conditionalFormatting sqref="H10">
    <cfRule type="expression" priority="1655" aboveAverage="0" equalAverage="0" bottom="0" percent="0" rank="0" text="" dxfId="36">
      <formula>#ref!="YES"</formula>
    </cfRule>
  </conditionalFormatting>
  <conditionalFormatting sqref="I10">
    <cfRule type="expression" priority="1656" aboveAverage="0" equalAverage="0" bottom="0" percent="0" rank="0" text="" dxfId="36">
      <formula>#ref!="YES"</formula>
    </cfRule>
  </conditionalFormatting>
  <conditionalFormatting sqref="J10">
    <cfRule type="expression" priority="1657" aboveAverage="0" equalAverage="0" bottom="0" percent="0" rank="0" text="" dxfId="36">
      <formula>#ref!="YES"</formula>
    </cfRule>
  </conditionalFormatting>
  <conditionalFormatting sqref="K10">
    <cfRule type="expression" priority="1658" aboveAverage="0" equalAverage="0" bottom="0" percent="0" rank="0" text="" dxfId="36">
      <formula>#ref!="YES"</formula>
    </cfRule>
  </conditionalFormatting>
  <conditionalFormatting sqref="L10">
    <cfRule type="expression" priority="1659" aboveAverage="0" equalAverage="0" bottom="0" percent="0" rank="0" text="" dxfId="36">
      <formula>#ref!="YES"</formula>
    </cfRule>
  </conditionalFormatting>
  <conditionalFormatting sqref="M10">
    <cfRule type="expression" priority="1660" aboveAverage="0" equalAverage="0" bottom="0" percent="0" rank="0" text="" dxfId="36">
      <formula>#ref!="YES"</formula>
    </cfRule>
  </conditionalFormatting>
  <conditionalFormatting sqref="N10">
    <cfRule type="expression" priority="1661" aboveAverage="0" equalAverage="0" bottom="0" percent="0" rank="0" text="" dxfId="36">
      <formula>#ref!="YES"</formula>
    </cfRule>
  </conditionalFormatting>
  <conditionalFormatting sqref="O10">
    <cfRule type="expression" priority="1662" aboveAverage="0" equalAverage="0" bottom="0" percent="0" rank="0" text="" dxfId="36">
      <formula>#ref!="YES"</formula>
    </cfRule>
  </conditionalFormatting>
  <conditionalFormatting sqref="P10">
    <cfRule type="expression" priority="1663" aboveAverage="0" equalAverage="0" bottom="0" percent="0" rank="0" text="" dxfId="36">
      <formula>#ref!="YES"</formula>
    </cfRule>
  </conditionalFormatting>
  <conditionalFormatting sqref="Q10">
    <cfRule type="expression" priority="1664" aboveAverage="0" equalAverage="0" bottom="0" percent="0" rank="0" text="" dxfId="36">
      <formula>#ref!="YES"</formula>
    </cfRule>
  </conditionalFormatting>
  <conditionalFormatting sqref="R10">
    <cfRule type="expression" priority="1665" aboveAverage="0" equalAverage="0" bottom="0" percent="0" rank="0" text="" dxfId="36">
      <formula>#ref!="YES"</formula>
    </cfRule>
  </conditionalFormatting>
  <conditionalFormatting sqref="S10">
    <cfRule type="expression" priority="1666" aboveAverage="0" equalAverage="0" bottom="0" percent="0" rank="0" text="" dxfId="36">
      <formula>#ref!="YES"</formula>
    </cfRule>
  </conditionalFormatting>
  <conditionalFormatting sqref="T10">
    <cfRule type="expression" priority="1667" aboveAverage="0" equalAverage="0" bottom="0" percent="0" rank="0" text="" dxfId="36">
      <formula>#ref!="YES"</formula>
    </cfRule>
  </conditionalFormatting>
  <conditionalFormatting sqref="U10">
    <cfRule type="expression" priority="1668" aboveAverage="0" equalAverage="0" bottom="0" percent="0" rank="0" text="" dxfId="36">
      <formula>#ref!="YES"</formula>
    </cfRule>
  </conditionalFormatting>
  <conditionalFormatting sqref="V10">
    <cfRule type="expression" priority="1669" aboveAverage="0" equalAverage="0" bottom="0" percent="0" rank="0" text="" dxfId="36">
      <formula>#ref!="YES"</formula>
    </cfRule>
  </conditionalFormatting>
  <conditionalFormatting sqref="W10">
    <cfRule type="expression" priority="1670" aboveAverage="0" equalAverage="0" bottom="0" percent="0" rank="0" text="" dxfId="36">
      <formula>#ref!="YES"</formula>
    </cfRule>
  </conditionalFormatting>
  <conditionalFormatting sqref="X10">
    <cfRule type="expression" priority="1671" aboveAverage="0" equalAverage="0" bottom="0" percent="0" rank="0" text="" dxfId="36">
      <formula>#ref!="YES"</formula>
    </cfRule>
  </conditionalFormatting>
  <conditionalFormatting sqref="Y10">
    <cfRule type="expression" priority="1672" aboveAverage="0" equalAverage="0" bottom="0" percent="0" rank="0" text="" dxfId="36">
      <formula>#ref!="YES"</formula>
    </cfRule>
  </conditionalFormatting>
  <conditionalFormatting sqref="Z10">
    <cfRule type="expression" priority="1673" aboveAverage="0" equalAverage="0" bottom="0" percent="0" rank="0" text="" dxfId="36">
      <formula>#ref!="YES"</formula>
    </cfRule>
  </conditionalFormatting>
  <conditionalFormatting sqref="AA10">
    <cfRule type="expression" priority="1674" aboveAverage="0" equalAverage="0" bottom="0" percent="0" rank="0" text="" dxfId="36">
      <formula>#ref!="YES"</formula>
    </cfRule>
  </conditionalFormatting>
  <conditionalFormatting sqref="AB10">
    <cfRule type="expression" priority="1675" aboveAverage="0" equalAverage="0" bottom="0" percent="0" rank="0" text="" dxfId="36">
      <formula>#ref!="YES"</formula>
    </cfRule>
  </conditionalFormatting>
  <conditionalFormatting sqref="AC10">
    <cfRule type="expression" priority="1676" aboveAverage="0" equalAverage="0" bottom="0" percent="0" rank="0" text="" dxfId="36">
      <formula>#ref!="YES"</formula>
    </cfRule>
  </conditionalFormatting>
  <conditionalFormatting sqref="AD10">
    <cfRule type="expression" priority="1677" aboveAverage="0" equalAverage="0" bottom="0" percent="0" rank="0" text="" dxfId="36">
      <formula>#ref!="YES"</formula>
    </cfRule>
  </conditionalFormatting>
  <conditionalFormatting sqref="AE10">
    <cfRule type="expression" priority="1678" aboveAverage="0" equalAverage="0" bottom="0" percent="0" rank="0" text="" dxfId="36">
      <formula>#ref!="YES"</formula>
    </cfRule>
  </conditionalFormatting>
  <conditionalFormatting sqref="AF10">
    <cfRule type="expression" priority="1679" aboveAverage="0" equalAverage="0" bottom="0" percent="0" rank="0" text="" dxfId="36">
      <formula>#ref!="YES"</formula>
    </cfRule>
  </conditionalFormatting>
  <conditionalFormatting sqref="AG10">
    <cfRule type="expression" priority="1680" aboveAverage="0" equalAverage="0" bottom="0" percent="0" rank="0" text="" dxfId="36">
      <formula>#ref!="YES"</formula>
    </cfRule>
  </conditionalFormatting>
  <conditionalFormatting sqref="AH10">
    <cfRule type="expression" priority="1681" aboveAverage="0" equalAverage="0" bottom="0" percent="0" rank="0" text="" dxfId="36">
      <formula>#ref!="YES"</formula>
    </cfRule>
  </conditionalFormatting>
  <conditionalFormatting sqref="AI10">
    <cfRule type="expression" priority="1682" aboveAverage="0" equalAverage="0" bottom="0" percent="0" rank="0" text="" dxfId="36">
      <formula>#ref!="YES"</formula>
    </cfRule>
  </conditionalFormatting>
  <conditionalFormatting sqref="AJ10">
    <cfRule type="expression" priority="1683" aboveAverage="0" equalAverage="0" bottom="0" percent="0" rank="0" text="" dxfId="36">
      <formula>#ref!="YES"</formula>
    </cfRule>
  </conditionalFormatting>
  <conditionalFormatting sqref="B11">
    <cfRule type="expression" priority="1684" aboveAverage="0" equalAverage="0" bottom="0" percent="0" rank="0" text="" dxfId="36">
      <formula>#ref!="YES"</formula>
    </cfRule>
  </conditionalFormatting>
  <conditionalFormatting sqref="C11">
    <cfRule type="expression" priority="1685" aboveAverage="0" equalAverage="0" bottom="0" percent="0" rank="0" text="" dxfId="36">
      <formula>#ref!="YES"</formula>
    </cfRule>
  </conditionalFormatting>
  <conditionalFormatting sqref="D11">
    <cfRule type="expression" priority="1686" aboveAverage="0" equalAverage="0" bottom="0" percent="0" rank="0" text="" dxfId="36">
      <formula>#ref!="YES"</formula>
    </cfRule>
  </conditionalFormatting>
  <conditionalFormatting sqref="E11">
    <cfRule type="expression" priority="1687" aboveAverage="0" equalAverage="0" bottom="0" percent="0" rank="0" text="" dxfId="36">
      <formula>#ref!="YES"</formula>
    </cfRule>
  </conditionalFormatting>
  <conditionalFormatting sqref="F11">
    <cfRule type="expression" priority="1688" aboveAverage="0" equalAverage="0" bottom="0" percent="0" rank="0" text="" dxfId="36">
      <formula>#ref!="YES"</formula>
    </cfRule>
  </conditionalFormatting>
  <conditionalFormatting sqref="G11">
    <cfRule type="expression" priority="1689" aboveAverage="0" equalAverage="0" bottom="0" percent="0" rank="0" text="" dxfId="36">
      <formula>#ref!="YES"</formula>
    </cfRule>
  </conditionalFormatting>
  <conditionalFormatting sqref="H11">
    <cfRule type="expression" priority="1690" aboveAverage="0" equalAverage="0" bottom="0" percent="0" rank="0" text="" dxfId="36">
      <formula>#ref!="YES"</formula>
    </cfRule>
  </conditionalFormatting>
  <conditionalFormatting sqref="I11">
    <cfRule type="expression" priority="1691" aboveAverage="0" equalAverage="0" bottom="0" percent="0" rank="0" text="" dxfId="36">
      <formula>#ref!="YES"</formula>
    </cfRule>
  </conditionalFormatting>
  <conditionalFormatting sqref="J11">
    <cfRule type="expression" priority="1692" aboveAverage="0" equalAverage="0" bottom="0" percent="0" rank="0" text="" dxfId="36">
      <formula>#ref!="YES"</formula>
    </cfRule>
  </conditionalFormatting>
  <conditionalFormatting sqref="K11">
    <cfRule type="expression" priority="1693" aboveAverage="0" equalAverage="0" bottom="0" percent="0" rank="0" text="" dxfId="36">
      <formula>#ref!="YES"</formula>
    </cfRule>
  </conditionalFormatting>
  <conditionalFormatting sqref="L11">
    <cfRule type="expression" priority="1694" aboveAverage="0" equalAverage="0" bottom="0" percent="0" rank="0" text="" dxfId="36">
      <formula>#ref!="YES"</formula>
    </cfRule>
  </conditionalFormatting>
  <conditionalFormatting sqref="M11">
    <cfRule type="expression" priority="1695" aboveAverage="0" equalAverage="0" bottom="0" percent="0" rank="0" text="" dxfId="36">
      <formula>#ref!="YES"</formula>
    </cfRule>
  </conditionalFormatting>
  <conditionalFormatting sqref="N11">
    <cfRule type="expression" priority="1696" aboveAverage="0" equalAverage="0" bottom="0" percent="0" rank="0" text="" dxfId="36">
      <formula>#ref!="YES"</formula>
    </cfRule>
  </conditionalFormatting>
  <conditionalFormatting sqref="O11">
    <cfRule type="expression" priority="1697" aboveAverage="0" equalAverage="0" bottom="0" percent="0" rank="0" text="" dxfId="36">
      <formula>#ref!="YES"</formula>
    </cfRule>
  </conditionalFormatting>
  <conditionalFormatting sqref="P11">
    <cfRule type="expression" priority="1698" aboveAverage="0" equalAverage="0" bottom="0" percent="0" rank="0" text="" dxfId="36">
      <formula>#ref!="YES"</formula>
    </cfRule>
  </conditionalFormatting>
  <conditionalFormatting sqref="Q11">
    <cfRule type="expression" priority="1699" aboveAverage="0" equalAverage="0" bottom="0" percent="0" rank="0" text="" dxfId="36">
      <formula>#ref!="YES"</formula>
    </cfRule>
  </conditionalFormatting>
  <conditionalFormatting sqref="R11">
    <cfRule type="expression" priority="1700" aboveAverage="0" equalAverage="0" bottom="0" percent="0" rank="0" text="" dxfId="36">
      <formula>#ref!="YES"</formula>
    </cfRule>
  </conditionalFormatting>
  <conditionalFormatting sqref="S11">
    <cfRule type="expression" priority="1701" aboveAverage="0" equalAverage="0" bottom="0" percent="0" rank="0" text="" dxfId="36">
      <formula>#ref!="YES"</formula>
    </cfRule>
  </conditionalFormatting>
  <conditionalFormatting sqref="T11">
    <cfRule type="expression" priority="1702" aboveAverage="0" equalAverage="0" bottom="0" percent="0" rank="0" text="" dxfId="36">
      <formula>#ref!="YES"</formula>
    </cfRule>
  </conditionalFormatting>
  <conditionalFormatting sqref="U11">
    <cfRule type="expression" priority="1703" aboveAverage="0" equalAverage="0" bottom="0" percent="0" rank="0" text="" dxfId="36">
      <formula>#ref!="YES"</formula>
    </cfRule>
  </conditionalFormatting>
  <conditionalFormatting sqref="V11">
    <cfRule type="expression" priority="1704" aboveAverage="0" equalAverage="0" bottom="0" percent="0" rank="0" text="" dxfId="36">
      <formula>#ref!="YES"</formula>
    </cfRule>
  </conditionalFormatting>
  <conditionalFormatting sqref="W11">
    <cfRule type="expression" priority="1705" aboveAverage="0" equalAverage="0" bottom="0" percent="0" rank="0" text="" dxfId="36">
      <formula>#ref!="YES"</formula>
    </cfRule>
  </conditionalFormatting>
  <conditionalFormatting sqref="X11">
    <cfRule type="expression" priority="1706" aboveAverage="0" equalAverage="0" bottom="0" percent="0" rank="0" text="" dxfId="36">
      <formula>#ref!="YES"</formula>
    </cfRule>
  </conditionalFormatting>
  <conditionalFormatting sqref="Y11">
    <cfRule type="expression" priority="1707" aboveAverage="0" equalAverage="0" bottom="0" percent="0" rank="0" text="" dxfId="36">
      <formula>#ref!="YES"</formula>
    </cfRule>
  </conditionalFormatting>
  <conditionalFormatting sqref="Z11">
    <cfRule type="expression" priority="1708" aboveAverage="0" equalAverage="0" bottom="0" percent="0" rank="0" text="" dxfId="36">
      <formula>#ref!="YES"</formula>
    </cfRule>
  </conditionalFormatting>
  <conditionalFormatting sqref="AA11">
    <cfRule type="expression" priority="1709" aboveAverage="0" equalAverage="0" bottom="0" percent="0" rank="0" text="" dxfId="36">
      <formula>#ref!="YES"</formula>
    </cfRule>
  </conditionalFormatting>
  <conditionalFormatting sqref="AB11">
    <cfRule type="expression" priority="1710" aboveAverage="0" equalAverage="0" bottom="0" percent="0" rank="0" text="" dxfId="36">
      <formula>#ref!="YES"</formula>
    </cfRule>
  </conditionalFormatting>
  <conditionalFormatting sqref="AC11">
    <cfRule type="expression" priority="1711" aboveAverage="0" equalAverage="0" bottom="0" percent="0" rank="0" text="" dxfId="36">
      <formula>#ref!="YES"</formula>
    </cfRule>
  </conditionalFormatting>
  <conditionalFormatting sqref="AD11">
    <cfRule type="expression" priority="1712" aboveAverage="0" equalAverage="0" bottom="0" percent="0" rank="0" text="" dxfId="36">
      <formula>#ref!="YES"</formula>
    </cfRule>
  </conditionalFormatting>
  <conditionalFormatting sqref="AE11">
    <cfRule type="expression" priority="1713" aboveAverage="0" equalAverage="0" bottom="0" percent="0" rank="0" text="" dxfId="36">
      <formula>#ref!="YES"</formula>
    </cfRule>
  </conditionalFormatting>
  <conditionalFormatting sqref="AF11">
    <cfRule type="expression" priority="1714" aboveAverage="0" equalAverage="0" bottom="0" percent="0" rank="0" text="" dxfId="36">
      <formula>#ref!="YES"</formula>
    </cfRule>
  </conditionalFormatting>
  <conditionalFormatting sqref="AG11">
    <cfRule type="expression" priority="1715" aboveAverage="0" equalAverage="0" bottom="0" percent="0" rank="0" text="" dxfId="36">
      <formula>#ref!="YES"</formula>
    </cfRule>
  </conditionalFormatting>
  <conditionalFormatting sqref="AH11">
    <cfRule type="expression" priority="1716" aboveAverage="0" equalAverage="0" bottom="0" percent="0" rank="0" text="" dxfId="36">
      <formula>#ref!="YES"</formula>
    </cfRule>
  </conditionalFormatting>
  <conditionalFormatting sqref="AI11">
    <cfRule type="expression" priority="1717" aboveAverage="0" equalAverage="0" bottom="0" percent="0" rank="0" text="" dxfId="36">
      <formula>#ref!="YES"</formula>
    </cfRule>
  </conditionalFormatting>
  <conditionalFormatting sqref="AJ11">
    <cfRule type="expression" priority="1718" aboveAverage="0" equalAverage="0" bottom="0" percent="0" rank="0" text="" dxfId="36">
      <formula>#ref!="YES"</formula>
    </cfRule>
  </conditionalFormatting>
  <conditionalFormatting sqref="B12">
    <cfRule type="expression" priority="1719" aboveAverage="0" equalAverage="0" bottom="0" percent="0" rank="0" text="" dxfId="36">
      <formula>#ref!="YES"</formula>
    </cfRule>
  </conditionalFormatting>
  <conditionalFormatting sqref="C12">
    <cfRule type="expression" priority="1720" aboveAverage="0" equalAverage="0" bottom="0" percent="0" rank="0" text="" dxfId="36">
      <formula>#ref!="YES"</formula>
    </cfRule>
  </conditionalFormatting>
  <conditionalFormatting sqref="D12">
    <cfRule type="expression" priority="1721" aboveAverage="0" equalAverage="0" bottom="0" percent="0" rank="0" text="" dxfId="36">
      <formula>#ref!="YES"</formula>
    </cfRule>
  </conditionalFormatting>
  <conditionalFormatting sqref="E12">
    <cfRule type="expression" priority="1722" aboveAverage="0" equalAverage="0" bottom="0" percent="0" rank="0" text="" dxfId="36">
      <formula>#ref!="YES"</formula>
    </cfRule>
  </conditionalFormatting>
  <conditionalFormatting sqref="F12">
    <cfRule type="expression" priority="1723" aboveAverage="0" equalAverage="0" bottom="0" percent="0" rank="0" text="" dxfId="36">
      <formula>#ref!="YES"</formula>
    </cfRule>
  </conditionalFormatting>
  <conditionalFormatting sqref="G12">
    <cfRule type="expression" priority="1724" aboveAverage="0" equalAverage="0" bottom="0" percent="0" rank="0" text="" dxfId="36">
      <formula>#ref!="YES"</formula>
    </cfRule>
  </conditionalFormatting>
  <conditionalFormatting sqref="H12">
    <cfRule type="expression" priority="1725" aboveAverage="0" equalAverage="0" bottom="0" percent="0" rank="0" text="" dxfId="36">
      <formula>#ref!="YES"</formula>
    </cfRule>
  </conditionalFormatting>
  <conditionalFormatting sqref="I12">
    <cfRule type="expression" priority="1726" aboveAverage="0" equalAverage="0" bottom="0" percent="0" rank="0" text="" dxfId="36">
      <formula>#ref!="YES"</formula>
    </cfRule>
  </conditionalFormatting>
  <conditionalFormatting sqref="J12">
    <cfRule type="expression" priority="1727" aboveAverage="0" equalAverage="0" bottom="0" percent="0" rank="0" text="" dxfId="36">
      <formula>#ref!="YES"</formula>
    </cfRule>
  </conditionalFormatting>
  <conditionalFormatting sqref="K12">
    <cfRule type="expression" priority="1728" aboveAverage="0" equalAverage="0" bottom="0" percent="0" rank="0" text="" dxfId="36">
      <formula>#ref!="YES"</formula>
    </cfRule>
  </conditionalFormatting>
  <conditionalFormatting sqref="L12">
    <cfRule type="expression" priority="1729" aboveAverage="0" equalAverage="0" bottom="0" percent="0" rank="0" text="" dxfId="36">
      <formula>#ref!="YES"</formula>
    </cfRule>
  </conditionalFormatting>
  <conditionalFormatting sqref="M12">
    <cfRule type="expression" priority="1730" aboveAverage="0" equalAverage="0" bottom="0" percent="0" rank="0" text="" dxfId="36">
      <formula>#ref!="YES"</formula>
    </cfRule>
  </conditionalFormatting>
  <conditionalFormatting sqref="N12">
    <cfRule type="expression" priority="1731" aboveAverage="0" equalAverage="0" bottom="0" percent="0" rank="0" text="" dxfId="36">
      <formula>#ref!="YES"</formula>
    </cfRule>
  </conditionalFormatting>
  <conditionalFormatting sqref="O12">
    <cfRule type="expression" priority="1732" aboveAverage="0" equalAverage="0" bottom="0" percent="0" rank="0" text="" dxfId="36">
      <formula>#ref!="YES"</formula>
    </cfRule>
  </conditionalFormatting>
  <conditionalFormatting sqref="P12">
    <cfRule type="expression" priority="1733" aboveAverage="0" equalAverage="0" bottom="0" percent="0" rank="0" text="" dxfId="36">
      <formula>#ref!="YES"</formula>
    </cfRule>
  </conditionalFormatting>
  <conditionalFormatting sqref="Q12">
    <cfRule type="expression" priority="1734" aboveAverage="0" equalAverage="0" bottom="0" percent="0" rank="0" text="" dxfId="36">
      <formula>#ref!="YES"</formula>
    </cfRule>
  </conditionalFormatting>
  <conditionalFormatting sqref="R12">
    <cfRule type="expression" priority="1735" aboveAverage="0" equalAverage="0" bottom="0" percent="0" rank="0" text="" dxfId="36">
      <formula>#ref!="YES"</formula>
    </cfRule>
  </conditionalFormatting>
  <conditionalFormatting sqref="S12">
    <cfRule type="expression" priority="1736" aboveAverage="0" equalAverage="0" bottom="0" percent="0" rank="0" text="" dxfId="36">
      <formula>#ref!="YES"</formula>
    </cfRule>
  </conditionalFormatting>
  <conditionalFormatting sqref="T12">
    <cfRule type="expression" priority="1737" aboveAverage="0" equalAverage="0" bottom="0" percent="0" rank="0" text="" dxfId="36">
      <formula>#ref!="YES"</formula>
    </cfRule>
  </conditionalFormatting>
  <conditionalFormatting sqref="U12">
    <cfRule type="expression" priority="1738" aboveAverage="0" equalAverage="0" bottom="0" percent="0" rank="0" text="" dxfId="36">
      <formula>#ref!="YES"</formula>
    </cfRule>
  </conditionalFormatting>
  <conditionalFormatting sqref="V12">
    <cfRule type="expression" priority="1739" aboveAverage="0" equalAverage="0" bottom="0" percent="0" rank="0" text="" dxfId="36">
      <formula>#ref!="YES"</formula>
    </cfRule>
  </conditionalFormatting>
  <conditionalFormatting sqref="W12">
    <cfRule type="expression" priority="1740" aboveAverage="0" equalAverage="0" bottom="0" percent="0" rank="0" text="" dxfId="36">
      <formula>#ref!="YES"</formula>
    </cfRule>
  </conditionalFormatting>
  <conditionalFormatting sqref="X12">
    <cfRule type="expression" priority="1741" aboveAverage="0" equalAverage="0" bottom="0" percent="0" rank="0" text="" dxfId="36">
      <formula>#ref!="YES"</formula>
    </cfRule>
  </conditionalFormatting>
  <conditionalFormatting sqref="Y12">
    <cfRule type="expression" priority="1742" aboveAverage="0" equalAverage="0" bottom="0" percent="0" rank="0" text="" dxfId="36">
      <formula>#ref!="YES"</formula>
    </cfRule>
  </conditionalFormatting>
  <conditionalFormatting sqref="Z12">
    <cfRule type="expression" priority="1743" aboveAverage="0" equalAverage="0" bottom="0" percent="0" rank="0" text="" dxfId="36">
      <formula>#ref!="YES"</formula>
    </cfRule>
  </conditionalFormatting>
  <conditionalFormatting sqref="AA12">
    <cfRule type="expression" priority="1744" aboveAverage="0" equalAverage="0" bottom="0" percent="0" rank="0" text="" dxfId="36">
      <formula>#ref!="YES"</formula>
    </cfRule>
  </conditionalFormatting>
  <conditionalFormatting sqref="AB12">
    <cfRule type="expression" priority="1745" aboveAverage="0" equalAverage="0" bottom="0" percent="0" rank="0" text="" dxfId="36">
      <formula>#ref!="YES"</formula>
    </cfRule>
  </conditionalFormatting>
  <conditionalFormatting sqref="AC12">
    <cfRule type="expression" priority="1746" aboveAverage="0" equalAverage="0" bottom="0" percent="0" rank="0" text="" dxfId="36">
      <formula>#ref!="YES"</formula>
    </cfRule>
  </conditionalFormatting>
  <conditionalFormatting sqref="AD12">
    <cfRule type="expression" priority="1747" aboveAverage="0" equalAverage="0" bottom="0" percent="0" rank="0" text="" dxfId="36">
      <formula>#ref!="YES"</formula>
    </cfRule>
  </conditionalFormatting>
  <conditionalFormatting sqref="AE12">
    <cfRule type="expression" priority="1748" aboveAverage="0" equalAverage="0" bottom="0" percent="0" rank="0" text="" dxfId="36">
      <formula>#ref!="YES"</formula>
    </cfRule>
  </conditionalFormatting>
  <conditionalFormatting sqref="AF12">
    <cfRule type="expression" priority="1749" aboveAverage="0" equalAverage="0" bottom="0" percent="0" rank="0" text="" dxfId="36">
      <formula>#ref!="YES"</formula>
    </cfRule>
  </conditionalFormatting>
  <conditionalFormatting sqref="AG12">
    <cfRule type="expression" priority="1750" aboveAverage="0" equalAverage="0" bottom="0" percent="0" rank="0" text="" dxfId="36">
      <formula>#ref!="YES"</formula>
    </cfRule>
  </conditionalFormatting>
  <conditionalFormatting sqref="AH12">
    <cfRule type="expression" priority="1751" aboveAverage="0" equalAverage="0" bottom="0" percent="0" rank="0" text="" dxfId="36">
      <formula>#ref!="YES"</formula>
    </cfRule>
  </conditionalFormatting>
  <conditionalFormatting sqref="AI12">
    <cfRule type="expression" priority="1752" aboveAverage="0" equalAverage="0" bottom="0" percent="0" rank="0" text="" dxfId="36">
      <formula>#ref!="YES"</formula>
    </cfRule>
  </conditionalFormatting>
  <conditionalFormatting sqref="AJ12">
    <cfRule type="expression" priority="1753" aboveAverage="0" equalAverage="0" bottom="0" percent="0" rank="0" text="" dxfId="36">
      <formula>#ref!="YES"</formula>
    </cfRule>
  </conditionalFormatting>
  <conditionalFormatting sqref="B13">
    <cfRule type="expression" priority="1754" aboveAverage="0" equalAverage="0" bottom="0" percent="0" rank="0" text="" dxfId="36">
      <formula>#ref!="YES"</formula>
    </cfRule>
  </conditionalFormatting>
  <conditionalFormatting sqref="C13">
    <cfRule type="expression" priority="1755" aboveAverage="0" equalAverage="0" bottom="0" percent="0" rank="0" text="" dxfId="36">
      <formula>#ref!="YES"</formula>
    </cfRule>
  </conditionalFormatting>
  <conditionalFormatting sqref="D13">
    <cfRule type="expression" priority="1756" aboveAverage="0" equalAverage="0" bottom="0" percent="0" rank="0" text="" dxfId="36">
      <formula>#ref!="YES"</formula>
    </cfRule>
  </conditionalFormatting>
  <conditionalFormatting sqref="E13">
    <cfRule type="expression" priority="1757" aboveAverage="0" equalAverage="0" bottom="0" percent="0" rank="0" text="" dxfId="36">
      <formula>#ref!="YES"</formula>
    </cfRule>
  </conditionalFormatting>
  <conditionalFormatting sqref="F13">
    <cfRule type="expression" priority="1758" aboveAverage="0" equalAverage="0" bottom="0" percent="0" rank="0" text="" dxfId="36">
      <formula>#ref!="YES"</formula>
    </cfRule>
  </conditionalFormatting>
  <conditionalFormatting sqref="G13">
    <cfRule type="expression" priority="1759" aboveAverage="0" equalAverage="0" bottom="0" percent="0" rank="0" text="" dxfId="36">
      <formula>#ref!="YES"</formula>
    </cfRule>
  </conditionalFormatting>
  <conditionalFormatting sqref="H13">
    <cfRule type="expression" priority="1760" aboveAverage="0" equalAverage="0" bottom="0" percent="0" rank="0" text="" dxfId="36">
      <formula>#ref!="YES"</formula>
    </cfRule>
  </conditionalFormatting>
  <conditionalFormatting sqref="I13">
    <cfRule type="expression" priority="1761" aboveAverage="0" equalAverage="0" bottom="0" percent="0" rank="0" text="" dxfId="36">
      <formula>#ref!="YES"</formula>
    </cfRule>
  </conditionalFormatting>
  <conditionalFormatting sqref="J13">
    <cfRule type="expression" priority="1762" aboveAverage="0" equalAverage="0" bottom="0" percent="0" rank="0" text="" dxfId="36">
      <formula>#ref!="YES"</formula>
    </cfRule>
  </conditionalFormatting>
  <conditionalFormatting sqref="K13">
    <cfRule type="expression" priority="1763" aboveAverage="0" equalAverage="0" bottom="0" percent="0" rank="0" text="" dxfId="36">
      <formula>#ref!="YES"</formula>
    </cfRule>
  </conditionalFormatting>
  <conditionalFormatting sqref="L13">
    <cfRule type="expression" priority="1764" aboveAverage="0" equalAverage="0" bottom="0" percent="0" rank="0" text="" dxfId="36">
      <formula>#ref!="YES"</formula>
    </cfRule>
  </conditionalFormatting>
  <conditionalFormatting sqref="M13">
    <cfRule type="expression" priority="1765" aboveAverage="0" equalAverage="0" bottom="0" percent="0" rank="0" text="" dxfId="36">
      <formula>#ref!="YES"</formula>
    </cfRule>
  </conditionalFormatting>
  <conditionalFormatting sqref="N13">
    <cfRule type="expression" priority="1766" aboveAverage="0" equalAverage="0" bottom="0" percent="0" rank="0" text="" dxfId="36">
      <formula>#ref!="YES"</formula>
    </cfRule>
  </conditionalFormatting>
  <conditionalFormatting sqref="O13">
    <cfRule type="expression" priority="1767" aboveAverage="0" equalAverage="0" bottom="0" percent="0" rank="0" text="" dxfId="36">
      <formula>#ref!="YES"</formula>
    </cfRule>
  </conditionalFormatting>
  <conditionalFormatting sqref="P13">
    <cfRule type="expression" priority="1768" aboveAverage="0" equalAverage="0" bottom="0" percent="0" rank="0" text="" dxfId="36">
      <formula>#ref!="YES"</formula>
    </cfRule>
  </conditionalFormatting>
  <conditionalFormatting sqref="Q13">
    <cfRule type="expression" priority="1769" aboveAverage="0" equalAverage="0" bottom="0" percent="0" rank="0" text="" dxfId="36">
      <formula>#ref!="YES"</formula>
    </cfRule>
  </conditionalFormatting>
  <conditionalFormatting sqref="R13">
    <cfRule type="expression" priority="1770" aboveAverage="0" equalAverage="0" bottom="0" percent="0" rank="0" text="" dxfId="36">
      <formula>#ref!="YES"</formula>
    </cfRule>
  </conditionalFormatting>
  <conditionalFormatting sqref="S13">
    <cfRule type="expression" priority="1771" aboveAverage="0" equalAverage="0" bottom="0" percent="0" rank="0" text="" dxfId="36">
      <formula>#ref!="YES"</formula>
    </cfRule>
  </conditionalFormatting>
  <conditionalFormatting sqref="T13">
    <cfRule type="expression" priority="1772" aboveAverage="0" equalAverage="0" bottom="0" percent="0" rank="0" text="" dxfId="36">
      <formula>#ref!="YES"</formula>
    </cfRule>
  </conditionalFormatting>
  <conditionalFormatting sqref="U13">
    <cfRule type="expression" priority="1773" aboveAverage="0" equalAverage="0" bottom="0" percent="0" rank="0" text="" dxfId="36">
      <formula>#ref!="YES"</formula>
    </cfRule>
  </conditionalFormatting>
  <conditionalFormatting sqref="V13">
    <cfRule type="expression" priority="1774" aboveAverage="0" equalAverage="0" bottom="0" percent="0" rank="0" text="" dxfId="36">
      <formula>#ref!="YES"</formula>
    </cfRule>
  </conditionalFormatting>
  <conditionalFormatting sqref="W13">
    <cfRule type="expression" priority="1775" aboveAverage="0" equalAverage="0" bottom="0" percent="0" rank="0" text="" dxfId="36">
      <formula>#ref!="YES"</formula>
    </cfRule>
  </conditionalFormatting>
  <conditionalFormatting sqref="X13">
    <cfRule type="expression" priority="1776" aboveAverage="0" equalAverage="0" bottom="0" percent="0" rank="0" text="" dxfId="36">
      <formula>#ref!="YES"</formula>
    </cfRule>
  </conditionalFormatting>
  <conditionalFormatting sqref="Y13">
    <cfRule type="expression" priority="1777" aboveAverage="0" equalAverage="0" bottom="0" percent="0" rank="0" text="" dxfId="36">
      <formula>#ref!="YES"</formula>
    </cfRule>
  </conditionalFormatting>
  <conditionalFormatting sqref="Z13">
    <cfRule type="expression" priority="1778" aboveAverage="0" equalAverage="0" bottom="0" percent="0" rank="0" text="" dxfId="36">
      <formula>#ref!="YES"</formula>
    </cfRule>
  </conditionalFormatting>
  <conditionalFormatting sqref="AA13">
    <cfRule type="expression" priority="1779" aboveAverage="0" equalAverage="0" bottom="0" percent="0" rank="0" text="" dxfId="36">
      <formula>#ref!="YES"</formula>
    </cfRule>
  </conditionalFormatting>
  <conditionalFormatting sqref="AB13">
    <cfRule type="expression" priority="1780" aboveAverage="0" equalAverage="0" bottom="0" percent="0" rank="0" text="" dxfId="36">
      <formula>#ref!="YES"</formula>
    </cfRule>
  </conditionalFormatting>
  <conditionalFormatting sqref="AC13">
    <cfRule type="expression" priority="1781" aboveAverage="0" equalAverage="0" bottom="0" percent="0" rank="0" text="" dxfId="36">
      <formula>#ref!="YES"</formula>
    </cfRule>
  </conditionalFormatting>
  <conditionalFormatting sqref="AD13">
    <cfRule type="expression" priority="1782" aboveAverage="0" equalAverage="0" bottom="0" percent="0" rank="0" text="" dxfId="36">
      <formula>#ref!="YES"</formula>
    </cfRule>
  </conditionalFormatting>
  <conditionalFormatting sqref="AE13">
    <cfRule type="expression" priority="1783" aboveAverage="0" equalAverage="0" bottom="0" percent="0" rank="0" text="" dxfId="36">
      <formula>#ref!="YES"</formula>
    </cfRule>
  </conditionalFormatting>
  <conditionalFormatting sqref="AF13">
    <cfRule type="expression" priority="1784" aboveAverage="0" equalAverage="0" bottom="0" percent="0" rank="0" text="" dxfId="36">
      <formula>#ref!="YES"</formula>
    </cfRule>
  </conditionalFormatting>
  <conditionalFormatting sqref="AG13">
    <cfRule type="expression" priority="1785" aboveAverage="0" equalAverage="0" bottom="0" percent="0" rank="0" text="" dxfId="36">
      <formula>#ref!="YES"</formula>
    </cfRule>
  </conditionalFormatting>
  <conditionalFormatting sqref="AH13">
    <cfRule type="expression" priority="1786" aboveAverage="0" equalAverage="0" bottom="0" percent="0" rank="0" text="" dxfId="36">
      <formula>#ref!="YES"</formula>
    </cfRule>
  </conditionalFormatting>
  <conditionalFormatting sqref="AI13">
    <cfRule type="expression" priority="1787" aboveAverage="0" equalAverage="0" bottom="0" percent="0" rank="0" text="" dxfId="36">
      <formula>#ref!="YES"</formula>
    </cfRule>
  </conditionalFormatting>
  <conditionalFormatting sqref="AJ13">
    <cfRule type="expression" priority="1788" aboveAverage="0" equalAverage="0" bottom="0" percent="0" rank="0" text="" dxfId="36">
      <formula>#ref!="YES"</formula>
    </cfRule>
  </conditionalFormatting>
  <conditionalFormatting sqref="B14">
    <cfRule type="expression" priority="1789" aboveAverage="0" equalAverage="0" bottom="0" percent="0" rank="0" text="" dxfId="36">
      <formula>#ref!="YES"</formula>
    </cfRule>
  </conditionalFormatting>
  <conditionalFormatting sqref="C14">
    <cfRule type="expression" priority="1790" aboveAverage="0" equalAverage="0" bottom="0" percent="0" rank="0" text="" dxfId="36">
      <formula>#ref!="YES"</formula>
    </cfRule>
  </conditionalFormatting>
  <conditionalFormatting sqref="D14">
    <cfRule type="expression" priority="1791" aboveAverage="0" equalAverage="0" bottom="0" percent="0" rank="0" text="" dxfId="36">
      <formula>#ref!="YES"</formula>
    </cfRule>
  </conditionalFormatting>
  <conditionalFormatting sqref="E14">
    <cfRule type="expression" priority="1792" aboveAverage="0" equalAverage="0" bottom="0" percent="0" rank="0" text="" dxfId="36">
      <formula>#ref!="YES"</formula>
    </cfRule>
  </conditionalFormatting>
  <conditionalFormatting sqref="F14">
    <cfRule type="expression" priority="1793" aboveAverage="0" equalAverage="0" bottom="0" percent="0" rank="0" text="" dxfId="36">
      <formula>#ref!="YES"</formula>
    </cfRule>
  </conditionalFormatting>
  <conditionalFormatting sqref="G14">
    <cfRule type="expression" priority="1794" aboveAverage="0" equalAverage="0" bottom="0" percent="0" rank="0" text="" dxfId="36">
      <formula>#ref!="YES"</formula>
    </cfRule>
  </conditionalFormatting>
  <conditionalFormatting sqref="H14">
    <cfRule type="expression" priority="1795" aboveAverage="0" equalAverage="0" bottom="0" percent="0" rank="0" text="" dxfId="36">
      <formula>#ref!="YES"</formula>
    </cfRule>
  </conditionalFormatting>
  <conditionalFormatting sqref="I14">
    <cfRule type="expression" priority="1796" aboveAverage="0" equalAverage="0" bottom="0" percent="0" rank="0" text="" dxfId="36">
      <formula>#ref!="YES"</formula>
    </cfRule>
  </conditionalFormatting>
  <conditionalFormatting sqref="J14">
    <cfRule type="expression" priority="1797" aboveAverage="0" equalAverage="0" bottom="0" percent="0" rank="0" text="" dxfId="36">
      <formula>#ref!="YES"</formula>
    </cfRule>
  </conditionalFormatting>
  <conditionalFormatting sqref="K14">
    <cfRule type="expression" priority="1798" aboveAverage="0" equalAverage="0" bottom="0" percent="0" rank="0" text="" dxfId="36">
      <formula>#ref!="YES"</formula>
    </cfRule>
  </conditionalFormatting>
  <conditionalFormatting sqref="L14">
    <cfRule type="expression" priority="1799" aboveAverage="0" equalAverage="0" bottom="0" percent="0" rank="0" text="" dxfId="36">
      <formula>#ref!="YES"</formula>
    </cfRule>
  </conditionalFormatting>
  <conditionalFormatting sqref="M14">
    <cfRule type="expression" priority="1800" aboveAverage="0" equalAverage="0" bottom="0" percent="0" rank="0" text="" dxfId="36">
      <formula>#ref!="YES"</formula>
    </cfRule>
  </conditionalFormatting>
  <conditionalFormatting sqref="N14">
    <cfRule type="expression" priority="1801" aboveAverage="0" equalAverage="0" bottom="0" percent="0" rank="0" text="" dxfId="36">
      <formula>#ref!="YES"</formula>
    </cfRule>
  </conditionalFormatting>
  <conditionalFormatting sqref="O14">
    <cfRule type="expression" priority="1802" aboveAverage="0" equalAverage="0" bottom="0" percent="0" rank="0" text="" dxfId="36">
      <formula>#ref!="YES"</formula>
    </cfRule>
  </conditionalFormatting>
  <conditionalFormatting sqref="P14">
    <cfRule type="expression" priority="1803" aboveAverage="0" equalAverage="0" bottom="0" percent="0" rank="0" text="" dxfId="36">
      <formula>#ref!="YES"</formula>
    </cfRule>
  </conditionalFormatting>
  <conditionalFormatting sqref="Q14">
    <cfRule type="expression" priority="1804" aboveAverage="0" equalAverage="0" bottom="0" percent="0" rank="0" text="" dxfId="36">
      <formula>#ref!="YES"</formula>
    </cfRule>
  </conditionalFormatting>
  <conditionalFormatting sqref="R14">
    <cfRule type="expression" priority="1805" aboveAverage="0" equalAverage="0" bottom="0" percent="0" rank="0" text="" dxfId="36">
      <formula>#ref!="YES"</formula>
    </cfRule>
  </conditionalFormatting>
  <conditionalFormatting sqref="S14">
    <cfRule type="expression" priority="1806" aboveAverage="0" equalAverage="0" bottom="0" percent="0" rank="0" text="" dxfId="36">
      <formula>#ref!="YES"</formula>
    </cfRule>
  </conditionalFormatting>
  <conditionalFormatting sqref="T14">
    <cfRule type="expression" priority="1807" aboveAverage="0" equalAverage="0" bottom="0" percent="0" rank="0" text="" dxfId="36">
      <formula>#ref!="YES"</formula>
    </cfRule>
  </conditionalFormatting>
  <conditionalFormatting sqref="U14">
    <cfRule type="expression" priority="1808" aboveAverage="0" equalAverage="0" bottom="0" percent="0" rank="0" text="" dxfId="36">
      <formula>#ref!="YES"</formula>
    </cfRule>
  </conditionalFormatting>
  <conditionalFormatting sqref="V14">
    <cfRule type="expression" priority="1809" aboveAverage="0" equalAverage="0" bottom="0" percent="0" rank="0" text="" dxfId="36">
      <formula>#ref!="YES"</formula>
    </cfRule>
  </conditionalFormatting>
  <conditionalFormatting sqref="W14">
    <cfRule type="expression" priority="1810" aboveAverage="0" equalAverage="0" bottom="0" percent="0" rank="0" text="" dxfId="36">
      <formula>#ref!="YES"</formula>
    </cfRule>
  </conditionalFormatting>
  <conditionalFormatting sqref="X14">
    <cfRule type="expression" priority="1811" aboveAverage="0" equalAverage="0" bottom="0" percent="0" rank="0" text="" dxfId="36">
      <formula>#ref!="YES"</formula>
    </cfRule>
  </conditionalFormatting>
  <conditionalFormatting sqref="Y14">
    <cfRule type="expression" priority="1812" aboveAverage="0" equalAverage="0" bottom="0" percent="0" rank="0" text="" dxfId="36">
      <formula>#ref!="YES"</formula>
    </cfRule>
  </conditionalFormatting>
  <conditionalFormatting sqref="Z14">
    <cfRule type="expression" priority="1813" aboveAverage="0" equalAverage="0" bottom="0" percent="0" rank="0" text="" dxfId="36">
      <formula>#ref!="YES"</formula>
    </cfRule>
  </conditionalFormatting>
  <conditionalFormatting sqref="AA14">
    <cfRule type="expression" priority="1814" aboveAverage="0" equalAverage="0" bottom="0" percent="0" rank="0" text="" dxfId="36">
      <formula>#ref!="YES"</formula>
    </cfRule>
  </conditionalFormatting>
  <conditionalFormatting sqref="AB14">
    <cfRule type="expression" priority="1815" aboveAverage="0" equalAverage="0" bottom="0" percent="0" rank="0" text="" dxfId="36">
      <formula>#ref!="YES"</formula>
    </cfRule>
  </conditionalFormatting>
  <conditionalFormatting sqref="AC14">
    <cfRule type="expression" priority="1816" aboveAverage="0" equalAverage="0" bottom="0" percent="0" rank="0" text="" dxfId="36">
      <formula>#ref!="YES"</formula>
    </cfRule>
  </conditionalFormatting>
  <conditionalFormatting sqref="AD14">
    <cfRule type="expression" priority="1817" aboveAverage="0" equalAverage="0" bottom="0" percent="0" rank="0" text="" dxfId="36">
      <formula>#ref!="YES"</formula>
    </cfRule>
  </conditionalFormatting>
  <conditionalFormatting sqref="AE14">
    <cfRule type="expression" priority="1818" aboveAverage="0" equalAverage="0" bottom="0" percent="0" rank="0" text="" dxfId="36">
      <formula>#ref!="YES"</formula>
    </cfRule>
  </conditionalFormatting>
  <conditionalFormatting sqref="AF14">
    <cfRule type="expression" priority="1819" aboveAverage="0" equalAverage="0" bottom="0" percent="0" rank="0" text="" dxfId="36">
      <formula>#ref!="YES"</formula>
    </cfRule>
  </conditionalFormatting>
  <conditionalFormatting sqref="AG14">
    <cfRule type="expression" priority="1820" aboveAverage="0" equalAverage="0" bottom="0" percent="0" rank="0" text="" dxfId="36">
      <formula>#ref!="YES"</formula>
    </cfRule>
  </conditionalFormatting>
  <conditionalFormatting sqref="AH14">
    <cfRule type="expression" priority="1821" aboveAverage="0" equalAverage="0" bottom="0" percent="0" rank="0" text="" dxfId="36">
      <formula>#ref!="YES"</formula>
    </cfRule>
  </conditionalFormatting>
  <conditionalFormatting sqref="AI14">
    <cfRule type="expression" priority="1822" aboveAverage="0" equalAverage="0" bottom="0" percent="0" rank="0" text="" dxfId="36">
      <formula>#ref!="YES"</formula>
    </cfRule>
  </conditionalFormatting>
  <conditionalFormatting sqref="AJ14">
    <cfRule type="expression" priority="1823" aboveAverage="0" equalAverage="0" bottom="0" percent="0" rank="0" text="" dxfId="36">
      <formula>#ref!="YES"</formula>
    </cfRule>
  </conditionalFormatting>
  <conditionalFormatting sqref="B15">
    <cfRule type="expression" priority="1824" aboveAverage="0" equalAverage="0" bottom="0" percent="0" rank="0" text="" dxfId="36">
      <formula>#ref!="YES"</formula>
    </cfRule>
  </conditionalFormatting>
  <conditionalFormatting sqref="C15">
    <cfRule type="expression" priority="1825" aboveAverage="0" equalAverage="0" bottom="0" percent="0" rank="0" text="" dxfId="36">
      <formula>#ref!="YES"</formula>
    </cfRule>
  </conditionalFormatting>
  <conditionalFormatting sqref="D15">
    <cfRule type="expression" priority="1826" aboveAverage="0" equalAverage="0" bottom="0" percent="0" rank="0" text="" dxfId="36">
      <formula>#ref!="YES"</formula>
    </cfRule>
  </conditionalFormatting>
  <conditionalFormatting sqref="E15">
    <cfRule type="expression" priority="1827" aboveAverage="0" equalAverage="0" bottom="0" percent="0" rank="0" text="" dxfId="36">
      <formula>#ref!="YES"</formula>
    </cfRule>
  </conditionalFormatting>
  <conditionalFormatting sqref="F15">
    <cfRule type="expression" priority="1828" aboveAverage="0" equalAverage="0" bottom="0" percent="0" rank="0" text="" dxfId="36">
      <formula>#ref!="YES"</formula>
    </cfRule>
  </conditionalFormatting>
  <conditionalFormatting sqref="G15">
    <cfRule type="expression" priority="1829" aboveAverage="0" equalAverage="0" bottom="0" percent="0" rank="0" text="" dxfId="36">
      <formula>#ref!="YES"</formula>
    </cfRule>
  </conditionalFormatting>
  <conditionalFormatting sqref="H15">
    <cfRule type="expression" priority="1830" aboveAverage="0" equalAverage="0" bottom="0" percent="0" rank="0" text="" dxfId="36">
      <formula>#ref!="YES"</formula>
    </cfRule>
  </conditionalFormatting>
  <conditionalFormatting sqref="I15">
    <cfRule type="expression" priority="1831" aboveAverage="0" equalAverage="0" bottom="0" percent="0" rank="0" text="" dxfId="36">
      <formula>#ref!="YES"</formula>
    </cfRule>
  </conditionalFormatting>
  <conditionalFormatting sqref="J15">
    <cfRule type="expression" priority="1832" aboveAverage="0" equalAverage="0" bottom="0" percent="0" rank="0" text="" dxfId="36">
      <formula>#ref!="YES"</formula>
    </cfRule>
  </conditionalFormatting>
  <conditionalFormatting sqref="K15">
    <cfRule type="expression" priority="1833" aboveAverage="0" equalAverage="0" bottom="0" percent="0" rank="0" text="" dxfId="36">
      <formula>#ref!="YES"</formula>
    </cfRule>
  </conditionalFormatting>
  <conditionalFormatting sqref="L15">
    <cfRule type="expression" priority="1834" aboveAverage="0" equalAverage="0" bottom="0" percent="0" rank="0" text="" dxfId="36">
      <formula>#ref!="YES"</formula>
    </cfRule>
  </conditionalFormatting>
  <conditionalFormatting sqref="M15">
    <cfRule type="expression" priority="1835" aboveAverage="0" equalAverage="0" bottom="0" percent="0" rank="0" text="" dxfId="36">
      <formula>#ref!="YES"</formula>
    </cfRule>
  </conditionalFormatting>
  <conditionalFormatting sqref="N15">
    <cfRule type="expression" priority="1836" aboveAverage="0" equalAverage="0" bottom="0" percent="0" rank="0" text="" dxfId="36">
      <formula>#ref!="YES"</formula>
    </cfRule>
  </conditionalFormatting>
  <conditionalFormatting sqref="O15">
    <cfRule type="expression" priority="1837" aboveAverage="0" equalAverage="0" bottom="0" percent="0" rank="0" text="" dxfId="36">
      <formula>#ref!="YES"</formula>
    </cfRule>
  </conditionalFormatting>
  <conditionalFormatting sqref="P15">
    <cfRule type="expression" priority="1838" aboveAverage="0" equalAverage="0" bottom="0" percent="0" rank="0" text="" dxfId="36">
      <formula>#ref!="YES"</formula>
    </cfRule>
  </conditionalFormatting>
  <conditionalFormatting sqref="Q15">
    <cfRule type="expression" priority="1839" aboveAverage="0" equalAverage="0" bottom="0" percent="0" rank="0" text="" dxfId="36">
      <formula>#ref!="YES"</formula>
    </cfRule>
  </conditionalFormatting>
  <conditionalFormatting sqref="R15">
    <cfRule type="expression" priority="1840" aboveAverage="0" equalAverage="0" bottom="0" percent="0" rank="0" text="" dxfId="36">
      <formula>#ref!="YES"</formula>
    </cfRule>
  </conditionalFormatting>
  <conditionalFormatting sqref="S15">
    <cfRule type="expression" priority="1841" aboveAverage="0" equalAverage="0" bottom="0" percent="0" rank="0" text="" dxfId="36">
      <formula>#ref!="YES"</formula>
    </cfRule>
  </conditionalFormatting>
  <conditionalFormatting sqref="T15">
    <cfRule type="expression" priority="1842" aboveAverage="0" equalAverage="0" bottom="0" percent="0" rank="0" text="" dxfId="36">
      <formula>#ref!="YES"</formula>
    </cfRule>
  </conditionalFormatting>
  <conditionalFormatting sqref="U15">
    <cfRule type="expression" priority="1843" aboveAverage="0" equalAverage="0" bottom="0" percent="0" rank="0" text="" dxfId="36">
      <formula>#ref!="YES"</formula>
    </cfRule>
  </conditionalFormatting>
  <conditionalFormatting sqref="V15">
    <cfRule type="expression" priority="1844" aboveAverage="0" equalAverage="0" bottom="0" percent="0" rank="0" text="" dxfId="36">
      <formula>#ref!="YES"</formula>
    </cfRule>
  </conditionalFormatting>
  <conditionalFormatting sqref="W15">
    <cfRule type="expression" priority="1845" aboveAverage="0" equalAverage="0" bottom="0" percent="0" rank="0" text="" dxfId="36">
      <formula>#ref!="YES"</formula>
    </cfRule>
  </conditionalFormatting>
  <conditionalFormatting sqref="X15">
    <cfRule type="expression" priority="1846" aboveAverage="0" equalAverage="0" bottom="0" percent="0" rank="0" text="" dxfId="36">
      <formula>#ref!="YES"</formula>
    </cfRule>
  </conditionalFormatting>
  <conditionalFormatting sqref="Y15">
    <cfRule type="expression" priority="1847" aboveAverage="0" equalAverage="0" bottom="0" percent="0" rank="0" text="" dxfId="36">
      <formula>#ref!="YES"</formula>
    </cfRule>
  </conditionalFormatting>
  <conditionalFormatting sqref="Z15">
    <cfRule type="expression" priority="1848" aboveAverage="0" equalAverage="0" bottom="0" percent="0" rank="0" text="" dxfId="36">
      <formula>#ref!="YES"</formula>
    </cfRule>
  </conditionalFormatting>
  <conditionalFormatting sqref="AA15">
    <cfRule type="expression" priority="1849" aboveAverage="0" equalAverage="0" bottom="0" percent="0" rank="0" text="" dxfId="36">
      <formula>#ref!="YES"</formula>
    </cfRule>
  </conditionalFormatting>
  <conditionalFormatting sqref="AB15">
    <cfRule type="expression" priority="1850" aboveAverage="0" equalAverage="0" bottom="0" percent="0" rank="0" text="" dxfId="36">
      <formula>#ref!="YES"</formula>
    </cfRule>
  </conditionalFormatting>
  <conditionalFormatting sqref="AC15">
    <cfRule type="expression" priority="1851" aboveAverage="0" equalAverage="0" bottom="0" percent="0" rank="0" text="" dxfId="36">
      <formula>#ref!="YES"</formula>
    </cfRule>
  </conditionalFormatting>
  <conditionalFormatting sqref="AD15">
    <cfRule type="expression" priority="1852" aboveAverage="0" equalAverage="0" bottom="0" percent="0" rank="0" text="" dxfId="36">
      <formula>#ref!="YES"</formula>
    </cfRule>
  </conditionalFormatting>
  <conditionalFormatting sqref="AE15">
    <cfRule type="expression" priority="1853" aboveAverage="0" equalAverage="0" bottom="0" percent="0" rank="0" text="" dxfId="36">
      <formula>#ref!="YES"</formula>
    </cfRule>
  </conditionalFormatting>
  <conditionalFormatting sqref="AF15">
    <cfRule type="expression" priority="1854" aboveAverage="0" equalAverage="0" bottom="0" percent="0" rank="0" text="" dxfId="36">
      <formula>#ref!="YES"</formula>
    </cfRule>
  </conditionalFormatting>
  <conditionalFormatting sqref="AG15">
    <cfRule type="expression" priority="1855" aboveAverage="0" equalAverage="0" bottom="0" percent="0" rank="0" text="" dxfId="36">
      <formula>#ref!="YES"</formula>
    </cfRule>
  </conditionalFormatting>
  <conditionalFormatting sqref="AH15">
    <cfRule type="expression" priority="1856" aboveAverage="0" equalAverage="0" bottom="0" percent="0" rank="0" text="" dxfId="36">
      <formula>#ref!="YES"</formula>
    </cfRule>
  </conditionalFormatting>
  <conditionalFormatting sqref="AI15">
    <cfRule type="expression" priority="1857" aboveAverage="0" equalAverage="0" bottom="0" percent="0" rank="0" text="" dxfId="36">
      <formula>#ref!="YES"</formula>
    </cfRule>
  </conditionalFormatting>
  <conditionalFormatting sqref="AJ15">
    <cfRule type="expression" priority="1858" aboveAverage="0" equalAverage="0" bottom="0" percent="0" rank="0" text="" dxfId="36">
      <formula>#ref!="YES"</formula>
    </cfRule>
  </conditionalFormatting>
  <conditionalFormatting sqref="B16">
    <cfRule type="expression" priority="1859" aboveAverage="0" equalAverage="0" bottom="0" percent="0" rank="0" text="" dxfId="36">
      <formula>#ref!="YES"</formula>
    </cfRule>
  </conditionalFormatting>
  <conditionalFormatting sqref="C16">
    <cfRule type="expression" priority="1860" aboveAverage="0" equalAverage="0" bottom="0" percent="0" rank="0" text="" dxfId="36">
      <formula>#ref!="YES"</formula>
    </cfRule>
  </conditionalFormatting>
  <conditionalFormatting sqref="D16">
    <cfRule type="expression" priority="1861" aboveAverage="0" equalAverage="0" bottom="0" percent="0" rank="0" text="" dxfId="36">
      <formula>#ref!="YES"</formula>
    </cfRule>
  </conditionalFormatting>
  <conditionalFormatting sqref="E16">
    <cfRule type="expression" priority="1862" aboveAverage="0" equalAverage="0" bottom="0" percent="0" rank="0" text="" dxfId="36">
      <formula>#ref!="YES"</formula>
    </cfRule>
  </conditionalFormatting>
  <conditionalFormatting sqref="F16">
    <cfRule type="expression" priority="1863" aboveAverage="0" equalAverage="0" bottom="0" percent="0" rank="0" text="" dxfId="36">
      <formula>#ref!="YES"</formula>
    </cfRule>
  </conditionalFormatting>
  <conditionalFormatting sqref="G16">
    <cfRule type="expression" priority="1864" aboveAverage="0" equalAverage="0" bottom="0" percent="0" rank="0" text="" dxfId="36">
      <formula>#ref!="YES"</formula>
    </cfRule>
  </conditionalFormatting>
  <conditionalFormatting sqref="H16">
    <cfRule type="expression" priority="1865" aboveAverage="0" equalAverage="0" bottom="0" percent="0" rank="0" text="" dxfId="36">
      <formula>#ref!="YES"</formula>
    </cfRule>
  </conditionalFormatting>
  <conditionalFormatting sqref="I16">
    <cfRule type="expression" priority="1866" aboveAverage="0" equalAverage="0" bottom="0" percent="0" rank="0" text="" dxfId="36">
      <formula>#ref!="YES"</formula>
    </cfRule>
  </conditionalFormatting>
  <conditionalFormatting sqref="J16">
    <cfRule type="expression" priority="1867" aboveAverage="0" equalAverage="0" bottom="0" percent="0" rank="0" text="" dxfId="36">
      <formula>#ref!="YES"</formula>
    </cfRule>
  </conditionalFormatting>
  <conditionalFormatting sqref="K16">
    <cfRule type="expression" priority="1868" aboveAverage="0" equalAverage="0" bottom="0" percent="0" rank="0" text="" dxfId="36">
      <formula>#ref!="YES"</formula>
    </cfRule>
  </conditionalFormatting>
  <conditionalFormatting sqref="L16">
    <cfRule type="expression" priority="1869" aboveAverage="0" equalAverage="0" bottom="0" percent="0" rank="0" text="" dxfId="36">
      <formula>#ref!="YES"</formula>
    </cfRule>
  </conditionalFormatting>
  <conditionalFormatting sqref="M16">
    <cfRule type="expression" priority="1870" aboveAverage="0" equalAverage="0" bottom="0" percent="0" rank="0" text="" dxfId="36">
      <formula>#ref!="YES"</formula>
    </cfRule>
  </conditionalFormatting>
  <conditionalFormatting sqref="N16">
    <cfRule type="expression" priority="1871" aboveAverage="0" equalAverage="0" bottom="0" percent="0" rank="0" text="" dxfId="36">
      <formula>#ref!="YES"</formula>
    </cfRule>
  </conditionalFormatting>
  <conditionalFormatting sqref="O16">
    <cfRule type="expression" priority="1872" aboveAverage="0" equalAverage="0" bottom="0" percent="0" rank="0" text="" dxfId="36">
      <formula>#ref!="YES"</formula>
    </cfRule>
  </conditionalFormatting>
  <conditionalFormatting sqref="P16">
    <cfRule type="expression" priority="1873" aboveAverage="0" equalAverage="0" bottom="0" percent="0" rank="0" text="" dxfId="36">
      <formula>#ref!="YES"</formula>
    </cfRule>
  </conditionalFormatting>
  <conditionalFormatting sqref="Q16">
    <cfRule type="expression" priority="1874" aboveAverage="0" equalAverage="0" bottom="0" percent="0" rank="0" text="" dxfId="36">
      <formula>#ref!="YES"</formula>
    </cfRule>
  </conditionalFormatting>
  <conditionalFormatting sqref="R16">
    <cfRule type="expression" priority="1875" aboveAverage="0" equalAverage="0" bottom="0" percent="0" rank="0" text="" dxfId="36">
      <formula>#ref!="YES"</formula>
    </cfRule>
  </conditionalFormatting>
  <conditionalFormatting sqref="S16">
    <cfRule type="expression" priority="1876" aboveAverage="0" equalAverage="0" bottom="0" percent="0" rank="0" text="" dxfId="36">
      <formula>#ref!="YES"</formula>
    </cfRule>
  </conditionalFormatting>
  <conditionalFormatting sqref="T16">
    <cfRule type="expression" priority="1877" aboveAverage="0" equalAverage="0" bottom="0" percent="0" rank="0" text="" dxfId="36">
      <formula>#ref!="YES"</formula>
    </cfRule>
  </conditionalFormatting>
  <conditionalFormatting sqref="U16">
    <cfRule type="expression" priority="1878" aboveAverage="0" equalAverage="0" bottom="0" percent="0" rank="0" text="" dxfId="36">
      <formula>#ref!="YES"</formula>
    </cfRule>
  </conditionalFormatting>
  <conditionalFormatting sqref="V16">
    <cfRule type="expression" priority="1879" aboveAverage="0" equalAverage="0" bottom="0" percent="0" rank="0" text="" dxfId="36">
      <formula>#ref!="YES"</formula>
    </cfRule>
  </conditionalFormatting>
  <conditionalFormatting sqref="W16">
    <cfRule type="expression" priority="1880" aboveAverage="0" equalAverage="0" bottom="0" percent="0" rank="0" text="" dxfId="36">
      <formula>#ref!="YES"</formula>
    </cfRule>
  </conditionalFormatting>
  <conditionalFormatting sqref="X16">
    <cfRule type="expression" priority="1881" aboveAverage="0" equalAverage="0" bottom="0" percent="0" rank="0" text="" dxfId="36">
      <formula>#ref!="YES"</formula>
    </cfRule>
  </conditionalFormatting>
  <conditionalFormatting sqref="Y16">
    <cfRule type="expression" priority="1882" aboveAverage="0" equalAverage="0" bottom="0" percent="0" rank="0" text="" dxfId="36">
      <formula>#ref!="YES"</formula>
    </cfRule>
  </conditionalFormatting>
  <conditionalFormatting sqref="Z16">
    <cfRule type="expression" priority="1883" aboveAverage="0" equalAverage="0" bottom="0" percent="0" rank="0" text="" dxfId="36">
      <formula>#ref!="YES"</formula>
    </cfRule>
  </conditionalFormatting>
  <conditionalFormatting sqref="AA16">
    <cfRule type="expression" priority="1884" aboveAverage="0" equalAverage="0" bottom="0" percent="0" rank="0" text="" dxfId="36">
      <formula>#ref!="YES"</formula>
    </cfRule>
  </conditionalFormatting>
  <conditionalFormatting sqref="AB16">
    <cfRule type="expression" priority="1885" aboveAverage="0" equalAverage="0" bottom="0" percent="0" rank="0" text="" dxfId="36">
      <formula>#ref!="YES"</formula>
    </cfRule>
  </conditionalFormatting>
  <conditionalFormatting sqref="AC16">
    <cfRule type="expression" priority="1886" aboveAverage="0" equalAverage="0" bottom="0" percent="0" rank="0" text="" dxfId="36">
      <formula>#ref!="YES"</formula>
    </cfRule>
  </conditionalFormatting>
  <conditionalFormatting sqref="AD16">
    <cfRule type="expression" priority="1887" aboveAverage="0" equalAverage="0" bottom="0" percent="0" rank="0" text="" dxfId="36">
      <formula>#ref!="YES"</formula>
    </cfRule>
  </conditionalFormatting>
  <conditionalFormatting sqref="AE16">
    <cfRule type="expression" priority="1888" aboveAverage="0" equalAverage="0" bottom="0" percent="0" rank="0" text="" dxfId="36">
      <formula>#ref!="YES"</formula>
    </cfRule>
  </conditionalFormatting>
  <conditionalFormatting sqref="AF16">
    <cfRule type="expression" priority="1889" aboveAverage="0" equalAverage="0" bottom="0" percent="0" rank="0" text="" dxfId="36">
      <formula>#ref!="YES"</formula>
    </cfRule>
  </conditionalFormatting>
  <conditionalFormatting sqref="AG16">
    <cfRule type="expression" priority="1890" aboveAverage="0" equalAverage="0" bottom="0" percent="0" rank="0" text="" dxfId="36">
      <formula>#ref!="YES"</formula>
    </cfRule>
  </conditionalFormatting>
  <conditionalFormatting sqref="AH16">
    <cfRule type="expression" priority="1891" aboveAverage="0" equalAverage="0" bottom="0" percent="0" rank="0" text="" dxfId="36">
      <formula>#ref!="YES"</formula>
    </cfRule>
  </conditionalFormatting>
  <conditionalFormatting sqref="AI16">
    <cfRule type="expression" priority="1892" aboveAverage="0" equalAverage="0" bottom="0" percent="0" rank="0" text="" dxfId="36">
      <formula>#ref!="YES"</formula>
    </cfRule>
  </conditionalFormatting>
  <conditionalFormatting sqref="AJ16">
    <cfRule type="expression" priority="1893" aboveAverage="0" equalAverage="0" bottom="0" percent="0" rank="0" text="" dxfId="36">
      <formula>#ref!="YES"</formula>
    </cfRule>
  </conditionalFormatting>
  <conditionalFormatting sqref="B17">
    <cfRule type="expression" priority="1894" aboveAverage="0" equalAverage="0" bottom="0" percent="0" rank="0" text="" dxfId="36">
      <formula>#ref!="YES"</formula>
    </cfRule>
  </conditionalFormatting>
  <conditionalFormatting sqref="C17">
    <cfRule type="expression" priority="1895" aboveAverage="0" equalAverage="0" bottom="0" percent="0" rank="0" text="" dxfId="36">
      <formula>#ref!="YES"</formula>
    </cfRule>
  </conditionalFormatting>
  <conditionalFormatting sqref="D17">
    <cfRule type="expression" priority="1896" aboveAverage="0" equalAverage="0" bottom="0" percent="0" rank="0" text="" dxfId="36">
      <formula>#ref!="YES"</formula>
    </cfRule>
  </conditionalFormatting>
  <conditionalFormatting sqref="E17">
    <cfRule type="expression" priority="1897" aboveAverage="0" equalAverage="0" bottom="0" percent="0" rank="0" text="" dxfId="36">
      <formula>#ref!="YES"</formula>
    </cfRule>
  </conditionalFormatting>
  <conditionalFormatting sqref="F17">
    <cfRule type="expression" priority="1898" aboveAverage="0" equalAverage="0" bottom="0" percent="0" rank="0" text="" dxfId="36">
      <formula>#ref!="YES"</formula>
    </cfRule>
  </conditionalFormatting>
  <conditionalFormatting sqref="G17">
    <cfRule type="expression" priority="1899" aboveAverage="0" equalAverage="0" bottom="0" percent="0" rank="0" text="" dxfId="36">
      <formula>#ref!="YES"</formula>
    </cfRule>
  </conditionalFormatting>
  <conditionalFormatting sqref="H17">
    <cfRule type="expression" priority="1900" aboveAverage="0" equalAverage="0" bottom="0" percent="0" rank="0" text="" dxfId="36">
      <formula>#ref!="YES"</formula>
    </cfRule>
  </conditionalFormatting>
  <conditionalFormatting sqref="I17">
    <cfRule type="expression" priority="1901" aboveAverage="0" equalAverage="0" bottom="0" percent="0" rank="0" text="" dxfId="36">
      <formula>#ref!="YES"</formula>
    </cfRule>
  </conditionalFormatting>
  <conditionalFormatting sqref="J17">
    <cfRule type="expression" priority="1902" aboveAverage="0" equalAverage="0" bottom="0" percent="0" rank="0" text="" dxfId="36">
      <formula>#ref!="YES"</formula>
    </cfRule>
  </conditionalFormatting>
  <conditionalFormatting sqref="K17">
    <cfRule type="expression" priority="1903" aboveAverage="0" equalAverage="0" bottom="0" percent="0" rank="0" text="" dxfId="36">
      <formula>#ref!="YES"</formula>
    </cfRule>
  </conditionalFormatting>
  <conditionalFormatting sqref="L17">
    <cfRule type="expression" priority="1904" aboveAverage="0" equalAverage="0" bottom="0" percent="0" rank="0" text="" dxfId="36">
      <formula>#ref!="YES"</formula>
    </cfRule>
  </conditionalFormatting>
  <conditionalFormatting sqref="M17">
    <cfRule type="expression" priority="1905" aboveAverage="0" equalAverage="0" bottom="0" percent="0" rank="0" text="" dxfId="36">
      <formula>#ref!="YES"</formula>
    </cfRule>
  </conditionalFormatting>
  <conditionalFormatting sqref="N17">
    <cfRule type="expression" priority="1906" aboveAverage="0" equalAverage="0" bottom="0" percent="0" rank="0" text="" dxfId="36">
      <formula>#ref!="YES"</formula>
    </cfRule>
  </conditionalFormatting>
  <conditionalFormatting sqref="O17">
    <cfRule type="expression" priority="1907" aboveAverage="0" equalAverage="0" bottom="0" percent="0" rank="0" text="" dxfId="36">
      <formula>#ref!="YES"</formula>
    </cfRule>
  </conditionalFormatting>
  <conditionalFormatting sqref="P17">
    <cfRule type="expression" priority="1908" aboveAverage="0" equalAverage="0" bottom="0" percent="0" rank="0" text="" dxfId="36">
      <formula>#ref!="YES"</formula>
    </cfRule>
  </conditionalFormatting>
  <conditionalFormatting sqref="Q17">
    <cfRule type="expression" priority="1909" aboveAverage="0" equalAverage="0" bottom="0" percent="0" rank="0" text="" dxfId="36">
      <formula>#ref!="YES"</formula>
    </cfRule>
  </conditionalFormatting>
  <conditionalFormatting sqref="R17">
    <cfRule type="expression" priority="1910" aboveAverage="0" equalAverage="0" bottom="0" percent="0" rank="0" text="" dxfId="36">
      <formula>#ref!="YES"</formula>
    </cfRule>
  </conditionalFormatting>
  <conditionalFormatting sqref="S17">
    <cfRule type="expression" priority="1911" aboveAverage="0" equalAverage="0" bottom="0" percent="0" rank="0" text="" dxfId="36">
      <formula>#ref!="YES"</formula>
    </cfRule>
  </conditionalFormatting>
  <conditionalFormatting sqref="T17">
    <cfRule type="expression" priority="1912" aboveAverage="0" equalAverage="0" bottom="0" percent="0" rank="0" text="" dxfId="36">
      <formula>#ref!="YES"</formula>
    </cfRule>
  </conditionalFormatting>
  <conditionalFormatting sqref="U17">
    <cfRule type="expression" priority="1913" aboveAverage="0" equalAverage="0" bottom="0" percent="0" rank="0" text="" dxfId="36">
      <formula>#ref!="YES"</formula>
    </cfRule>
  </conditionalFormatting>
  <conditionalFormatting sqref="V17">
    <cfRule type="expression" priority="1914" aboveAverage="0" equalAverage="0" bottom="0" percent="0" rank="0" text="" dxfId="36">
      <formula>#ref!="YES"</formula>
    </cfRule>
  </conditionalFormatting>
  <conditionalFormatting sqref="W17">
    <cfRule type="expression" priority="1915" aboveAverage="0" equalAverage="0" bottom="0" percent="0" rank="0" text="" dxfId="36">
      <formula>#ref!="YES"</formula>
    </cfRule>
  </conditionalFormatting>
  <conditionalFormatting sqref="X17">
    <cfRule type="expression" priority="1916" aboveAverage="0" equalAverage="0" bottom="0" percent="0" rank="0" text="" dxfId="36">
      <formula>#ref!="YES"</formula>
    </cfRule>
  </conditionalFormatting>
  <conditionalFormatting sqref="Y17">
    <cfRule type="expression" priority="1917" aboveAverage="0" equalAverage="0" bottom="0" percent="0" rank="0" text="" dxfId="36">
      <formula>#ref!="YES"</formula>
    </cfRule>
  </conditionalFormatting>
  <conditionalFormatting sqref="Z17">
    <cfRule type="expression" priority="1918" aboveAverage="0" equalAverage="0" bottom="0" percent="0" rank="0" text="" dxfId="36">
      <formula>#ref!="YES"</formula>
    </cfRule>
  </conditionalFormatting>
  <conditionalFormatting sqref="AA17">
    <cfRule type="expression" priority="1919" aboveAverage="0" equalAverage="0" bottom="0" percent="0" rank="0" text="" dxfId="36">
      <formula>#ref!="YES"</formula>
    </cfRule>
  </conditionalFormatting>
  <conditionalFormatting sqref="AB17">
    <cfRule type="expression" priority="1920" aboveAverage="0" equalAverage="0" bottom="0" percent="0" rank="0" text="" dxfId="36">
      <formula>#ref!="YES"</formula>
    </cfRule>
  </conditionalFormatting>
  <conditionalFormatting sqref="AC17">
    <cfRule type="expression" priority="1921" aboveAverage="0" equalAverage="0" bottom="0" percent="0" rank="0" text="" dxfId="36">
      <formula>#ref!="YES"</formula>
    </cfRule>
  </conditionalFormatting>
  <conditionalFormatting sqref="AD17">
    <cfRule type="expression" priority="1922" aboveAverage="0" equalAverage="0" bottom="0" percent="0" rank="0" text="" dxfId="36">
      <formula>#ref!="YES"</formula>
    </cfRule>
  </conditionalFormatting>
  <conditionalFormatting sqref="AE17">
    <cfRule type="expression" priority="1923" aboveAverage="0" equalAverage="0" bottom="0" percent="0" rank="0" text="" dxfId="36">
      <formula>#ref!="YES"</formula>
    </cfRule>
  </conditionalFormatting>
  <conditionalFormatting sqref="AF17">
    <cfRule type="expression" priority="1924" aboveAverage="0" equalAverage="0" bottom="0" percent="0" rank="0" text="" dxfId="36">
      <formula>#ref!="YES"</formula>
    </cfRule>
  </conditionalFormatting>
  <conditionalFormatting sqref="AG17">
    <cfRule type="expression" priority="1925" aboveAverage="0" equalAverage="0" bottom="0" percent="0" rank="0" text="" dxfId="36">
      <formula>#ref!="YES"</formula>
    </cfRule>
  </conditionalFormatting>
  <conditionalFormatting sqref="AH17">
    <cfRule type="expression" priority="1926" aboveAverage="0" equalAverage="0" bottom="0" percent="0" rank="0" text="" dxfId="36">
      <formula>#ref!="YES"</formula>
    </cfRule>
  </conditionalFormatting>
  <conditionalFormatting sqref="AI17">
    <cfRule type="expression" priority="1927" aboveAverage="0" equalAverage="0" bottom="0" percent="0" rank="0" text="" dxfId="36">
      <formula>#ref!="YES"</formula>
    </cfRule>
  </conditionalFormatting>
  <conditionalFormatting sqref="AJ17">
    <cfRule type="expression" priority="1928" aboveAverage="0" equalAverage="0" bottom="0" percent="0" rank="0" text="" dxfId="36">
      <formula>#ref!="YES"</formula>
    </cfRule>
  </conditionalFormatting>
  <conditionalFormatting sqref="B18">
    <cfRule type="expression" priority="1929" aboveAverage="0" equalAverage="0" bottom="0" percent="0" rank="0" text="" dxfId="36">
      <formula>#ref!="YES"</formula>
    </cfRule>
  </conditionalFormatting>
  <conditionalFormatting sqref="C18">
    <cfRule type="expression" priority="1930" aboveAverage="0" equalAverage="0" bottom="0" percent="0" rank="0" text="" dxfId="36">
      <formula>#ref!="YES"</formula>
    </cfRule>
  </conditionalFormatting>
  <conditionalFormatting sqref="D18">
    <cfRule type="expression" priority="1931" aboveAverage="0" equalAverage="0" bottom="0" percent="0" rank="0" text="" dxfId="36">
      <formula>#ref!="YES"</formula>
    </cfRule>
  </conditionalFormatting>
  <conditionalFormatting sqref="E18">
    <cfRule type="expression" priority="1932" aboveAverage="0" equalAverage="0" bottom="0" percent="0" rank="0" text="" dxfId="36">
      <formula>#ref!="YES"</formula>
    </cfRule>
  </conditionalFormatting>
  <conditionalFormatting sqref="F18">
    <cfRule type="expression" priority="1933" aboveAverage="0" equalAverage="0" bottom="0" percent="0" rank="0" text="" dxfId="36">
      <formula>#ref!="YES"</formula>
    </cfRule>
  </conditionalFormatting>
  <conditionalFormatting sqref="G18">
    <cfRule type="expression" priority="1934" aboveAverage="0" equalAverage="0" bottom="0" percent="0" rank="0" text="" dxfId="36">
      <formula>#ref!="YES"</formula>
    </cfRule>
  </conditionalFormatting>
  <conditionalFormatting sqref="H18">
    <cfRule type="expression" priority="1935" aboveAverage="0" equalAverage="0" bottom="0" percent="0" rank="0" text="" dxfId="36">
      <formula>#ref!="YES"</formula>
    </cfRule>
  </conditionalFormatting>
  <conditionalFormatting sqref="I18">
    <cfRule type="expression" priority="1936" aboveAverage="0" equalAverage="0" bottom="0" percent="0" rank="0" text="" dxfId="36">
      <formula>#ref!="YES"</formula>
    </cfRule>
  </conditionalFormatting>
  <conditionalFormatting sqref="J18">
    <cfRule type="expression" priority="1937" aboveAverage="0" equalAverage="0" bottom="0" percent="0" rank="0" text="" dxfId="36">
      <formula>#ref!="YES"</formula>
    </cfRule>
  </conditionalFormatting>
  <conditionalFormatting sqref="K18">
    <cfRule type="expression" priority="1938" aboveAverage="0" equalAverage="0" bottom="0" percent="0" rank="0" text="" dxfId="36">
      <formula>#ref!="YES"</formula>
    </cfRule>
  </conditionalFormatting>
  <conditionalFormatting sqref="L18">
    <cfRule type="expression" priority="1939" aboveAverage="0" equalAverage="0" bottom="0" percent="0" rank="0" text="" dxfId="36">
      <formula>#ref!="YES"</formula>
    </cfRule>
  </conditionalFormatting>
  <conditionalFormatting sqref="M18">
    <cfRule type="expression" priority="1940" aboveAverage="0" equalAverage="0" bottom="0" percent="0" rank="0" text="" dxfId="36">
      <formula>#ref!="YES"</formula>
    </cfRule>
  </conditionalFormatting>
  <conditionalFormatting sqref="N18">
    <cfRule type="expression" priority="1941" aboveAverage="0" equalAverage="0" bottom="0" percent="0" rank="0" text="" dxfId="36">
      <formula>#ref!="YES"</formula>
    </cfRule>
  </conditionalFormatting>
  <conditionalFormatting sqref="O18">
    <cfRule type="expression" priority="1942" aboveAverage="0" equalAverage="0" bottom="0" percent="0" rank="0" text="" dxfId="36">
      <formula>#ref!="YES"</formula>
    </cfRule>
  </conditionalFormatting>
  <conditionalFormatting sqref="P18">
    <cfRule type="expression" priority="1943" aboveAverage="0" equalAverage="0" bottom="0" percent="0" rank="0" text="" dxfId="36">
      <formula>#ref!="YES"</formula>
    </cfRule>
  </conditionalFormatting>
  <conditionalFormatting sqref="Q18">
    <cfRule type="expression" priority="1944" aboveAverage="0" equalAverage="0" bottom="0" percent="0" rank="0" text="" dxfId="36">
      <formula>#ref!="YES"</formula>
    </cfRule>
  </conditionalFormatting>
  <conditionalFormatting sqref="R18">
    <cfRule type="expression" priority="1945" aboveAverage="0" equalAverage="0" bottom="0" percent="0" rank="0" text="" dxfId="36">
      <formula>#ref!="YES"</formula>
    </cfRule>
  </conditionalFormatting>
  <conditionalFormatting sqref="S18">
    <cfRule type="expression" priority="1946" aboveAverage="0" equalAverage="0" bottom="0" percent="0" rank="0" text="" dxfId="36">
      <formula>#ref!="YES"</formula>
    </cfRule>
  </conditionalFormatting>
  <conditionalFormatting sqref="T18">
    <cfRule type="expression" priority="1947" aboveAverage="0" equalAverage="0" bottom="0" percent="0" rank="0" text="" dxfId="36">
      <formula>#ref!="YES"</formula>
    </cfRule>
  </conditionalFormatting>
  <conditionalFormatting sqref="U18">
    <cfRule type="expression" priority="1948" aboveAverage="0" equalAverage="0" bottom="0" percent="0" rank="0" text="" dxfId="36">
      <formula>#ref!="YES"</formula>
    </cfRule>
  </conditionalFormatting>
  <conditionalFormatting sqref="V18">
    <cfRule type="expression" priority="1949" aboveAverage="0" equalAverage="0" bottom="0" percent="0" rank="0" text="" dxfId="36">
      <formula>#ref!="YES"</formula>
    </cfRule>
  </conditionalFormatting>
  <conditionalFormatting sqref="W18">
    <cfRule type="expression" priority="1950" aboveAverage="0" equalAverage="0" bottom="0" percent="0" rank="0" text="" dxfId="36">
      <formula>#ref!="YES"</formula>
    </cfRule>
  </conditionalFormatting>
  <conditionalFormatting sqref="X18">
    <cfRule type="expression" priority="1951" aboveAverage="0" equalAverage="0" bottom="0" percent="0" rank="0" text="" dxfId="36">
      <formula>#ref!="YES"</formula>
    </cfRule>
  </conditionalFormatting>
  <conditionalFormatting sqref="Y18">
    <cfRule type="expression" priority="1952" aboveAverage="0" equalAverage="0" bottom="0" percent="0" rank="0" text="" dxfId="36">
      <formula>#ref!="YES"</formula>
    </cfRule>
  </conditionalFormatting>
  <conditionalFormatting sqref="Z18">
    <cfRule type="expression" priority="1953" aboveAverage="0" equalAverage="0" bottom="0" percent="0" rank="0" text="" dxfId="36">
      <formula>#ref!="YES"</formula>
    </cfRule>
  </conditionalFormatting>
  <conditionalFormatting sqref="AA18">
    <cfRule type="expression" priority="1954" aboveAverage="0" equalAverage="0" bottom="0" percent="0" rank="0" text="" dxfId="36">
      <formula>#ref!="YES"</formula>
    </cfRule>
  </conditionalFormatting>
  <conditionalFormatting sqref="AB18">
    <cfRule type="expression" priority="1955" aboveAverage="0" equalAverage="0" bottom="0" percent="0" rank="0" text="" dxfId="36">
      <formula>#ref!="YES"</formula>
    </cfRule>
  </conditionalFormatting>
  <conditionalFormatting sqref="AC18">
    <cfRule type="expression" priority="1956" aboveAverage="0" equalAverage="0" bottom="0" percent="0" rank="0" text="" dxfId="36">
      <formula>#ref!="YES"</formula>
    </cfRule>
  </conditionalFormatting>
  <conditionalFormatting sqref="AD18">
    <cfRule type="expression" priority="1957" aboveAverage="0" equalAverage="0" bottom="0" percent="0" rank="0" text="" dxfId="36">
      <formula>#ref!="YES"</formula>
    </cfRule>
  </conditionalFormatting>
  <conditionalFormatting sqref="AE18">
    <cfRule type="expression" priority="1958" aboveAverage="0" equalAverage="0" bottom="0" percent="0" rank="0" text="" dxfId="36">
      <formula>#ref!="YES"</formula>
    </cfRule>
  </conditionalFormatting>
  <conditionalFormatting sqref="AF18">
    <cfRule type="expression" priority="1959" aboveAverage="0" equalAverage="0" bottom="0" percent="0" rank="0" text="" dxfId="36">
      <formula>#ref!="YES"</formula>
    </cfRule>
  </conditionalFormatting>
  <conditionalFormatting sqref="AG18">
    <cfRule type="expression" priority="1960" aboveAverage="0" equalAverage="0" bottom="0" percent="0" rank="0" text="" dxfId="36">
      <formula>#ref!="YES"</formula>
    </cfRule>
  </conditionalFormatting>
  <conditionalFormatting sqref="AH18">
    <cfRule type="expression" priority="1961" aboveAverage="0" equalAverage="0" bottom="0" percent="0" rank="0" text="" dxfId="36">
      <formula>#ref!="YES"</formula>
    </cfRule>
  </conditionalFormatting>
  <conditionalFormatting sqref="AI18">
    <cfRule type="expression" priority="1962" aboveAverage="0" equalAverage="0" bottom="0" percent="0" rank="0" text="" dxfId="36">
      <formula>#ref!="YES"</formula>
    </cfRule>
  </conditionalFormatting>
  <conditionalFormatting sqref="AJ18">
    <cfRule type="expression" priority="1963" aboveAverage="0" equalAverage="0" bottom="0" percent="0" rank="0" text="" dxfId="36">
      <formula>#ref!="YES"</formula>
    </cfRule>
  </conditionalFormatting>
  <conditionalFormatting sqref="B19">
    <cfRule type="expression" priority="1964" aboveAverage="0" equalAverage="0" bottom="0" percent="0" rank="0" text="" dxfId="36">
      <formula>#ref!="YES"</formula>
    </cfRule>
  </conditionalFormatting>
  <conditionalFormatting sqref="C19">
    <cfRule type="expression" priority="1965" aboveAverage="0" equalAverage="0" bottom="0" percent="0" rank="0" text="" dxfId="36">
      <formula>#ref!="YES"</formula>
    </cfRule>
  </conditionalFormatting>
  <conditionalFormatting sqref="D19">
    <cfRule type="expression" priority="1966" aboveAverage="0" equalAverage="0" bottom="0" percent="0" rank="0" text="" dxfId="36">
      <formula>#ref!="YES"</formula>
    </cfRule>
  </conditionalFormatting>
  <conditionalFormatting sqref="E19">
    <cfRule type="expression" priority="1967" aboveAverage="0" equalAverage="0" bottom="0" percent="0" rank="0" text="" dxfId="36">
      <formula>#ref!="YES"</formula>
    </cfRule>
  </conditionalFormatting>
  <conditionalFormatting sqref="F19">
    <cfRule type="expression" priority="1968" aboveAverage="0" equalAverage="0" bottom="0" percent="0" rank="0" text="" dxfId="36">
      <formula>#ref!="YES"</formula>
    </cfRule>
  </conditionalFormatting>
  <conditionalFormatting sqref="G19">
    <cfRule type="expression" priority="1969" aboveAverage="0" equalAverage="0" bottom="0" percent="0" rank="0" text="" dxfId="36">
      <formula>#ref!="YES"</formula>
    </cfRule>
  </conditionalFormatting>
  <conditionalFormatting sqref="H19">
    <cfRule type="expression" priority="1970" aboveAverage="0" equalAverage="0" bottom="0" percent="0" rank="0" text="" dxfId="36">
      <formula>#ref!="YES"</formula>
    </cfRule>
  </conditionalFormatting>
  <conditionalFormatting sqref="I19">
    <cfRule type="expression" priority="1971" aboveAverage="0" equalAverage="0" bottom="0" percent="0" rank="0" text="" dxfId="36">
      <formula>#ref!="YES"</formula>
    </cfRule>
  </conditionalFormatting>
  <conditionalFormatting sqref="J19">
    <cfRule type="expression" priority="1972" aboveAverage="0" equalAverage="0" bottom="0" percent="0" rank="0" text="" dxfId="36">
      <formula>#ref!="YES"</formula>
    </cfRule>
  </conditionalFormatting>
  <conditionalFormatting sqref="K19">
    <cfRule type="expression" priority="1973" aboveAverage="0" equalAverage="0" bottom="0" percent="0" rank="0" text="" dxfId="36">
      <formula>#ref!="YES"</formula>
    </cfRule>
  </conditionalFormatting>
  <conditionalFormatting sqref="L19">
    <cfRule type="expression" priority="1974" aboveAverage="0" equalAverage="0" bottom="0" percent="0" rank="0" text="" dxfId="36">
      <formula>#ref!="YES"</formula>
    </cfRule>
  </conditionalFormatting>
  <conditionalFormatting sqref="M19">
    <cfRule type="expression" priority="1975" aboveAverage="0" equalAverage="0" bottom="0" percent="0" rank="0" text="" dxfId="36">
      <formula>#ref!="YES"</formula>
    </cfRule>
  </conditionalFormatting>
  <conditionalFormatting sqref="N19">
    <cfRule type="expression" priority="1976" aboveAverage="0" equalAverage="0" bottom="0" percent="0" rank="0" text="" dxfId="36">
      <formula>#ref!="YES"</formula>
    </cfRule>
  </conditionalFormatting>
  <conditionalFormatting sqref="O19">
    <cfRule type="expression" priority="1977" aboveAverage="0" equalAverage="0" bottom="0" percent="0" rank="0" text="" dxfId="36">
      <formula>#ref!="YES"</formula>
    </cfRule>
  </conditionalFormatting>
  <conditionalFormatting sqref="P19">
    <cfRule type="expression" priority="1978" aboveAverage="0" equalAverage="0" bottom="0" percent="0" rank="0" text="" dxfId="36">
      <formula>#ref!="YES"</formula>
    </cfRule>
  </conditionalFormatting>
  <conditionalFormatting sqref="Q19">
    <cfRule type="expression" priority="1979" aboveAverage="0" equalAverage="0" bottom="0" percent="0" rank="0" text="" dxfId="36">
      <formula>#ref!="YES"</formula>
    </cfRule>
  </conditionalFormatting>
  <conditionalFormatting sqref="R19">
    <cfRule type="expression" priority="1980" aboveAverage="0" equalAverage="0" bottom="0" percent="0" rank="0" text="" dxfId="36">
      <formula>#ref!="YES"</formula>
    </cfRule>
  </conditionalFormatting>
  <conditionalFormatting sqref="S19">
    <cfRule type="expression" priority="1981" aboveAverage="0" equalAverage="0" bottom="0" percent="0" rank="0" text="" dxfId="36">
      <formula>#ref!="YES"</formula>
    </cfRule>
  </conditionalFormatting>
  <conditionalFormatting sqref="T19">
    <cfRule type="expression" priority="1982" aboveAverage="0" equalAverage="0" bottom="0" percent="0" rank="0" text="" dxfId="36">
      <formula>#ref!="YES"</formula>
    </cfRule>
  </conditionalFormatting>
  <conditionalFormatting sqref="U19">
    <cfRule type="expression" priority="1983" aboveAverage="0" equalAverage="0" bottom="0" percent="0" rank="0" text="" dxfId="36">
      <formula>#ref!="YES"</formula>
    </cfRule>
  </conditionalFormatting>
  <conditionalFormatting sqref="V19">
    <cfRule type="expression" priority="1984" aboveAverage="0" equalAverage="0" bottom="0" percent="0" rank="0" text="" dxfId="36">
      <formula>#ref!="YES"</formula>
    </cfRule>
  </conditionalFormatting>
  <conditionalFormatting sqref="W19">
    <cfRule type="expression" priority="1985" aboveAverage="0" equalAverage="0" bottom="0" percent="0" rank="0" text="" dxfId="36">
      <formula>#ref!="YES"</formula>
    </cfRule>
  </conditionalFormatting>
  <conditionalFormatting sqref="X19">
    <cfRule type="expression" priority="1986" aboveAverage="0" equalAverage="0" bottom="0" percent="0" rank="0" text="" dxfId="36">
      <formula>#ref!="YES"</formula>
    </cfRule>
  </conditionalFormatting>
  <conditionalFormatting sqref="Y19">
    <cfRule type="expression" priority="1987" aboveAverage="0" equalAverage="0" bottom="0" percent="0" rank="0" text="" dxfId="36">
      <formula>#ref!="YES"</formula>
    </cfRule>
  </conditionalFormatting>
  <conditionalFormatting sqref="Z19">
    <cfRule type="expression" priority="1988" aboveAverage="0" equalAverage="0" bottom="0" percent="0" rank="0" text="" dxfId="36">
      <formula>#ref!="YES"</formula>
    </cfRule>
  </conditionalFormatting>
  <conditionalFormatting sqref="AA19">
    <cfRule type="expression" priority="1989" aboveAverage="0" equalAverage="0" bottom="0" percent="0" rank="0" text="" dxfId="36">
      <formula>#ref!="YES"</formula>
    </cfRule>
  </conditionalFormatting>
  <conditionalFormatting sqref="AB19">
    <cfRule type="expression" priority="1990" aboveAverage="0" equalAverage="0" bottom="0" percent="0" rank="0" text="" dxfId="36">
      <formula>#ref!="YES"</formula>
    </cfRule>
  </conditionalFormatting>
  <conditionalFormatting sqref="AC19">
    <cfRule type="expression" priority="1991" aboveAverage="0" equalAverage="0" bottom="0" percent="0" rank="0" text="" dxfId="36">
      <formula>#ref!="YES"</formula>
    </cfRule>
  </conditionalFormatting>
  <conditionalFormatting sqref="AD19">
    <cfRule type="expression" priority="1992" aboveAverage="0" equalAverage="0" bottom="0" percent="0" rank="0" text="" dxfId="36">
      <formula>#ref!="YES"</formula>
    </cfRule>
  </conditionalFormatting>
  <conditionalFormatting sqref="AE19">
    <cfRule type="expression" priority="1993" aboveAverage="0" equalAverage="0" bottom="0" percent="0" rank="0" text="" dxfId="36">
      <formula>#ref!="YES"</formula>
    </cfRule>
  </conditionalFormatting>
  <conditionalFormatting sqref="AF19">
    <cfRule type="expression" priority="1994" aboveAverage="0" equalAverage="0" bottom="0" percent="0" rank="0" text="" dxfId="36">
      <formula>#ref!="YES"</formula>
    </cfRule>
  </conditionalFormatting>
  <conditionalFormatting sqref="AG19">
    <cfRule type="expression" priority="1995" aboveAverage="0" equalAverage="0" bottom="0" percent="0" rank="0" text="" dxfId="36">
      <formula>#ref!="YES"</formula>
    </cfRule>
  </conditionalFormatting>
  <conditionalFormatting sqref="AH19">
    <cfRule type="expression" priority="1996" aboveAverage="0" equalAverage="0" bottom="0" percent="0" rank="0" text="" dxfId="36">
      <formula>#ref!="YES"</formula>
    </cfRule>
  </conditionalFormatting>
  <conditionalFormatting sqref="AI19">
    <cfRule type="expression" priority="1997" aboveAverage="0" equalAverage="0" bottom="0" percent="0" rank="0" text="" dxfId="36">
      <formula>#ref!="YES"</formula>
    </cfRule>
  </conditionalFormatting>
  <conditionalFormatting sqref="AJ19">
    <cfRule type="expression" priority="1998" aboveAverage="0" equalAverage="0" bottom="0" percent="0" rank="0" text="" dxfId="36">
      <formula>#ref!="YES"</formula>
    </cfRule>
  </conditionalFormatting>
  <conditionalFormatting sqref="B20">
    <cfRule type="expression" priority="1999" aboveAverage="0" equalAverage="0" bottom="0" percent="0" rank="0" text="" dxfId="36">
      <formula>#ref!="YES"</formula>
    </cfRule>
  </conditionalFormatting>
  <conditionalFormatting sqref="C20">
    <cfRule type="expression" priority="2000" aboveAverage="0" equalAverage="0" bottom="0" percent="0" rank="0" text="" dxfId="36">
      <formula>#ref!="YES"</formula>
    </cfRule>
  </conditionalFormatting>
  <conditionalFormatting sqref="D20">
    <cfRule type="expression" priority="2001" aboveAverage="0" equalAverage="0" bottom="0" percent="0" rank="0" text="" dxfId="36">
      <formula>#ref!="YES"</formula>
    </cfRule>
  </conditionalFormatting>
  <conditionalFormatting sqref="E20">
    <cfRule type="expression" priority="2002" aboveAverage="0" equalAverage="0" bottom="0" percent="0" rank="0" text="" dxfId="36">
      <formula>#ref!="YES"</formula>
    </cfRule>
  </conditionalFormatting>
  <conditionalFormatting sqref="F20">
    <cfRule type="expression" priority="2003" aboveAverage="0" equalAverage="0" bottom="0" percent="0" rank="0" text="" dxfId="36">
      <formula>#ref!="YES"</formula>
    </cfRule>
  </conditionalFormatting>
  <conditionalFormatting sqref="G20">
    <cfRule type="expression" priority="2004" aboveAverage="0" equalAverage="0" bottom="0" percent="0" rank="0" text="" dxfId="36">
      <formula>#ref!="YES"</formula>
    </cfRule>
  </conditionalFormatting>
  <conditionalFormatting sqref="H20">
    <cfRule type="expression" priority="2005" aboveAverage="0" equalAverage="0" bottom="0" percent="0" rank="0" text="" dxfId="36">
      <formula>#ref!="YES"</formula>
    </cfRule>
  </conditionalFormatting>
  <conditionalFormatting sqref="I20">
    <cfRule type="expression" priority="2006" aboveAverage="0" equalAverage="0" bottom="0" percent="0" rank="0" text="" dxfId="36">
      <formula>#ref!="YES"</formula>
    </cfRule>
  </conditionalFormatting>
  <conditionalFormatting sqref="J20">
    <cfRule type="expression" priority="2007" aboveAverage="0" equalAverage="0" bottom="0" percent="0" rank="0" text="" dxfId="36">
      <formula>#ref!="YES"</formula>
    </cfRule>
  </conditionalFormatting>
  <conditionalFormatting sqref="K20">
    <cfRule type="expression" priority="2008" aboveAverage="0" equalAverage="0" bottom="0" percent="0" rank="0" text="" dxfId="36">
      <formula>#ref!="YES"</formula>
    </cfRule>
  </conditionalFormatting>
  <conditionalFormatting sqref="L20">
    <cfRule type="expression" priority="2009" aboveAverage="0" equalAverage="0" bottom="0" percent="0" rank="0" text="" dxfId="36">
      <formula>#ref!="YES"</formula>
    </cfRule>
  </conditionalFormatting>
  <conditionalFormatting sqref="M20">
    <cfRule type="expression" priority="2010" aboveAverage="0" equalAverage="0" bottom="0" percent="0" rank="0" text="" dxfId="36">
      <formula>#ref!="YES"</formula>
    </cfRule>
  </conditionalFormatting>
  <conditionalFormatting sqref="N20">
    <cfRule type="expression" priority="2011" aboveAverage="0" equalAverage="0" bottom="0" percent="0" rank="0" text="" dxfId="36">
      <formula>#ref!="YES"</formula>
    </cfRule>
  </conditionalFormatting>
  <conditionalFormatting sqref="O20">
    <cfRule type="expression" priority="2012" aboveAverage="0" equalAverage="0" bottom="0" percent="0" rank="0" text="" dxfId="36">
      <formula>#ref!="YES"</formula>
    </cfRule>
  </conditionalFormatting>
  <conditionalFormatting sqref="P20">
    <cfRule type="expression" priority="2013" aboveAverage="0" equalAverage="0" bottom="0" percent="0" rank="0" text="" dxfId="36">
      <formula>#ref!="YES"</formula>
    </cfRule>
  </conditionalFormatting>
  <conditionalFormatting sqref="Q20">
    <cfRule type="expression" priority="2014" aboveAverage="0" equalAverage="0" bottom="0" percent="0" rank="0" text="" dxfId="36">
      <formula>#ref!="YES"</formula>
    </cfRule>
  </conditionalFormatting>
  <conditionalFormatting sqref="R20">
    <cfRule type="expression" priority="2015" aboveAverage="0" equalAverage="0" bottom="0" percent="0" rank="0" text="" dxfId="36">
      <formula>#ref!="YES"</formula>
    </cfRule>
  </conditionalFormatting>
  <conditionalFormatting sqref="S20">
    <cfRule type="expression" priority="2016" aboveAverage="0" equalAverage="0" bottom="0" percent="0" rank="0" text="" dxfId="36">
      <formula>#ref!="YES"</formula>
    </cfRule>
  </conditionalFormatting>
  <conditionalFormatting sqref="T20">
    <cfRule type="expression" priority="2017" aboveAverage="0" equalAverage="0" bottom="0" percent="0" rank="0" text="" dxfId="36">
      <formula>#ref!="YES"</formula>
    </cfRule>
  </conditionalFormatting>
  <conditionalFormatting sqref="U20">
    <cfRule type="expression" priority="2018" aboveAverage="0" equalAverage="0" bottom="0" percent="0" rank="0" text="" dxfId="36">
      <formula>#ref!="YES"</formula>
    </cfRule>
  </conditionalFormatting>
  <conditionalFormatting sqref="V20">
    <cfRule type="expression" priority="2019" aboveAverage="0" equalAverage="0" bottom="0" percent="0" rank="0" text="" dxfId="36">
      <formula>#ref!="YES"</formula>
    </cfRule>
  </conditionalFormatting>
  <conditionalFormatting sqref="W20">
    <cfRule type="expression" priority="2020" aboveAverage="0" equalAverage="0" bottom="0" percent="0" rank="0" text="" dxfId="36">
      <formula>#ref!="YES"</formula>
    </cfRule>
  </conditionalFormatting>
  <conditionalFormatting sqref="X20">
    <cfRule type="expression" priority="2021" aboveAverage="0" equalAverage="0" bottom="0" percent="0" rank="0" text="" dxfId="36">
      <formula>#ref!="YES"</formula>
    </cfRule>
  </conditionalFormatting>
  <conditionalFormatting sqref="Y20">
    <cfRule type="expression" priority="2022" aboveAverage="0" equalAverage="0" bottom="0" percent="0" rank="0" text="" dxfId="36">
      <formula>#ref!="YES"</formula>
    </cfRule>
  </conditionalFormatting>
  <conditionalFormatting sqref="Z20">
    <cfRule type="expression" priority="2023" aboveAverage="0" equalAverage="0" bottom="0" percent="0" rank="0" text="" dxfId="36">
      <formula>#ref!="YES"</formula>
    </cfRule>
  </conditionalFormatting>
  <conditionalFormatting sqref="AA20">
    <cfRule type="expression" priority="2024" aboveAverage="0" equalAverage="0" bottom="0" percent="0" rank="0" text="" dxfId="36">
      <formula>#ref!="YES"</formula>
    </cfRule>
  </conditionalFormatting>
  <conditionalFormatting sqref="AB20">
    <cfRule type="expression" priority="2025" aboveAverage="0" equalAverage="0" bottom="0" percent="0" rank="0" text="" dxfId="36">
      <formula>#ref!="YES"</formula>
    </cfRule>
  </conditionalFormatting>
  <conditionalFormatting sqref="AC20">
    <cfRule type="expression" priority="2026" aboveAverage="0" equalAverage="0" bottom="0" percent="0" rank="0" text="" dxfId="36">
      <formula>#ref!="YES"</formula>
    </cfRule>
  </conditionalFormatting>
  <conditionalFormatting sqref="AD20">
    <cfRule type="expression" priority="2027" aboveAverage="0" equalAverage="0" bottom="0" percent="0" rank="0" text="" dxfId="36">
      <formula>#ref!="YES"</formula>
    </cfRule>
  </conditionalFormatting>
  <conditionalFormatting sqref="AE20">
    <cfRule type="expression" priority="2028" aboveAverage="0" equalAverage="0" bottom="0" percent="0" rank="0" text="" dxfId="36">
      <formula>#ref!="YES"</formula>
    </cfRule>
  </conditionalFormatting>
  <conditionalFormatting sqref="AF20">
    <cfRule type="expression" priority="2029" aboveAverage="0" equalAverage="0" bottom="0" percent="0" rank="0" text="" dxfId="36">
      <formula>#ref!="YES"</formula>
    </cfRule>
  </conditionalFormatting>
  <conditionalFormatting sqref="AG20">
    <cfRule type="expression" priority="2030" aboveAverage="0" equalAverage="0" bottom="0" percent="0" rank="0" text="" dxfId="36">
      <formula>#ref!="YES"</formula>
    </cfRule>
  </conditionalFormatting>
  <conditionalFormatting sqref="AH20">
    <cfRule type="expression" priority="2031" aboveAverage="0" equalAverage="0" bottom="0" percent="0" rank="0" text="" dxfId="36">
      <formula>#ref!="YES"</formula>
    </cfRule>
  </conditionalFormatting>
  <conditionalFormatting sqref="AI20">
    <cfRule type="expression" priority="2032" aboveAverage="0" equalAverage="0" bottom="0" percent="0" rank="0" text="" dxfId="36">
      <formula>#ref!="YES"</formula>
    </cfRule>
  </conditionalFormatting>
  <conditionalFormatting sqref="AJ20">
    <cfRule type="expression" priority="2033" aboveAverage="0" equalAverage="0" bottom="0" percent="0" rank="0" text="" dxfId="36">
      <formula>#ref!="YES"</formula>
    </cfRule>
  </conditionalFormatting>
  <conditionalFormatting sqref="B21">
    <cfRule type="expression" priority="2034" aboveAverage="0" equalAverage="0" bottom="0" percent="0" rank="0" text="" dxfId="36">
      <formula>#ref!="YES"</formula>
    </cfRule>
  </conditionalFormatting>
  <conditionalFormatting sqref="C21">
    <cfRule type="expression" priority="2035" aboveAverage="0" equalAverage="0" bottom="0" percent="0" rank="0" text="" dxfId="36">
      <formula>#ref!="YES"</formula>
    </cfRule>
  </conditionalFormatting>
  <conditionalFormatting sqref="D21">
    <cfRule type="expression" priority="2036" aboveAverage="0" equalAverage="0" bottom="0" percent="0" rank="0" text="" dxfId="36">
      <formula>#ref!="YES"</formula>
    </cfRule>
  </conditionalFormatting>
  <conditionalFormatting sqref="E21">
    <cfRule type="expression" priority="2037" aboveAverage="0" equalAverage="0" bottom="0" percent="0" rank="0" text="" dxfId="36">
      <formula>#ref!="YES"</formula>
    </cfRule>
  </conditionalFormatting>
  <conditionalFormatting sqref="F21">
    <cfRule type="expression" priority="2038" aboveAverage="0" equalAverage="0" bottom="0" percent="0" rank="0" text="" dxfId="36">
      <formula>#ref!="YES"</formula>
    </cfRule>
  </conditionalFormatting>
  <conditionalFormatting sqref="G21">
    <cfRule type="expression" priority="2039" aboveAverage="0" equalAverage="0" bottom="0" percent="0" rank="0" text="" dxfId="36">
      <formula>#ref!="YES"</formula>
    </cfRule>
  </conditionalFormatting>
  <conditionalFormatting sqref="H21">
    <cfRule type="expression" priority="2040" aboveAverage="0" equalAverage="0" bottom="0" percent="0" rank="0" text="" dxfId="36">
      <formula>#ref!="YES"</formula>
    </cfRule>
  </conditionalFormatting>
  <conditionalFormatting sqref="I21">
    <cfRule type="expression" priority="2041" aboveAverage="0" equalAverage="0" bottom="0" percent="0" rank="0" text="" dxfId="36">
      <formula>#ref!="YES"</formula>
    </cfRule>
  </conditionalFormatting>
  <conditionalFormatting sqref="J21">
    <cfRule type="expression" priority="2042" aboveAverage="0" equalAverage="0" bottom="0" percent="0" rank="0" text="" dxfId="36">
      <formula>#ref!="YES"</formula>
    </cfRule>
  </conditionalFormatting>
  <conditionalFormatting sqref="K21">
    <cfRule type="expression" priority="2043" aboveAverage="0" equalAverage="0" bottom="0" percent="0" rank="0" text="" dxfId="36">
      <formula>#ref!="YES"</formula>
    </cfRule>
  </conditionalFormatting>
  <conditionalFormatting sqref="L21">
    <cfRule type="expression" priority="2044" aboveAverage="0" equalAverage="0" bottom="0" percent="0" rank="0" text="" dxfId="36">
      <formula>#ref!="YES"</formula>
    </cfRule>
  </conditionalFormatting>
  <conditionalFormatting sqref="M21">
    <cfRule type="expression" priority="2045" aboveAverage="0" equalAverage="0" bottom="0" percent="0" rank="0" text="" dxfId="36">
      <formula>#ref!="YES"</formula>
    </cfRule>
  </conditionalFormatting>
  <conditionalFormatting sqref="N21">
    <cfRule type="expression" priority="2046" aboveAverage="0" equalAverage="0" bottom="0" percent="0" rank="0" text="" dxfId="36">
      <formula>#ref!="YES"</formula>
    </cfRule>
  </conditionalFormatting>
  <conditionalFormatting sqref="O21">
    <cfRule type="expression" priority="2047" aboveAverage="0" equalAverage="0" bottom="0" percent="0" rank="0" text="" dxfId="36">
      <formula>#ref!="YES"</formula>
    </cfRule>
  </conditionalFormatting>
  <conditionalFormatting sqref="P21">
    <cfRule type="expression" priority="2048" aboveAverage="0" equalAverage="0" bottom="0" percent="0" rank="0" text="" dxfId="36">
      <formula>#ref!="YES"</formula>
    </cfRule>
  </conditionalFormatting>
  <conditionalFormatting sqref="Q21">
    <cfRule type="expression" priority="2049" aboveAverage="0" equalAverage="0" bottom="0" percent="0" rank="0" text="" dxfId="36">
      <formula>#ref!="YES"</formula>
    </cfRule>
  </conditionalFormatting>
  <conditionalFormatting sqref="R21">
    <cfRule type="expression" priority="2050" aboveAverage="0" equalAverage="0" bottom="0" percent="0" rank="0" text="" dxfId="36">
      <formula>#ref!="YES"</formula>
    </cfRule>
  </conditionalFormatting>
  <conditionalFormatting sqref="S21">
    <cfRule type="expression" priority="2051" aboveAverage="0" equalAverage="0" bottom="0" percent="0" rank="0" text="" dxfId="36">
      <formula>#ref!="YES"</formula>
    </cfRule>
  </conditionalFormatting>
  <conditionalFormatting sqref="T21">
    <cfRule type="expression" priority="2052" aboveAverage="0" equalAverage="0" bottom="0" percent="0" rank="0" text="" dxfId="36">
      <formula>#ref!="YES"</formula>
    </cfRule>
  </conditionalFormatting>
  <conditionalFormatting sqref="U21">
    <cfRule type="expression" priority="2053" aboveAverage="0" equalAverage="0" bottom="0" percent="0" rank="0" text="" dxfId="36">
      <formula>#ref!="YES"</formula>
    </cfRule>
  </conditionalFormatting>
  <conditionalFormatting sqref="V21">
    <cfRule type="expression" priority="2054" aboveAverage="0" equalAverage="0" bottom="0" percent="0" rank="0" text="" dxfId="36">
      <formula>#ref!="YES"</formula>
    </cfRule>
  </conditionalFormatting>
  <conditionalFormatting sqref="W21">
    <cfRule type="expression" priority="2055" aboveAverage="0" equalAverage="0" bottom="0" percent="0" rank="0" text="" dxfId="36">
      <formula>#ref!="YES"</formula>
    </cfRule>
  </conditionalFormatting>
  <conditionalFormatting sqref="X21">
    <cfRule type="expression" priority="2056" aboveAverage="0" equalAverage="0" bottom="0" percent="0" rank="0" text="" dxfId="36">
      <formula>#ref!="YES"</formula>
    </cfRule>
  </conditionalFormatting>
  <conditionalFormatting sqref="Y21">
    <cfRule type="expression" priority="2057" aboveAverage="0" equalAverage="0" bottom="0" percent="0" rank="0" text="" dxfId="36">
      <formula>#ref!="YES"</formula>
    </cfRule>
  </conditionalFormatting>
  <conditionalFormatting sqref="Z21">
    <cfRule type="expression" priority="2058" aboveAverage="0" equalAverage="0" bottom="0" percent="0" rank="0" text="" dxfId="36">
      <formula>#ref!="YES"</formula>
    </cfRule>
  </conditionalFormatting>
  <conditionalFormatting sqref="AA21">
    <cfRule type="expression" priority="2059" aboveAverage="0" equalAverage="0" bottom="0" percent="0" rank="0" text="" dxfId="36">
      <formula>#ref!="YES"</formula>
    </cfRule>
  </conditionalFormatting>
  <conditionalFormatting sqref="AB21">
    <cfRule type="expression" priority="2060" aboveAverage="0" equalAverage="0" bottom="0" percent="0" rank="0" text="" dxfId="36">
      <formula>#ref!="YES"</formula>
    </cfRule>
  </conditionalFormatting>
  <conditionalFormatting sqref="AC21">
    <cfRule type="expression" priority="2061" aboveAverage="0" equalAverage="0" bottom="0" percent="0" rank="0" text="" dxfId="36">
      <formula>#ref!="YES"</formula>
    </cfRule>
  </conditionalFormatting>
  <conditionalFormatting sqref="AD21">
    <cfRule type="expression" priority="2062" aboveAverage="0" equalAverage="0" bottom="0" percent="0" rank="0" text="" dxfId="36">
      <formula>#ref!="YES"</formula>
    </cfRule>
  </conditionalFormatting>
  <conditionalFormatting sqref="AE21">
    <cfRule type="expression" priority="2063" aboveAverage="0" equalAverage="0" bottom="0" percent="0" rank="0" text="" dxfId="36">
      <formula>#ref!="YES"</formula>
    </cfRule>
  </conditionalFormatting>
  <conditionalFormatting sqref="AF21">
    <cfRule type="expression" priority="2064" aboveAverage="0" equalAverage="0" bottom="0" percent="0" rank="0" text="" dxfId="36">
      <formula>#ref!="YES"</formula>
    </cfRule>
  </conditionalFormatting>
  <conditionalFormatting sqref="AG21">
    <cfRule type="expression" priority="2065" aboveAverage="0" equalAverage="0" bottom="0" percent="0" rank="0" text="" dxfId="36">
      <formula>#ref!="YES"</formula>
    </cfRule>
  </conditionalFormatting>
  <conditionalFormatting sqref="AH21">
    <cfRule type="expression" priority="2066" aboveAverage="0" equalAverage="0" bottom="0" percent="0" rank="0" text="" dxfId="36">
      <formula>#ref!="YES"</formula>
    </cfRule>
  </conditionalFormatting>
  <conditionalFormatting sqref="AI21">
    <cfRule type="expression" priority="2067" aboveAverage="0" equalAverage="0" bottom="0" percent="0" rank="0" text="" dxfId="36">
      <formula>#ref!="YES"</formula>
    </cfRule>
  </conditionalFormatting>
  <conditionalFormatting sqref="AJ21">
    <cfRule type="expression" priority="2068" aboveAverage="0" equalAverage="0" bottom="0" percent="0" rank="0" text="" dxfId="36">
      <formula>#ref!="YES"</formula>
    </cfRule>
  </conditionalFormatting>
  <conditionalFormatting sqref="B22">
    <cfRule type="expression" priority="2069" aboveAverage="0" equalAverage="0" bottom="0" percent="0" rank="0" text="" dxfId="36">
      <formula>#ref!="YES"</formula>
    </cfRule>
  </conditionalFormatting>
  <conditionalFormatting sqref="C22">
    <cfRule type="expression" priority="2070" aboveAverage="0" equalAverage="0" bottom="0" percent="0" rank="0" text="" dxfId="36">
      <formula>#ref!="YES"</formula>
    </cfRule>
  </conditionalFormatting>
  <conditionalFormatting sqref="D22">
    <cfRule type="expression" priority="2071" aboveAverage="0" equalAverage="0" bottom="0" percent="0" rank="0" text="" dxfId="36">
      <formula>#ref!="YES"</formula>
    </cfRule>
  </conditionalFormatting>
  <conditionalFormatting sqref="E22">
    <cfRule type="expression" priority="2072" aboveAverage="0" equalAverage="0" bottom="0" percent="0" rank="0" text="" dxfId="36">
      <formula>#ref!="YES"</formula>
    </cfRule>
  </conditionalFormatting>
  <conditionalFormatting sqref="F22">
    <cfRule type="expression" priority="2073" aboveAverage="0" equalAverage="0" bottom="0" percent="0" rank="0" text="" dxfId="36">
      <formula>#ref!="YES"</formula>
    </cfRule>
  </conditionalFormatting>
  <conditionalFormatting sqref="G22">
    <cfRule type="expression" priority="2074" aboveAverage="0" equalAverage="0" bottom="0" percent="0" rank="0" text="" dxfId="36">
      <formula>#ref!="YES"</formula>
    </cfRule>
  </conditionalFormatting>
  <conditionalFormatting sqref="H22">
    <cfRule type="expression" priority="2075" aboveAverage="0" equalAverage="0" bottom="0" percent="0" rank="0" text="" dxfId="36">
      <formula>#ref!="YES"</formula>
    </cfRule>
  </conditionalFormatting>
  <conditionalFormatting sqref="I22">
    <cfRule type="expression" priority="2076" aboveAverage="0" equalAverage="0" bottom="0" percent="0" rank="0" text="" dxfId="36">
      <formula>#ref!="YES"</formula>
    </cfRule>
  </conditionalFormatting>
  <conditionalFormatting sqref="J22">
    <cfRule type="expression" priority="2077" aboveAverage="0" equalAverage="0" bottom="0" percent="0" rank="0" text="" dxfId="36">
      <formula>#ref!="YES"</formula>
    </cfRule>
  </conditionalFormatting>
  <conditionalFormatting sqref="K22">
    <cfRule type="expression" priority="2078" aboveAverage="0" equalAverage="0" bottom="0" percent="0" rank="0" text="" dxfId="36">
      <formula>#ref!="YES"</formula>
    </cfRule>
  </conditionalFormatting>
  <conditionalFormatting sqref="L22">
    <cfRule type="expression" priority="2079" aboveAverage="0" equalAverage="0" bottom="0" percent="0" rank="0" text="" dxfId="36">
      <formula>#ref!="YES"</formula>
    </cfRule>
  </conditionalFormatting>
  <conditionalFormatting sqref="M22">
    <cfRule type="expression" priority="2080" aboveAverage="0" equalAverage="0" bottom="0" percent="0" rank="0" text="" dxfId="36">
      <formula>#ref!="YES"</formula>
    </cfRule>
  </conditionalFormatting>
  <conditionalFormatting sqref="N22">
    <cfRule type="expression" priority="2081" aboveAverage="0" equalAverage="0" bottom="0" percent="0" rank="0" text="" dxfId="36">
      <formula>#ref!="YES"</formula>
    </cfRule>
  </conditionalFormatting>
  <conditionalFormatting sqref="O22">
    <cfRule type="expression" priority="2082" aboveAverage="0" equalAverage="0" bottom="0" percent="0" rank="0" text="" dxfId="36">
      <formula>#ref!="YES"</formula>
    </cfRule>
  </conditionalFormatting>
  <conditionalFormatting sqref="P22">
    <cfRule type="expression" priority="2083" aboveAverage="0" equalAverage="0" bottom="0" percent="0" rank="0" text="" dxfId="36">
      <formula>#ref!="YES"</formula>
    </cfRule>
  </conditionalFormatting>
  <conditionalFormatting sqref="Q22">
    <cfRule type="expression" priority="2084" aboveAverage="0" equalAverage="0" bottom="0" percent="0" rank="0" text="" dxfId="36">
      <formula>#ref!="YES"</formula>
    </cfRule>
  </conditionalFormatting>
  <conditionalFormatting sqref="R22">
    <cfRule type="expression" priority="2085" aboveAverage="0" equalAverage="0" bottom="0" percent="0" rank="0" text="" dxfId="36">
      <formula>#ref!="YES"</formula>
    </cfRule>
  </conditionalFormatting>
  <conditionalFormatting sqref="S22">
    <cfRule type="expression" priority="2086" aboveAverage="0" equalAverage="0" bottom="0" percent="0" rank="0" text="" dxfId="36">
      <formula>#ref!="YES"</formula>
    </cfRule>
  </conditionalFormatting>
  <conditionalFormatting sqref="T22">
    <cfRule type="expression" priority="2087" aboveAverage="0" equalAverage="0" bottom="0" percent="0" rank="0" text="" dxfId="36">
      <formula>#ref!="YES"</formula>
    </cfRule>
  </conditionalFormatting>
  <conditionalFormatting sqref="U22">
    <cfRule type="expression" priority="2088" aboveAverage="0" equalAverage="0" bottom="0" percent="0" rank="0" text="" dxfId="36">
      <formula>#ref!="YES"</formula>
    </cfRule>
  </conditionalFormatting>
  <conditionalFormatting sqref="V22">
    <cfRule type="expression" priority="2089" aboveAverage="0" equalAverage="0" bottom="0" percent="0" rank="0" text="" dxfId="36">
      <formula>#ref!="YES"</formula>
    </cfRule>
  </conditionalFormatting>
  <conditionalFormatting sqref="W22">
    <cfRule type="expression" priority="2090" aboveAverage="0" equalAverage="0" bottom="0" percent="0" rank="0" text="" dxfId="36">
      <formula>#ref!="YES"</formula>
    </cfRule>
  </conditionalFormatting>
  <conditionalFormatting sqref="X22">
    <cfRule type="expression" priority="2091" aboveAverage="0" equalAverage="0" bottom="0" percent="0" rank="0" text="" dxfId="36">
      <formula>#ref!="YES"</formula>
    </cfRule>
  </conditionalFormatting>
  <conditionalFormatting sqref="Y22">
    <cfRule type="expression" priority="2092" aboveAverage="0" equalAverage="0" bottom="0" percent="0" rank="0" text="" dxfId="36">
      <formula>#ref!="YES"</formula>
    </cfRule>
  </conditionalFormatting>
  <conditionalFormatting sqref="Z22">
    <cfRule type="expression" priority="2093" aboveAverage="0" equalAverage="0" bottom="0" percent="0" rank="0" text="" dxfId="36">
      <formula>#ref!="YES"</formula>
    </cfRule>
  </conditionalFormatting>
  <conditionalFormatting sqref="AA22">
    <cfRule type="expression" priority="2094" aboveAverage="0" equalAverage="0" bottom="0" percent="0" rank="0" text="" dxfId="36">
      <formula>#ref!="YES"</formula>
    </cfRule>
  </conditionalFormatting>
  <conditionalFormatting sqref="AB22">
    <cfRule type="expression" priority="2095" aboveAverage="0" equalAverage="0" bottom="0" percent="0" rank="0" text="" dxfId="36">
      <formula>#ref!="YES"</formula>
    </cfRule>
  </conditionalFormatting>
  <conditionalFormatting sqref="AC22">
    <cfRule type="expression" priority="2096" aboveAverage="0" equalAverage="0" bottom="0" percent="0" rank="0" text="" dxfId="36">
      <formula>#ref!="YES"</formula>
    </cfRule>
  </conditionalFormatting>
  <conditionalFormatting sqref="AD22">
    <cfRule type="expression" priority="2097" aboveAverage="0" equalAverage="0" bottom="0" percent="0" rank="0" text="" dxfId="36">
      <formula>#ref!="YES"</formula>
    </cfRule>
  </conditionalFormatting>
  <conditionalFormatting sqref="AE22">
    <cfRule type="expression" priority="2098" aboveAverage="0" equalAverage="0" bottom="0" percent="0" rank="0" text="" dxfId="36">
      <formula>#ref!="YES"</formula>
    </cfRule>
  </conditionalFormatting>
  <conditionalFormatting sqref="AF22">
    <cfRule type="expression" priority="2099" aboveAverage="0" equalAverage="0" bottom="0" percent="0" rank="0" text="" dxfId="36">
      <formula>#ref!="YES"</formula>
    </cfRule>
  </conditionalFormatting>
  <conditionalFormatting sqref="AG22">
    <cfRule type="expression" priority="2100" aboveAverage="0" equalAverage="0" bottom="0" percent="0" rank="0" text="" dxfId="36">
      <formula>#ref!="YES"</formula>
    </cfRule>
  </conditionalFormatting>
  <conditionalFormatting sqref="AH22">
    <cfRule type="expression" priority="2101" aboveAverage="0" equalAverage="0" bottom="0" percent="0" rank="0" text="" dxfId="36">
      <formula>#ref!="YES"</formula>
    </cfRule>
  </conditionalFormatting>
  <conditionalFormatting sqref="AI22">
    <cfRule type="expression" priority="2102" aboveAverage="0" equalAverage="0" bottom="0" percent="0" rank="0" text="" dxfId="36">
      <formula>#ref!="YES"</formula>
    </cfRule>
  </conditionalFormatting>
  <conditionalFormatting sqref="AJ22">
    <cfRule type="expression" priority="2103" aboveAverage="0" equalAverage="0" bottom="0" percent="0" rank="0" text="" dxfId="36">
      <formula>#ref!="YES"</formula>
    </cfRule>
  </conditionalFormatting>
  <conditionalFormatting sqref="B23">
    <cfRule type="expression" priority="2104" aboveAverage="0" equalAverage="0" bottom="0" percent="0" rank="0" text="" dxfId="36">
      <formula>#ref!="YES"</formula>
    </cfRule>
  </conditionalFormatting>
  <conditionalFormatting sqref="C23">
    <cfRule type="expression" priority="2105" aboveAverage="0" equalAverage="0" bottom="0" percent="0" rank="0" text="" dxfId="36">
      <formula>#ref!="YES"</formula>
    </cfRule>
  </conditionalFormatting>
  <conditionalFormatting sqref="D23">
    <cfRule type="expression" priority="2106" aboveAverage="0" equalAverage="0" bottom="0" percent="0" rank="0" text="" dxfId="36">
      <formula>#ref!="YES"</formula>
    </cfRule>
  </conditionalFormatting>
  <conditionalFormatting sqref="E23">
    <cfRule type="expression" priority="2107" aboveAverage="0" equalAverage="0" bottom="0" percent="0" rank="0" text="" dxfId="36">
      <formula>#ref!="YES"</formula>
    </cfRule>
  </conditionalFormatting>
  <conditionalFormatting sqref="F23">
    <cfRule type="expression" priority="2108" aboveAverage="0" equalAverage="0" bottom="0" percent="0" rank="0" text="" dxfId="36">
      <formula>#ref!="YES"</formula>
    </cfRule>
  </conditionalFormatting>
  <conditionalFormatting sqref="G23">
    <cfRule type="expression" priority="2109" aboveAverage="0" equalAverage="0" bottom="0" percent="0" rank="0" text="" dxfId="36">
      <formula>#ref!="YES"</formula>
    </cfRule>
  </conditionalFormatting>
  <conditionalFormatting sqref="H23">
    <cfRule type="expression" priority="2110" aboveAverage="0" equalAverage="0" bottom="0" percent="0" rank="0" text="" dxfId="36">
      <formula>#ref!="YES"</formula>
    </cfRule>
  </conditionalFormatting>
  <conditionalFormatting sqref="I23">
    <cfRule type="expression" priority="2111" aboveAverage="0" equalAverage="0" bottom="0" percent="0" rank="0" text="" dxfId="36">
      <formula>#ref!="YES"</formula>
    </cfRule>
  </conditionalFormatting>
  <conditionalFormatting sqref="J23">
    <cfRule type="expression" priority="2112" aboveAverage="0" equalAverage="0" bottom="0" percent="0" rank="0" text="" dxfId="36">
      <formula>#ref!="YES"</formula>
    </cfRule>
  </conditionalFormatting>
  <conditionalFormatting sqref="K23">
    <cfRule type="expression" priority="2113" aboveAverage="0" equalAverage="0" bottom="0" percent="0" rank="0" text="" dxfId="36">
      <formula>#ref!="YES"</formula>
    </cfRule>
  </conditionalFormatting>
  <conditionalFormatting sqref="L23">
    <cfRule type="expression" priority="2114" aboveAverage="0" equalAverage="0" bottom="0" percent="0" rank="0" text="" dxfId="36">
      <formula>#ref!="YES"</formula>
    </cfRule>
  </conditionalFormatting>
  <conditionalFormatting sqref="M23">
    <cfRule type="expression" priority="2115" aboveAverage="0" equalAverage="0" bottom="0" percent="0" rank="0" text="" dxfId="36">
      <formula>#ref!="YES"</formula>
    </cfRule>
  </conditionalFormatting>
  <conditionalFormatting sqref="N23">
    <cfRule type="expression" priority="2116" aboveAverage="0" equalAverage="0" bottom="0" percent="0" rank="0" text="" dxfId="36">
      <formula>#ref!="YES"</formula>
    </cfRule>
  </conditionalFormatting>
  <conditionalFormatting sqref="O23">
    <cfRule type="expression" priority="2117" aboveAverage="0" equalAverage="0" bottom="0" percent="0" rank="0" text="" dxfId="36">
      <formula>#ref!="YES"</formula>
    </cfRule>
  </conditionalFormatting>
  <conditionalFormatting sqref="P23">
    <cfRule type="expression" priority="2118" aboveAverage="0" equalAverage="0" bottom="0" percent="0" rank="0" text="" dxfId="36">
      <formula>#ref!="YES"</formula>
    </cfRule>
  </conditionalFormatting>
  <conditionalFormatting sqref="Q23">
    <cfRule type="expression" priority="2119" aboveAverage="0" equalAverage="0" bottom="0" percent="0" rank="0" text="" dxfId="36">
      <formula>#ref!="YES"</formula>
    </cfRule>
  </conditionalFormatting>
  <conditionalFormatting sqref="R23">
    <cfRule type="expression" priority="2120" aboveAverage="0" equalAverage="0" bottom="0" percent="0" rank="0" text="" dxfId="36">
      <formula>#ref!="YES"</formula>
    </cfRule>
  </conditionalFormatting>
  <conditionalFormatting sqref="S23">
    <cfRule type="expression" priority="2121" aboveAverage="0" equalAverage="0" bottom="0" percent="0" rank="0" text="" dxfId="36">
      <formula>#ref!="YES"</formula>
    </cfRule>
  </conditionalFormatting>
  <conditionalFormatting sqref="T23">
    <cfRule type="expression" priority="2122" aboveAverage="0" equalAverage="0" bottom="0" percent="0" rank="0" text="" dxfId="36">
      <formula>#ref!="YES"</formula>
    </cfRule>
  </conditionalFormatting>
  <conditionalFormatting sqref="U23">
    <cfRule type="expression" priority="2123" aboveAverage="0" equalAverage="0" bottom="0" percent="0" rank="0" text="" dxfId="36">
      <formula>#ref!="YES"</formula>
    </cfRule>
  </conditionalFormatting>
  <conditionalFormatting sqref="V23">
    <cfRule type="expression" priority="2124" aboveAverage="0" equalAverage="0" bottom="0" percent="0" rank="0" text="" dxfId="36">
      <formula>#ref!="YES"</formula>
    </cfRule>
  </conditionalFormatting>
  <conditionalFormatting sqref="W23">
    <cfRule type="expression" priority="2125" aboveAverage="0" equalAverage="0" bottom="0" percent="0" rank="0" text="" dxfId="36">
      <formula>#ref!="YES"</formula>
    </cfRule>
  </conditionalFormatting>
  <conditionalFormatting sqref="X23">
    <cfRule type="expression" priority="2126" aboveAverage="0" equalAverage="0" bottom="0" percent="0" rank="0" text="" dxfId="36">
      <formula>#ref!="YES"</formula>
    </cfRule>
  </conditionalFormatting>
  <conditionalFormatting sqref="Y23">
    <cfRule type="expression" priority="2127" aboveAverage="0" equalAverage="0" bottom="0" percent="0" rank="0" text="" dxfId="36">
      <formula>#ref!="YES"</formula>
    </cfRule>
  </conditionalFormatting>
  <conditionalFormatting sqref="Z23">
    <cfRule type="expression" priority="2128" aboveAverage="0" equalAverage="0" bottom="0" percent="0" rank="0" text="" dxfId="36">
      <formula>#ref!="YES"</formula>
    </cfRule>
  </conditionalFormatting>
  <conditionalFormatting sqref="AA23">
    <cfRule type="expression" priority="2129" aboveAverage="0" equalAverage="0" bottom="0" percent="0" rank="0" text="" dxfId="36">
      <formula>#ref!="YES"</formula>
    </cfRule>
  </conditionalFormatting>
  <conditionalFormatting sqref="AB23">
    <cfRule type="expression" priority="2130" aboveAverage="0" equalAverage="0" bottom="0" percent="0" rank="0" text="" dxfId="36">
      <formula>#ref!="YES"</formula>
    </cfRule>
  </conditionalFormatting>
  <conditionalFormatting sqref="AC23">
    <cfRule type="expression" priority="2131" aboveAverage="0" equalAverage="0" bottom="0" percent="0" rank="0" text="" dxfId="36">
      <formula>#ref!="YES"</formula>
    </cfRule>
  </conditionalFormatting>
  <conditionalFormatting sqref="AD23">
    <cfRule type="expression" priority="2132" aboveAverage="0" equalAverage="0" bottom="0" percent="0" rank="0" text="" dxfId="36">
      <formula>#ref!="YES"</formula>
    </cfRule>
  </conditionalFormatting>
  <conditionalFormatting sqref="AE23">
    <cfRule type="expression" priority="2133" aboveAverage="0" equalAverage="0" bottom="0" percent="0" rank="0" text="" dxfId="36">
      <formula>#ref!="YES"</formula>
    </cfRule>
  </conditionalFormatting>
  <conditionalFormatting sqref="AF23">
    <cfRule type="expression" priority="2134" aboveAverage="0" equalAverage="0" bottom="0" percent="0" rank="0" text="" dxfId="36">
      <formula>#ref!="YES"</formula>
    </cfRule>
  </conditionalFormatting>
  <conditionalFormatting sqref="AG23">
    <cfRule type="expression" priority="2135" aboveAverage="0" equalAverage="0" bottom="0" percent="0" rank="0" text="" dxfId="36">
      <formula>#ref!="YES"</formula>
    </cfRule>
  </conditionalFormatting>
  <conditionalFormatting sqref="AH23">
    <cfRule type="expression" priority="2136" aboveAverage="0" equalAverage="0" bottom="0" percent="0" rank="0" text="" dxfId="36">
      <formula>#ref!="YES"</formula>
    </cfRule>
  </conditionalFormatting>
  <conditionalFormatting sqref="AI23">
    <cfRule type="expression" priority="2137" aboveAverage="0" equalAverage="0" bottom="0" percent="0" rank="0" text="" dxfId="36">
      <formula>#ref!="YES"</formula>
    </cfRule>
  </conditionalFormatting>
  <conditionalFormatting sqref="AJ23">
    <cfRule type="expression" priority="2138" aboveAverage="0" equalAverage="0" bottom="0" percent="0" rank="0" text="" dxfId="36">
      <formula>#ref!="YES"</formula>
    </cfRule>
  </conditionalFormatting>
  <conditionalFormatting sqref="B24">
    <cfRule type="expression" priority="2139" aboveAverage="0" equalAverage="0" bottom="0" percent="0" rank="0" text="" dxfId="36">
      <formula>#ref!="YES"</formula>
    </cfRule>
  </conditionalFormatting>
  <conditionalFormatting sqref="C24">
    <cfRule type="expression" priority="2140" aboveAverage="0" equalAverage="0" bottom="0" percent="0" rank="0" text="" dxfId="36">
      <formula>#ref!="YES"</formula>
    </cfRule>
  </conditionalFormatting>
  <conditionalFormatting sqref="D24">
    <cfRule type="expression" priority="2141" aboveAverage="0" equalAverage="0" bottom="0" percent="0" rank="0" text="" dxfId="36">
      <formula>#ref!="YES"</formula>
    </cfRule>
  </conditionalFormatting>
  <conditionalFormatting sqref="E24">
    <cfRule type="expression" priority="2142" aboveAverage="0" equalAverage="0" bottom="0" percent="0" rank="0" text="" dxfId="36">
      <formula>#ref!="YES"</formula>
    </cfRule>
  </conditionalFormatting>
  <conditionalFormatting sqref="F24">
    <cfRule type="expression" priority="2143" aboveAverage="0" equalAverage="0" bottom="0" percent="0" rank="0" text="" dxfId="36">
      <formula>#ref!="YES"</formula>
    </cfRule>
  </conditionalFormatting>
  <conditionalFormatting sqref="G24">
    <cfRule type="expression" priority="2144" aboveAverage="0" equalAverage="0" bottom="0" percent="0" rank="0" text="" dxfId="36">
      <formula>#ref!="YES"</formula>
    </cfRule>
  </conditionalFormatting>
  <conditionalFormatting sqref="H24">
    <cfRule type="expression" priority="2145" aboveAverage="0" equalAverage="0" bottom="0" percent="0" rank="0" text="" dxfId="36">
      <formula>#ref!="YES"</formula>
    </cfRule>
  </conditionalFormatting>
  <conditionalFormatting sqref="I24">
    <cfRule type="expression" priority="2146" aboveAverage="0" equalAverage="0" bottom="0" percent="0" rank="0" text="" dxfId="36">
      <formula>#ref!="YES"</formula>
    </cfRule>
  </conditionalFormatting>
  <conditionalFormatting sqref="J24">
    <cfRule type="expression" priority="2147" aboveAverage="0" equalAverage="0" bottom="0" percent="0" rank="0" text="" dxfId="36">
      <formula>#ref!="YES"</formula>
    </cfRule>
  </conditionalFormatting>
  <conditionalFormatting sqref="K24">
    <cfRule type="expression" priority="2148" aboveAverage="0" equalAverage="0" bottom="0" percent="0" rank="0" text="" dxfId="36">
      <formula>#ref!="YES"</formula>
    </cfRule>
  </conditionalFormatting>
  <conditionalFormatting sqref="L24">
    <cfRule type="expression" priority="2149" aboveAverage="0" equalAverage="0" bottom="0" percent="0" rank="0" text="" dxfId="36">
      <formula>#ref!="YES"</formula>
    </cfRule>
  </conditionalFormatting>
  <conditionalFormatting sqref="M24">
    <cfRule type="expression" priority="2150" aboveAverage="0" equalAverage="0" bottom="0" percent="0" rank="0" text="" dxfId="36">
      <formula>#ref!="YES"</formula>
    </cfRule>
  </conditionalFormatting>
  <conditionalFormatting sqref="N24">
    <cfRule type="expression" priority="2151" aboveAverage="0" equalAverage="0" bottom="0" percent="0" rank="0" text="" dxfId="36">
      <formula>#ref!="YES"</formula>
    </cfRule>
  </conditionalFormatting>
  <conditionalFormatting sqref="O24">
    <cfRule type="expression" priority="2152" aboveAverage="0" equalAverage="0" bottom="0" percent="0" rank="0" text="" dxfId="36">
      <formula>#ref!="YES"</formula>
    </cfRule>
  </conditionalFormatting>
  <conditionalFormatting sqref="P24">
    <cfRule type="expression" priority="2153" aboveAverage="0" equalAverage="0" bottom="0" percent="0" rank="0" text="" dxfId="36">
      <formula>#ref!="YES"</formula>
    </cfRule>
  </conditionalFormatting>
  <conditionalFormatting sqref="Q24">
    <cfRule type="expression" priority="2154" aboveAverage="0" equalAverage="0" bottom="0" percent="0" rank="0" text="" dxfId="36">
      <formula>#ref!="YES"</formula>
    </cfRule>
  </conditionalFormatting>
  <conditionalFormatting sqref="R24">
    <cfRule type="expression" priority="2155" aboveAverage="0" equalAverage="0" bottom="0" percent="0" rank="0" text="" dxfId="36">
      <formula>#ref!="YES"</formula>
    </cfRule>
  </conditionalFormatting>
  <conditionalFormatting sqref="S24">
    <cfRule type="expression" priority="2156" aboveAverage="0" equalAverage="0" bottom="0" percent="0" rank="0" text="" dxfId="36">
      <formula>#ref!="YES"</formula>
    </cfRule>
  </conditionalFormatting>
  <conditionalFormatting sqref="T24">
    <cfRule type="expression" priority="2157" aboveAverage="0" equalAverage="0" bottom="0" percent="0" rank="0" text="" dxfId="36">
      <formula>#ref!="YES"</formula>
    </cfRule>
  </conditionalFormatting>
  <conditionalFormatting sqref="U24">
    <cfRule type="expression" priority="2158" aboveAverage="0" equalAverage="0" bottom="0" percent="0" rank="0" text="" dxfId="36">
      <formula>#ref!="YES"</formula>
    </cfRule>
  </conditionalFormatting>
  <conditionalFormatting sqref="V24">
    <cfRule type="expression" priority="2159" aboveAverage="0" equalAverage="0" bottom="0" percent="0" rank="0" text="" dxfId="36">
      <formula>#ref!="YES"</formula>
    </cfRule>
  </conditionalFormatting>
  <conditionalFormatting sqref="W24">
    <cfRule type="expression" priority="2160" aboveAverage="0" equalAverage="0" bottom="0" percent="0" rank="0" text="" dxfId="36">
      <formula>#ref!="YES"</formula>
    </cfRule>
  </conditionalFormatting>
  <conditionalFormatting sqref="X24">
    <cfRule type="expression" priority="2161" aboveAverage="0" equalAverage="0" bottom="0" percent="0" rank="0" text="" dxfId="36">
      <formula>#ref!="YES"</formula>
    </cfRule>
  </conditionalFormatting>
  <conditionalFormatting sqref="Y24">
    <cfRule type="expression" priority="2162" aboveAverage="0" equalAverage="0" bottom="0" percent="0" rank="0" text="" dxfId="36">
      <formula>#ref!="YES"</formula>
    </cfRule>
  </conditionalFormatting>
  <conditionalFormatting sqref="Z24">
    <cfRule type="expression" priority="2163" aboveAverage="0" equalAverage="0" bottom="0" percent="0" rank="0" text="" dxfId="36">
      <formula>#ref!="YES"</formula>
    </cfRule>
  </conditionalFormatting>
  <conditionalFormatting sqref="AA24">
    <cfRule type="expression" priority="2164" aboveAverage="0" equalAverage="0" bottom="0" percent="0" rank="0" text="" dxfId="36">
      <formula>#ref!="YES"</formula>
    </cfRule>
  </conditionalFormatting>
  <conditionalFormatting sqref="AB24">
    <cfRule type="expression" priority="2165" aboveAverage="0" equalAverage="0" bottom="0" percent="0" rank="0" text="" dxfId="36">
      <formula>#ref!="YES"</formula>
    </cfRule>
  </conditionalFormatting>
  <conditionalFormatting sqref="AC24">
    <cfRule type="expression" priority="2166" aboveAverage="0" equalAverage="0" bottom="0" percent="0" rank="0" text="" dxfId="36">
      <formula>#ref!="YES"</formula>
    </cfRule>
  </conditionalFormatting>
  <conditionalFormatting sqref="AD24">
    <cfRule type="expression" priority="2167" aboveAverage="0" equalAverage="0" bottom="0" percent="0" rank="0" text="" dxfId="36">
      <formula>#ref!="YES"</formula>
    </cfRule>
  </conditionalFormatting>
  <conditionalFormatting sqref="AE24">
    <cfRule type="expression" priority="2168" aboveAverage="0" equalAverage="0" bottom="0" percent="0" rank="0" text="" dxfId="36">
      <formula>#ref!="YES"</formula>
    </cfRule>
  </conditionalFormatting>
  <conditionalFormatting sqref="AF24">
    <cfRule type="expression" priority="2169" aboveAverage="0" equalAverage="0" bottom="0" percent="0" rank="0" text="" dxfId="36">
      <formula>#ref!="YES"</formula>
    </cfRule>
  </conditionalFormatting>
  <conditionalFormatting sqref="AG24">
    <cfRule type="expression" priority="2170" aboveAverage="0" equalAverage="0" bottom="0" percent="0" rank="0" text="" dxfId="36">
      <formula>#ref!="YES"</formula>
    </cfRule>
  </conditionalFormatting>
  <conditionalFormatting sqref="AH24">
    <cfRule type="expression" priority="2171" aboveAverage="0" equalAverage="0" bottom="0" percent="0" rank="0" text="" dxfId="36">
      <formula>#ref!="YES"</formula>
    </cfRule>
  </conditionalFormatting>
  <conditionalFormatting sqref="AI24">
    <cfRule type="expression" priority="2172" aboveAverage="0" equalAverage="0" bottom="0" percent="0" rank="0" text="" dxfId="36">
      <formula>#ref!="YES"</formula>
    </cfRule>
  </conditionalFormatting>
  <conditionalFormatting sqref="AJ24">
    <cfRule type="expression" priority="2173" aboveAverage="0" equalAverage="0" bottom="0" percent="0" rank="0" text="" dxfId="36">
      <formula>#ref!="YES"</formula>
    </cfRule>
  </conditionalFormatting>
  <conditionalFormatting sqref="B25">
    <cfRule type="expression" priority="2174" aboveAverage="0" equalAverage="0" bottom="0" percent="0" rank="0" text="" dxfId="36">
      <formula>#ref!="YES"</formula>
    </cfRule>
  </conditionalFormatting>
  <conditionalFormatting sqref="C25">
    <cfRule type="expression" priority="2175" aboveAverage="0" equalAverage="0" bottom="0" percent="0" rank="0" text="" dxfId="36">
      <formula>#ref!="YES"</formula>
    </cfRule>
  </conditionalFormatting>
  <conditionalFormatting sqref="D25">
    <cfRule type="expression" priority="2176" aboveAverage="0" equalAverage="0" bottom="0" percent="0" rank="0" text="" dxfId="36">
      <formula>#ref!="YES"</formula>
    </cfRule>
  </conditionalFormatting>
  <conditionalFormatting sqref="E25">
    <cfRule type="expression" priority="2177" aboveAverage="0" equalAverage="0" bottom="0" percent="0" rank="0" text="" dxfId="36">
      <formula>#ref!="YES"</formula>
    </cfRule>
  </conditionalFormatting>
  <conditionalFormatting sqref="F25">
    <cfRule type="expression" priority="2178" aboveAverage="0" equalAverage="0" bottom="0" percent="0" rank="0" text="" dxfId="36">
      <formula>#ref!="YES"</formula>
    </cfRule>
  </conditionalFormatting>
  <conditionalFormatting sqref="G25">
    <cfRule type="expression" priority="2179" aboveAverage="0" equalAverage="0" bottom="0" percent="0" rank="0" text="" dxfId="36">
      <formula>#ref!="YES"</formula>
    </cfRule>
  </conditionalFormatting>
  <conditionalFormatting sqref="H25">
    <cfRule type="expression" priority="2180" aboveAverage="0" equalAverage="0" bottom="0" percent="0" rank="0" text="" dxfId="36">
      <formula>#ref!="YES"</formula>
    </cfRule>
  </conditionalFormatting>
  <conditionalFormatting sqref="I25">
    <cfRule type="expression" priority="2181" aboveAverage="0" equalAverage="0" bottom="0" percent="0" rank="0" text="" dxfId="36">
      <formula>#ref!="YES"</formula>
    </cfRule>
  </conditionalFormatting>
  <conditionalFormatting sqref="J25">
    <cfRule type="expression" priority="2182" aboveAverage="0" equalAverage="0" bottom="0" percent="0" rank="0" text="" dxfId="36">
      <formula>#ref!="YES"</formula>
    </cfRule>
  </conditionalFormatting>
  <conditionalFormatting sqref="K25">
    <cfRule type="expression" priority="2183" aboveAverage="0" equalAverage="0" bottom="0" percent="0" rank="0" text="" dxfId="36">
      <formula>#ref!="YES"</formula>
    </cfRule>
  </conditionalFormatting>
  <conditionalFormatting sqref="L25">
    <cfRule type="expression" priority="2184" aboveAverage="0" equalAverage="0" bottom="0" percent="0" rank="0" text="" dxfId="36">
      <formula>#ref!="YES"</formula>
    </cfRule>
  </conditionalFormatting>
  <conditionalFormatting sqref="M25">
    <cfRule type="expression" priority="2185" aboveAverage="0" equalAverage="0" bottom="0" percent="0" rank="0" text="" dxfId="36">
      <formula>#ref!="YES"</formula>
    </cfRule>
  </conditionalFormatting>
  <conditionalFormatting sqref="N25">
    <cfRule type="expression" priority="2186" aboveAverage="0" equalAverage="0" bottom="0" percent="0" rank="0" text="" dxfId="36">
      <formula>#ref!="YES"</formula>
    </cfRule>
  </conditionalFormatting>
  <conditionalFormatting sqref="O25">
    <cfRule type="expression" priority="2187" aboveAverage="0" equalAverage="0" bottom="0" percent="0" rank="0" text="" dxfId="36">
      <formula>#ref!="YES"</formula>
    </cfRule>
  </conditionalFormatting>
  <conditionalFormatting sqref="P25">
    <cfRule type="expression" priority="2188" aboveAverage="0" equalAverage="0" bottom="0" percent="0" rank="0" text="" dxfId="36">
      <formula>#ref!="YES"</formula>
    </cfRule>
  </conditionalFormatting>
  <conditionalFormatting sqref="Q25">
    <cfRule type="expression" priority="2189" aboveAverage="0" equalAverage="0" bottom="0" percent="0" rank="0" text="" dxfId="36">
      <formula>#ref!="YES"</formula>
    </cfRule>
  </conditionalFormatting>
  <conditionalFormatting sqref="R25">
    <cfRule type="expression" priority="2190" aboveAverage="0" equalAverage="0" bottom="0" percent="0" rank="0" text="" dxfId="36">
      <formula>#ref!="YES"</formula>
    </cfRule>
  </conditionalFormatting>
  <conditionalFormatting sqref="S25">
    <cfRule type="expression" priority="2191" aboveAverage="0" equalAverage="0" bottom="0" percent="0" rank="0" text="" dxfId="36">
      <formula>#ref!="YES"</formula>
    </cfRule>
  </conditionalFormatting>
  <conditionalFormatting sqref="T25">
    <cfRule type="expression" priority="2192" aboveAverage="0" equalAverage="0" bottom="0" percent="0" rank="0" text="" dxfId="36">
      <formula>#ref!="YES"</formula>
    </cfRule>
  </conditionalFormatting>
  <conditionalFormatting sqref="U25">
    <cfRule type="expression" priority="2193" aboveAverage="0" equalAverage="0" bottom="0" percent="0" rank="0" text="" dxfId="36">
      <formula>#ref!="YES"</formula>
    </cfRule>
  </conditionalFormatting>
  <conditionalFormatting sqref="V25">
    <cfRule type="expression" priority="2194" aboveAverage="0" equalAverage="0" bottom="0" percent="0" rank="0" text="" dxfId="36">
      <formula>#ref!="YES"</formula>
    </cfRule>
  </conditionalFormatting>
  <conditionalFormatting sqref="W25">
    <cfRule type="expression" priority="2195" aboveAverage="0" equalAverage="0" bottom="0" percent="0" rank="0" text="" dxfId="36">
      <formula>#ref!="YES"</formula>
    </cfRule>
  </conditionalFormatting>
  <conditionalFormatting sqref="X25">
    <cfRule type="expression" priority="2196" aboveAverage="0" equalAverage="0" bottom="0" percent="0" rank="0" text="" dxfId="36">
      <formula>#ref!="YES"</formula>
    </cfRule>
  </conditionalFormatting>
  <conditionalFormatting sqref="Y25">
    <cfRule type="expression" priority="2197" aboveAverage="0" equalAverage="0" bottom="0" percent="0" rank="0" text="" dxfId="36">
      <formula>#ref!="YES"</formula>
    </cfRule>
  </conditionalFormatting>
  <conditionalFormatting sqref="Z25">
    <cfRule type="expression" priority="2198" aboveAverage="0" equalAverage="0" bottom="0" percent="0" rank="0" text="" dxfId="36">
      <formula>#ref!="YES"</formula>
    </cfRule>
  </conditionalFormatting>
  <conditionalFormatting sqref="AA25">
    <cfRule type="expression" priority="2199" aboveAverage="0" equalAverage="0" bottom="0" percent="0" rank="0" text="" dxfId="36">
      <formula>#ref!="YES"</formula>
    </cfRule>
  </conditionalFormatting>
  <conditionalFormatting sqref="AB25">
    <cfRule type="expression" priority="2200" aboveAverage="0" equalAverage="0" bottom="0" percent="0" rank="0" text="" dxfId="36">
      <formula>#ref!="YES"</formula>
    </cfRule>
  </conditionalFormatting>
  <conditionalFormatting sqref="AC25">
    <cfRule type="expression" priority="2201" aboveAverage="0" equalAverage="0" bottom="0" percent="0" rank="0" text="" dxfId="36">
      <formula>#ref!="YES"</formula>
    </cfRule>
  </conditionalFormatting>
  <conditionalFormatting sqref="AD25">
    <cfRule type="expression" priority="2202" aboveAverage="0" equalAverage="0" bottom="0" percent="0" rank="0" text="" dxfId="36">
      <formula>#ref!="YES"</formula>
    </cfRule>
  </conditionalFormatting>
  <conditionalFormatting sqref="AE25">
    <cfRule type="expression" priority="2203" aboveAverage="0" equalAverage="0" bottom="0" percent="0" rank="0" text="" dxfId="36">
      <formula>#ref!="YES"</formula>
    </cfRule>
  </conditionalFormatting>
  <conditionalFormatting sqref="AF25">
    <cfRule type="expression" priority="2204" aboveAverage="0" equalAverage="0" bottom="0" percent="0" rank="0" text="" dxfId="36">
      <formula>#ref!="YES"</formula>
    </cfRule>
  </conditionalFormatting>
  <conditionalFormatting sqref="AG25">
    <cfRule type="expression" priority="2205" aboveAverage="0" equalAverage="0" bottom="0" percent="0" rank="0" text="" dxfId="36">
      <formula>#ref!="YES"</formula>
    </cfRule>
  </conditionalFormatting>
  <conditionalFormatting sqref="AH25">
    <cfRule type="expression" priority="2206" aboveAverage="0" equalAverage="0" bottom="0" percent="0" rank="0" text="" dxfId="36">
      <formula>#ref!="YES"</formula>
    </cfRule>
  </conditionalFormatting>
  <conditionalFormatting sqref="AI25">
    <cfRule type="expression" priority="2207" aboveAverage="0" equalAverage="0" bottom="0" percent="0" rank="0" text="" dxfId="36">
      <formula>#ref!="YES"</formula>
    </cfRule>
  </conditionalFormatting>
  <conditionalFormatting sqref="AJ25">
    <cfRule type="expression" priority="2208" aboveAverage="0" equalAverage="0" bottom="0" percent="0" rank="0" text="" dxfId="36">
      <formula>#ref!="YES"</formula>
    </cfRule>
  </conditionalFormatting>
  <conditionalFormatting sqref="B26">
    <cfRule type="expression" priority="2209" aboveAverage="0" equalAverage="0" bottom="0" percent="0" rank="0" text="" dxfId="36">
      <formula>#ref!="YES"</formula>
    </cfRule>
  </conditionalFormatting>
  <conditionalFormatting sqref="C26">
    <cfRule type="expression" priority="2210" aboveAverage="0" equalAverage="0" bottom="0" percent="0" rank="0" text="" dxfId="36">
      <formula>#ref!="YES"</formula>
    </cfRule>
  </conditionalFormatting>
  <conditionalFormatting sqref="D26">
    <cfRule type="expression" priority="2211" aboveAverage="0" equalAverage="0" bottom="0" percent="0" rank="0" text="" dxfId="36">
      <formula>#ref!="YES"</formula>
    </cfRule>
  </conditionalFormatting>
  <conditionalFormatting sqref="E26">
    <cfRule type="expression" priority="2212" aboveAverage="0" equalAverage="0" bottom="0" percent="0" rank="0" text="" dxfId="36">
      <formula>#ref!="YES"</formula>
    </cfRule>
  </conditionalFormatting>
  <conditionalFormatting sqref="F26">
    <cfRule type="expression" priority="2213" aboveAverage="0" equalAverage="0" bottom="0" percent="0" rank="0" text="" dxfId="36">
      <formula>#ref!="YES"</formula>
    </cfRule>
  </conditionalFormatting>
  <conditionalFormatting sqref="G26">
    <cfRule type="expression" priority="2214" aboveAverage="0" equalAverage="0" bottom="0" percent="0" rank="0" text="" dxfId="36">
      <formula>#ref!="YES"</formula>
    </cfRule>
  </conditionalFormatting>
  <conditionalFormatting sqref="H26">
    <cfRule type="expression" priority="2215" aboveAverage="0" equalAverage="0" bottom="0" percent="0" rank="0" text="" dxfId="36">
      <formula>#ref!="YES"</formula>
    </cfRule>
  </conditionalFormatting>
  <conditionalFormatting sqref="I26">
    <cfRule type="expression" priority="2216" aboveAverage="0" equalAverage="0" bottom="0" percent="0" rank="0" text="" dxfId="36">
      <formula>#ref!="YES"</formula>
    </cfRule>
  </conditionalFormatting>
  <conditionalFormatting sqref="J26">
    <cfRule type="expression" priority="2217" aboveAverage="0" equalAverage="0" bottom="0" percent="0" rank="0" text="" dxfId="36">
      <formula>#ref!="YES"</formula>
    </cfRule>
  </conditionalFormatting>
  <conditionalFormatting sqref="K26">
    <cfRule type="expression" priority="2218" aboveAverage="0" equalAverage="0" bottom="0" percent="0" rank="0" text="" dxfId="36">
      <formula>#ref!="YES"</formula>
    </cfRule>
  </conditionalFormatting>
  <conditionalFormatting sqref="L26">
    <cfRule type="expression" priority="2219" aboveAverage="0" equalAverage="0" bottom="0" percent="0" rank="0" text="" dxfId="36">
      <formula>#ref!="YES"</formula>
    </cfRule>
  </conditionalFormatting>
  <conditionalFormatting sqref="M26">
    <cfRule type="expression" priority="2220" aboveAverage="0" equalAverage="0" bottom="0" percent="0" rank="0" text="" dxfId="36">
      <formula>#ref!="YES"</formula>
    </cfRule>
  </conditionalFormatting>
  <conditionalFormatting sqref="N26">
    <cfRule type="expression" priority="2221" aboveAverage="0" equalAverage="0" bottom="0" percent="0" rank="0" text="" dxfId="36">
      <formula>#ref!="YES"</formula>
    </cfRule>
  </conditionalFormatting>
  <conditionalFormatting sqref="O26">
    <cfRule type="expression" priority="2222" aboveAverage="0" equalAverage="0" bottom="0" percent="0" rank="0" text="" dxfId="36">
      <formula>#ref!="YES"</formula>
    </cfRule>
  </conditionalFormatting>
  <conditionalFormatting sqref="P26">
    <cfRule type="expression" priority="2223" aboveAverage="0" equalAverage="0" bottom="0" percent="0" rank="0" text="" dxfId="36">
      <formula>#ref!="YES"</formula>
    </cfRule>
  </conditionalFormatting>
  <conditionalFormatting sqref="Q26">
    <cfRule type="expression" priority="2224" aboveAverage="0" equalAverage="0" bottom="0" percent="0" rank="0" text="" dxfId="36">
      <formula>#ref!="YES"</formula>
    </cfRule>
  </conditionalFormatting>
  <conditionalFormatting sqref="R26">
    <cfRule type="expression" priority="2225" aboveAverage="0" equalAverage="0" bottom="0" percent="0" rank="0" text="" dxfId="36">
      <formula>#ref!="YES"</formula>
    </cfRule>
  </conditionalFormatting>
  <conditionalFormatting sqref="S26">
    <cfRule type="expression" priority="2226" aboveAverage="0" equalAverage="0" bottom="0" percent="0" rank="0" text="" dxfId="36">
      <formula>#ref!="YES"</formula>
    </cfRule>
  </conditionalFormatting>
  <conditionalFormatting sqref="T26">
    <cfRule type="expression" priority="2227" aboveAverage="0" equalAverage="0" bottom="0" percent="0" rank="0" text="" dxfId="36">
      <formula>#ref!="YES"</formula>
    </cfRule>
  </conditionalFormatting>
  <conditionalFormatting sqref="U26">
    <cfRule type="expression" priority="2228" aboveAverage="0" equalAverage="0" bottom="0" percent="0" rank="0" text="" dxfId="36">
      <formula>#ref!="YES"</formula>
    </cfRule>
  </conditionalFormatting>
  <conditionalFormatting sqref="V26">
    <cfRule type="expression" priority="2229" aboveAverage="0" equalAverage="0" bottom="0" percent="0" rank="0" text="" dxfId="36">
      <formula>#ref!="YES"</formula>
    </cfRule>
  </conditionalFormatting>
  <conditionalFormatting sqref="W26">
    <cfRule type="expression" priority="2230" aboveAverage="0" equalAverage="0" bottom="0" percent="0" rank="0" text="" dxfId="36">
      <formula>#ref!="YES"</formula>
    </cfRule>
  </conditionalFormatting>
  <conditionalFormatting sqref="X26">
    <cfRule type="expression" priority="2231" aboveAverage="0" equalAverage="0" bottom="0" percent="0" rank="0" text="" dxfId="36">
      <formula>#ref!="YES"</formula>
    </cfRule>
  </conditionalFormatting>
  <conditionalFormatting sqref="Y26">
    <cfRule type="expression" priority="2232" aboveAverage="0" equalAverage="0" bottom="0" percent="0" rank="0" text="" dxfId="36">
      <formula>#ref!="YES"</formula>
    </cfRule>
  </conditionalFormatting>
  <conditionalFormatting sqref="Z26">
    <cfRule type="expression" priority="2233" aboveAverage="0" equalAverage="0" bottom="0" percent="0" rank="0" text="" dxfId="36">
      <formula>#ref!="YES"</formula>
    </cfRule>
  </conditionalFormatting>
  <conditionalFormatting sqref="AA26">
    <cfRule type="expression" priority="2234" aboveAverage="0" equalAverage="0" bottom="0" percent="0" rank="0" text="" dxfId="36">
      <formula>#ref!="YES"</formula>
    </cfRule>
  </conditionalFormatting>
  <conditionalFormatting sqref="AB26">
    <cfRule type="expression" priority="2235" aboveAverage="0" equalAverage="0" bottom="0" percent="0" rank="0" text="" dxfId="36">
      <formula>#ref!="YES"</formula>
    </cfRule>
  </conditionalFormatting>
  <conditionalFormatting sqref="AC26">
    <cfRule type="expression" priority="2236" aboveAverage="0" equalAverage="0" bottom="0" percent="0" rank="0" text="" dxfId="36">
      <formula>#ref!="YES"</formula>
    </cfRule>
  </conditionalFormatting>
  <conditionalFormatting sqref="AD26">
    <cfRule type="expression" priority="2237" aboveAverage="0" equalAverage="0" bottom="0" percent="0" rank="0" text="" dxfId="36">
      <formula>#ref!="YES"</formula>
    </cfRule>
  </conditionalFormatting>
  <conditionalFormatting sqref="AE26">
    <cfRule type="expression" priority="2238" aboveAverage="0" equalAverage="0" bottom="0" percent="0" rank="0" text="" dxfId="36">
      <formula>#ref!="YES"</formula>
    </cfRule>
  </conditionalFormatting>
  <conditionalFormatting sqref="AF26">
    <cfRule type="expression" priority="2239" aboveAverage="0" equalAverage="0" bottom="0" percent="0" rank="0" text="" dxfId="36">
      <formula>#ref!="YES"</formula>
    </cfRule>
  </conditionalFormatting>
  <conditionalFormatting sqref="AG26">
    <cfRule type="expression" priority="2240" aboveAverage="0" equalAverage="0" bottom="0" percent="0" rank="0" text="" dxfId="36">
      <formula>#ref!="YES"</formula>
    </cfRule>
  </conditionalFormatting>
  <conditionalFormatting sqref="AH26">
    <cfRule type="expression" priority="2241" aboveAverage="0" equalAverage="0" bottom="0" percent="0" rank="0" text="" dxfId="36">
      <formula>#ref!="YES"</formula>
    </cfRule>
  </conditionalFormatting>
  <conditionalFormatting sqref="AI26">
    <cfRule type="expression" priority="2242" aboveAverage="0" equalAverage="0" bottom="0" percent="0" rank="0" text="" dxfId="36">
      <formula>#ref!="YES"</formula>
    </cfRule>
  </conditionalFormatting>
  <conditionalFormatting sqref="AJ26">
    <cfRule type="expression" priority="2243" aboveAverage="0" equalAverage="0" bottom="0" percent="0" rank="0" text="" dxfId="36">
      <formula>#ref!="YES"</formula>
    </cfRule>
  </conditionalFormatting>
  <conditionalFormatting sqref="B27">
    <cfRule type="expression" priority="2244" aboveAverage="0" equalAverage="0" bottom="0" percent="0" rank="0" text="" dxfId="36">
      <formula>#ref!="YES"</formula>
    </cfRule>
  </conditionalFormatting>
  <conditionalFormatting sqref="C27">
    <cfRule type="expression" priority="2245" aboveAverage="0" equalAverage="0" bottom="0" percent="0" rank="0" text="" dxfId="36">
      <formula>#ref!="YES"</formula>
    </cfRule>
  </conditionalFormatting>
  <conditionalFormatting sqref="D27">
    <cfRule type="expression" priority="2246" aboveAverage="0" equalAverage="0" bottom="0" percent="0" rank="0" text="" dxfId="36">
      <formula>#ref!="YES"</formula>
    </cfRule>
  </conditionalFormatting>
  <conditionalFormatting sqref="E27">
    <cfRule type="expression" priority="2247" aboveAverage="0" equalAverage="0" bottom="0" percent="0" rank="0" text="" dxfId="36">
      <formula>#ref!="YES"</formula>
    </cfRule>
  </conditionalFormatting>
  <conditionalFormatting sqref="F27">
    <cfRule type="expression" priority="2248" aboveAverage="0" equalAverage="0" bottom="0" percent="0" rank="0" text="" dxfId="36">
      <formula>#ref!="YES"</formula>
    </cfRule>
  </conditionalFormatting>
  <conditionalFormatting sqref="G27">
    <cfRule type="expression" priority="2249" aboveAverage="0" equalAverage="0" bottom="0" percent="0" rank="0" text="" dxfId="36">
      <formula>#ref!="YES"</formula>
    </cfRule>
  </conditionalFormatting>
  <conditionalFormatting sqref="H27">
    <cfRule type="expression" priority="2250" aboveAverage="0" equalAverage="0" bottom="0" percent="0" rank="0" text="" dxfId="36">
      <formula>#ref!="YES"</formula>
    </cfRule>
  </conditionalFormatting>
  <conditionalFormatting sqref="I27">
    <cfRule type="expression" priority="2251" aboveAverage="0" equalAverage="0" bottom="0" percent="0" rank="0" text="" dxfId="36">
      <formula>#ref!="YES"</formula>
    </cfRule>
  </conditionalFormatting>
  <conditionalFormatting sqref="J27">
    <cfRule type="expression" priority="2252" aboveAverage="0" equalAverage="0" bottom="0" percent="0" rank="0" text="" dxfId="36">
      <formula>#ref!="YES"</formula>
    </cfRule>
  </conditionalFormatting>
  <conditionalFormatting sqref="K27">
    <cfRule type="expression" priority="2253" aboveAverage="0" equalAverage="0" bottom="0" percent="0" rank="0" text="" dxfId="36">
      <formula>#ref!="YES"</formula>
    </cfRule>
  </conditionalFormatting>
  <conditionalFormatting sqref="L27">
    <cfRule type="expression" priority="2254" aboveAverage="0" equalAverage="0" bottom="0" percent="0" rank="0" text="" dxfId="36">
      <formula>#ref!="YES"</formula>
    </cfRule>
  </conditionalFormatting>
  <conditionalFormatting sqref="M27">
    <cfRule type="expression" priority="2255" aboveAverage="0" equalAverage="0" bottom="0" percent="0" rank="0" text="" dxfId="36">
      <formula>#ref!="YES"</formula>
    </cfRule>
  </conditionalFormatting>
  <conditionalFormatting sqref="N27">
    <cfRule type="expression" priority="2256" aboveAverage="0" equalAverage="0" bottom="0" percent="0" rank="0" text="" dxfId="36">
      <formula>#ref!="YES"</formula>
    </cfRule>
  </conditionalFormatting>
  <conditionalFormatting sqref="O27">
    <cfRule type="expression" priority="2257" aboveAverage="0" equalAverage="0" bottom="0" percent="0" rank="0" text="" dxfId="36">
      <formula>#ref!="YES"</formula>
    </cfRule>
  </conditionalFormatting>
  <conditionalFormatting sqref="P27">
    <cfRule type="expression" priority="2258" aboveAverage="0" equalAverage="0" bottom="0" percent="0" rank="0" text="" dxfId="36">
      <formula>#ref!="YES"</formula>
    </cfRule>
  </conditionalFormatting>
  <conditionalFormatting sqref="Q27">
    <cfRule type="expression" priority="2259" aboveAverage="0" equalAverage="0" bottom="0" percent="0" rank="0" text="" dxfId="36">
      <formula>#ref!="YES"</formula>
    </cfRule>
  </conditionalFormatting>
  <conditionalFormatting sqref="R27">
    <cfRule type="expression" priority="2260" aboveAverage="0" equalAverage="0" bottom="0" percent="0" rank="0" text="" dxfId="36">
      <formula>#ref!="YES"</formula>
    </cfRule>
  </conditionalFormatting>
  <conditionalFormatting sqref="S27">
    <cfRule type="expression" priority="2261" aboveAverage="0" equalAverage="0" bottom="0" percent="0" rank="0" text="" dxfId="36">
      <formula>#ref!="YES"</formula>
    </cfRule>
  </conditionalFormatting>
  <conditionalFormatting sqref="T27">
    <cfRule type="expression" priority="2262" aboveAverage="0" equalAverage="0" bottom="0" percent="0" rank="0" text="" dxfId="36">
      <formula>#ref!="YES"</formula>
    </cfRule>
  </conditionalFormatting>
  <conditionalFormatting sqref="U27">
    <cfRule type="expression" priority="2263" aboveAverage="0" equalAverage="0" bottom="0" percent="0" rank="0" text="" dxfId="36">
      <formula>#ref!="YES"</formula>
    </cfRule>
  </conditionalFormatting>
  <conditionalFormatting sqref="V27">
    <cfRule type="expression" priority="2264" aboveAverage="0" equalAverage="0" bottom="0" percent="0" rank="0" text="" dxfId="36">
      <formula>#ref!="YES"</formula>
    </cfRule>
  </conditionalFormatting>
  <conditionalFormatting sqref="W27">
    <cfRule type="expression" priority="2265" aboveAverage="0" equalAverage="0" bottom="0" percent="0" rank="0" text="" dxfId="36">
      <formula>#ref!="YES"</formula>
    </cfRule>
  </conditionalFormatting>
  <conditionalFormatting sqref="X27">
    <cfRule type="expression" priority="2266" aboveAverage="0" equalAverage="0" bottom="0" percent="0" rank="0" text="" dxfId="36">
      <formula>#ref!="YES"</formula>
    </cfRule>
  </conditionalFormatting>
  <conditionalFormatting sqref="Y27">
    <cfRule type="expression" priority="2267" aboveAverage="0" equalAverage="0" bottom="0" percent="0" rank="0" text="" dxfId="36">
      <formula>#ref!="YES"</formula>
    </cfRule>
  </conditionalFormatting>
  <conditionalFormatting sqref="Z27">
    <cfRule type="expression" priority="2268" aboveAverage="0" equalAverage="0" bottom="0" percent="0" rank="0" text="" dxfId="36">
      <formula>#ref!="YES"</formula>
    </cfRule>
  </conditionalFormatting>
  <conditionalFormatting sqref="AA27">
    <cfRule type="expression" priority="2269" aboveAverage="0" equalAverage="0" bottom="0" percent="0" rank="0" text="" dxfId="36">
      <formula>#ref!="YES"</formula>
    </cfRule>
  </conditionalFormatting>
  <conditionalFormatting sqref="AB27">
    <cfRule type="expression" priority="2270" aboveAverage="0" equalAverage="0" bottom="0" percent="0" rank="0" text="" dxfId="36">
      <formula>#ref!="YES"</formula>
    </cfRule>
  </conditionalFormatting>
  <conditionalFormatting sqref="AC27">
    <cfRule type="expression" priority="2271" aboveAverage="0" equalAverage="0" bottom="0" percent="0" rank="0" text="" dxfId="36">
      <formula>#ref!="YES"</formula>
    </cfRule>
  </conditionalFormatting>
  <conditionalFormatting sqref="AD27">
    <cfRule type="expression" priority="2272" aboveAverage="0" equalAverage="0" bottom="0" percent="0" rank="0" text="" dxfId="36">
      <formula>#ref!="YES"</formula>
    </cfRule>
  </conditionalFormatting>
  <conditionalFormatting sqref="AE27">
    <cfRule type="expression" priority="2273" aboveAverage="0" equalAverage="0" bottom="0" percent="0" rank="0" text="" dxfId="36">
      <formula>#ref!="YES"</formula>
    </cfRule>
  </conditionalFormatting>
  <conditionalFormatting sqref="AF27">
    <cfRule type="expression" priority="2274" aboveAverage="0" equalAverage="0" bottom="0" percent="0" rank="0" text="" dxfId="36">
      <formula>#ref!="YES"</formula>
    </cfRule>
  </conditionalFormatting>
  <conditionalFormatting sqref="AG27">
    <cfRule type="expression" priority="2275" aboveAverage="0" equalAverage="0" bottom="0" percent="0" rank="0" text="" dxfId="36">
      <formula>#ref!="YES"</formula>
    </cfRule>
  </conditionalFormatting>
  <conditionalFormatting sqref="AH27">
    <cfRule type="expression" priority="2276" aboveAverage="0" equalAverage="0" bottom="0" percent="0" rank="0" text="" dxfId="36">
      <formula>#ref!="YES"</formula>
    </cfRule>
  </conditionalFormatting>
  <conditionalFormatting sqref="AI27">
    <cfRule type="expression" priority="2277" aboveAverage="0" equalAverage="0" bottom="0" percent="0" rank="0" text="" dxfId="36">
      <formula>#ref!="YES"</formula>
    </cfRule>
  </conditionalFormatting>
  <conditionalFormatting sqref="AJ27">
    <cfRule type="expression" priority="2278" aboveAverage="0" equalAverage="0" bottom="0" percent="0" rank="0" text="" dxfId="36">
      <formula>#ref!="YES"</formula>
    </cfRule>
  </conditionalFormatting>
  <conditionalFormatting sqref="B28">
    <cfRule type="expression" priority="2279" aboveAverage="0" equalAverage="0" bottom="0" percent="0" rank="0" text="" dxfId="36">
      <formula>#ref!="YES"</formula>
    </cfRule>
  </conditionalFormatting>
  <conditionalFormatting sqref="C28">
    <cfRule type="expression" priority="2280" aboveAverage="0" equalAverage="0" bottom="0" percent="0" rank="0" text="" dxfId="36">
      <formula>#ref!="YES"</formula>
    </cfRule>
  </conditionalFormatting>
  <conditionalFormatting sqref="D28">
    <cfRule type="expression" priority="2281" aboveAverage="0" equalAverage="0" bottom="0" percent="0" rank="0" text="" dxfId="36">
      <formula>#ref!="YES"</formula>
    </cfRule>
  </conditionalFormatting>
  <conditionalFormatting sqref="E28">
    <cfRule type="expression" priority="2282" aboveAverage="0" equalAverage="0" bottom="0" percent="0" rank="0" text="" dxfId="36">
      <formula>#ref!="YES"</formula>
    </cfRule>
  </conditionalFormatting>
  <conditionalFormatting sqref="F28">
    <cfRule type="expression" priority="2283" aboveAverage="0" equalAverage="0" bottom="0" percent="0" rank="0" text="" dxfId="36">
      <formula>#ref!="YES"</formula>
    </cfRule>
  </conditionalFormatting>
  <conditionalFormatting sqref="G28">
    <cfRule type="expression" priority="2284" aboveAverage="0" equalAverage="0" bottom="0" percent="0" rank="0" text="" dxfId="36">
      <formula>#ref!="YES"</formula>
    </cfRule>
  </conditionalFormatting>
  <conditionalFormatting sqref="H28">
    <cfRule type="expression" priority="2285" aboveAverage="0" equalAverage="0" bottom="0" percent="0" rank="0" text="" dxfId="36">
      <formula>#ref!="YES"</formula>
    </cfRule>
  </conditionalFormatting>
  <conditionalFormatting sqref="I28">
    <cfRule type="expression" priority="2286" aboveAverage="0" equalAverage="0" bottom="0" percent="0" rank="0" text="" dxfId="36">
      <formula>#ref!="YES"</formula>
    </cfRule>
  </conditionalFormatting>
  <conditionalFormatting sqref="J28">
    <cfRule type="expression" priority="2287" aboveAverage="0" equalAverage="0" bottom="0" percent="0" rank="0" text="" dxfId="36">
      <formula>#ref!="YES"</formula>
    </cfRule>
  </conditionalFormatting>
  <conditionalFormatting sqref="K28">
    <cfRule type="expression" priority="2288" aboveAverage="0" equalAverage="0" bottom="0" percent="0" rank="0" text="" dxfId="36">
      <formula>#ref!="YES"</formula>
    </cfRule>
  </conditionalFormatting>
  <conditionalFormatting sqref="L28">
    <cfRule type="expression" priority="2289" aboveAverage="0" equalAverage="0" bottom="0" percent="0" rank="0" text="" dxfId="36">
      <formula>#ref!="YES"</formula>
    </cfRule>
  </conditionalFormatting>
  <conditionalFormatting sqref="M28">
    <cfRule type="expression" priority="2290" aboveAverage="0" equalAverage="0" bottom="0" percent="0" rank="0" text="" dxfId="36">
      <formula>#ref!="YES"</formula>
    </cfRule>
  </conditionalFormatting>
  <conditionalFormatting sqref="N28">
    <cfRule type="expression" priority="2291" aboveAverage="0" equalAverage="0" bottom="0" percent="0" rank="0" text="" dxfId="36">
      <formula>#ref!="YES"</formula>
    </cfRule>
  </conditionalFormatting>
  <conditionalFormatting sqref="O28">
    <cfRule type="expression" priority="2292" aboveAverage="0" equalAverage="0" bottom="0" percent="0" rank="0" text="" dxfId="36">
      <formula>#ref!="YES"</formula>
    </cfRule>
  </conditionalFormatting>
  <conditionalFormatting sqref="P28">
    <cfRule type="expression" priority="2293" aboveAverage="0" equalAverage="0" bottom="0" percent="0" rank="0" text="" dxfId="36">
      <formula>#ref!="YES"</formula>
    </cfRule>
  </conditionalFormatting>
  <conditionalFormatting sqref="Q28">
    <cfRule type="expression" priority="2294" aboveAverage="0" equalAverage="0" bottom="0" percent="0" rank="0" text="" dxfId="36">
      <formula>#ref!="YES"</formula>
    </cfRule>
  </conditionalFormatting>
  <conditionalFormatting sqref="R28">
    <cfRule type="expression" priority="2295" aboveAverage="0" equalAverage="0" bottom="0" percent="0" rank="0" text="" dxfId="36">
      <formula>#ref!="YES"</formula>
    </cfRule>
  </conditionalFormatting>
  <conditionalFormatting sqref="S28">
    <cfRule type="expression" priority="2296" aboveAverage="0" equalAverage="0" bottom="0" percent="0" rank="0" text="" dxfId="36">
      <formula>#ref!="YES"</formula>
    </cfRule>
  </conditionalFormatting>
  <conditionalFormatting sqref="T28">
    <cfRule type="expression" priority="2297" aboveAverage="0" equalAverage="0" bottom="0" percent="0" rank="0" text="" dxfId="36">
      <formula>#ref!="YES"</formula>
    </cfRule>
  </conditionalFormatting>
  <conditionalFormatting sqref="U28">
    <cfRule type="expression" priority="2298" aboveAverage="0" equalAverage="0" bottom="0" percent="0" rank="0" text="" dxfId="36">
      <formula>#ref!="YES"</formula>
    </cfRule>
  </conditionalFormatting>
  <conditionalFormatting sqref="V28">
    <cfRule type="expression" priority="2299" aboveAverage="0" equalAverage="0" bottom="0" percent="0" rank="0" text="" dxfId="36">
      <formula>#ref!="YES"</formula>
    </cfRule>
  </conditionalFormatting>
  <conditionalFormatting sqref="W28">
    <cfRule type="expression" priority="2300" aboveAverage="0" equalAverage="0" bottom="0" percent="0" rank="0" text="" dxfId="36">
      <formula>#ref!="YES"</formula>
    </cfRule>
  </conditionalFormatting>
  <conditionalFormatting sqref="X28">
    <cfRule type="expression" priority="2301" aboveAverage="0" equalAverage="0" bottom="0" percent="0" rank="0" text="" dxfId="36">
      <formula>#ref!="YES"</formula>
    </cfRule>
  </conditionalFormatting>
  <conditionalFormatting sqref="Y28">
    <cfRule type="expression" priority="2302" aboveAverage="0" equalAverage="0" bottom="0" percent="0" rank="0" text="" dxfId="36">
      <formula>#ref!="YES"</formula>
    </cfRule>
  </conditionalFormatting>
  <conditionalFormatting sqref="Z28">
    <cfRule type="expression" priority="2303" aboveAverage="0" equalAverage="0" bottom="0" percent="0" rank="0" text="" dxfId="36">
      <formula>#ref!="YES"</formula>
    </cfRule>
  </conditionalFormatting>
  <conditionalFormatting sqref="AA28">
    <cfRule type="expression" priority="2304" aboveAverage="0" equalAverage="0" bottom="0" percent="0" rank="0" text="" dxfId="36">
      <formula>#ref!="YES"</formula>
    </cfRule>
  </conditionalFormatting>
  <conditionalFormatting sqref="AB28">
    <cfRule type="expression" priority="2305" aboveAverage="0" equalAverage="0" bottom="0" percent="0" rank="0" text="" dxfId="36">
      <formula>#ref!="YES"</formula>
    </cfRule>
  </conditionalFormatting>
  <conditionalFormatting sqref="AC28">
    <cfRule type="expression" priority="2306" aboveAverage="0" equalAverage="0" bottom="0" percent="0" rank="0" text="" dxfId="36">
      <formula>#ref!="YES"</formula>
    </cfRule>
  </conditionalFormatting>
  <conditionalFormatting sqref="AD28">
    <cfRule type="expression" priority="2307" aboveAverage="0" equalAverage="0" bottom="0" percent="0" rank="0" text="" dxfId="36">
      <formula>#ref!="YES"</formula>
    </cfRule>
  </conditionalFormatting>
  <conditionalFormatting sqref="AE28">
    <cfRule type="expression" priority="2308" aboveAverage="0" equalAverage="0" bottom="0" percent="0" rank="0" text="" dxfId="36">
      <formula>#ref!="YES"</formula>
    </cfRule>
  </conditionalFormatting>
  <conditionalFormatting sqref="AF28">
    <cfRule type="expression" priority="2309" aboveAverage="0" equalAverage="0" bottom="0" percent="0" rank="0" text="" dxfId="36">
      <formula>#ref!="YES"</formula>
    </cfRule>
  </conditionalFormatting>
  <conditionalFormatting sqref="AG28">
    <cfRule type="expression" priority="2310" aboveAverage="0" equalAverage="0" bottom="0" percent="0" rank="0" text="" dxfId="36">
      <formula>#ref!="YES"</formula>
    </cfRule>
  </conditionalFormatting>
  <conditionalFormatting sqref="AH28">
    <cfRule type="expression" priority="2311" aboveAverage="0" equalAverage="0" bottom="0" percent="0" rank="0" text="" dxfId="36">
      <formula>#ref!="YES"</formula>
    </cfRule>
  </conditionalFormatting>
  <conditionalFormatting sqref="AI28">
    <cfRule type="expression" priority="2312" aboveAverage="0" equalAverage="0" bottom="0" percent="0" rank="0" text="" dxfId="36">
      <formula>#ref!="YES"</formula>
    </cfRule>
  </conditionalFormatting>
  <conditionalFormatting sqref="AJ28">
    <cfRule type="expression" priority="2313" aboveAverage="0" equalAverage="0" bottom="0" percent="0" rank="0" text="" dxfId="36">
      <formula>#ref!="YES"</formula>
    </cfRule>
  </conditionalFormatting>
  <conditionalFormatting sqref="B29">
    <cfRule type="expression" priority="2314" aboveAverage="0" equalAverage="0" bottom="0" percent="0" rank="0" text="" dxfId="36">
      <formula>#ref!="YES"</formula>
    </cfRule>
  </conditionalFormatting>
  <conditionalFormatting sqref="C29">
    <cfRule type="expression" priority="2315" aboveAverage="0" equalAverage="0" bottom="0" percent="0" rank="0" text="" dxfId="36">
      <formula>#ref!="YES"</formula>
    </cfRule>
  </conditionalFormatting>
  <conditionalFormatting sqref="D29">
    <cfRule type="expression" priority="2316" aboveAverage="0" equalAverage="0" bottom="0" percent="0" rank="0" text="" dxfId="36">
      <formula>#ref!="YES"</formula>
    </cfRule>
  </conditionalFormatting>
  <conditionalFormatting sqref="E29">
    <cfRule type="expression" priority="2317" aboveAverage="0" equalAverage="0" bottom="0" percent="0" rank="0" text="" dxfId="36">
      <formula>#ref!="YES"</formula>
    </cfRule>
  </conditionalFormatting>
  <conditionalFormatting sqref="F29">
    <cfRule type="expression" priority="2318" aboveAverage="0" equalAverage="0" bottom="0" percent="0" rank="0" text="" dxfId="36">
      <formula>#ref!="YES"</formula>
    </cfRule>
  </conditionalFormatting>
  <conditionalFormatting sqref="G29">
    <cfRule type="expression" priority="2319" aboveAverage="0" equalAverage="0" bottom="0" percent="0" rank="0" text="" dxfId="36">
      <formula>#ref!="YES"</formula>
    </cfRule>
  </conditionalFormatting>
  <conditionalFormatting sqref="H29">
    <cfRule type="expression" priority="2320" aboveAverage="0" equalAverage="0" bottom="0" percent="0" rank="0" text="" dxfId="36">
      <formula>#ref!="YES"</formula>
    </cfRule>
  </conditionalFormatting>
  <conditionalFormatting sqref="I29">
    <cfRule type="expression" priority="2321" aboveAverage="0" equalAverage="0" bottom="0" percent="0" rank="0" text="" dxfId="36">
      <formula>#ref!="YES"</formula>
    </cfRule>
  </conditionalFormatting>
  <conditionalFormatting sqref="J29">
    <cfRule type="expression" priority="2322" aboveAverage="0" equalAverage="0" bottom="0" percent="0" rank="0" text="" dxfId="36">
      <formula>#ref!="YES"</formula>
    </cfRule>
  </conditionalFormatting>
  <conditionalFormatting sqref="K29">
    <cfRule type="expression" priority="2323" aboveAverage="0" equalAverage="0" bottom="0" percent="0" rank="0" text="" dxfId="36">
      <formula>#ref!="YES"</formula>
    </cfRule>
  </conditionalFormatting>
  <conditionalFormatting sqref="L29">
    <cfRule type="expression" priority="2324" aboveAverage="0" equalAverage="0" bottom="0" percent="0" rank="0" text="" dxfId="36">
      <formula>#ref!="YES"</formula>
    </cfRule>
  </conditionalFormatting>
  <conditionalFormatting sqref="M29">
    <cfRule type="expression" priority="2325" aboveAverage="0" equalAverage="0" bottom="0" percent="0" rank="0" text="" dxfId="36">
      <formula>#ref!="YES"</formula>
    </cfRule>
  </conditionalFormatting>
  <conditionalFormatting sqref="N29">
    <cfRule type="expression" priority="2326" aboveAverage="0" equalAverage="0" bottom="0" percent="0" rank="0" text="" dxfId="36">
      <formula>#ref!="YES"</formula>
    </cfRule>
  </conditionalFormatting>
  <conditionalFormatting sqref="O29">
    <cfRule type="expression" priority="2327" aboveAverage="0" equalAverage="0" bottom="0" percent="0" rank="0" text="" dxfId="36">
      <formula>#ref!="YES"</formula>
    </cfRule>
  </conditionalFormatting>
  <conditionalFormatting sqref="P29">
    <cfRule type="expression" priority="2328" aboveAverage="0" equalAverage="0" bottom="0" percent="0" rank="0" text="" dxfId="36">
      <formula>#ref!="YES"</formula>
    </cfRule>
  </conditionalFormatting>
  <conditionalFormatting sqref="Q29">
    <cfRule type="expression" priority="2329" aboveAverage="0" equalAverage="0" bottom="0" percent="0" rank="0" text="" dxfId="36">
      <formula>#ref!="YES"</formula>
    </cfRule>
  </conditionalFormatting>
  <conditionalFormatting sqref="R29">
    <cfRule type="expression" priority="2330" aboveAverage="0" equalAverage="0" bottom="0" percent="0" rank="0" text="" dxfId="36">
      <formula>#ref!="YES"</formula>
    </cfRule>
  </conditionalFormatting>
  <conditionalFormatting sqref="S29">
    <cfRule type="expression" priority="2331" aboveAverage="0" equalAverage="0" bottom="0" percent="0" rank="0" text="" dxfId="36">
      <formula>#ref!="YES"</formula>
    </cfRule>
  </conditionalFormatting>
  <conditionalFormatting sqref="T29">
    <cfRule type="expression" priority="2332" aboveAverage="0" equalAverage="0" bottom="0" percent="0" rank="0" text="" dxfId="36">
      <formula>#ref!="YES"</formula>
    </cfRule>
  </conditionalFormatting>
  <conditionalFormatting sqref="U29">
    <cfRule type="expression" priority="2333" aboveAverage="0" equalAverage="0" bottom="0" percent="0" rank="0" text="" dxfId="36">
      <formula>#ref!="YES"</formula>
    </cfRule>
  </conditionalFormatting>
  <conditionalFormatting sqref="V29">
    <cfRule type="expression" priority="2334" aboveAverage="0" equalAverage="0" bottom="0" percent="0" rank="0" text="" dxfId="36">
      <formula>#ref!="YES"</formula>
    </cfRule>
  </conditionalFormatting>
  <conditionalFormatting sqref="W29">
    <cfRule type="expression" priority="2335" aboveAverage="0" equalAverage="0" bottom="0" percent="0" rank="0" text="" dxfId="36">
      <formula>#ref!="YES"</formula>
    </cfRule>
  </conditionalFormatting>
  <conditionalFormatting sqref="X29">
    <cfRule type="expression" priority="2336" aboveAverage="0" equalAverage="0" bottom="0" percent="0" rank="0" text="" dxfId="36">
      <formula>#ref!="YES"</formula>
    </cfRule>
  </conditionalFormatting>
  <conditionalFormatting sqref="Y29">
    <cfRule type="expression" priority="2337" aboveAverage="0" equalAverage="0" bottom="0" percent="0" rank="0" text="" dxfId="36">
      <formula>#ref!="YES"</formula>
    </cfRule>
  </conditionalFormatting>
  <conditionalFormatting sqref="Z29">
    <cfRule type="expression" priority="2338" aboveAverage="0" equalAverage="0" bottom="0" percent="0" rank="0" text="" dxfId="36">
      <formula>#ref!="YES"</formula>
    </cfRule>
  </conditionalFormatting>
  <conditionalFormatting sqref="AA29">
    <cfRule type="expression" priority="2339" aboveAverage="0" equalAverage="0" bottom="0" percent="0" rank="0" text="" dxfId="36">
      <formula>#ref!="YES"</formula>
    </cfRule>
  </conditionalFormatting>
  <conditionalFormatting sqref="AB29">
    <cfRule type="expression" priority="2340" aboveAverage="0" equalAverage="0" bottom="0" percent="0" rank="0" text="" dxfId="36">
      <formula>#ref!="YES"</formula>
    </cfRule>
  </conditionalFormatting>
  <conditionalFormatting sqref="AC29">
    <cfRule type="expression" priority="2341" aboveAverage="0" equalAverage="0" bottom="0" percent="0" rank="0" text="" dxfId="36">
      <formula>#ref!="YES"</formula>
    </cfRule>
  </conditionalFormatting>
  <conditionalFormatting sqref="AD29">
    <cfRule type="expression" priority="2342" aboveAverage="0" equalAverage="0" bottom="0" percent="0" rank="0" text="" dxfId="36">
      <formula>#ref!="YES"</formula>
    </cfRule>
  </conditionalFormatting>
  <conditionalFormatting sqref="AE29">
    <cfRule type="expression" priority="2343" aboveAverage="0" equalAverage="0" bottom="0" percent="0" rank="0" text="" dxfId="36">
      <formula>#ref!="YES"</formula>
    </cfRule>
  </conditionalFormatting>
  <conditionalFormatting sqref="AF29">
    <cfRule type="expression" priority="2344" aboveAverage="0" equalAverage="0" bottom="0" percent="0" rank="0" text="" dxfId="36">
      <formula>#ref!="YES"</formula>
    </cfRule>
  </conditionalFormatting>
  <conditionalFormatting sqref="AG29">
    <cfRule type="expression" priority="2345" aboveAverage="0" equalAverage="0" bottom="0" percent="0" rank="0" text="" dxfId="36">
      <formula>#ref!="YES"</formula>
    </cfRule>
  </conditionalFormatting>
  <conditionalFormatting sqref="AH29">
    <cfRule type="expression" priority="2346" aboveAverage="0" equalAverage="0" bottom="0" percent="0" rank="0" text="" dxfId="36">
      <formula>#ref!="YES"</formula>
    </cfRule>
  </conditionalFormatting>
  <conditionalFormatting sqref="AI29">
    <cfRule type="expression" priority="2347" aboveAverage="0" equalAverage="0" bottom="0" percent="0" rank="0" text="" dxfId="36">
      <formula>#ref!="YES"</formula>
    </cfRule>
  </conditionalFormatting>
  <conditionalFormatting sqref="AJ29">
    <cfRule type="expression" priority="2348" aboveAverage="0" equalAverage="0" bottom="0" percent="0" rank="0" text="" dxfId="36">
      <formula>#ref!="YES"</formula>
    </cfRule>
  </conditionalFormatting>
  <conditionalFormatting sqref="B30">
    <cfRule type="expression" priority="2349" aboveAverage="0" equalAverage="0" bottom="0" percent="0" rank="0" text="" dxfId="36">
      <formula>#ref!="YES"</formula>
    </cfRule>
  </conditionalFormatting>
  <conditionalFormatting sqref="C30">
    <cfRule type="expression" priority="2350" aboveAverage="0" equalAverage="0" bottom="0" percent="0" rank="0" text="" dxfId="36">
      <formula>#ref!="YES"</formula>
    </cfRule>
  </conditionalFormatting>
  <conditionalFormatting sqref="D30">
    <cfRule type="expression" priority="2351" aboveAverage="0" equalAverage="0" bottom="0" percent="0" rank="0" text="" dxfId="36">
      <formula>#ref!="YES"</formula>
    </cfRule>
  </conditionalFormatting>
  <conditionalFormatting sqref="E30">
    <cfRule type="expression" priority="2352" aboveAverage="0" equalAverage="0" bottom="0" percent="0" rank="0" text="" dxfId="36">
      <formula>#ref!="YES"</formula>
    </cfRule>
  </conditionalFormatting>
  <conditionalFormatting sqref="F30">
    <cfRule type="expression" priority="2353" aboveAverage="0" equalAverage="0" bottom="0" percent="0" rank="0" text="" dxfId="36">
      <formula>#ref!="YES"</formula>
    </cfRule>
  </conditionalFormatting>
  <conditionalFormatting sqref="G30">
    <cfRule type="expression" priority="2354" aboveAverage="0" equalAverage="0" bottom="0" percent="0" rank="0" text="" dxfId="36">
      <formula>#ref!="YES"</formula>
    </cfRule>
  </conditionalFormatting>
  <conditionalFormatting sqref="H30">
    <cfRule type="expression" priority="2355" aboveAverage="0" equalAverage="0" bottom="0" percent="0" rank="0" text="" dxfId="36">
      <formula>#ref!="YES"</formula>
    </cfRule>
  </conditionalFormatting>
  <conditionalFormatting sqref="I30">
    <cfRule type="expression" priority="2356" aboveAverage="0" equalAverage="0" bottom="0" percent="0" rank="0" text="" dxfId="36">
      <formula>#ref!="YES"</formula>
    </cfRule>
  </conditionalFormatting>
  <conditionalFormatting sqref="J30">
    <cfRule type="expression" priority="2357" aboveAverage="0" equalAverage="0" bottom="0" percent="0" rank="0" text="" dxfId="36">
      <formula>#ref!="YES"</formula>
    </cfRule>
  </conditionalFormatting>
  <conditionalFormatting sqref="K30">
    <cfRule type="expression" priority="2358" aboveAverage="0" equalAverage="0" bottom="0" percent="0" rank="0" text="" dxfId="36">
      <formula>#ref!="YES"</formula>
    </cfRule>
  </conditionalFormatting>
  <conditionalFormatting sqref="L30">
    <cfRule type="expression" priority="2359" aboveAverage="0" equalAverage="0" bottom="0" percent="0" rank="0" text="" dxfId="36">
      <formula>#ref!="YES"</formula>
    </cfRule>
  </conditionalFormatting>
  <conditionalFormatting sqref="M30">
    <cfRule type="expression" priority="2360" aboveAverage="0" equalAverage="0" bottom="0" percent="0" rank="0" text="" dxfId="36">
      <formula>#ref!="YES"</formula>
    </cfRule>
  </conditionalFormatting>
  <conditionalFormatting sqref="N30">
    <cfRule type="expression" priority="2361" aboveAverage="0" equalAverage="0" bottom="0" percent="0" rank="0" text="" dxfId="36">
      <formula>#ref!="YES"</formula>
    </cfRule>
  </conditionalFormatting>
  <conditionalFormatting sqref="O30">
    <cfRule type="expression" priority="2362" aboveAverage="0" equalAverage="0" bottom="0" percent="0" rank="0" text="" dxfId="36">
      <formula>#ref!="YES"</formula>
    </cfRule>
  </conditionalFormatting>
  <conditionalFormatting sqref="P30">
    <cfRule type="expression" priority="2363" aboveAverage="0" equalAverage="0" bottom="0" percent="0" rank="0" text="" dxfId="36">
      <formula>#ref!="YES"</formula>
    </cfRule>
  </conditionalFormatting>
  <conditionalFormatting sqref="Q30">
    <cfRule type="expression" priority="2364" aboveAverage="0" equalAverage="0" bottom="0" percent="0" rank="0" text="" dxfId="36">
      <formula>#ref!="YES"</formula>
    </cfRule>
  </conditionalFormatting>
  <conditionalFormatting sqref="R30">
    <cfRule type="expression" priority="2365" aboveAverage="0" equalAverage="0" bottom="0" percent="0" rank="0" text="" dxfId="36">
      <formula>#ref!="YES"</formula>
    </cfRule>
  </conditionalFormatting>
  <conditionalFormatting sqref="S30">
    <cfRule type="expression" priority="2366" aboveAverage="0" equalAverage="0" bottom="0" percent="0" rank="0" text="" dxfId="36">
      <formula>#ref!="YES"</formula>
    </cfRule>
  </conditionalFormatting>
  <conditionalFormatting sqref="T30">
    <cfRule type="expression" priority="2367" aboveAverage="0" equalAverage="0" bottom="0" percent="0" rank="0" text="" dxfId="36">
      <formula>#ref!="YES"</formula>
    </cfRule>
  </conditionalFormatting>
  <conditionalFormatting sqref="U30">
    <cfRule type="expression" priority="2368" aboveAverage="0" equalAverage="0" bottom="0" percent="0" rank="0" text="" dxfId="36">
      <formula>#ref!="YES"</formula>
    </cfRule>
  </conditionalFormatting>
  <conditionalFormatting sqref="V30">
    <cfRule type="expression" priority="2369" aboveAverage="0" equalAverage="0" bottom="0" percent="0" rank="0" text="" dxfId="36">
      <formula>#ref!="YES"</formula>
    </cfRule>
  </conditionalFormatting>
  <conditionalFormatting sqref="W30">
    <cfRule type="expression" priority="2370" aboveAverage="0" equalAverage="0" bottom="0" percent="0" rank="0" text="" dxfId="36">
      <formula>#ref!="YES"</formula>
    </cfRule>
  </conditionalFormatting>
  <conditionalFormatting sqref="X30">
    <cfRule type="expression" priority="2371" aboveAverage="0" equalAverage="0" bottom="0" percent="0" rank="0" text="" dxfId="36">
      <formula>#ref!="YES"</formula>
    </cfRule>
  </conditionalFormatting>
  <conditionalFormatting sqref="Y30">
    <cfRule type="expression" priority="2372" aboveAverage="0" equalAverage="0" bottom="0" percent="0" rank="0" text="" dxfId="36">
      <formula>#ref!="YES"</formula>
    </cfRule>
  </conditionalFormatting>
  <conditionalFormatting sqref="Z30">
    <cfRule type="expression" priority="2373" aboveAverage="0" equalAverage="0" bottom="0" percent="0" rank="0" text="" dxfId="36">
      <formula>#ref!="YES"</formula>
    </cfRule>
  </conditionalFormatting>
  <conditionalFormatting sqref="AA30">
    <cfRule type="expression" priority="2374" aboveAverage="0" equalAverage="0" bottom="0" percent="0" rank="0" text="" dxfId="36">
      <formula>#ref!="YES"</formula>
    </cfRule>
  </conditionalFormatting>
  <conditionalFormatting sqref="AB30">
    <cfRule type="expression" priority="2375" aboveAverage="0" equalAverage="0" bottom="0" percent="0" rank="0" text="" dxfId="36">
      <formula>#ref!="YES"</formula>
    </cfRule>
  </conditionalFormatting>
  <conditionalFormatting sqref="AC30">
    <cfRule type="expression" priority="2376" aboveAverage="0" equalAverage="0" bottom="0" percent="0" rank="0" text="" dxfId="36">
      <formula>#ref!="YES"</formula>
    </cfRule>
  </conditionalFormatting>
  <conditionalFormatting sqref="AD30">
    <cfRule type="expression" priority="2377" aboveAverage="0" equalAverage="0" bottom="0" percent="0" rank="0" text="" dxfId="36">
      <formula>#ref!="YES"</formula>
    </cfRule>
  </conditionalFormatting>
  <conditionalFormatting sqref="AE30">
    <cfRule type="expression" priority="2378" aboveAverage="0" equalAverage="0" bottom="0" percent="0" rank="0" text="" dxfId="36">
      <formula>#ref!="YES"</formula>
    </cfRule>
  </conditionalFormatting>
  <conditionalFormatting sqref="AF30">
    <cfRule type="expression" priority="2379" aboveAverage="0" equalAverage="0" bottom="0" percent="0" rank="0" text="" dxfId="36">
      <formula>#ref!="YES"</formula>
    </cfRule>
  </conditionalFormatting>
  <conditionalFormatting sqref="AG30">
    <cfRule type="expression" priority="2380" aboveAverage="0" equalAverage="0" bottom="0" percent="0" rank="0" text="" dxfId="36">
      <formula>#ref!="YES"</formula>
    </cfRule>
  </conditionalFormatting>
  <conditionalFormatting sqref="AH30">
    <cfRule type="expression" priority="2381" aboveAverage="0" equalAverage="0" bottom="0" percent="0" rank="0" text="" dxfId="36">
      <formula>#ref!="YES"</formula>
    </cfRule>
  </conditionalFormatting>
  <conditionalFormatting sqref="AI30">
    <cfRule type="expression" priority="2382" aboveAverage="0" equalAverage="0" bottom="0" percent="0" rank="0" text="" dxfId="36">
      <formula>#ref!="YES"</formula>
    </cfRule>
  </conditionalFormatting>
  <conditionalFormatting sqref="AJ30">
    <cfRule type="expression" priority="2383" aboveAverage="0" equalAverage="0" bottom="0" percent="0" rank="0" text="" dxfId="36">
      <formula>#ref!="YES"</formula>
    </cfRule>
  </conditionalFormatting>
  <conditionalFormatting sqref="B31">
    <cfRule type="expression" priority="2384" aboveAverage="0" equalAverage="0" bottom="0" percent="0" rank="0" text="" dxfId="36">
      <formula>#ref!="YES"</formula>
    </cfRule>
  </conditionalFormatting>
  <conditionalFormatting sqref="C31">
    <cfRule type="expression" priority="2385" aboveAverage="0" equalAverage="0" bottom="0" percent="0" rank="0" text="" dxfId="36">
      <formula>#ref!="YES"</formula>
    </cfRule>
  </conditionalFormatting>
  <conditionalFormatting sqref="D31">
    <cfRule type="expression" priority="2386" aboveAverage="0" equalAverage="0" bottom="0" percent="0" rank="0" text="" dxfId="36">
      <formula>#ref!="YES"</formula>
    </cfRule>
  </conditionalFormatting>
  <conditionalFormatting sqref="E31">
    <cfRule type="expression" priority="2387" aboveAverage="0" equalAverage="0" bottom="0" percent="0" rank="0" text="" dxfId="36">
      <formula>#ref!="YES"</formula>
    </cfRule>
  </conditionalFormatting>
  <conditionalFormatting sqref="F31">
    <cfRule type="expression" priority="2388" aboveAverage="0" equalAverage="0" bottom="0" percent="0" rank="0" text="" dxfId="36">
      <formula>#ref!="YES"</formula>
    </cfRule>
  </conditionalFormatting>
  <conditionalFormatting sqref="G31">
    <cfRule type="expression" priority="2389" aboveAverage="0" equalAverage="0" bottom="0" percent="0" rank="0" text="" dxfId="36">
      <formula>#ref!="YES"</formula>
    </cfRule>
  </conditionalFormatting>
  <conditionalFormatting sqref="H31">
    <cfRule type="expression" priority="2390" aboveAverage="0" equalAverage="0" bottom="0" percent="0" rank="0" text="" dxfId="36">
      <formula>#ref!="YES"</formula>
    </cfRule>
  </conditionalFormatting>
  <conditionalFormatting sqref="I31">
    <cfRule type="expression" priority="2391" aboveAverage="0" equalAverage="0" bottom="0" percent="0" rank="0" text="" dxfId="36">
      <formula>#ref!="YES"</formula>
    </cfRule>
  </conditionalFormatting>
  <conditionalFormatting sqref="J31">
    <cfRule type="expression" priority="2392" aboveAverage="0" equalAverage="0" bottom="0" percent="0" rank="0" text="" dxfId="36">
      <formula>#ref!="YES"</formula>
    </cfRule>
  </conditionalFormatting>
  <conditionalFormatting sqref="K31">
    <cfRule type="expression" priority="2393" aboveAverage="0" equalAverage="0" bottom="0" percent="0" rank="0" text="" dxfId="36">
      <formula>#ref!="YES"</formula>
    </cfRule>
  </conditionalFormatting>
  <conditionalFormatting sqref="L31">
    <cfRule type="expression" priority="2394" aboveAverage="0" equalAverage="0" bottom="0" percent="0" rank="0" text="" dxfId="36">
      <formula>#ref!="YES"</formula>
    </cfRule>
  </conditionalFormatting>
  <conditionalFormatting sqref="M31">
    <cfRule type="expression" priority="2395" aboveAverage="0" equalAverage="0" bottom="0" percent="0" rank="0" text="" dxfId="36">
      <formula>#ref!="YES"</formula>
    </cfRule>
  </conditionalFormatting>
  <conditionalFormatting sqref="N31">
    <cfRule type="expression" priority="2396" aboveAverage="0" equalAverage="0" bottom="0" percent="0" rank="0" text="" dxfId="36">
      <formula>#ref!="YES"</formula>
    </cfRule>
  </conditionalFormatting>
  <conditionalFormatting sqref="O31">
    <cfRule type="expression" priority="2397" aboveAverage="0" equalAverage="0" bottom="0" percent="0" rank="0" text="" dxfId="36">
      <formula>#ref!="YES"</formula>
    </cfRule>
  </conditionalFormatting>
  <conditionalFormatting sqref="P31">
    <cfRule type="expression" priority="2398" aboveAverage="0" equalAverage="0" bottom="0" percent="0" rank="0" text="" dxfId="36">
      <formula>#ref!="YES"</formula>
    </cfRule>
  </conditionalFormatting>
  <conditionalFormatting sqref="Q31">
    <cfRule type="expression" priority="2399" aboveAverage="0" equalAverage="0" bottom="0" percent="0" rank="0" text="" dxfId="36">
      <formula>#ref!="YES"</formula>
    </cfRule>
  </conditionalFormatting>
  <conditionalFormatting sqref="R31">
    <cfRule type="expression" priority="2400" aboveAverage="0" equalAverage="0" bottom="0" percent="0" rank="0" text="" dxfId="36">
      <formula>#ref!="YES"</formula>
    </cfRule>
  </conditionalFormatting>
  <conditionalFormatting sqref="S31">
    <cfRule type="expression" priority="2401" aboveAverage="0" equalAverage="0" bottom="0" percent="0" rank="0" text="" dxfId="36">
      <formula>#ref!="YES"</formula>
    </cfRule>
  </conditionalFormatting>
  <conditionalFormatting sqref="T31">
    <cfRule type="expression" priority="2402" aboveAverage="0" equalAverage="0" bottom="0" percent="0" rank="0" text="" dxfId="36">
      <formula>#ref!="YES"</formula>
    </cfRule>
  </conditionalFormatting>
  <conditionalFormatting sqref="U31">
    <cfRule type="expression" priority="2403" aboveAverage="0" equalAverage="0" bottom="0" percent="0" rank="0" text="" dxfId="36">
      <formula>#ref!="YES"</formula>
    </cfRule>
  </conditionalFormatting>
  <conditionalFormatting sqref="V31">
    <cfRule type="expression" priority="2404" aboveAverage="0" equalAverage="0" bottom="0" percent="0" rank="0" text="" dxfId="36">
      <formula>#ref!="YES"</formula>
    </cfRule>
  </conditionalFormatting>
  <conditionalFormatting sqref="W31">
    <cfRule type="expression" priority="2405" aboveAverage="0" equalAverage="0" bottom="0" percent="0" rank="0" text="" dxfId="36">
      <formula>#ref!="YES"</formula>
    </cfRule>
  </conditionalFormatting>
  <conditionalFormatting sqref="X31">
    <cfRule type="expression" priority="2406" aboveAverage="0" equalAverage="0" bottom="0" percent="0" rank="0" text="" dxfId="36">
      <formula>#ref!="YES"</formula>
    </cfRule>
  </conditionalFormatting>
  <conditionalFormatting sqref="Y31">
    <cfRule type="expression" priority="2407" aboveAverage="0" equalAverage="0" bottom="0" percent="0" rank="0" text="" dxfId="36">
      <formula>#ref!="YES"</formula>
    </cfRule>
  </conditionalFormatting>
  <conditionalFormatting sqref="Z31">
    <cfRule type="expression" priority="2408" aboveAverage="0" equalAverage="0" bottom="0" percent="0" rank="0" text="" dxfId="36">
      <formula>#ref!="YES"</formula>
    </cfRule>
  </conditionalFormatting>
  <conditionalFormatting sqref="AA31">
    <cfRule type="expression" priority="2409" aboveAverage="0" equalAverage="0" bottom="0" percent="0" rank="0" text="" dxfId="36">
      <formula>#ref!="YES"</formula>
    </cfRule>
  </conditionalFormatting>
  <conditionalFormatting sqref="AB31">
    <cfRule type="expression" priority="2410" aboveAverage="0" equalAverage="0" bottom="0" percent="0" rank="0" text="" dxfId="36">
      <formula>#ref!="YES"</formula>
    </cfRule>
  </conditionalFormatting>
  <conditionalFormatting sqref="AC31">
    <cfRule type="expression" priority="2411" aboveAverage="0" equalAverage="0" bottom="0" percent="0" rank="0" text="" dxfId="36">
      <formula>#ref!="YES"</formula>
    </cfRule>
  </conditionalFormatting>
  <conditionalFormatting sqref="AD31">
    <cfRule type="expression" priority="2412" aboveAverage="0" equalAverage="0" bottom="0" percent="0" rank="0" text="" dxfId="36">
      <formula>#ref!="YES"</formula>
    </cfRule>
  </conditionalFormatting>
  <conditionalFormatting sqref="AE31">
    <cfRule type="expression" priority="2413" aboveAverage="0" equalAverage="0" bottom="0" percent="0" rank="0" text="" dxfId="36">
      <formula>#ref!="YES"</formula>
    </cfRule>
  </conditionalFormatting>
  <conditionalFormatting sqref="AF31">
    <cfRule type="expression" priority="2414" aboveAverage="0" equalAverage="0" bottom="0" percent="0" rank="0" text="" dxfId="36">
      <formula>#ref!="YES"</formula>
    </cfRule>
  </conditionalFormatting>
  <conditionalFormatting sqref="AG31">
    <cfRule type="expression" priority="2415" aboveAverage="0" equalAverage="0" bottom="0" percent="0" rank="0" text="" dxfId="36">
      <formula>#ref!="YES"</formula>
    </cfRule>
  </conditionalFormatting>
  <conditionalFormatting sqref="AH31">
    <cfRule type="expression" priority="2416" aboveAverage="0" equalAverage="0" bottom="0" percent="0" rank="0" text="" dxfId="36">
      <formula>#ref!="YES"</formula>
    </cfRule>
  </conditionalFormatting>
  <conditionalFormatting sqref="AI31">
    <cfRule type="expression" priority="2417" aboveAverage="0" equalAverage="0" bottom="0" percent="0" rank="0" text="" dxfId="36">
      <formula>#ref!="YES"</formula>
    </cfRule>
  </conditionalFormatting>
  <conditionalFormatting sqref="AJ31">
    <cfRule type="expression" priority="2418" aboveAverage="0" equalAverage="0" bottom="0" percent="0" rank="0" text="" dxfId="36">
      <formula>#ref!="YES"</formula>
    </cfRule>
  </conditionalFormatting>
  <conditionalFormatting sqref="B32">
    <cfRule type="expression" priority="2419" aboveAverage="0" equalAverage="0" bottom="0" percent="0" rank="0" text="" dxfId="36">
      <formula>#ref!="YES"</formula>
    </cfRule>
  </conditionalFormatting>
  <conditionalFormatting sqref="C32">
    <cfRule type="expression" priority="2420" aboveAverage="0" equalAverage="0" bottom="0" percent="0" rank="0" text="" dxfId="36">
      <formula>#ref!="YES"</formula>
    </cfRule>
  </conditionalFormatting>
  <conditionalFormatting sqref="D32">
    <cfRule type="expression" priority="2421" aboveAverage="0" equalAverage="0" bottom="0" percent="0" rank="0" text="" dxfId="36">
      <formula>#ref!="YES"</formula>
    </cfRule>
  </conditionalFormatting>
  <conditionalFormatting sqref="E32">
    <cfRule type="expression" priority="2422" aboveAverage="0" equalAverage="0" bottom="0" percent="0" rank="0" text="" dxfId="36">
      <formula>#ref!="YES"</formula>
    </cfRule>
  </conditionalFormatting>
  <conditionalFormatting sqref="F32">
    <cfRule type="expression" priority="2423" aboveAverage="0" equalAverage="0" bottom="0" percent="0" rank="0" text="" dxfId="36">
      <formula>#ref!="YES"</formula>
    </cfRule>
  </conditionalFormatting>
  <conditionalFormatting sqref="G32">
    <cfRule type="expression" priority="2424" aboveAverage="0" equalAverage="0" bottom="0" percent="0" rank="0" text="" dxfId="36">
      <formula>#ref!="YES"</formula>
    </cfRule>
  </conditionalFormatting>
  <conditionalFormatting sqref="H32">
    <cfRule type="expression" priority="2425" aboveAverage="0" equalAverage="0" bottom="0" percent="0" rank="0" text="" dxfId="36">
      <formula>#ref!="YES"</formula>
    </cfRule>
  </conditionalFormatting>
  <conditionalFormatting sqref="I32">
    <cfRule type="expression" priority="2426" aboveAverage="0" equalAverage="0" bottom="0" percent="0" rank="0" text="" dxfId="36">
      <formula>#ref!="YES"</formula>
    </cfRule>
  </conditionalFormatting>
  <conditionalFormatting sqref="J32">
    <cfRule type="expression" priority="2427" aboveAverage="0" equalAverage="0" bottom="0" percent="0" rank="0" text="" dxfId="36">
      <formula>#ref!="YES"</formula>
    </cfRule>
  </conditionalFormatting>
  <conditionalFormatting sqref="K32">
    <cfRule type="expression" priority="2428" aboveAverage="0" equalAverage="0" bottom="0" percent="0" rank="0" text="" dxfId="36">
      <formula>#ref!="YES"</formula>
    </cfRule>
  </conditionalFormatting>
  <conditionalFormatting sqref="L32">
    <cfRule type="expression" priority="2429" aboveAverage="0" equalAverage="0" bottom="0" percent="0" rank="0" text="" dxfId="36">
      <formula>#ref!="YES"</formula>
    </cfRule>
  </conditionalFormatting>
  <conditionalFormatting sqref="M32">
    <cfRule type="expression" priority="2430" aboveAverage="0" equalAverage="0" bottom="0" percent="0" rank="0" text="" dxfId="36">
      <formula>#ref!="YES"</formula>
    </cfRule>
  </conditionalFormatting>
  <conditionalFormatting sqref="N32">
    <cfRule type="expression" priority="2431" aboveAverage="0" equalAverage="0" bottom="0" percent="0" rank="0" text="" dxfId="36">
      <formula>#ref!="YES"</formula>
    </cfRule>
  </conditionalFormatting>
  <conditionalFormatting sqref="O32">
    <cfRule type="expression" priority="2432" aboveAverage="0" equalAverage="0" bottom="0" percent="0" rank="0" text="" dxfId="36">
      <formula>#ref!="YES"</formula>
    </cfRule>
  </conditionalFormatting>
  <conditionalFormatting sqref="P32">
    <cfRule type="expression" priority="2433" aboveAverage="0" equalAverage="0" bottom="0" percent="0" rank="0" text="" dxfId="36">
      <formula>#ref!="YES"</formula>
    </cfRule>
  </conditionalFormatting>
  <conditionalFormatting sqref="Q32">
    <cfRule type="expression" priority="2434" aboveAverage="0" equalAverage="0" bottom="0" percent="0" rank="0" text="" dxfId="36">
      <formula>#ref!="YES"</formula>
    </cfRule>
  </conditionalFormatting>
  <conditionalFormatting sqref="R32">
    <cfRule type="expression" priority="2435" aboveAverage="0" equalAverage="0" bottom="0" percent="0" rank="0" text="" dxfId="36">
      <formula>#ref!="YES"</formula>
    </cfRule>
  </conditionalFormatting>
  <conditionalFormatting sqref="S32">
    <cfRule type="expression" priority="2436" aboveAverage="0" equalAverage="0" bottom="0" percent="0" rank="0" text="" dxfId="36">
      <formula>#ref!="YES"</formula>
    </cfRule>
  </conditionalFormatting>
  <conditionalFormatting sqref="T32">
    <cfRule type="expression" priority="2437" aboveAverage="0" equalAverage="0" bottom="0" percent="0" rank="0" text="" dxfId="36">
      <formula>#ref!="YES"</formula>
    </cfRule>
  </conditionalFormatting>
  <conditionalFormatting sqref="U32">
    <cfRule type="expression" priority="2438" aboveAverage="0" equalAverage="0" bottom="0" percent="0" rank="0" text="" dxfId="36">
      <formula>#ref!="YES"</formula>
    </cfRule>
  </conditionalFormatting>
  <conditionalFormatting sqref="V32">
    <cfRule type="expression" priority="2439" aboveAverage="0" equalAverage="0" bottom="0" percent="0" rank="0" text="" dxfId="36">
      <formula>#ref!="YES"</formula>
    </cfRule>
  </conditionalFormatting>
  <conditionalFormatting sqref="W32">
    <cfRule type="expression" priority="2440" aboveAverage="0" equalAverage="0" bottom="0" percent="0" rank="0" text="" dxfId="36">
      <formula>#ref!="YES"</formula>
    </cfRule>
  </conditionalFormatting>
  <conditionalFormatting sqref="X32">
    <cfRule type="expression" priority="2441" aboveAverage="0" equalAverage="0" bottom="0" percent="0" rank="0" text="" dxfId="36">
      <formula>#ref!="YES"</formula>
    </cfRule>
  </conditionalFormatting>
  <conditionalFormatting sqref="Y32">
    <cfRule type="expression" priority="2442" aboveAverage="0" equalAverage="0" bottom="0" percent="0" rank="0" text="" dxfId="36">
      <formula>#ref!="YES"</formula>
    </cfRule>
  </conditionalFormatting>
  <conditionalFormatting sqref="Z32">
    <cfRule type="expression" priority="2443" aboveAverage="0" equalAverage="0" bottom="0" percent="0" rank="0" text="" dxfId="36">
      <formula>#ref!="YES"</formula>
    </cfRule>
  </conditionalFormatting>
  <conditionalFormatting sqref="AA32">
    <cfRule type="expression" priority="2444" aboveAverage="0" equalAverage="0" bottom="0" percent="0" rank="0" text="" dxfId="36">
      <formula>#ref!="YES"</formula>
    </cfRule>
  </conditionalFormatting>
  <conditionalFormatting sqref="AB32">
    <cfRule type="expression" priority="2445" aboveAverage="0" equalAverage="0" bottom="0" percent="0" rank="0" text="" dxfId="36">
      <formula>#ref!="YES"</formula>
    </cfRule>
  </conditionalFormatting>
  <conditionalFormatting sqref="AC32">
    <cfRule type="expression" priority="2446" aboveAverage="0" equalAverage="0" bottom="0" percent="0" rank="0" text="" dxfId="36">
      <formula>#ref!="YES"</formula>
    </cfRule>
  </conditionalFormatting>
  <conditionalFormatting sqref="AD32">
    <cfRule type="expression" priority="2447" aboveAverage="0" equalAverage="0" bottom="0" percent="0" rank="0" text="" dxfId="36">
      <formula>#ref!="YES"</formula>
    </cfRule>
  </conditionalFormatting>
  <conditionalFormatting sqref="AE32">
    <cfRule type="expression" priority="2448" aboveAverage="0" equalAverage="0" bottom="0" percent="0" rank="0" text="" dxfId="36">
      <formula>#ref!="YES"</formula>
    </cfRule>
  </conditionalFormatting>
  <conditionalFormatting sqref="AF32">
    <cfRule type="expression" priority="2449" aboveAverage="0" equalAverage="0" bottom="0" percent="0" rank="0" text="" dxfId="36">
      <formula>#ref!="YES"</formula>
    </cfRule>
  </conditionalFormatting>
  <conditionalFormatting sqref="AG32">
    <cfRule type="expression" priority="2450" aboveAverage="0" equalAverage="0" bottom="0" percent="0" rank="0" text="" dxfId="36">
      <formula>#ref!="YES"</formula>
    </cfRule>
  </conditionalFormatting>
  <conditionalFormatting sqref="AH32">
    <cfRule type="expression" priority="2451" aboveAverage="0" equalAverage="0" bottom="0" percent="0" rank="0" text="" dxfId="36">
      <formula>#ref!="YES"</formula>
    </cfRule>
  </conditionalFormatting>
  <conditionalFormatting sqref="AI32">
    <cfRule type="expression" priority="2452" aboveAverage="0" equalAverage="0" bottom="0" percent="0" rank="0" text="" dxfId="36">
      <formula>#ref!="YES"</formula>
    </cfRule>
  </conditionalFormatting>
  <conditionalFormatting sqref="AJ32">
    <cfRule type="expression" priority="2453" aboveAverage="0" equalAverage="0" bottom="0" percent="0" rank="0" text="" dxfId="36">
      <formula>#ref!="YES"</formula>
    </cfRule>
  </conditionalFormatting>
  <conditionalFormatting sqref="B33">
    <cfRule type="expression" priority="2454" aboveAverage="0" equalAverage="0" bottom="0" percent="0" rank="0" text="" dxfId="36">
      <formula>#ref!="YES"</formula>
    </cfRule>
  </conditionalFormatting>
  <conditionalFormatting sqref="C33">
    <cfRule type="expression" priority="2455" aboveAverage="0" equalAverage="0" bottom="0" percent="0" rank="0" text="" dxfId="36">
      <formula>#ref!="YES"</formula>
    </cfRule>
  </conditionalFormatting>
  <conditionalFormatting sqref="D33">
    <cfRule type="expression" priority="2456" aboveAverage="0" equalAverage="0" bottom="0" percent="0" rank="0" text="" dxfId="36">
      <formula>#ref!="YES"</formula>
    </cfRule>
  </conditionalFormatting>
  <conditionalFormatting sqref="E33">
    <cfRule type="expression" priority="2457" aboveAverage="0" equalAverage="0" bottom="0" percent="0" rank="0" text="" dxfId="36">
      <formula>#ref!="YES"</formula>
    </cfRule>
  </conditionalFormatting>
  <conditionalFormatting sqref="F33">
    <cfRule type="expression" priority="2458" aboveAverage="0" equalAverage="0" bottom="0" percent="0" rank="0" text="" dxfId="36">
      <formula>#ref!="YES"</formula>
    </cfRule>
  </conditionalFormatting>
  <conditionalFormatting sqref="G33">
    <cfRule type="expression" priority="2459" aboveAverage="0" equalAverage="0" bottom="0" percent="0" rank="0" text="" dxfId="36">
      <formula>#ref!="YES"</formula>
    </cfRule>
  </conditionalFormatting>
  <conditionalFormatting sqref="H33">
    <cfRule type="expression" priority="2460" aboveAverage="0" equalAverage="0" bottom="0" percent="0" rank="0" text="" dxfId="36">
      <formula>#ref!="YES"</formula>
    </cfRule>
  </conditionalFormatting>
  <conditionalFormatting sqref="I33">
    <cfRule type="expression" priority="2461" aboveAverage="0" equalAverage="0" bottom="0" percent="0" rank="0" text="" dxfId="36">
      <formula>#ref!="YES"</formula>
    </cfRule>
  </conditionalFormatting>
  <conditionalFormatting sqref="J33">
    <cfRule type="expression" priority="2462" aboveAverage="0" equalAverage="0" bottom="0" percent="0" rank="0" text="" dxfId="36">
      <formula>#ref!="YES"</formula>
    </cfRule>
  </conditionalFormatting>
  <conditionalFormatting sqref="K33">
    <cfRule type="expression" priority="2463" aboveAverage="0" equalAverage="0" bottom="0" percent="0" rank="0" text="" dxfId="36">
      <formula>#ref!="YES"</formula>
    </cfRule>
  </conditionalFormatting>
  <conditionalFormatting sqref="L33">
    <cfRule type="expression" priority="2464" aboveAverage="0" equalAverage="0" bottom="0" percent="0" rank="0" text="" dxfId="36">
      <formula>#ref!="YES"</formula>
    </cfRule>
  </conditionalFormatting>
  <conditionalFormatting sqref="M33">
    <cfRule type="expression" priority="2465" aboveAverage="0" equalAverage="0" bottom="0" percent="0" rank="0" text="" dxfId="36">
      <formula>#ref!="YES"</formula>
    </cfRule>
  </conditionalFormatting>
  <conditionalFormatting sqref="N33">
    <cfRule type="expression" priority="2466" aboveAverage="0" equalAverage="0" bottom="0" percent="0" rank="0" text="" dxfId="36">
      <formula>#ref!="YES"</formula>
    </cfRule>
  </conditionalFormatting>
  <conditionalFormatting sqref="O33">
    <cfRule type="expression" priority="2467" aboveAverage="0" equalAverage="0" bottom="0" percent="0" rank="0" text="" dxfId="36">
      <formula>#ref!="YES"</formula>
    </cfRule>
  </conditionalFormatting>
  <conditionalFormatting sqref="P33">
    <cfRule type="expression" priority="2468" aboveAverage="0" equalAverage="0" bottom="0" percent="0" rank="0" text="" dxfId="36">
      <formula>#ref!="YES"</formula>
    </cfRule>
  </conditionalFormatting>
  <conditionalFormatting sqref="Q33">
    <cfRule type="expression" priority="2469" aboveAverage="0" equalAverage="0" bottom="0" percent="0" rank="0" text="" dxfId="36">
      <formula>#ref!="YES"</formula>
    </cfRule>
  </conditionalFormatting>
  <conditionalFormatting sqref="R33">
    <cfRule type="expression" priority="2470" aboveAverage="0" equalAverage="0" bottom="0" percent="0" rank="0" text="" dxfId="36">
      <formula>#ref!="YES"</formula>
    </cfRule>
  </conditionalFormatting>
  <conditionalFormatting sqref="S33">
    <cfRule type="expression" priority="2471" aboveAverage="0" equalAverage="0" bottom="0" percent="0" rank="0" text="" dxfId="36">
      <formula>#ref!="YES"</formula>
    </cfRule>
  </conditionalFormatting>
  <conditionalFormatting sqref="T33">
    <cfRule type="expression" priority="2472" aboveAverage="0" equalAverage="0" bottom="0" percent="0" rank="0" text="" dxfId="36">
      <formula>#ref!="YES"</formula>
    </cfRule>
  </conditionalFormatting>
  <conditionalFormatting sqref="U33">
    <cfRule type="expression" priority="2473" aboveAverage="0" equalAverage="0" bottom="0" percent="0" rank="0" text="" dxfId="36">
      <formula>#ref!="YES"</formula>
    </cfRule>
  </conditionalFormatting>
  <conditionalFormatting sqref="V33">
    <cfRule type="expression" priority="2474" aboveAverage="0" equalAverage="0" bottom="0" percent="0" rank="0" text="" dxfId="36">
      <formula>#ref!="YES"</formula>
    </cfRule>
  </conditionalFormatting>
  <conditionalFormatting sqref="W33">
    <cfRule type="expression" priority="2475" aboveAverage="0" equalAverage="0" bottom="0" percent="0" rank="0" text="" dxfId="36">
      <formula>#ref!="YES"</formula>
    </cfRule>
  </conditionalFormatting>
  <conditionalFormatting sqref="X33">
    <cfRule type="expression" priority="2476" aboveAverage="0" equalAverage="0" bottom="0" percent="0" rank="0" text="" dxfId="36">
      <formula>#ref!="YES"</formula>
    </cfRule>
  </conditionalFormatting>
  <conditionalFormatting sqref="Y33">
    <cfRule type="expression" priority="2477" aboveAverage="0" equalAverage="0" bottom="0" percent="0" rank="0" text="" dxfId="36">
      <formula>#ref!="YES"</formula>
    </cfRule>
  </conditionalFormatting>
  <conditionalFormatting sqref="Z33">
    <cfRule type="expression" priority="2478" aboveAverage="0" equalAverage="0" bottom="0" percent="0" rank="0" text="" dxfId="36">
      <formula>#ref!="YES"</formula>
    </cfRule>
  </conditionalFormatting>
  <conditionalFormatting sqref="AA33">
    <cfRule type="expression" priority="2479" aboveAverage="0" equalAverage="0" bottom="0" percent="0" rank="0" text="" dxfId="36">
      <formula>#ref!="YES"</formula>
    </cfRule>
  </conditionalFormatting>
  <conditionalFormatting sqref="AB33">
    <cfRule type="expression" priority="2480" aboveAverage="0" equalAverage="0" bottom="0" percent="0" rank="0" text="" dxfId="36">
      <formula>#ref!="YES"</formula>
    </cfRule>
  </conditionalFormatting>
  <conditionalFormatting sqref="AC33">
    <cfRule type="expression" priority="2481" aboveAverage="0" equalAverage="0" bottom="0" percent="0" rank="0" text="" dxfId="36">
      <formula>#ref!="YES"</formula>
    </cfRule>
  </conditionalFormatting>
  <conditionalFormatting sqref="AD33">
    <cfRule type="expression" priority="2482" aboveAverage="0" equalAverage="0" bottom="0" percent="0" rank="0" text="" dxfId="36">
      <formula>#ref!="YES"</formula>
    </cfRule>
  </conditionalFormatting>
  <conditionalFormatting sqref="AE33">
    <cfRule type="expression" priority="2483" aboveAverage="0" equalAverage="0" bottom="0" percent="0" rank="0" text="" dxfId="36">
      <formula>#ref!="YES"</formula>
    </cfRule>
  </conditionalFormatting>
  <conditionalFormatting sqref="AF33">
    <cfRule type="expression" priority="2484" aboveAverage="0" equalAverage="0" bottom="0" percent="0" rank="0" text="" dxfId="36">
      <formula>#ref!="YES"</formula>
    </cfRule>
  </conditionalFormatting>
  <conditionalFormatting sqref="AG33">
    <cfRule type="expression" priority="2485" aboveAverage="0" equalAverage="0" bottom="0" percent="0" rank="0" text="" dxfId="36">
      <formula>#ref!="YES"</formula>
    </cfRule>
  </conditionalFormatting>
  <conditionalFormatting sqref="AH33">
    <cfRule type="expression" priority="2486" aboveAverage="0" equalAverage="0" bottom="0" percent="0" rank="0" text="" dxfId="36">
      <formula>#ref!="YES"</formula>
    </cfRule>
  </conditionalFormatting>
  <conditionalFormatting sqref="AI33">
    <cfRule type="expression" priority="2487" aboveAverage="0" equalAverage="0" bottom="0" percent="0" rank="0" text="" dxfId="36">
      <formula>#ref!="YES"</formula>
    </cfRule>
  </conditionalFormatting>
  <conditionalFormatting sqref="AJ33">
    <cfRule type="expression" priority="2488" aboveAverage="0" equalAverage="0" bottom="0" percent="0" rank="0" text="" dxfId="36">
      <formula>#ref!="YES"</formula>
    </cfRule>
  </conditionalFormatting>
  <conditionalFormatting sqref="B34">
    <cfRule type="expression" priority="2489" aboveAverage="0" equalAverage="0" bottom="0" percent="0" rank="0" text="" dxfId="36">
      <formula>#ref!="YES"</formula>
    </cfRule>
  </conditionalFormatting>
  <conditionalFormatting sqref="C34">
    <cfRule type="expression" priority="2490" aboveAverage="0" equalAverage="0" bottom="0" percent="0" rank="0" text="" dxfId="36">
      <formula>#ref!="YES"</formula>
    </cfRule>
  </conditionalFormatting>
  <conditionalFormatting sqref="D34">
    <cfRule type="expression" priority="2491" aboveAverage="0" equalAverage="0" bottom="0" percent="0" rank="0" text="" dxfId="36">
      <formula>#ref!="YES"</formula>
    </cfRule>
  </conditionalFormatting>
  <conditionalFormatting sqref="E34">
    <cfRule type="expression" priority="2492" aboveAverage="0" equalAverage="0" bottom="0" percent="0" rank="0" text="" dxfId="36">
      <formula>#ref!="YES"</formula>
    </cfRule>
  </conditionalFormatting>
  <conditionalFormatting sqref="F34">
    <cfRule type="expression" priority="2493" aboveAverage="0" equalAverage="0" bottom="0" percent="0" rank="0" text="" dxfId="36">
      <formula>#ref!="YES"</formula>
    </cfRule>
  </conditionalFormatting>
  <conditionalFormatting sqref="G34">
    <cfRule type="expression" priority="2494" aboveAverage="0" equalAverage="0" bottom="0" percent="0" rank="0" text="" dxfId="36">
      <formula>#ref!="YES"</formula>
    </cfRule>
  </conditionalFormatting>
  <conditionalFormatting sqref="H34">
    <cfRule type="expression" priority="2495" aboveAverage="0" equalAverage="0" bottom="0" percent="0" rank="0" text="" dxfId="36">
      <formula>#ref!="YES"</formula>
    </cfRule>
  </conditionalFormatting>
  <conditionalFormatting sqref="I34">
    <cfRule type="expression" priority="2496" aboveAverage="0" equalAverage="0" bottom="0" percent="0" rank="0" text="" dxfId="36">
      <formula>#ref!="YES"</formula>
    </cfRule>
  </conditionalFormatting>
  <conditionalFormatting sqref="J34">
    <cfRule type="expression" priority="2497" aboveAverage="0" equalAverage="0" bottom="0" percent="0" rank="0" text="" dxfId="36">
      <formula>#ref!="YES"</formula>
    </cfRule>
  </conditionalFormatting>
  <conditionalFormatting sqref="K34">
    <cfRule type="expression" priority="2498" aboveAverage="0" equalAverage="0" bottom="0" percent="0" rank="0" text="" dxfId="36">
      <formula>#ref!="YES"</formula>
    </cfRule>
  </conditionalFormatting>
  <conditionalFormatting sqref="L34">
    <cfRule type="expression" priority="2499" aboveAverage="0" equalAverage="0" bottom="0" percent="0" rank="0" text="" dxfId="36">
      <formula>#ref!="YES"</formula>
    </cfRule>
  </conditionalFormatting>
  <conditionalFormatting sqref="M34">
    <cfRule type="expression" priority="2500" aboveAverage="0" equalAverage="0" bottom="0" percent="0" rank="0" text="" dxfId="36">
      <formula>#ref!="YES"</formula>
    </cfRule>
  </conditionalFormatting>
  <conditionalFormatting sqref="N34">
    <cfRule type="expression" priority="2501" aboveAverage="0" equalAverage="0" bottom="0" percent="0" rank="0" text="" dxfId="36">
      <formula>#ref!="YES"</formula>
    </cfRule>
  </conditionalFormatting>
  <conditionalFormatting sqref="O34">
    <cfRule type="expression" priority="2502" aboveAverage="0" equalAverage="0" bottom="0" percent="0" rank="0" text="" dxfId="36">
      <formula>#ref!="YES"</formula>
    </cfRule>
  </conditionalFormatting>
  <conditionalFormatting sqref="P34">
    <cfRule type="expression" priority="2503" aboveAverage="0" equalAverage="0" bottom="0" percent="0" rank="0" text="" dxfId="36">
      <formula>#ref!="YES"</formula>
    </cfRule>
  </conditionalFormatting>
  <conditionalFormatting sqref="Q34">
    <cfRule type="expression" priority="2504" aboveAverage="0" equalAverage="0" bottom="0" percent="0" rank="0" text="" dxfId="36">
      <formula>#ref!="YES"</formula>
    </cfRule>
  </conditionalFormatting>
  <conditionalFormatting sqref="R34">
    <cfRule type="expression" priority="2505" aboveAverage="0" equalAverage="0" bottom="0" percent="0" rank="0" text="" dxfId="36">
      <formula>#ref!="YES"</formula>
    </cfRule>
  </conditionalFormatting>
  <conditionalFormatting sqref="S34">
    <cfRule type="expression" priority="2506" aboveAverage="0" equalAverage="0" bottom="0" percent="0" rank="0" text="" dxfId="36">
      <formula>#ref!="YES"</formula>
    </cfRule>
  </conditionalFormatting>
  <conditionalFormatting sqref="T34">
    <cfRule type="expression" priority="2507" aboveAverage="0" equalAverage="0" bottom="0" percent="0" rank="0" text="" dxfId="36">
      <formula>#ref!="YES"</formula>
    </cfRule>
  </conditionalFormatting>
  <conditionalFormatting sqref="U34">
    <cfRule type="expression" priority="2508" aboveAverage="0" equalAverage="0" bottom="0" percent="0" rank="0" text="" dxfId="36">
      <formula>#ref!="YES"</formula>
    </cfRule>
  </conditionalFormatting>
  <conditionalFormatting sqref="V34">
    <cfRule type="expression" priority="2509" aboveAverage="0" equalAverage="0" bottom="0" percent="0" rank="0" text="" dxfId="36">
      <formula>#ref!="YES"</formula>
    </cfRule>
  </conditionalFormatting>
  <conditionalFormatting sqref="W34">
    <cfRule type="expression" priority="2510" aboveAverage="0" equalAverage="0" bottom="0" percent="0" rank="0" text="" dxfId="36">
      <formula>#ref!="YES"</formula>
    </cfRule>
  </conditionalFormatting>
  <conditionalFormatting sqref="X34">
    <cfRule type="expression" priority="2511" aboveAverage="0" equalAverage="0" bottom="0" percent="0" rank="0" text="" dxfId="36">
      <formula>#ref!="YES"</formula>
    </cfRule>
  </conditionalFormatting>
  <conditionalFormatting sqref="Y34">
    <cfRule type="expression" priority="2512" aboveAverage="0" equalAverage="0" bottom="0" percent="0" rank="0" text="" dxfId="36">
      <formula>#ref!="YES"</formula>
    </cfRule>
  </conditionalFormatting>
  <conditionalFormatting sqref="Z34">
    <cfRule type="expression" priority="2513" aboveAverage="0" equalAverage="0" bottom="0" percent="0" rank="0" text="" dxfId="36">
      <formula>#ref!="YES"</formula>
    </cfRule>
  </conditionalFormatting>
  <conditionalFormatting sqref="AA34">
    <cfRule type="expression" priority="2514" aboveAverage="0" equalAverage="0" bottom="0" percent="0" rank="0" text="" dxfId="36">
      <formula>#ref!="YES"</formula>
    </cfRule>
  </conditionalFormatting>
  <conditionalFormatting sqref="AB34">
    <cfRule type="expression" priority="2515" aboveAverage="0" equalAverage="0" bottom="0" percent="0" rank="0" text="" dxfId="36">
      <formula>#ref!="YES"</formula>
    </cfRule>
  </conditionalFormatting>
  <conditionalFormatting sqref="AC34">
    <cfRule type="expression" priority="2516" aboveAverage="0" equalAverage="0" bottom="0" percent="0" rank="0" text="" dxfId="36">
      <formula>#ref!="YES"</formula>
    </cfRule>
  </conditionalFormatting>
  <conditionalFormatting sqref="AD34">
    <cfRule type="expression" priority="2517" aboveAverage="0" equalAverage="0" bottom="0" percent="0" rank="0" text="" dxfId="36">
      <formula>#ref!="YES"</formula>
    </cfRule>
  </conditionalFormatting>
  <conditionalFormatting sqref="AE34">
    <cfRule type="expression" priority="2518" aboveAverage="0" equalAverage="0" bottom="0" percent="0" rank="0" text="" dxfId="36">
      <formula>#ref!="YES"</formula>
    </cfRule>
  </conditionalFormatting>
  <conditionalFormatting sqref="AF34">
    <cfRule type="expression" priority="2519" aboveAverage="0" equalAverage="0" bottom="0" percent="0" rank="0" text="" dxfId="36">
      <formula>#ref!="YES"</formula>
    </cfRule>
  </conditionalFormatting>
  <conditionalFormatting sqref="AG34">
    <cfRule type="expression" priority="2520" aboveAverage="0" equalAverage="0" bottom="0" percent="0" rank="0" text="" dxfId="36">
      <formula>#ref!="YES"</formula>
    </cfRule>
  </conditionalFormatting>
  <conditionalFormatting sqref="AH34">
    <cfRule type="expression" priority="2521" aboveAverage="0" equalAverage="0" bottom="0" percent="0" rank="0" text="" dxfId="36">
      <formula>#ref!="YES"</formula>
    </cfRule>
  </conditionalFormatting>
  <conditionalFormatting sqref="AI34">
    <cfRule type="expression" priority="2522" aboveAverage="0" equalAverage="0" bottom="0" percent="0" rank="0" text="" dxfId="36">
      <formula>#ref!="YES"</formula>
    </cfRule>
  </conditionalFormatting>
  <conditionalFormatting sqref="AJ34">
    <cfRule type="expression" priority="2523" aboveAverage="0" equalAverage="0" bottom="0" percent="0" rank="0" text="" dxfId="36">
      <formula>#ref!="YES"</formula>
    </cfRule>
  </conditionalFormatting>
  <conditionalFormatting sqref="B35">
    <cfRule type="expression" priority="2524" aboveAverage="0" equalAverage="0" bottom="0" percent="0" rank="0" text="" dxfId="36">
      <formula>#ref!="YES"</formula>
    </cfRule>
  </conditionalFormatting>
  <conditionalFormatting sqref="C35">
    <cfRule type="expression" priority="2525" aboveAverage="0" equalAverage="0" bottom="0" percent="0" rank="0" text="" dxfId="36">
      <formula>#ref!="YES"</formula>
    </cfRule>
  </conditionalFormatting>
  <conditionalFormatting sqref="D35">
    <cfRule type="expression" priority="2526" aboveAverage="0" equalAverage="0" bottom="0" percent="0" rank="0" text="" dxfId="36">
      <formula>#ref!="YES"</formula>
    </cfRule>
  </conditionalFormatting>
  <conditionalFormatting sqref="E35">
    <cfRule type="expression" priority="2527" aboveAverage="0" equalAverage="0" bottom="0" percent="0" rank="0" text="" dxfId="36">
      <formula>#ref!="YES"</formula>
    </cfRule>
  </conditionalFormatting>
  <conditionalFormatting sqref="F35">
    <cfRule type="expression" priority="2528" aboveAverage="0" equalAverage="0" bottom="0" percent="0" rank="0" text="" dxfId="36">
      <formula>#ref!="YES"</formula>
    </cfRule>
  </conditionalFormatting>
  <conditionalFormatting sqref="G35">
    <cfRule type="expression" priority="2529" aboveAverage="0" equalAverage="0" bottom="0" percent="0" rank="0" text="" dxfId="36">
      <formula>#ref!="YES"</formula>
    </cfRule>
  </conditionalFormatting>
  <conditionalFormatting sqref="H35">
    <cfRule type="expression" priority="2530" aboveAverage="0" equalAverage="0" bottom="0" percent="0" rank="0" text="" dxfId="36">
      <formula>#ref!="YES"</formula>
    </cfRule>
  </conditionalFormatting>
  <conditionalFormatting sqref="I35">
    <cfRule type="expression" priority="2531" aboveAverage="0" equalAverage="0" bottom="0" percent="0" rank="0" text="" dxfId="36">
      <formula>#ref!="YES"</formula>
    </cfRule>
  </conditionalFormatting>
  <conditionalFormatting sqref="J35">
    <cfRule type="expression" priority="2532" aboveAverage="0" equalAverage="0" bottom="0" percent="0" rank="0" text="" dxfId="36">
      <formula>#ref!="YES"</formula>
    </cfRule>
  </conditionalFormatting>
  <conditionalFormatting sqref="K35">
    <cfRule type="expression" priority="2533" aboveAverage="0" equalAverage="0" bottom="0" percent="0" rank="0" text="" dxfId="36">
      <formula>#ref!="YES"</formula>
    </cfRule>
  </conditionalFormatting>
  <conditionalFormatting sqref="L35">
    <cfRule type="expression" priority="2534" aboveAverage="0" equalAverage="0" bottom="0" percent="0" rank="0" text="" dxfId="36">
      <formula>#ref!="YES"</formula>
    </cfRule>
  </conditionalFormatting>
  <conditionalFormatting sqref="M35">
    <cfRule type="expression" priority="2535" aboveAverage="0" equalAverage="0" bottom="0" percent="0" rank="0" text="" dxfId="36">
      <formula>#ref!="YES"</formula>
    </cfRule>
  </conditionalFormatting>
  <conditionalFormatting sqref="N35">
    <cfRule type="expression" priority="2536" aboveAverage="0" equalAverage="0" bottom="0" percent="0" rank="0" text="" dxfId="36">
      <formula>#ref!="YES"</formula>
    </cfRule>
  </conditionalFormatting>
  <conditionalFormatting sqref="O35">
    <cfRule type="expression" priority="2537" aboveAverage="0" equalAverage="0" bottom="0" percent="0" rank="0" text="" dxfId="36">
      <formula>#ref!="YES"</formula>
    </cfRule>
  </conditionalFormatting>
  <conditionalFormatting sqref="P35">
    <cfRule type="expression" priority="2538" aboveAverage="0" equalAverage="0" bottom="0" percent="0" rank="0" text="" dxfId="36">
      <formula>#ref!="YES"</formula>
    </cfRule>
  </conditionalFormatting>
  <conditionalFormatting sqref="Q35">
    <cfRule type="expression" priority="2539" aboveAverage="0" equalAverage="0" bottom="0" percent="0" rank="0" text="" dxfId="36">
      <formula>#ref!="YES"</formula>
    </cfRule>
  </conditionalFormatting>
  <conditionalFormatting sqref="R35">
    <cfRule type="expression" priority="2540" aboveAverage="0" equalAverage="0" bottom="0" percent="0" rank="0" text="" dxfId="36">
      <formula>#ref!="YES"</formula>
    </cfRule>
  </conditionalFormatting>
  <conditionalFormatting sqref="S35">
    <cfRule type="expression" priority="2541" aboveAverage="0" equalAverage="0" bottom="0" percent="0" rank="0" text="" dxfId="36">
      <formula>#ref!="YES"</formula>
    </cfRule>
  </conditionalFormatting>
  <conditionalFormatting sqref="T35">
    <cfRule type="expression" priority="2542" aboveAverage="0" equalAverage="0" bottom="0" percent="0" rank="0" text="" dxfId="36">
      <formula>#ref!="YES"</formula>
    </cfRule>
  </conditionalFormatting>
  <conditionalFormatting sqref="U35">
    <cfRule type="expression" priority="2543" aboveAverage="0" equalAverage="0" bottom="0" percent="0" rank="0" text="" dxfId="36">
      <formula>#ref!="YES"</formula>
    </cfRule>
  </conditionalFormatting>
  <conditionalFormatting sqref="V35">
    <cfRule type="expression" priority="2544" aboveAverage="0" equalAverage="0" bottom="0" percent="0" rank="0" text="" dxfId="36">
      <formula>#ref!="YES"</formula>
    </cfRule>
  </conditionalFormatting>
  <conditionalFormatting sqref="W35">
    <cfRule type="expression" priority="2545" aboveAverage="0" equalAverage="0" bottom="0" percent="0" rank="0" text="" dxfId="36">
      <formula>#ref!="YES"</formula>
    </cfRule>
  </conditionalFormatting>
  <conditionalFormatting sqref="X35">
    <cfRule type="expression" priority="2546" aboveAverage="0" equalAverage="0" bottom="0" percent="0" rank="0" text="" dxfId="36">
      <formula>#ref!="YES"</formula>
    </cfRule>
  </conditionalFormatting>
  <conditionalFormatting sqref="Y35">
    <cfRule type="expression" priority="2547" aboveAverage="0" equalAverage="0" bottom="0" percent="0" rank="0" text="" dxfId="36">
      <formula>#ref!="YES"</formula>
    </cfRule>
  </conditionalFormatting>
  <conditionalFormatting sqref="Z35">
    <cfRule type="expression" priority="2548" aboveAverage="0" equalAverage="0" bottom="0" percent="0" rank="0" text="" dxfId="36">
      <formula>#ref!="YES"</formula>
    </cfRule>
  </conditionalFormatting>
  <conditionalFormatting sqref="AA35">
    <cfRule type="expression" priority="2549" aboveAverage="0" equalAverage="0" bottom="0" percent="0" rank="0" text="" dxfId="36">
      <formula>#ref!="YES"</formula>
    </cfRule>
  </conditionalFormatting>
  <conditionalFormatting sqref="AB35">
    <cfRule type="expression" priority="2550" aboveAverage="0" equalAverage="0" bottom="0" percent="0" rank="0" text="" dxfId="36">
      <formula>#ref!="YES"</formula>
    </cfRule>
  </conditionalFormatting>
  <conditionalFormatting sqref="AC35">
    <cfRule type="expression" priority="2551" aboveAverage="0" equalAverage="0" bottom="0" percent="0" rank="0" text="" dxfId="36">
      <formula>#ref!="YES"</formula>
    </cfRule>
  </conditionalFormatting>
  <conditionalFormatting sqref="AD35">
    <cfRule type="expression" priority="2552" aboveAverage="0" equalAverage="0" bottom="0" percent="0" rank="0" text="" dxfId="36">
      <formula>#ref!="YES"</formula>
    </cfRule>
  </conditionalFormatting>
  <conditionalFormatting sqref="AE35">
    <cfRule type="expression" priority="2553" aboveAverage="0" equalAverage="0" bottom="0" percent="0" rank="0" text="" dxfId="36">
      <formula>#ref!="YES"</formula>
    </cfRule>
  </conditionalFormatting>
  <conditionalFormatting sqref="AF35">
    <cfRule type="expression" priority="2554" aboveAverage="0" equalAverage="0" bottom="0" percent="0" rank="0" text="" dxfId="36">
      <formula>#ref!="YES"</formula>
    </cfRule>
  </conditionalFormatting>
  <conditionalFormatting sqref="AG35">
    <cfRule type="expression" priority="2555" aboveAverage="0" equalAverage="0" bottom="0" percent="0" rank="0" text="" dxfId="36">
      <formula>#ref!="YES"</formula>
    </cfRule>
  </conditionalFormatting>
  <conditionalFormatting sqref="AH35">
    <cfRule type="expression" priority="2556" aboveAverage="0" equalAverage="0" bottom="0" percent="0" rank="0" text="" dxfId="36">
      <formula>#ref!="YES"</formula>
    </cfRule>
  </conditionalFormatting>
  <conditionalFormatting sqref="AI35">
    <cfRule type="expression" priority="2557" aboveAverage="0" equalAverage="0" bottom="0" percent="0" rank="0" text="" dxfId="36">
      <formula>#ref!="YES"</formula>
    </cfRule>
  </conditionalFormatting>
  <conditionalFormatting sqref="AJ35">
    <cfRule type="expression" priority="2558" aboveAverage="0" equalAverage="0" bottom="0" percent="0" rank="0" text="" dxfId="36">
      <formula>#ref!="YES"</formula>
    </cfRule>
  </conditionalFormatting>
  <conditionalFormatting sqref="B36">
    <cfRule type="expression" priority="2559" aboveAverage="0" equalAverage="0" bottom="0" percent="0" rank="0" text="" dxfId="36">
      <formula>#ref!="YES"</formula>
    </cfRule>
  </conditionalFormatting>
  <conditionalFormatting sqref="C36">
    <cfRule type="expression" priority="2560" aboveAverage="0" equalAverage="0" bottom="0" percent="0" rank="0" text="" dxfId="36">
      <formula>#ref!="YES"</formula>
    </cfRule>
  </conditionalFormatting>
  <conditionalFormatting sqref="D36">
    <cfRule type="expression" priority="2561" aboveAverage="0" equalAverage="0" bottom="0" percent="0" rank="0" text="" dxfId="36">
      <formula>#ref!="YES"</formula>
    </cfRule>
  </conditionalFormatting>
  <conditionalFormatting sqref="E36">
    <cfRule type="expression" priority="2562" aboveAverage="0" equalAverage="0" bottom="0" percent="0" rank="0" text="" dxfId="36">
      <formula>#ref!="YES"</formula>
    </cfRule>
  </conditionalFormatting>
  <conditionalFormatting sqref="F36">
    <cfRule type="expression" priority="2563" aboveAverage="0" equalAverage="0" bottom="0" percent="0" rank="0" text="" dxfId="36">
      <formula>#ref!="YES"</formula>
    </cfRule>
  </conditionalFormatting>
  <conditionalFormatting sqref="G36">
    <cfRule type="expression" priority="2564" aboveAverage="0" equalAverage="0" bottom="0" percent="0" rank="0" text="" dxfId="36">
      <formula>#ref!="YES"</formula>
    </cfRule>
  </conditionalFormatting>
  <conditionalFormatting sqref="H36">
    <cfRule type="expression" priority="2565" aboveAverage="0" equalAverage="0" bottom="0" percent="0" rank="0" text="" dxfId="36">
      <formula>#ref!="YES"</formula>
    </cfRule>
  </conditionalFormatting>
  <conditionalFormatting sqref="I36">
    <cfRule type="expression" priority="2566" aboveAverage="0" equalAverage="0" bottom="0" percent="0" rank="0" text="" dxfId="36">
      <formula>#ref!="YES"</formula>
    </cfRule>
  </conditionalFormatting>
  <conditionalFormatting sqref="J36">
    <cfRule type="expression" priority="2567" aboveAverage="0" equalAverage="0" bottom="0" percent="0" rank="0" text="" dxfId="36">
      <formula>#ref!="YES"</formula>
    </cfRule>
  </conditionalFormatting>
  <conditionalFormatting sqref="K36">
    <cfRule type="expression" priority="2568" aboveAverage="0" equalAverage="0" bottom="0" percent="0" rank="0" text="" dxfId="36">
      <formula>#ref!="YES"</formula>
    </cfRule>
  </conditionalFormatting>
  <conditionalFormatting sqref="L36">
    <cfRule type="expression" priority="2569" aboveAverage="0" equalAverage="0" bottom="0" percent="0" rank="0" text="" dxfId="36">
      <formula>#ref!="YES"</formula>
    </cfRule>
  </conditionalFormatting>
  <conditionalFormatting sqref="M36">
    <cfRule type="expression" priority="2570" aboveAverage="0" equalAverage="0" bottom="0" percent="0" rank="0" text="" dxfId="36">
      <formula>#ref!="YES"</formula>
    </cfRule>
  </conditionalFormatting>
  <conditionalFormatting sqref="N36">
    <cfRule type="expression" priority="2571" aboveAverage="0" equalAverage="0" bottom="0" percent="0" rank="0" text="" dxfId="36">
      <formula>#ref!="YES"</formula>
    </cfRule>
  </conditionalFormatting>
  <conditionalFormatting sqref="O36">
    <cfRule type="expression" priority="2572" aboveAverage="0" equalAverage="0" bottom="0" percent="0" rank="0" text="" dxfId="36">
      <formula>#ref!="YES"</formula>
    </cfRule>
  </conditionalFormatting>
  <conditionalFormatting sqref="P36">
    <cfRule type="expression" priority="2573" aboveAverage="0" equalAverage="0" bottom="0" percent="0" rank="0" text="" dxfId="36">
      <formula>#ref!="YES"</formula>
    </cfRule>
  </conditionalFormatting>
  <conditionalFormatting sqref="Q36">
    <cfRule type="expression" priority="2574" aboveAverage="0" equalAverage="0" bottom="0" percent="0" rank="0" text="" dxfId="36">
      <formula>#ref!="YES"</formula>
    </cfRule>
  </conditionalFormatting>
  <conditionalFormatting sqref="R36">
    <cfRule type="expression" priority="2575" aboveAverage="0" equalAverage="0" bottom="0" percent="0" rank="0" text="" dxfId="36">
      <formula>#ref!="YES"</formula>
    </cfRule>
  </conditionalFormatting>
  <conditionalFormatting sqref="S36">
    <cfRule type="expression" priority="2576" aboveAverage="0" equalAverage="0" bottom="0" percent="0" rank="0" text="" dxfId="36">
      <formula>#ref!="YES"</formula>
    </cfRule>
  </conditionalFormatting>
  <conditionalFormatting sqref="T36">
    <cfRule type="expression" priority="2577" aboveAverage="0" equalAverage="0" bottom="0" percent="0" rank="0" text="" dxfId="36">
      <formula>#ref!="YES"</formula>
    </cfRule>
  </conditionalFormatting>
  <conditionalFormatting sqref="U36">
    <cfRule type="expression" priority="2578" aboveAverage="0" equalAverage="0" bottom="0" percent="0" rank="0" text="" dxfId="36">
      <formula>#ref!="YES"</formula>
    </cfRule>
  </conditionalFormatting>
  <conditionalFormatting sqref="V36">
    <cfRule type="expression" priority="2579" aboveAverage="0" equalAverage="0" bottom="0" percent="0" rank="0" text="" dxfId="36">
      <formula>#ref!="YES"</formula>
    </cfRule>
  </conditionalFormatting>
  <conditionalFormatting sqref="W36">
    <cfRule type="expression" priority="2580" aboveAverage="0" equalAverage="0" bottom="0" percent="0" rank="0" text="" dxfId="36">
      <formula>#ref!="YES"</formula>
    </cfRule>
  </conditionalFormatting>
  <conditionalFormatting sqref="X36">
    <cfRule type="expression" priority="2581" aboveAverage="0" equalAverage="0" bottom="0" percent="0" rank="0" text="" dxfId="36">
      <formula>#ref!="YES"</formula>
    </cfRule>
  </conditionalFormatting>
  <conditionalFormatting sqref="Y36">
    <cfRule type="expression" priority="2582" aboveAverage="0" equalAverage="0" bottom="0" percent="0" rank="0" text="" dxfId="36">
      <formula>#ref!="YES"</formula>
    </cfRule>
  </conditionalFormatting>
  <conditionalFormatting sqref="Z36">
    <cfRule type="expression" priority="2583" aboveAverage="0" equalAverage="0" bottom="0" percent="0" rank="0" text="" dxfId="36">
      <formula>#ref!="YES"</formula>
    </cfRule>
  </conditionalFormatting>
  <conditionalFormatting sqref="AA36">
    <cfRule type="expression" priority="2584" aboveAverage="0" equalAverage="0" bottom="0" percent="0" rank="0" text="" dxfId="36">
      <formula>#ref!="YES"</formula>
    </cfRule>
  </conditionalFormatting>
  <conditionalFormatting sqref="AB36">
    <cfRule type="expression" priority="2585" aboveAverage="0" equalAverage="0" bottom="0" percent="0" rank="0" text="" dxfId="36">
      <formula>#ref!="YES"</formula>
    </cfRule>
  </conditionalFormatting>
  <conditionalFormatting sqref="AC36">
    <cfRule type="expression" priority="2586" aboveAverage="0" equalAverage="0" bottom="0" percent="0" rank="0" text="" dxfId="36">
      <formula>#ref!="YES"</formula>
    </cfRule>
  </conditionalFormatting>
  <conditionalFormatting sqref="AD36">
    <cfRule type="expression" priority="2587" aboveAverage="0" equalAverage="0" bottom="0" percent="0" rank="0" text="" dxfId="36">
      <formula>#ref!="YES"</formula>
    </cfRule>
  </conditionalFormatting>
  <conditionalFormatting sqref="AE36">
    <cfRule type="expression" priority="2588" aboveAverage="0" equalAverage="0" bottom="0" percent="0" rank="0" text="" dxfId="36">
      <formula>#ref!="YES"</formula>
    </cfRule>
  </conditionalFormatting>
  <conditionalFormatting sqref="AF36">
    <cfRule type="expression" priority="2589" aboveAverage="0" equalAverage="0" bottom="0" percent="0" rank="0" text="" dxfId="36">
      <formula>#ref!="YES"</formula>
    </cfRule>
  </conditionalFormatting>
  <conditionalFormatting sqref="AG36">
    <cfRule type="expression" priority="2590" aboveAverage="0" equalAverage="0" bottom="0" percent="0" rank="0" text="" dxfId="36">
      <formula>#ref!="YES"</formula>
    </cfRule>
  </conditionalFormatting>
  <conditionalFormatting sqref="AH36">
    <cfRule type="expression" priority="2591" aboveAverage="0" equalAverage="0" bottom="0" percent="0" rank="0" text="" dxfId="36">
      <formula>#ref!="YES"</formula>
    </cfRule>
  </conditionalFormatting>
  <conditionalFormatting sqref="AI36">
    <cfRule type="expression" priority="2592" aboveAverage="0" equalAverage="0" bottom="0" percent="0" rank="0" text="" dxfId="36">
      <formula>#ref!="YES"</formula>
    </cfRule>
  </conditionalFormatting>
  <conditionalFormatting sqref="AJ36">
    <cfRule type="expression" priority="2593" aboveAverage="0" equalAverage="0" bottom="0" percent="0" rank="0" text="" dxfId="36">
      <formula>#ref!="YES"</formula>
    </cfRule>
  </conditionalFormatting>
  <conditionalFormatting sqref="B37">
    <cfRule type="expression" priority="2594" aboveAverage="0" equalAverage="0" bottom="0" percent="0" rank="0" text="" dxfId="36">
      <formula>#ref!="YES"</formula>
    </cfRule>
  </conditionalFormatting>
  <conditionalFormatting sqref="C37">
    <cfRule type="expression" priority="2595" aboveAverage="0" equalAverage="0" bottom="0" percent="0" rank="0" text="" dxfId="36">
      <formula>#ref!="YES"</formula>
    </cfRule>
  </conditionalFormatting>
  <conditionalFormatting sqref="D37">
    <cfRule type="expression" priority="2596" aboveAverage="0" equalAverage="0" bottom="0" percent="0" rank="0" text="" dxfId="36">
      <formula>#ref!="YES"</formula>
    </cfRule>
  </conditionalFormatting>
  <conditionalFormatting sqref="E37">
    <cfRule type="expression" priority="2597" aboveAverage="0" equalAverage="0" bottom="0" percent="0" rank="0" text="" dxfId="36">
      <formula>#ref!="YES"</formula>
    </cfRule>
  </conditionalFormatting>
  <conditionalFormatting sqref="F37">
    <cfRule type="expression" priority="2598" aboveAverage="0" equalAverage="0" bottom="0" percent="0" rank="0" text="" dxfId="36">
      <formula>#ref!="YES"</formula>
    </cfRule>
  </conditionalFormatting>
  <conditionalFormatting sqref="G37">
    <cfRule type="expression" priority="2599" aboveAverage="0" equalAverage="0" bottom="0" percent="0" rank="0" text="" dxfId="36">
      <formula>#ref!="YES"</formula>
    </cfRule>
  </conditionalFormatting>
  <conditionalFormatting sqref="H37">
    <cfRule type="expression" priority="2600" aboveAverage="0" equalAverage="0" bottom="0" percent="0" rank="0" text="" dxfId="36">
      <formula>#ref!="YES"</formula>
    </cfRule>
  </conditionalFormatting>
  <conditionalFormatting sqref="I37">
    <cfRule type="expression" priority="2601" aboveAverage="0" equalAverage="0" bottom="0" percent="0" rank="0" text="" dxfId="36">
      <formula>#ref!="YES"</formula>
    </cfRule>
  </conditionalFormatting>
  <conditionalFormatting sqref="J37">
    <cfRule type="expression" priority="2602" aboveAverage="0" equalAverage="0" bottom="0" percent="0" rank="0" text="" dxfId="36">
      <formula>#ref!="YES"</formula>
    </cfRule>
  </conditionalFormatting>
  <conditionalFormatting sqref="K37">
    <cfRule type="expression" priority="2603" aboveAverage="0" equalAverage="0" bottom="0" percent="0" rank="0" text="" dxfId="36">
      <formula>#ref!="YES"</formula>
    </cfRule>
  </conditionalFormatting>
  <conditionalFormatting sqref="L37">
    <cfRule type="expression" priority="2604" aboveAverage="0" equalAverage="0" bottom="0" percent="0" rank="0" text="" dxfId="36">
      <formula>#ref!="YES"</formula>
    </cfRule>
  </conditionalFormatting>
  <conditionalFormatting sqref="M37">
    <cfRule type="expression" priority="2605" aboveAverage="0" equalAverage="0" bottom="0" percent="0" rank="0" text="" dxfId="36">
      <formula>#ref!="YES"</formula>
    </cfRule>
  </conditionalFormatting>
  <conditionalFormatting sqref="N37">
    <cfRule type="expression" priority="2606" aboveAverage="0" equalAverage="0" bottom="0" percent="0" rank="0" text="" dxfId="36">
      <formula>#ref!="YES"</formula>
    </cfRule>
  </conditionalFormatting>
  <conditionalFormatting sqref="O37">
    <cfRule type="expression" priority="2607" aboveAverage="0" equalAverage="0" bottom="0" percent="0" rank="0" text="" dxfId="36">
      <formula>#ref!="YES"</formula>
    </cfRule>
  </conditionalFormatting>
  <conditionalFormatting sqref="P37">
    <cfRule type="expression" priority="2608" aboveAverage="0" equalAverage="0" bottom="0" percent="0" rank="0" text="" dxfId="36">
      <formula>#ref!="YES"</formula>
    </cfRule>
  </conditionalFormatting>
  <conditionalFormatting sqref="Q37">
    <cfRule type="expression" priority="2609" aboveAverage="0" equalAverage="0" bottom="0" percent="0" rank="0" text="" dxfId="36">
      <formula>#ref!="YES"</formula>
    </cfRule>
  </conditionalFormatting>
  <conditionalFormatting sqref="R37">
    <cfRule type="expression" priority="2610" aboveAverage="0" equalAverage="0" bottom="0" percent="0" rank="0" text="" dxfId="36">
      <formula>#ref!="YES"</formula>
    </cfRule>
  </conditionalFormatting>
  <conditionalFormatting sqref="S37">
    <cfRule type="expression" priority="2611" aboveAverage="0" equalAverage="0" bottom="0" percent="0" rank="0" text="" dxfId="36">
      <formula>#ref!="YES"</formula>
    </cfRule>
  </conditionalFormatting>
  <conditionalFormatting sqref="T37">
    <cfRule type="expression" priority="2612" aboveAverage="0" equalAverage="0" bottom="0" percent="0" rank="0" text="" dxfId="36">
      <formula>#ref!="YES"</formula>
    </cfRule>
  </conditionalFormatting>
  <conditionalFormatting sqref="U37">
    <cfRule type="expression" priority="2613" aboveAverage="0" equalAverage="0" bottom="0" percent="0" rank="0" text="" dxfId="36">
      <formula>#ref!="YES"</formula>
    </cfRule>
  </conditionalFormatting>
  <conditionalFormatting sqref="V37">
    <cfRule type="expression" priority="2614" aboveAverage="0" equalAverage="0" bottom="0" percent="0" rank="0" text="" dxfId="36">
      <formula>#ref!="YES"</formula>
    </cfRule>
  </conditionalFormatting>
  <conditionalFormatting sqref="W37">
    <cfRule type="expression" priority="2615" aboveAverage="0" equalAverage="0" bottom="0" percent="0" rank="0" text="" dxfId="36">
      <formula>#ref!="YES"</formula>
    </cfRule>
  </conditionalFormatting>
  <conditionalFormatting sqref="X37">
    <cfRule type="expression" priority="2616" aboveAverage="0" equalAverage="0" bottom="0" percent="0" rank="0" text="" dxfId="36">
      <formula>#ref!="YES"</formula>
    </cfRule>
  </conditionalFormatting>
  <conditionalFormatting sqref="Y37">
    <cfRule type="expression" priority="2617" aboveAverage="0" equalAverage="0" bottom="0" percent="0" rank="0" text="" dxfId="36">
      <formula>#ref!="YES"</formula>
    </cfRule>
  </conditionalFormatting>
  <conditionalFormatting sqref="Z37">
    <cfRule type="expression" priority="2618" aboveAverage="0" equalAverage="0" bottom="0" percent="0" rank="0" text="" dxfId="36">
      <formula>#ref!="YES"</formula>
    </cfRule>
  </conditionalFormatting>
  <conditionalFormatting sqref="AA37">
    <cfRule type="expression" priority="2619" aboveAverage="0" equalAverage="0" bottom="0" percent="0" rank="0" text="" dxfId="36">
      <formula>#ref!="YES"</formula>
    </cfRule>
  </conditionalFormatting>
  <conditionalFormatting sqref="AB37">
    <cfRule type="expression" priority="2620" aboveAverage="0" equalAverage="0" bottom="0" percent="0" rank="0" text="" dxfId="36">
      <formula>#ref!="YES"</formula>
    </cfRule>
  </conditionalFormatting>
  <conditionalFormatting sqref="AC37">
    <cfRule type="expression" priority="2621" aboveAverage="0" equalAverage="0" bottom="0" percent="0" rank="0" text="" dxfId="36">
      <formula>#ref!="YES"</formula>
    </cfRule>
  </conditionalFormatting>
  <conditionalFormatting sqref="AD37">
    <cfRule type="expression" priority="2622" aboveAverage="0" equalAverage="0" bottom="0" percent="0" rank="0" text="" dxfId="36">
      <formula>#ref!="YES"</formula>
    </cfRule>
  </conditionalFormatting>
  <conditionalFormatting sqref="AE37">
    <cfRule type="expression" priority="2623" aboveAverage="0" equalAverage="0" bottom="0" percent="0" rank="0" text="" dxfId="36">
      <formula>#ref!="YES"</formula>
    </cfRule>
  </conditionalFormatting>
  <conditionalFormatting sqref="AF37">
    <cfRule type="expression" priority="2624" aboveAverage="0" equalAverage="0" bottom="0" percent="0" rank="0" text="" dxfId="36">
      <formula>#ref!="YES"</formula>
    </cfRule>
  </conditionalFormatting>
  <conditionalFormatting sqref="AG37">
    <cfRule type="expression" priority="2625" aboveAverage="0" equalAverage="0" bottom="0" percent="0" rank="0" text="" dxfId="36">
      <formula>#ref!="YES"</formula>
    </cfRule>
  </conditionalFormatting>
  <conditionalFormatting sqref="AH37">
    <cfRule type="expression" priority="2626" aboveAverage="0" equalAverage="0" bottom="0" percent="0" rank="0" text="" dxfId="36">
      <formula>#ref!="YES"</formula>
    </cfRule>
  </conditionalFormatting>
  <conditionalFormatting sqref="AI37">
    <cfRule type="expression" priority="2627" aboveAverage="0" equalAverage="0" bottom="0" percent="0" rank="0" text="" dxfId="36">
      <formula>#ref!="YES"</formula>
    </cfRule>
  </conditionalFormatting>
  <conditionalFormatting sqref="AJ37">
    <cfRule type="expression" priority="2628" aboveAverage="0" equalAverage="0" bottom="0" percent="0" rank="0" text="" dxfId="36">
      <formula>#ref!="YES"</formula>
    </cfRule>
  </conditionalFormatting>
  <conditionalFormatting sqref="B38">
    <cfRule type="expression" priority="2629" aboveAverage="0" equalAverage="0" bottom="0" percent="0" rank="0" text="" dxfId="36">
      <formula>#ref!="YES"</formula>
    </cfRule>
  </conditionalFormatting>
  <conditionalFormatting sqref="C38">
    <cfRule type="expression" priority="2630" aboveAverage="0" equalAverage="0" bottom="0" percent="0" rank="0" text="" dxfId="36">
      <formula>#ref!="YES"</formula>
    </cfRule>
  </conditionalFormatting>
  <conditionalFormatting sqref="D38">
    <cfRule type="expression" priority="2631" aboveAverage="0" equalAverage="0" bottom="0" percent="0" rank="0" text="" dxfId="36">
      <formula>#ref!="YES"</formula>
    </cfRule>
  </conditionalFormatting>
  <conditionalFormatting sqref="E38">
    <cfRule type="expression" priority="2632" aboveAverage="0" equalAverage="0" bottom="0" percent="0" rank="0" text="" dxfId="36">
      <formula>#ref!="YES"</formula>
    </cfRule>
  </conditionalFormatting>
  <conditionalFormatting sqref="F38">
    <cfRule type="expression" priority="2633" aboveAverage="0" equalAverage="0" bottom="0" percent="0" rank="0" text="" dxfId="36">
      <formula>#ref!="YES"</formula>
    </cfRule>
  </conditionalFormatting>
  <conditionalFormatting sqref="G38">
    <cfRule type="expression" priority="2634" aboveAverage="0" equalAverage="0" bottom="0" percent="0" rank="0" text="" dxfId="36">
      <formula>#ref!="YES"</formula>
    </cfRule>
  </conditionalFormatting>
  <conditionalFormatting sqref="H38">
    <cfRule type="expression" priority="2635" aboveAverage="0" equalAverage="0" bottom="0" percent="0" rank="0" text="" dxfId="36">
      <formula>#ref!="YES"</formula>
    </cfRule>
  </conditionalFormatting>
  <conditionalFormatting sqref="I38">
    <cfRule type="expression" priority="2636" aboveAverage="0" equalAverage="0" bottom="0" percent="0" rank="0" text="" dxfId="36">
      <formula>#ref!="YES"</formula>
    </cfRule>
  </conditionalFormatting>
  <conditionalFormatting sqref="J38">
    <cfRule type="expression" priority="2637" aboveAverage="0" equalAverage="0" bottom="0" percent="0" rank="0" text="" dxfId="36">
      <formula>#ref!="YES"</formula>
    </cfRule>
  </conditionalFormatting>
  <conditionalFormatting sqref="K38">
    <cfRule type="expression" priority="2638" aboveAverage="0" equalAverage="0" bottom="0" percent="0" rank="0" text="" dxfId="36">
      <formula>#ref!="YES"</formula>
    </cfRule>
  </conditionalFormatting>
  <conditionalFormatting sqref="L38">
    <cfRule type="expression" priority="2639" aboveAverage="0" equalAverage="0" bottom="0" percent="0" rank="0" text="" dxfId="36">
      <formula>#ref!="YES"</formula>
    </cfRule>
  </conditionalFormatting>
  <conditionalFormatting sqref="M38">
    <cfRule type="expression" priority="2640" aboveAverage="0" equalAverage="0" bottom="0" percent="0" rank="0" text="" dxfId="36">
      <formula>#ref!="YES"</formula>
    </cfRule>
  </conditionalFormatting>
  <conditionalFormatting sqref="N38">
    <cfRule type="expression" priority="2641" aboveAverage="0" equalAverage="0" bottom="0" percent="0" rank="0" text="" dxfId="36">
      <formula>#ref!="YES"</formula>
    </cfRule>
  </conditionalFormatting>
  <conditionalFormatting sqref="O38">
    <cfRule type="expression" priority="2642" aboveAverage="0" equalAverage="0" bottom="0" percent="0" rank="0" text="" dxfId="36">
      <formula>#ref!="YES"</formula>
    </cfRule>
  </conditionalFormatting>
  <conditionalFormatting sqref="P38">
    <cfRule type="expression" priority="2643" aboveAverage="0" equalAverage="0" bottom="0" percent="0" rank="0" text="" dxfId="36">
      <formula>#ref!="YES"</formula>
    </cfRule>
  </conditionalFormatting>
  <conditionalFormatting sqref="Q38">
    <cfRule type="expression" priority="2644" aboveAverage="0" equalAverage="0" bottom="0" percent="0" rank="0" text="" dxfId="36">
      <formula>#ref!="YES"</formula>
    </cfRule>
  </conditionalFormatting>
  <conditionalFormatting sqref="R38">
    <cfRule type="expression" priority="2645" aboveAverage="0" equalAverage="0" bottom="0" percent="0" rank="0" text="" dxfId="36">
      <formula>#ref!="YES"</formula>
    </cfRule>
  </conditionalFormatting>
  <conditionalFormatting sqref="S38">
    <cfRule type="expression" priority="2646" aboveAverage="0" equalAverage="0" bottom="0" percent="0" rank="0" text="" dxfId="36">
      <formula>#ref!="YES"</formula>
    </cfRule>
  </conditionalFormatting>
  <conditionalFormatting sqref="T38">
    <cfRule type="expression" priority="2647" aboveAverage="0" equalAverage="0" bottom="0" percent="0" rank="0" text="" dxfId="36">
      <formula>#ref!="YES"</formula>
    </cfRule>
  </conditionalFormatting>
  <conditionalFormatting sqref="U38">
    <cfRule type="expression" priority="2648" aboveAverage="0" equalAverage="0" bottom="0" percent="0" rank="0" text="" dxfId="36">
      <formula>#ref!="YES"</formula>
    </cfRule>
  </conditionalFormatting>
  <conditionalFormatting sqref="V38">
    <cfRule type="expression" priority="2649" aboveAverage="0" equalAverage="0" bottom="0" percent="0" rank="0" text="" dxfId="36">
      <formula>#ref!="YES"</formula>
    </cfRule>
  </conditionalFormatting>
  <conditionalFormatting sqref="W38">
    <cfRule type="expression" priority="2650" aboveAverage="0" equalAverage="0" bottom="0" percent="0" rank="0" text="" dxfId="36">
      <formula>#ref!="YES"</formula>
    </cfRule>
  </conditionalFormatting>
  <conditionalFormatting sqref="X38">
    <cfRule type="expression" priority="2651" aboveAverage="0" equalAverage="0" bottom="0" percent="0" rank="0" text="" dxfId="36">
      <formula>#ref!="YES"</formula>
    </cfRule>
  </conditionalFormatting>
  <conditionalFormatting sqref="Y38">
    <cfRule type="expression" priority="2652" aboveAverage="0" equalAverage="0" bottom="0" percent="0" rank="0" text="" dxfId="36">
      <formula>#ref!="YES"</formula>
    </cfRule>
  </conditionalFormatting>
  <conditionalFormatting sqref="Z38">
    <cfRule type="expression" priority="2653" aboveAverage="0" equalAverage="0" bottom="0" percent="0" rank="0" text="" dxfId="36">
      <formula>#ref!="YES"</formula>
    </cfRule>
  </conditionalFormatting>
  <conditionalFormatting sqref="AA38">
    <cfRule type="expression" priority="2654" aboveAverage="0" equalAverage="0" bottom="0" percent="0" rank="0" text="" dxfId="36">
      <formula>#ref!="YES"</formula>
    </cfRule>
  </conditionalFormatting>
  <conditionalFormatting sqref="AB38">
    <cfRule type="expression" priority="2655" aboveAverage="0" equalAverage="0" bottom="0" percent="0" rank="0" text="" dxfId="36">
      <formula>#ref!="YES"</formula>
    </cfRule>
  </conditionalFormatting>
  <conditionalFormatting sqref="AC38">
    <cfRule type="expression" priority="2656" aboveAverage="0" equalAverage="0" bottom="0" percent="0" rank="0" text="" dxfId="36">
      <formula>#ref!="YES"</formula>
    </cfRule>
  </conditionalFormatting>
  <conditionalFormatting sqref="AD38">
    <cfRule type="expression" priority="2657" aboveAverage="0" equalAverage="0" bottom="0" percent="0" rank="0" text="" dxfId="36">
      <formula>#ref!="YES"</formula>
    </cfRule>
  </conditionalFormatting>
  <conditionalFormatting sqref="AE38">
    <cfRule type="expression" priority="2658" aboveAverage="0" equalAverage="0" bottom="0" percent="0" rank="0" text="" dxfId="36">
      <formula>#ref!="YES"</formula>
    </cfRule>
  </conditionalFormatting>
  <conditionalFormatting sqref="AF38">
    <cfRule type="expression" priority="2659" aboveAverage="0" equalAverage="0" bottom="0" percent="0" rank="0" text="" dxfId="36">
      <formula>#ref!="YES"</formula>
    </cfRule>
  </conditionalFormatting>
  <conditionalFormatting sqref="AG38">
    <cfRule type="expression" priority="2660" aboveAverage="0" equalAverage="0" bottom="0" percent="0" rank="0" text="" dxfId="36">
      <formula>#ref!="YES"</formula>
    </cfRule>
  </conditionalFormatting>
  <conditionalFormatting sqref="AH38">
    <cfRule type="expression" priority="2661" aboveAverage="0" equalAverage="0" bottom="0" percent="0" rank="0" text="" dxfId="36">
      <formula>#ref!="YES"</formula>
    </cfRule>
  </conditionalFormatting>
  <conditionalFormatting sqref="AI38">
    <cfRule type="expression" priority="2662" aboveAverage="0" equalAverage="0" bottom="0" percent="0" rank="0" text="" dxfId="36">
      <formula>#ref!="YES"</formula>
    </cfRule>
  </conditionalFormatting>
  <conditionalFormatting sqref="AJ38">
    <cfRule type="expression" priority="2663" aboveAverage="0" equalAverage="0" bottom="0" percent="0" rank="0" text="" dxfId="36">
      <formula>#ref!="YES"</formula>
    </cfRule>
  </conditionalFormatting>
  <conditionalFormatting sqref="B39">
    <cfRule type="expression" priority="2664" aboveAverage="0" equalAverage="0" bottom="0" percent="0" rank="0" text="" dxfId="36">
      <formula>#ref!="YES"</formula>
    </cfRule>
  </conditionalFormatting>
  <conditionalFormatting sqref="C39">
    <cfRule type="expression" priority="2665" aboveAverage="0" equalAverage="0" bottom="0" percent="0" rank="0" text="" dxfId="36">
      <formula>#ref!="YES"</formula>
    </cfRule>
  </conditionalFormatting>
  <conditionalFormatting sqref="D39">
    <cfRule type="expression" priority="2666" aboveAverage="0" equalAverage="0" bottom="0" percent="0" rank="0" text="" dxfId="36">
      <formula>#ref!="YES"</formula>
    </cfRule>
  </conditionalFormatting>
  <conditionalFormatting sqref="E39">
    <cfRule type="expression" priority="2667" aboveAverage="0" equalAverage="0" bottom="0" percent="0" rank="0" text="" dxfId="36">
      <formula>#ref!="YES"</formula>
    </cfRule>
  </conditionalFormatting>
  <conditionalFormatting sqref="F39">
    <cfRule type="expression" priority="2668" aboveAverage="0" equalAverage="0" bottom="0" percent="0" rank="0" text="" dxfId="36">
      <formula>#ref!="YES"</formula>
    </cfRule>
  </conditionalFormatting>
  <conditionalFormatting sqref="G39">
    <cfRule type="expression" priority="2669" aboveAverage="0" equalAverage="0" bottom="0" percent="0" rank="0" text="" dxfId="36">
      <formula>#ref!="YES"</formula>
    </cfRule>
  </conditionalFormatting>
  <conditionalFormatting sqref="H39">
    <cfRule type="expression" priority="2670" aboveAverage="0" equalAverage="0" bottom="0" percent="0" rank="0" text="" dxfId="36">
      <formula>#ref!="YES"</formula>
    </cfRule>
  </conditionalFormatting>
  <conditionalFormatting sqref="I39">
    <cfRule type="expression" priority="2671" aboveAverage="0" equalAverage="0" bottom="0" percent="0" rank="0" text="" dxfId="36">
      <formula>#ref!="YES"</formula>
    </cfRule>
  </conditionalFormatting>
  <conditionalFormatting sqref="J39">
    <cfRule type="expression" priority="2672" aboveAverage="0" equalAverage="0" bottom="0" percent="0" rank="0" text="" dxfId="36">
      <formula>#ref!="YES"</formula>
    </cfRule>
  </conditionalFormatting>
  <conditionalFormatting sqref="K39">
    <cfRule type="expression" priority="2673" aboveAverage="0" equalAverage="0" bottom="0" percent="0" rank="0" text="" dxfId="36">
      <formula>#ref!="YES"</formula>
    </cfRule>
  </conditionalFormatting>
  <conditionalFormatting sqref="L39">
    <cfRule type="expression" priority="2674" aboveAverage="0" equalAverage="0" bottom="0" percent="0" rank="0" text="" dxfId="36">
      <formula>#ref!="YES"</formula>
    </cfRule>
  </conditionalFormatting>
  <conditionalFormatting sqref="M39">
    <cfRule type="expression" priority="2675" aboveAverage="0" equalAverage="0" bottom="0" percent="0" rank="0" text="" dxfId="36">
      <formula>#ref!="YES"</formula>
    </cfRule>
  </conditionalFormatting>
  <conditionalFormatting sqref="N39">
    <cfRule type="expression" priority="2676" aboveAverage="0" equalAverage="0" bottom="0" percent="0" rank="0" text="" dxfId="36">
      <formula>#ref!="YES"</formula>
    </cfRule>
  </conditionalFormatting>
  <conditionalFormatting sqref="O39">
    <cfRule type="expression" priority="2677" aboveAverage="0" equalAverage="0" bottom="0" percent="0" rank="0" text="" dxfId="36">
      <formula>#ref!="YES"</formula>
    </cfRule>
  </conditionalFormatting>
  <conditionalFormatting sqref="P39">
    <cfRule type="expression" priority="2678" aboveAverage="0" equalAverage="0" bottom="0" percent="0" rank="0" text="" dxfId="36">
      <formula>#ref!="YES"</formula>
    </cfRule>
  </conditionalFormatting>
  <conditionalFormatting sqref="Q39">
    <cfRule type="expression" priority="2679" aboveAverage="0" equalAverage="0" bottom="0" percent="0" rank="0" text="" dxfId="36">
      <formula>#ref!="YES"</formula>
    </cfRule>
  </conditionalFormatting>
  <conditionalFormatting sqref="R39">
    <cfRule type="expression" priority="2680" aboveAverage="0" equalAverage="0" bottom="0" percent="0" rank="0" text="" dxfId="36">
      <formula>#ref!="YES"</formula>
    </cfRule>
  </conditionalFormatting>
  <conditionalFormatting sqref="S39">
    <cfRule type="expression" priority="2681" aboveAverage="0" equalAverage="0" bottom="0" percent="0" rank="0" text="" dxfId="36">
      <formula>#ref!="YES"</formula>
    </cfRule>
  </conditionalFormatting>
  <conditionalFormatting sqref="T39">
    <cfRule type="expression" priority="2682" aboveAverage="0" equalAverage="0" bottom="0" percent="0" rank="0" text="" dxfId="36">
      <formula>#ref!="YES"</formula>
    </cfRule>
  </conditionalFormatting>
  <conditionalFormatting sqref="U39">
    <cfRule type="expression" priority="2683" aboveAverage="0" equalAverage="0" bottom="0" percent="0" rank="0" text="" dxfId="36">
      <formula>#ref!="YES"</formula>
    </cfRule>
  </conditionalFormatting>
  <conditionalFormatting sqref="V39">
    <cfRule type="expression" priority="2684" aboveAverage="0" equalAverage="0" bottom="0" percent="0" rank="0" text="" dxfId="36">
      <formula>#ref!="YES"</formula>
    </cfRule>
  </conditionalFormatting>
  <conditionalFormatting sqref="W39">
    <cfRule type="expression" priority="2685" aboveAverage="0" equalAverage="0" bottom="0" percent="0" rank="0" text="" dxfId="36">
      <formula>#ref!="YES"</formula>
    </cfRule>
  </conditionalFormatting>
  <conditionalFormatting sqref="X39">
    <cfRule type="expression" priority="2686" aboveAverage="0" equalAverage="0" bottom="0" percent="0" rank="0" text="" dxfId="36">
      <formula>#ref!="YES"</formula>
    </cfRule>
  </conditionalFormatting>
  <conditionalFormatting sqref="Y39">
    <cfRule type="expression" priority="2687" aboveAverage="0" equalAverage="0" bottom="0" percent="0" rank="0" text="" dxfId="36">
      <formula>#ref!="YES"</formula>
    </cfRule>
  </conditionalFormatting>
  <conditionalFormatting sqref="Z39">
    <cfRule type="expression" priority="2688" aboveAverage="0" equalAverage="0" bottom="0" percent="0" rank="0" text="" dxfId="36">
      <formula>#ref!="YES"</formula>
    </cfRule>
  </conditionalFormatting>
  <conditionalFormatting sqref="AA39">
    <cfRule type="expression" priority="2689" aboveAverage="0" equalAverage="0" bottom="0" percent="0" rank="0" text="" dxfId="36">
      <formula>#ref!="YES"</formula>
    </cfRule>
  </conditionalFormatting>
  <conditionalFormatting sqref="AB39">
    <cfRule type="expression" priority="2690" aboveAverage="0" equalAverage="0" bottom="0" percent="0" rank="0" text="" dxfId="36">
      <formula>#ref!="YES"</formula>
    </cfRule>
  </conditionalFormatting>
  <conditionalFormatting sqref="AC39">
    <cfRule type="expression" priority="2691" aboveAverage="0" equalAverage="0" bottom="0" percent="0" rank="0" text="" dxfId="36">
      <formula>#ref!="YES"</formula>
    </cfRule>
  </conditionalFormatting>
  <conditionalFormatting sqref="AD39">
    <cfRule type="expression" priority="2692" aboveAverage="0" equalAverage="0" bottom="0" percent="0" rank="0" text="" dxfId="36">
      <formula>#ref!="YES"</formula>
    </cfRule>
  </conditionalFormatting>
  <conditionalFormatting sqref="AE39">
    <cfRule type="expression" priority="2693" aboveAverage="0" equalAverage="0" bottom="0" percent="0" rank="0" text="" dxfId="36">
      <formula>#ref!="YES"</formula>
    </cfRule>
  </conditionalFormatting>
  <conditionalFormatting sqref="AF39">
    <cfRule type="expression" priority="2694" aboveAverage="0" equalAverage="0" bottom="0" percent="0" rank="0" text="" dxfId="36">
      <formula>#ref!="YES"</formula>
    </cfRule>
  </conditionalFormatting>
  <conditionalFormatting sqref="AG39">
    <cfRule type="expression" priority="2695" aboveAverage="0" equalAverage="0" bottom="0" percent="0" rank="0" text="" dxfId="36">
      <formula>#ref!="YES"</formula>
    </cfRule>
  </conditionalFormatting>
  <conditionalFormatting sqref="AH39">
    <cfRule type="expression" priority="2696" aboveAverage="0" equalAverage="0" bottom="0" percent="0" rank="0" text="" dxfId="36">
      <formula>#ref!="YES"</formula>
    </cfRule>
  </conditionalFormatting>
  <conditionalFormatting sqref="AI39">
    <cfRule type="expression" priority="2697" aboveAverage="0" equalAverage="0" bottom="0" percent="0" rank="0" text="" dxfId="36">
      <formula>#ref!="YES"</formula>
    </cfRule>
  </conditionalFormatting>
  <conditionalFormatting sqref="AJ39">
    <cfRule type="expression" priority="2698" aboveAverage="0" equalAverage="0" bottom="0" percent="0" rank="0" text="" dxfId="36">
      <formula>#ref!="YES"</formula>
    </cfRule>
  </conditionalFormatting>
  <conditionalFormatting sqref="B40">
    <cfRule type="expression" priority="2699" aboveAverage="0" equalAverage="0" bottom="0" percent="0" rank="0" text="" dxfId="36">
      <formula>#ref!="YES"</formula>
    </cfRule>
  </conditionalFormatting>
  <conditionalFormatting sqref="C40">
    <cfRule type="expression" priority="2700" aboveAverage="0" equalAverage="0" bottom="0" percent="0" rank="0" text="" dxfId="36">
      <formula>#ref!="YES"</formula>
    </cfRule>
  </conditionalFormatting>
  <conditionalFormatting sqref="D40">
    <cfRule type="expression" priority="2701" aboveAverage="0" equalAverage="0" bottom="0" percent="0" rank="0" text="" dxfId="36">
      <formula>#ref!="YES"</formula>
    </cfRule>
  </conditionalFormatting>
  <conditionalFormatting sqref="E40">
    <cfRule type="expression" priority="2702" aboveAverage="0" equalAverage="0" bottom="0" percent="0" rank="0" text="" dxfId="36">
      <formula>#ref!="YES"</formula>
    </cfRule>
  </conditionalFormatting>
  <conditionalFormatting sqref="F40">
    <cfRule type="expression" priority="2703" aboveAverage="0" equalAverage="0" bottom="0" percent="0" rank="0" text="" dxfId="36">
      <formula>#ref!="YES"</formula>
    </cfRule>
  </conditionalFormatting>
  <conditionalFormatting sqref="G40">
    <cfRule type="expression" priority="2704" aboveAverage="0" equalAverage="0" bottom="0" percent="0" rank="0" text="" dxfId="36">
      <formula>#ref!="YES"</formula>
    </cfRule>
  </conditionalFormatting>
  <conditionalFormatting sqref="H40">
    <cfRule type="expression" priority="2705" aboveAverage="0" equalAverage="0" bottom="0" percent="0" rank="0" text="" dxfId="36">
      <formula>#ref!="YES"</formula>
    </cfRule>
  </conditionalFormatting>
  <conditionalFormatting sqref="I40">
    <cfRule type="expression" priority="2706" aboveAverage="0" equalAverage="0" bottom="0" percent="0" rank="0" text="" dxfId="36">
      <formula>#ref!="YES"</formula>
    </cfRule>
  </conditionalFormatting>
  <conditionalFormatting sqref="J40">
    <cfRule type="expression" priority="2707" aboveAverage="0" equalAverage="0" bottom="0" percent="0" rank="0" text="" dxfId="36">
      <formula>#ref!="YES"</formula>
    </cfRule>
  </conditionalFormatting>
  <conditionalFormatting sqref="K40">
    <cfRule type="expression" priority="2708" aboveAverage="0" equalAverage="0" bottom="0" percent="0" rank="0" text="" dxfId="36">
      <formula>#ref!="YES"</formula>
    </cfRule>
  </conditionalFormatting>
  <conditionalFormatting sqref="L40">
    <cfRule type="expression" priority="2709" aboveAverage="0" equalAverage="0" bottom="0" percent="0" rank="0" text="" dxfId="36">
      <formula>#ref!="YES"</formula>
    </cfRule>
  </conditionalFormatting>
  <conditionalFormatting sqref="M40">
    <cfRule type="expression" priority="2710" aboveAverage="0" equalAverage="0" bottom="0" percent="0" rank="0" text="" dxfId="36">
      <formula>#ref!="YES"</formula>
    </cfRule>
  </conditionalFormatting>
  <conditionalFormatting sqref="N40">
    <cfRule type="expression" priority="2711" aboveAverage="0" equalAverage="0" bottom="0" percent="0" rank="0" text="" dxfId="36">
      <formula>#ref!="YES"</formula>
    </cfRule>
  </conditionalFormatting>
  <conditionalFormatting sqref="O40">
    <cfRule type="expression" priority="2712" aboveAverage="0" equalAverage="0" bottom="0" percent="0" rank="0" text="" dxfId="36">
      <formula>#ref!="YES"</formula>
    </cfRule>
  </conditionalFormatting>
  <conditionalFormatting sqref="P40">
    <cfRule type="expression" priority="2713" aboveAverage="0" equalAverage="0" bottom="0" percent="0" rank="0" text="" dxfId="36">
      <formula>#ref!="YES"</formula>
    </cfRule>
  </conditionalFormatting>
  <conditionalFormatting sqref="Q40">
    <cfRule type="expression" priority="2714" aboveAverage="0" equalAverage="0" bottom="0" percent="0" rank="0" text="" dxfId="36">
      <formula>#ref!="YES"</formula>
    </cfRule>
  </conditionalFormatting>
  <conditionalFormatting sqref="R40">
    <cfRule type="expression" priority="2715" aboveAverage="0" equalAverage="0" bottom="0" percent="0" rank="0" text="" dxfId="36">
      <formula>#ref!="YES"</formula>
    </cfRule>
  </conditionalFormatting>
  <conditionalFormatting sqref="S40">
    <cfRule type="expression" priority="2716" aboveAverage="0" equalAverage="0" bottom="0" percent="0" rank="0" text="" dxfId="36">
      <formula>#ref!="YES"</formula>
    </cfRule>
  </conditionalFormatting>
  <conditionalFormatting sqref="T40">
    <cfRule type="expression" priority="2717" aboveAverage="0" equalAverage="0" bottom="0" percent="0" rank="0" text="" dxfId="36">
      <formula>#ref!="YES"</formula>
    </cfRule>
  </conditionalFormatting>
  <conditionalFormatting sqref="U40">
    <cfRule type="expression" priority="2718" aboveAverage="0" equalAverage="0" bottom="0" percent="0" rank="0" text="" dxfId="36">
      <formula>#ref!="YES"</formula>
    </cfRule>
  </conditionalFormatting>
  <conditionalFormatting sqref="V40">
    <cfRule type="expression" priority="2719" aboveAverage="0" equalAverage="0" bottom="0" percent="0" rank="0" text="" dxfId="36">
      <formula>#ref!="YES"</formula>
    </cfRule>
  </conditionalFormatting>
  <conditionalFormatting sqref="W40">
    <cfRule type="expression" priority="2720" aboveAverage="0" equalAverage="0" bottom="0" percent="0" rank="0" text="" dxfId="36">
      <formula>#ref!="YES"</formula>
    </cfRule>
  </conditionalFormatting>
  <conditionalFormatting sqref="X40">
    <cfRule type="expression" priority="2721" aboveAverage="0" equalAverage="0" bottom="0" percent="0" rank="0" text="" dxfId="36">
      <formula>#ref!="YES"</formula>
    </cfRule>
  </conditionalFormatting>
  <conditionalFormatting sqref="Y40">
    <cfRule type="expression" priority="2722" aboveAverage="0" equalAverage="0" bottom="0" percent="0" rank="0" text="" dxfId="36">
      <formula>#ref!="YES"</formula>
    </cfRule>
  </conditionalFormatting>
  <conditionalFormatting sqref="Z40">
    <cfRule type="expression" priority="2723" aboveAverage="0" equalAverage="0" bottom="0" percent="0" rank="0" text="" dxfId="36">
      <formula>#ref!="YES"</formula>
    </cfRule>
  </conditionalFormatting>
  <conditionalFormatting sqref="AA40">
    <cfRule type="expression" priority="2724" aboveAverage="0" equalAverage="0" bottom="0" percent="0" rank="0" text="" dxfId="36">
      <formula>#ref!="YES"</formula>
    </cfRule>
  </conditionalFormatting>
  <conditionalFormatting sqref="AB40">
    <cfRule type="expression" priority="2725" aboveAverage="0" equalAverage="0" bottom="0" percent="0" rank="0" text="" dxfId="36">
      <formula>#ref!="YES"</formula>
    </cfRule>
  </conditionalFormatting>
  <conditionalFormatting sqref="AC40">
    <cfRule type="expression" priority="2726" aboveAverage="0" equalAverage="0" bottom="0" percent="0" rank="0" text="" dxfId="36">
      <formula>#ref!="YES"</formula>
    </cfRule>
  </conditionalFormatting>
  <conditionalFormatting sqref="AD40">
    <cfRule type="expression" priority="2727" aboveAverage="0" equalAverage="0" bottom="0" percent="0" rank="0" text="" dxfId="36">
      <formula>#ref!="YES"</formula>
    </cfRule>
  </conditionalFormatting>
  <conditionalFormatting sqref="AE40">
    <cfRule type="expression" priority="2728" aboveAverage="0" equalAverage="0" bottom="0" percent="0" rank="0" text="" dxfId="36">
      <formula>#ref!="YES"</formula>
    </cfRule>
  </conditionalFormatting>
  <conditionalFormatting sqref="AF40">
    <cfRule type="expression" priority="2729" aboveAverage="0" equalAverage="0" bottom="0" percent="0" rank="0" text="" dxfId="36">
      <formula>#ref!="YES"</formula>
    </cfRule>
  </conditionalFormatting>
  <conditionalFormatting sqref="AG40">
    <cfRule type="expression" priority="2730" aboveAverage="0" equalAverage="0" bottom="0" percent="0" rank="0" text="" dxfId="36">
      <formula>#ref!="YES"</formula>
    </cfRule>
  </conditionalFormatting>
  <conditionalFormatting sqref="AH40">
    <cfRule type="expression" priority="2731" aboveAverage="0" equalAverage="0" bottom="0" percent="0" rank="0" text="" dxfId="36">
      <formula>#ref!="YES"</formula>
    </cfRule>
  </conditionalFormatting>
  <conditionalFormatting sqref="AI40">
    <cfRule type="expression" priority="2732" aboveAverage="0" equalAverage="0" bottom="0" percent="0" rank="0" text="" dxfId="36">
      <formula>#ref!="YES"</formula>
    </cfRule>
  </conditionalFormatting>
  <conditionalFormatting sqref="AJ40">
    <cfRule type="expression" priority="2733" aboveAverage="0" equalAverage="0" bottom="0" percent="0" rank="0" text="" dxfId="36">
      <formula>#ref!="YES"</formula>
    </cfRule>
  </conditionalFormatting>
  <conditionalFormatting sqref="B41">
    <cfRule type="expression" priority="2734" aboveAverage="0" equalAverage="0" bottom="0" percent="0" rank="0" text="" dxfId="36">
      <formula>#ref!="YES"</formula>
    </cfRule>
  </conditionalFormatting>
  <conditionalFormatting sqref="C41">
    <cfRule type="expression" priority="2735" aboveAverage="0" equalAverage="0" bottom="0" percent="0" rank="0" text="" dxfId="36">
      <formula>#ref!="YES"</formula>
    </cfRule>
  </conditionalFormatting>
  <conditionalFormatting sqref="D41">
    <cfRule type="expression" priority="2736" aboveAverage="0" equalAverage="0" bottom="0" percent="0" rank="0" text="" dxfId="36">
      <formula>#ref!="YES"</formula>
    </cfRule>
  </conditionalFormatting>
  <conditionalFormatting sqref="E41">
    <cfRule type="expression" priority="2737" aboveAverage="0" equalAverage="0" bottom="0" percent="0" rank="0" text="" dxfId="36">
      <formula>#ref!="YES"</formula>
    </cfRule>
  </conditionalFormatting>
  <conditionalFormatting sqref="F41">
    <cfRule type="expression" priority="2738" aboveAverage="0" equalAverage="0" bottom="0" percent="0" rank="0" text="" dxfId="36">
      <formula>#ref!="YES"</formula>
    </cfRule>
  </conditionalFormatting>
  <conditionalFormatting sqref="G41">
    <cfRule type="expression" priority="2739" aboveAverage="0" equalAverage="0" bottom="0" percent="0" rank="0" text="" dxfId="36">
      <formula>#ref!="YES"</formula>
    </cfRule>
  </conditionalFormatting>
  <conditionalFormatting sqref="H41">
    <cfRule type="expression" priority="2740" aboveAverage="0" equalAverage="0" bottom="0" percent="0" rank="0" text="" dxfId="36">
      <formula>#ref!="YES"</formula>
    </cfRule>
  </conditionalFormatting>
  <conditionalFormatting sqref="I41">
    <cfRule type="expression" priority="2741" aboveAverage="0" equalAverage="0" bottom="0" percent="0" rank="0" text="" dxfId="36">
      <formula>#ref!="YES"</formula>
    </cfRule>
  </conditionalFormatting>
  <conditionalFormatting sqref="J41">
    <cfRule type="expression" priority="2742" aboveAverage="0" equalAverage="0" bottom="0" percent="0" rank="0" text="" dxfId="36">
      <formula>#ref!="YES"</formula>
    </cfRule>
  </conditionalFormatting>
  <conditionalFormatting sqref="K41">
    <cfRule type="expression" priority="2743" aboveAverage="0" equalAverage="0" bottom="0" percent="0" rank="0" text="" dxfId="36">
      <formula>#ref!="YES"</formula>
    </cfRule>
  </conditionalFormatting>
  <conditionalFormatting sqref="L41">
    <cfRule type="expression" priority="2744" aboveAverage="0" equalAverage="0" bottom="0" percent="0" rank="0" text="" dxfId="36">
      <formula>#ref!="YES"</formula>
    </cfRule>
  </conditionalFormatting>
  <conditionalFormatting sqref="M41">
    <cfRule type="expression" priority="2745" aboveAverage="0" equalAverage="0" bottom="0" percent="0" rank="0" text="" dxfId="36">
      <formula>#ref!="YES"</formula>
    </cfRule>
  </conditionalFormatting>
  <conditionalFormatting sqref="N41">
    <cfRule type="expression" priority="2746" aboveAverage="0" equalAverage="0" bottom="0" percent="0" rank="0" text="" dxfId="36">
      <formula>#ref!="YES"</formula>
    </cfRule>
  </conditionalFormatting>
  <conditionalFormatting sqref="O41">
    <cfRule type="expression" priority="2747" aboveAverage="0" equalAverage="0" bottom="0" percent="0" rank="0" text="" dxfId="36">
      <formula>#ref!="YES"</formula>
    </cfRule>
  </conditionalFormatting>
  <conditionalFormatting sqref="P41">
    <cfRule type="expression" priority="2748" aboveAverage="0" equalAverage="0" bottom="0" percent="0" rank="0" text="" dxfId="36">
      <formula>#ref!="YES"</formula>
    </cfRule>
  </conditionalFormatting>
  <conditionalFormatting sqref="Q41">
    <cfRule type="expression" priority="2749" aboveAverage="0" equalAverage="0" bottom="0" percent="0" rank="0" text="" dxfId="36">
      <formula>#ref!="YES"</formula>
    </cfRule>
  </conditionalFormatting>
  <conditionalFormatting sqref="R41">
    <cfRule type="expression" priority="2750" aboveAverage="0" equalAverage="0" bottom="0" percent="0" rank="0" text="" dxfId="36">
      <formula>#ref!="YES"</formula>
    </cfRule>
  </conditionalFormatting>
  <conditionalFormatting sqref="S41">
    <cfRule type="expression" priority="2751" aboveAverage="0" equalAverage="0" bottom="0" percent="0" rank="0" text="" dxfId="36">
      <formula>#ref!="YES"</formula>
    </cfRule>
  </conditionalFormatting>
  <conditionalFormatting sqref="T41">
    <cfRule type="expression" priority="2752" aboveAverage="0" equalAverage="0" bottom="0" percent="0" rank="0" text="" dxfId="36">
      <formula>#ref!="YES"</formula>
    </cfRule>
  </conditionalFormatting>
  <conditionalFormatting sqref="U41">
    <cfRule type="expression" priority="2753" aboveAverage="0" equalAverage="0" bottom="0" percent="0" rank="0" text="" dxfId="36">
      <formula>#ref!="YES"</formula>
    </cfRule>
  </conditionalFormatting>
  <conditionalFormatting sqref="V41">
    <cfRule type="expression" priority="2754" aboveAverage="0" equalAverage="0" bottom="0" percent="0" rank="0" text="" dxfId="36">
      <formula>#ref!="YES"</formula>
    </cfRule>
  </conditionalFormatting>
  <conditionalFormatting sqref="W41">
    <cfRule type="expression" priority="2755" aboveAverage="0" equalAverage="0" bottom="0" percent="0" rank="0" text="" dxfId="36">
      <formula>#ref!="YES"</formula>
    </cfRule>
  </conditionalFormatting>
  <conditionalFormatting sqref="X41">
    <cfRule type="expression" priority="2756" aboveAverage="0" equalAverage="0" bottom="0" percent="0" rank="0" text="" dxfId="36">
      <formula>#ref!="YES"</formula>
    </cfRule>
  </conditionalFormatting>
  <conditionalFormatting sqref="Y41">
    <cfRule type="expression" priority="2757" aboveAverage="0" equalAverage="0" bottom="0" percent="0" rank="0" text="" dxfId="36">
      <formula>#ref!="YES"</formula>
    </cfRule>
  </conditionalFormatting>
  <conditionalFormatting sqref="Z41">
    <cfRule type="expression" priority="2758" aboveAverage="0" equalAverage="0" bottom="0" percent="0" rank="0" text="" dxfId="36">
      <formula>#ref!="YES"</formula>
    </cfRule>
  </conditionalFormatting>
  <conditionalFormatting sqref="AA41">
    <cfRule type="expression" priority="2759" aboveAverage="0" equalAverage="0" bottom="0" percent="0" rank="0" text="" dxfId="36">
      <formula>#ref!="YES"</formula>
    </cfRule>
  </conditionalFormatting>
  <conditionalFormatting sqref="AB41">
    <cfRule type="expression" priority="2760" aboveAverage="0" equalAverage="0" bottom="0" percent="0" rank="0" text="" dxfId="36">
      <formula>#ref!="YES"</formula>
    </cfRule>
  </conditionalFormatting>
  <conditionalFormatting sqref="AC41">
    <cfRule type="expression" priority="2761" aboveAverage="0" equalAverage="0" bottom="0" percent="0" rank="0" text="" dxfId="36">
      <formula>#ref!="YES"</formula>
    </cfRule>
  </conditionalFormatting>
  <conditionalFormatting sqref="AD41">
    <cfRule type="expression" priority="2762" aboveAverage="0" equalAverage="0" bottom="0" percent="0" rank="0" text="" dxfId="36">
      <formula>#ref!="YES"</formula>
    </cfRule>
  </conditionalFormatting>
  <conditionalFormatting sqref="AE41">
    <cfRule type="expression" priority="2763" aboveAverage="0" equalAverage="0" bottom="0" percent="0" rank="0" text="" dxfId="36">
      <formula>#ref!="YES"</formula>
    </cfRule>
  </conditionalFormatting>
  <conditionalFormatting sqref="AF41">
    <cfRule type="expression" priority="2764" aboveAverage="0" equalAverage="0" bottom="0" percent="0" rank="0" text="" dxfId="36">
      <formula>#ref!="YES"</formula>
    </cfRule>
  </conditionalFormatting>
  <conditionalFormatting sqref="AG41">
    <cfRule type="expression" priority="2765" aboveAverage="0" equalAverage="0" bottom="0" percent="0" rank="0" text="" dxfId="36">
      <formula>#ref!="YES"</formula>
    </cfRule>
  </conditionalFormatting>
  <conditionalFormatting sqref="AH41">
    <cfRule type="expression" priority="2766" aboveAverage="0" equalAverage="0" bottom="0" percent="0" rank="0" text="" dxfId="36">
      <formula>#ref!="YES"</formula>
    </cfRule>
  </conditionalFormatting>
  <conditionalFormatting sqref="AI41">
    <cfRule type="expression" priority="2767" aboveAverage="0" equalAverage="0" bottom="0" percent="0" rank="0" text="" dxfId="36">
      <formula>#ref!="YES"</formula>
    </cfRule>
  </conditionalFormatting>
  <conditionalFormatting sqref="AJ41">
    <cfRule type="expression" priority="2768" aboveAverage="0" equalAverage="0" bottom="0" percent="0" rank="0" text="" dxfId="36">
      <formula>#ref!="YES"</formula>
    </cfRule>
  </conditionalFormatting>
  <conditionalFormatting sqref="B42">
    <cfRule type="expression" priority="2769" aboveAverage="0" equalAverage="0" bottom="0" percent="0" rank="0" text="" dxfId="36">
      <formula>#ref!="YES"</formula>
    </cfRule>
  </conditionalFormatting>
  <conditionalFormatting sqref="C42">
    <cfRule type="expression" priority="2770" aboveAverage="0" equalAverage="0" bottom="0" percent="0" rank="0" text="" dxfId="36">
      <formula>#ref!="YES"</formula>
    </cfRule>
  </conditionalFormatting>
  <conditionalFormatting sqref="D42">
    <cfRule type="expression" priority="2771" aboveAverage="0" equalAverage="0" bottom="0" percent="0" rank="0" text="" dxfId="36">
      <formula>#ref!="YES"</formula>
    </cfRule>
  </conditionalFormatting>
  <conditionalFormatting sqref="E42">
    <cfRule type="expression" priority="2772" aboveAverage="0" equalAverage="0" bottom="0" percent="0" rank="0" text="" dxfId="36">
      <formula>#ref!="YES"</formula>
    </cfRule>
  </conditionalFormatting>
  <conditionalFormatting sqref="F42">
    <cfRule type="expression" priority="2773" aboveAverage="0" equalAverage="0" bottom="0" percent="0" rank="0" text="" dxfId="36">
      <formula>#ref!="YES"</formula>
    </cfRule>
  </conditionalFormatting>
  <conditionalFormatting sqref="G42">
    <cfRule type="expression" priority="2774" aboveAverage="0" equalAverage="0" bottom="0" percent="0" rank="0" text="" dxfId="36">
      <formula>#ref!="YES"</formula>
    </cfRule>
  </conditionalFormatting>
  <conditionalFormatting sqref="H42">
    <cfRule type="expression" priority="2775" aboveAverage="0" equalAverage="0" bottom="0" percent="0" rank="0" text="" dxfId="36">
      <formula>#ref!="YES"</formula>
    </cfRule>
  </conditionalFormatting>
  <conditionalFormatting sqref="I42">
    <cfRule type="expression" priority="2776" aboveAverage="0" equalAverage="0" bottom="0" percent="0" rank="0" text="" dxfId="36">
      <formula>#ref!="YES"</formula>
    </cfRule>
  </conditionalFormatting>
  <conditionalFormatting sqref="J42">
    <cfRule type="expression" priority="2777" aboveAverage="0" equalAverage="0" bottom="0" percent="0" rank="0" text="" dxfId="36">
      <formula>#ref!="YES"</formula>
    </cfRule>
  </conditionalFormatting>
  <conditionalFormatting sqref="K42">
    <cfRule type="expression" priority="2778" aboveAverage="0" equalAverage="0" bottom="0" percent="0" rank="0" text="" dxfId="36">
      <formula>#ref!="YES"</formula>
    </cfRule>
  </conditionalFormatting>
  <conditionalFormatting sqref="L42">
    <cfRule type="expression" priority="2779" aboveAverage="0" equalAverage="0" bottom="0" percent="0" rank="0" text="" dxfId="36">
      <formula>#ref!="YES"</formula>
    </cfRule>
  </conditionalFormatting>
  <conditionalFormatting sqref="M42">
    <cfRule type="expression" priority="2780" aboveAverage="0" equalAverage="0" bottom="0" percent="0" rank="0" text="" dxfId="36">
      <formula>#ref!="YES"</formula>
    </cfRule>
  </conditionalFormatting>
  <conditionalFormatting sqref="N42">
    <cfRule type="expression" priority="2781" aboveAverage="0" equalAverage="0" bottom="0" percent="0" rank="0" text="" dxfId="36">
      <formula>#ref!="YES"</formula>
    </cfRule>
  </conditionalFormatting>
  <conditionalFormatting sqref="O42">
    <cfRule type="expression" priority="2782" aboveAverage="0" equalAverage="0" bottom="0" percent="0" rank="0" text="" dxfId="36">
      <formula>#ref!="YES"</formula>
    </cfRule>
  </conditionalFormatting>
  <conditionalFormatting sqref="P42">
    <cfRule type="expression" priority="2783" aboveAverage="0" equalAverage="0" bottom="0" percent="0" rank="0" text="" dxfId="36">
      <formula>#ref!="YES"</formula>
    </cfRule>
  </conditionalFormatting>
  <conditionalFormatting sqref="Q42">
    <cfRule type="expression" priority="2784" aboveAverage="0" equalAverage="0" bottom="0" percent="0" rank="0" text="" dxfId="36">
      <formula>#ref!="YES"</formula>
    </cfRule>
  </conditionalFormatting>
  <conditionalFormatting sqref="R42">
    <cfRule type="expression" priority="2785" aboveAverage="0" equalAverage="0" bottom="0" percent="0" rank="0" text="" dxfId="36">
      <formula>#ref!="YES"</formula>
    </cfRule>
  </conditionalFormatting>
  <conditionalFormatting sqref="S42">
    <cfRule type="expression" priority="2786" aboveAverage="0" equalAverage="0" bottom="0" percent="0" rank="0" text="" dxfId="36">
      <formula>#ref!="YES"</formula>
    </cfRule>
  </conditionalFormatting>
  <conditionalFormatting sqref="T42">
    <cfRule type="expression" priority="2787" aboveAverage="0" equalAverage="0" bottom="0" percent="0" rank="0" text="" dxfId="36">
      <formula>#ref!="YES"</formula>
    </cfRule>
  </conditionalFormatting>
  <conditionalFormatting sqref="U42">
    <cfRule type="expression" priority="2788" aboveAverage="0" equalAverage="0" bottom="0" percent="0" rank="0" text="" dxfId="36">
      <formula>#ref!="YES"</formula>
    </cfRule>
  </conditionalFormatting>
  <conditionalFormatting sqref="V42">
    <cfRule type="expression" priority="2789" aboveAverage="0" equalAverage="0" bottom="0" percent="0" rank="0" text="" dxfId="36">
      <formula>#ref!="YES"</formula>
    </cfRule>
  </conditionalFormatting>
  <conditionalFormatting sqref="W42">
    <cfRule type="expression" priority="2790" aboveAverage="0" equalAverage="0" bottom="0" percent="0" rank="0" text="" dxfId="36">
      <formula>#ref!="YES"</formula>
    </cfRule>
  </conditionalFormatting>
  <conditionalFormatting sqref="X42">
    <cfRule type="expression" priority="2791" aboveAverage="0" equalAverage="0" bottom="0" percent="0" rank="0" text="" dxfId="36">
      <formula>#ref!="YES"</formula>
    </cfRule>
  </conditionalFormatting>
  <conditionalFormatting sqref="Y42">
    <cfRule type="expression" priority="2792" aboveAverage="0" equalAverage="0" bottom="0" percent="0" rank="0" text="" dxfId="36">
      <formula>#ref!="YES"</formula>
    </cfRule>
  </conditionalFormatting>
  <conditionalFormatting sqref="Z42">
    <cfRule type="expression" priority="2793" aboveAverage="0" equalAverage="0" bottom="0" percent="0" rank="0" text="" dxfId="36">
      <formula>#ref!="YES"</formula>
    </cfRule>
  </conditionalFormatting>
  <conditionalFormatting sqref="AA42">
    <cfRule type="expression" priority="2794" aboveAverage="0" equalAverage="0" bottom="0" percent="0" rank="0" text="" dxfId="36">
      <formula>#ref!="YES"</formula>
    </cfRule>
  </conditionalFormatting>
  <conditionalFormatting sqref="AB42">
    <cfRule type="expression" priority="2795" aboveAverage="0" equalAverage="0" bottom="0" percent="0" rank="0" text="" dxfId="36">
      <formula>#ref!="YES"</formula>
    </cfRule>
  </conditionalFormatting>
  <conditionalFormatting sqref="AC42">
    <cfRule type="expression" priority="2796" aboveAverage="0" equalAverage="0" bottom="0" percent="0" rank="0" text="" dxfId="36">
      <formula>#ref!="YES"</formula>
    </cfRule>
  </conditionalFormatting>
  <conditionalFormatting sqref="AD42">
    <cfRule type="expression" priority="2797" aboveAverage="0" equalAverage="0" bottom="0" percent="0" rank="0" text="" dxfId="36">
      <formula>#ref!="YES"</formula>
    </cfRule>
  </conditionalFormatting>
  <conditionalFormatting sqref="AE42">
    <cfRule type="expression" priority="2798" aboveAverage="0" equalAverage="0" bottom="0" percent="0" rank="0" text="" dxfId="36">
      <formula>#ref!="YES"</formula>
    </cfRule>
  </conditionalFormatting>
  <conditionalFormatting sqref="AF42">
    <cfRule type="expression" priority="2799" aboveAverage="0" equalAverage="0" bottom="0" percent="0" rank="0" text="" dxfId="36">
      <formula>#ref!="YES"</formula>
    </cfRule>
  </conditionalFormatting>
  <conditionalFormatting sqref="AG42">
    <cfRule type="expression" priority="2800" aboveAverage="0" equalAverage="0" bottom="0" percent="0" rank="0" text="" dxfId="36">
      <formula>#ref!="YES"</formula>
    </cfRule>
  </conditionalFormatting>
  <conditionalFormatting sqref="AH42">
    <cfRule type="expression" priority="2801" aboveAverage="0" equalAverage="0" bottom="0" percent="0" rank="0" text="" dxfId="36">
      <formula>#ref!="YES"</formula>
    </cfRule>
  </conditionalFormatting>
  <conditionalFormatting sqref="AI42">
    <cfRule type="expression" priority="2802" aboveAverage="0" equalAverage="0" bottom="0" percent="0" rank="0" text="" dxfId="36">
      <formula>#ref!="YES"</formula>
    </cfRule>
  </conditionalFormatting>
  <conditionalFormatting sqref="AJ42">
    <cfRule type="expression" priority="2803" aboveAverage="0" equalAverage="0" bottom="0" percent="0" rank="0" text="" dxfId="36">
      <formula>#ref!="YES"</formula>
    </cfRule>
  </conditionalFormatting>
  <conditionalFormatting sqref="B43">
    <cfRule type="expression" priority="2804" aboveAverage="0" equalAverage="0" bottom="0" percent="0" rank="0" text="" dxfId="36">
      <formula>#ref!="YES"</formula>
    </cfRule>
  </conditionalFormatting>
  <conditionalFormatting sqref="C43">
    <cfRule type="expression" priority="2805" aboveAverage="0" equalAverage="0" bottom="0" percent="0" rank="0" text="" dxfId="36">
      <formula>#ref!="YES"</formula>
    </cfRule>
  </conditionalFormatting>
  <conditionalFormatting sqref="D43">
    <cfRule type="expression" priority="2806" aboveAverage="0" equalAverage="0" bottom="0" percent="0" rank="0" text="" dxfId="36">
      <formula>#ref!="YES"</formula>
    </cfRule>
  </conditionalFormatting>
  <conditionalFormatting sqref="E43">
    <cfRule type="expression" priority="2807" aboveAverage="0" equalAverage="0" bottom="0" percent="0" rank="0" text="" dxfId="36">
      <formula>#ref!="YES"</formula>
    </cfRule>
  </conditionalFormatting>
  <conditionalFormatting sqref="F43">
    <cfRule type="expression" priority="2808" aboveAverage="0" equalAverage="0" bottom="0" percent="0" rank="0" text="" dxfId="36">
      <formula>#ref!="YES"</formula>
    </cfRule>
  </conditionalFormatting>
  <conditionalFormatting sqref="G43">
    <cfRule type="expression" priority="2809" aboveAverage="0" equalAverage="0" bottom="0" percent="0" rank="0" text="" dxfId="36">
      <formula>#ref!="YES"</formula>
    </cfRule>
  </conditionalFormatting>
  <conditionalFormatting sqref="H43">
    <cfRule type="expression" priority="2810" aboveAverage="0" equalAverage="0" bottom="0" percent="0" rank="0" text="" dxfId="36">
      <formula>#ref!="YES"</formula>
    </cfRule>
  </conditionalFormatting>
  <conditionalFormatting sqref="I43">
    <cfRule type="expression" priority="2811" aboveAverage="0" equalAverage="0" bottom="0" percent="0" rank="0" text="" dxfId="36">
      <formula>#ref!="YES"</formula>
    </cfRule>
  </conditionalFormatting>
  <conditionalFormatting sqref="J43">
    <cfRule type="expression" priority="2812" aboveAverage="0" equalAverage="0" bottom="0" percent="0" rank="0" text="" dxfId="36">
      <formula>#ref!="YES"</formula>
    </cfRule>
  </conditionalFormatting>
  <conditionalFormatting sqref="K43">
    <cfRule type="expression" priority="2813" aboveAverage="0" equalAverage="0" bottom="0" percent="0" rank="0" text="" dxfId="36">
      <formula>#ref!="YES"</formula>
    </cfRule>
  </conditionalFormatting>
  <conditionalFormatting sqref="L43">
    <cfRule type="expression" priority="2814" aboveAverage="0" equalAverage="0" bottom="0" percent="0" rank="0" text="" dxfId="36">
      <formula>#ref!="YES"</formula>
    </cfRule>
  </conditionalFormatting>
  <conditionalFormatting sqref="M43">
    <cfRule type="expression" priority="2815" aboveAverage="0" equalAverage="0" bottom="0" percent="0" rank="0" text="" dxfId="36">
      <formula>#ref!="YES"</formula>
    </cfRule>
  </conditionalFormatting>
  <conditionalFormatting sqref="N43">
    <cfRule type="expression" priority="2816" aboveAverage="0" equalAverage="0" bottom="0" percent="0" rank="0" text="" dxfId="36">
      <formula>#ref!="YES"</formula>
    </cfRule>
  </conditionalFormatting>
  <conditionalFormatting sqref="O43">
    <cfRule type="expression" priority="2817" aboveAverage="0" equalAverage="0" bottom="0" percent="0" rank="0" text="" dxfId="36">
      <formula>#ref!="YES"</formula>
    </cfRule>
  </conditionalFormatting>
  <conditionalFormatting sqref="P43">
    <cfRule type="expression" priority="2818" aboveAverage="0" equalAverage="0" bottom="0" percent="0" rank="0" text="" dxfId="36">
      <formula>#ref!="YES"</formula>
    </cfRule>
  </conditionalFormatting>
  <conditionalFormatting sqref="Q43">
    <cfRule type="expression" priority="2819" aboveAverage="0" equalAverage="0" bottom="0" percent="0" rank="0" text="" dxfId="36">
      <formula>#ref!="YES"</formula>
    </cfRule>
  </conditionalFormatting>
  <conditionalFormatting sqref="R43">
    <cfRule type="expression" priority="2820" aboveAverage="0" equalAverage="0" bottom="0" percent="0" rank="0" text="" dxfId="36">
      <formula>#ref!="YES"</formula>
    </cfRule>
  </conditionalFormatting>
  <conditionalFormatting sqref="S43">
    <cfRule type="expression" priority="2821" aboveAverage="0" equalAverage="0" bottom="0" percent="0" rank="0" text="" dxfId="36">
      <formula>#ref!="YES"</formula>
    </cfRule>
  </conditionalFormatting>
  <conditionalFormatting sqref="T43">
    <cfRule type="expression" priority="2822" aboveAverage="0" equalAverage="0" bottom="0" percent="0" rank="0" text="" dxfId="36">
      <formula>#ref!="YES"</formula>
    </cfRule>
  </conditionalFormatting>
  <conditionalFormatting sqref="U43">
    <cfRule type="expression" priority="2823" aboveAverage="0" equalAverage="0" bottom="0" percent="0" rank="0" text="" dxfId="36">
      <formula>#ref!="YES"</formula>
    </cfRule>
  </conditionalFormatting>
  <conditionalFormatting sqref="V43">
    <cfRule type="expression" priority="2824" aboveAverage="0" equalAverage="0" bottom="0" percent="0" rank="0" text="" dxfId="36">
      <formula>#ref!="YES"</formula>
    </cfRule>
  </conditionalFormatting>
  <conditionalFormatting sqref="W43">
    <cfRule type="expression" priority="2825" aboveAverage="0" equalAverage="0" bottom="0" percent="0" rank="0" text="" dxfId="36">
      <formula>#ref!="YES"</formula>
    </cfRule>
  </conditionalFormatting>
  <conditionalFormatting sqref="X43">
    <cfRule type="expression" priority="2826" aboveAverage="0" equalAverage="0" bottom="0" percent="0" rank="0" text="" dxfId="36">
      <formula>#ref!="YES"</formula>
    </cfRule>
  </conditionalFormatting>
  <conditionalFormatting sqref="Y43">
    <cfRule type="expression" priority="2827" aboveAverage="0" equalAverage="0" bottom="0" percent="0" rank="0" text="" dxfId="36">
      <formula>#ref!="YES"</formula>
    </cfRule>
  </conditionalFormatting>
  <conditionalFormatting sqref="Z43">
    <cfRule type="expression" priority="2828" aboveAverage="0" equalAverage="0" bottom="0" percent="0" rank="0" text="" dxfId="36">
      <formula>#ref!="YES"</formula>
    </cfRule>
  </conditionalFormatting>
  <conditionalFormatting sqref="AA43">
    <cfRule type="expression" priority="2829" aboveAverage="0" equalAverage="0" bottom="0" percent="0" rank="0" text="" dxfId="36">
      <formula>#ref!="YES"</formula>
    </cfRule>
  </conditionalFormatting>
  <conditionalFormatting sqref="AB43">
    <cfRule type="expression" priority="2830" aboveAverage="0" equalAverage="0" bottom="0" percent="0" rank="0" text="" dxfId="36">
      <formula>#ref!="YES"</formula>
    </cfRule>
  </conditionalFormatting>
  <conditionalFormatting sqref="AC43">
    <cfRule type="expression" priority="2831" aboveAverage="0" equalAverage="0" bottom="0" percent="0" rank="0" text="" dxfId="36">
      <formula>#ref!="YES"</formula>
    </cfRule>
  </conditionalFormatting>
  <conditionalFormatting sqref="AD43">
    <cfRule type="expression" priority="2832" aboveAverage="0" equalAverage="0" bottom="0" percent="0" rank="0" text="" dxfId="36">
      <formula>#ref!="YES"</formula>
    </cfRule>
  </conditionalFormatting>
  <conditionalFormatting sqref="AE43">
    <cfRule type="expression" priority="2833" aboveAverage="0" equalAverage="0" bottom="0" percent="0" rank="0" text="" dxfId="36">
      <formula>#ref!="YES"</formula>
    </cfRule>
  </conditionalFormatting>
  <conditionalFormatting sqref="AF43">
    <cfRule type="expression" priority="2834" aboveAverage="0" equalAverage="0" bottom="0" percent="0" rank="0" text="" dxfId="36">
      <formula>#ref!="YES"</formula>
    </cfRule>
  </conditionalFormatting>
  <conditionalFormatting sqref="AG43">
    <cfRule type="expression" priority="2835" aboveAverage="0" equalAverage="0" bottom="0" percent="0" rank="0" text="" dxfId="36">
      <formula>#ref!="YES"</formula>
    </cfRule>
  </conditionalFormatting>
  <conditionalFormatting sqref="AH43">
    <cfRule type="expression" priority="2836" aboveAverage="0" equalAverage="0" bottom="0" percent="0" rank="0" text="" dxfId="36">
      <formula>#ref!="YES"</formula>
    </cfRule>
  </conditionalFormatting>
  <conditionalFormatting sqref="AI43">
    <cfRule type="expression" priority="2837" aboveAverage="0" equalAverage="0" bottom="0" percent="0" rank="0" text="" dxfId="36">
      <formula>#ref!="YES"</formula>
    </cfRule>
  </conditionalFormatting>
  <conditionalFormatting sqref="AJ43">
    <cfRule type="expression" priority="2838" aboveAverage="0" equalAverage="0" bottom="0" percent="0" rank="0" text="" dxfId="36">
      <formula>#ref!="YES"</formula>
    </cfRule>
  </conditionalFormatting>
  <conditionalFormatting sqref="B44">
    <cfRule type="expression" priority="2839" aboveAverage="0" equalAverage="0" bottom="0" percent="0" rank="0" text="" dxfId="36">
      <formula>#ref!="YES"</formula>
    </cfRule>
  </conditionalFormatting>
  <conditionalFormatting sqref="C44">
    <cfRule type="expression" priority="2840" aboveAverage="0" equalAverage="0" bottom="0" percent="0" rank="0" text="" dxfId="36">
      <formula>#ref!="YES"</formula>
    </cfRule>
  </conditionalFormatting>
  <conditionalFormatting sqref="D44">
    <cfRule type="expression" priority="2841" aboveAverage="0" equalAverage="0" bottom="0" percent="0" rank="0" text="" dxfId="36">
      <formula>#ref!="YES"</formula>
    </cfRule>
  </conditionalFormatting>
  <conditionalFormatting sqref="E44">
    <cfRule type="expression" priority="2842" aboveAverage="0" equalAverage="0" bottom="0" percent="0" rank="0" text="" dxfId="36">
      <formula>#ref!="YES"</formula>
    </cfRule>
  </conditionalFormatting>
  <conditionalFormatting sqref="F44">
    <cfRule type="expression" priority="2843" aboveAverage="0" equalAverage="0" bottom="0" percent="0" rank="0" text="" dxfId="36">
      <formula>#ref!="YES"</formula>
    </cfRule>
  </conditionalFormatting>
  <conditionalFormatting sqref="G44">
    <cfRule type="expression" priority="2844" aboveAverage="0" equalAverage="0" bottom="0" percent="0" rank="0" text="" dxfId="36">
      <formula>#ref!="YES"</formula>
    </cfRule>
  </conditionalFormatting>
  <conditionalFormatting sqref="H44">
    <cfRule type="expression" priority="2845" aboveAverage="0" equalAverage="0" bottom="0" percent="0" rank="0" text="" dxfId="36">
      <formula>#ref!="YES"</formula>
    </cfRule>
  </conditionalFormatting>
  <conditionalFormatting sqref="I44">
    <cfRule type="expression" priority="2846" aboveAverage="0" equalAverage="0" bottom="0" percent="0" rank="0" text="" dxfId="36">
      <formula>#ref!="YES"</formula>
    </cfRule>
  </conditionalFormatting>
  <conditionalFormatting sqref="J44">
    <cfRule type="expression" priority="2847" aboveAverage="0" equalAverage="0" bottom="0" percent="0" rank="0" text="" dxfId="36">
      <formula>#ref!="YES"</formula>
    </cfRule>
  </conditionalFormatting>
  <conditionalFormatting sqref="K44">
    <cfRule type="expression" priority="2848" aboveAverage="0" equalAverage="0" bottom="0" percent="0" rank="0" text="" dxfId="36">
      <formula>#ref!="YES"</formula>
    </cfRule>
  </conditionalFormatting>
  <conditionalFormatting sqref="L44">
    <cfRule type="expression" priority="2849" aboveAverage="0" equalAverage="0" bottom="0" percent="0" rank="0" text="" dxfId="36">
      <formula>#ref!="YES"</formula>
    </cfRule>
  </conditionalFormatting>
  <conditionalFormatting sqref="M44">
    <cfRule type="expression" priority="2850" aboveAverage="0" equalAverage="0" bottom="0" percent="0" rank="0" text="" dxfId="36">
      <formula>#ref!="YES"</formula>
    </cfRule>
  </conditionalFormatting>
  <conditionalFormatting sqref="N44">
    <cfRule type="expression" priority="2851" aboveAverage="0" equalAverage="0" bottom="0" percent="0" rank="0" text="" dxfId="36">
      <formula>#ref!="YES"</formula>
    </cfRule>
  </conditionalFormatting>
  <conditionalFormatting sqref="O44">
    <cfRule type="expression" priority="2852" aboveAverage="0" equalAverage="0" bottom="0" percent="0" rank="0" text="" dxfId="36">
      <formula>#ref!="YES"</formula>
    </cfRule>
  </conditionalFormatting>
  <conditionalFormatting sqref="P44">
    <cfRule type="expression" priority="2853" aboveAverage="0" equalAverage="0" bottom="0" percent="0" rank="0" text="" dxfId="36">
      <formula>#ref!="YES"</formula>
    </cfRule>
  </conditionalFormatting>
  <conditionalFormatting sqref="Q44">
    <cfRule type="expression" priority="2854" aboveAverage="0" equalAverage="0" bottom="0" percent="0" rank="0" text="" dxfId="36">
      <formula>#ref!="YES"</formula>
    </cfRule>
  </conditionalFormatting>
  <conditionalFormatting sqref="R44">
    <cfRule type="expression" priority="2855" aboveAverage="0" equalAverage="0" bottom="0" percent="0" rank="0" text="" dxfId="36">
      <formula>#ref!="YES"</formula>
    </cfRule>
  </conditionalFormatting>
  <conditionalFormatting sqref="S44">
    <cfRule type="expression" priority="2856" aboveAverage="0" equalAverage="0" bottom="0" percent="0" rank="0" text="" dxfId="36">
      <formula>#ref!="YES"</formula>
    </cfRule>
  </conditionalFormatting>
  <conditionalFormatting sqref="T44">
    <cfRule type="expression" priority="2857" aboveAverage="0" equalAverage="0" bottom="0" percent="0" rank="0" text="" dxfId="36">
      <formula>#ref!="YES"</formula>
    </cfRule>
  </conditionalFormatting>
  <conditionalFormatting sqref="U44">
    <cfRule type="expression" priority="2858" aboveAverage="0" equalAverage="0" bottom="0" percent="0" rank="0" text="" dxfId="36">
      <formula>#ref!="YES"</formula>
    </cfRule>
  </conditionalFormatting>
  <conditionalFormatting sqref="V44">
    <cfRule type="expression" priority="2859" aboveAverage="0" equalAverage="0" bottom="0" percent="0" rank="0" text="" dxfId="36">
      <formula>#ref!="YES"</formula>
    </cfRule>
  </conditionalFormatting>
  <conditionalFormatting sqref="W44">
    <cfRule type="expression" priority="2860" aboveAverage="0" equalAverage="0" bottom="0" percent="0" rank="0" text="" dxfId="36">
      <formula>#ref!="YES"</formula>
    </cfRule>
  </conditionalFormatting>
  <conditionalFormatting sqref="X44">
    <cfRule type="expression" priority="2861" aboveAverage="0" equalAverage="0" bottom="0" percent="0" rank="0" text="" dxfId="36">
      <formula>#ref!="YES"</formula>
    </cfRule>
  </conditionalFormatting>
  <conditionalFormatting sqref="Y44">
    <cfRule type="expression" priority="2862" aboveAverage="0" equalAverage="0" bottom="0" percent="0" rank="0" text="" dxfId="36">
      <formula>#ref!="YES"</formula>
    </cfRule>
  </conditionalFormatting>
  <conditionalFormatting sqref="Z44">
    <cfRule type="expression" priority="2863" aboveAverage="0" equalAverage="0" bottom="0" percent="0" rank="0" text="" dxfId="36">
      <formula>#ref!="YES"</formula>
    </cfRule>
  </conditionalFormatting>
  <conditionalFormatting sqref="AA44">
    <cfRule type="expression" priority="2864" aboveAverage="0" equalAverage="0" bottom="0" percent="0" rank="0" text="" dxfId="36">
      <formula>#ref!="YES"</formula>
    </cfRule>
  </conditionalFormatting>
  <conditionalFormatting sqref="AB44">
    <cfRule type="expression" priority="2865" aboveAverage="0" equalAverage="0" bottom="0" percent="0" rank="0" text="" dxfId="36">
      <formula>#ref!="YES"</formula>
    </cfRule>
  </conditionalFormatting>
  <conditionalFormatting sqref="AC44">
    <cfRule type="expression" priority="2866" aboveAverage="0" equalAverage="0" bottom="0" percent="0" rank="0" text="" dxfId="36">
      <formula>#ref!="YES"</formula>
    </cfRule>
  </conditionalFormatting>
  <conditionalFormatting sqref="AD44">
    <cfRule type="expression" priority="2867" aboveAverage="0" equalAverage="0" bottom="0" percent="0" rank="0" text="" dxfId="36">
      <formula>#ref!="YES"</formula>
    </cfRule>
  </conditionalFormatting>
  <conditionalFormatting sqref="AE44">
    <cfRule type="expression" priority="2868" aboveAverage="0" equalAverage="0" bottom="0" percent="0" rank="0" text="" dxfId="36">
      <formula>#ref!="YES"</formula>
    </cfRule>
  </conditionalFormatting>
  <conditionalFormatting sqref="AF44">
    <cfRule type="expression" priority="2869" aboveAverage="0" equalAverage="0" bottom="0" percent="0" rank="0" text="" dxfId="36">
      <formula>#ref!="YES"</formula>
    </cfRule>
  </conditionalFormatting>
  <conditionalFormatting sqref="AG44">
    <cfRule type="expression" priority="2870" aboveAverage="0" equalAverage="0" bottom="0" percent="0" rank="0" text="" dxfId="36">
      <formula>#ref!="YES"</formula>
    </cfRule>
  </conditionalFormatting>
  <conditionalFormatting sqref="AH44">
    <cfRule type="expression" priority="2871" aboveAverage="0" equalAverage="0" bottom="0" percent="0" rank="0" text="" dxfId="36">
      <formula>#ref!="YES"</formula>
    </cfRule>
  </conditionalFormatting>
  <conditionalFormatting sqref="AI44">
    <cfRule type="expression" priority="2872" aboveAverage="0" equalAverage="0" bottom="0" percent="0" rank="0" text="" dxfId="36">
      <formula>#ref!="YES"</formula>
    </cfRule>
  </conditionalFormatting>
  <conditionalFormatting sqref="AJ44">
    <cfRule type="expression" priority="2873" aboveAverage="0" equalAverage="0" bottom="0" percent="0" rank="0" text="" dxfId="36">
      <formula>#ref!="YES"</formula>
    </cfRule>
  </conditionalFormatting>
  <conditionalFormatting sqref="B45">
    <cfRule type="expression" priority="2874" aboveAverage="0" equalAverage="0" bottom="0" percent="0" rank="0" text="" dxfId="36">
      <formula>#ref!="YES"</formula>
    </cfRule>
  </conditionalFormatting>
  <conditionalFormatting sqref="C45">
    <cfRule type="expression" priority="2875" aboveAverage="0" equalAverage="0" bottom="0" percent="0" rank="0" text="" dxfId="36">
      <formula>#ref!="YES"</formula>
    </cfRule>
  </conditionalFormatting>
  <conditionalFormatting sqref="D45">
    <cfRule type="expression" priority="2876" aboveAverage="0" equalAverage="0" bottom="0" percent="0" rank="0" text="" dxfId="36">
      <formula>#ref!="YES"</formula>
    </cfRule>
  </conditionalFormatting>
  <conditionalFormatting sqref="E45">
    <cfRule type="expression" priority="2877" aboveAverage="0" equalAverage="0" bottom="0" percent="0" rank="0" text="" dxfId="36">
      <formula>#ref!="YES"</formula>
    </cfRule>
  </conditionalFormatting>
  <conditionalFormatting sqref="F45">
    <cfRule type="expression" priority="2878" aboveAverage="0" equalAverage="0" bottom="0" percent="0" rank="0" text="" dxfId="36">
      <formula>#ref!="YES"</formula>
    </cfRule>
  </conditionalFormatting>
  <conditionalFormatting sqref="G45">
    <cfRule type="expression" priority="2879" aboveAverage="0" equalAverage="0" bottom="0" percent="0" rank="0" text="" dxfId="36">
      <formula>#ref!="YES"</formula>
    </cfRule>
  </conditionalFormatting>
  <conditionalFormatting sqref="H45">
    <cfRule type="expression" priority="2880" aboveAverage="0" equalAverage="0" bottom="0" percent="0" rank="0" text="" dxfId="36">
      <formula>#ref!="YES"</formula>
    </cfRule>
  </conditionalFormatting>
  <conditionalFormatting sqref="I45">
    <cfRule type="expression" priority="2881" aboveAverage="0" equalAverage="0" bottom="0" percent="0" rank="0" text="" dxfId="36">
      <formula>#ref!="YES"</formula>
    </cfRule>
  </conditionalFormatting>
  <conditionalFormatting sqref="J45">
    <cfRule type="expression" priority="2882" aboveAverage="0" equalAverage="0" bottom="0" percent="0" rank="0" text="" dxfId="36">
      <formula>#ref!="YES"</formula>
    </cfRule>
  </conditionalFormatting>
  <conditionalFormatting sqref="K45">
    <cfRule type="expression" priority="2883" aboveAverage="0" equalAverage="0" bottom="0" percent="0" rank="0" text="" dxfId="36">
      <formula>#ref!="YES"</formula>
    </cfRule>
  </conditionalFormatting>
  <conditionalFormatting sqref="L45">
    <cfRule type="expression" priority="2884" aboveAverage="0" equalAverage="0" bottom="0" percent="0" rank="0" text="" dxfId="36">
      <formula>#ref!="YES"</formula>
    </cfRule>
  </conditionalFormatting>
  <conditionalFormatting sqref="M45">
    <cfRule type="expression" priority="2885" aboveAverage="0" equalAverage="0" bottom="0" percent="0" rank="0" text="" dxfId="36">
      <formula>#ref!="YES"</formula>
    </cfRule>
  </conditionalFormatting>
  <conditionalFormatting sqref="N45">
    <cfRule type="expression" priority="2886" aboveAverage="0" equalAverage="0" bottom="0" percent="0" rank="0" text="" dxfId="36">
      <formula>#ref!="YES"</formula>
    </cfRule>
  </conditionalFormatting>
  <conditionalFormatting sqref="O45">
    <cfRule type="expression" priority="2887" aboveAverage="0" equalAverage="0" bottom="0" percent="0" rank="0" text="" dxfId="36">
      <formula>#ref!="YES"</formula>
    </cfRule>
  </conditionalFormatting>
  <conditionalFormatting sqref="P45">
    <cfRule type="expression" priority="2888" aboveAverage="0" equalAverage="0" bottom="0" percent="0" rank="0" text="" dxfId="36">
      <formula>#ref!="YES"</formula>
    </cfRule>
  </conditionalFormatting>
  <conditionalFormatting sqref="Q45">
    <cfRule type="expression" priority="2889" aboveAverage="0" equalAverage="0" bottom="0" percent="0" rank="0" text="" dxfId="36">
      <formula>#ref!="YES"</formula>
    </cfRule>
  </conditionalFormatting>
  <conditionalFormatting sqref="R45">
    <cfRule type="expression" priority="2890" aboveAverage="0" equalAverage="0" bottom="0" percent="0" rank="0" text="" dxfId="36">
      <formula>#ref!="YES"</formula>
    </cfRule>
  </conditionalFormatting>
  <conditionalFormatting sqref="S45">
    <cfRule type="expression" priority="2891" aboveAverage="0" equalAverage="0" bottom="0" percent="0" rank="0" text="" dxfId="36">
      <formula>#ref!="YES"</formula>
    </cfRule>
  </conditionalFormatting>
  <conditionalFormatting sqref="T45">
    <cfRule type="expression" priority="2892" aboveAverage="0" equalAverage="0" bottom="0" percent="0" rank="0" text="" dxfId="36">
      <formula>#ref!="YES"</formula>
    </cfRule>
  </conditionalFormatting>
  <conditionalFormatting sqref="U45">
    <cfRule type="expression" priority="2893" aboveAverage="0" equalAverage="0" bottom="0" percent="0" rank="0" text="" dxfId="36">
      <formula>#ref!="YES"</formula>
    </cfRule>
  </conditionalFormatting>
  <conditionalFormatting sqref="V45">
    <cfRule type="expression" priority="2894" aboveAverage="0" equalAverage="0" bottom="0" percent="0" rank="0" text="" dxfId="36">
      <formula>#ref!="YES"</formula>
    </cfRule>
  </conditionalFormatting>
  <conditionalFormatting sqref="W45">
    <cfRule type="expression" priority="2895" aboveAverage="0" equalAverage="0" bottom="0" percent="0" rank="0" text="" dxfId="36">
      <formula>#ref!="YES"</formula>
    </cfRule>
  </conditionalFormatting>
  <conditionalFormatting sqref="X45">
    <cfRule type="expression" priority="2896" aboveAverage="0" equalAverage="0" bottom="0" percent="0" rank="0" text="" dxfId="36">
      <formula>#ref!="YES"</formula>
    </cfRule>
  </conditionalFormatting>
  <conditionalFormatting sqref="Y45">
    <cfRule type="expression" priority="2897" aboveAverage="0" equalAverage="0" bottom="0" percent="0" rank="0" text="" dxfId="36">
      <formula>#ref!="YES"</formula>
    </cfRule>
  </conditionalFormatting>
  <conditionalFormatting sqref="Z45">
    <cfRule type="expression" priority="2898" aboveAverage="0" equalAverage="0" bottom="0" percent="0" rank="0" text="" dxfId="36">
      <formula>#ref!="YES"</formula>
    </cfRule>
  </conditionalFormatting>
  <conditionalFormatting sqref="AA45">
    <cfRule type="expression" priority="2899" aboveAverage="0" equalAverage="0" bottom="0" percent="0" rank="0" text="" dxfId="36">
      <formula>#ref!="YES"</formula>
    </cfRule>
  </conditionalFormatting>
  <conditionalFormatting sqref="AB45">
    <cfRule type="expression" priority="2900" aboveAverage="0" equalAverage="0" bottom="0" percent="0" rank="0" text="" dxfId="36">
      <formula>#ref!="YES"</formula>
    </cfRule>
  </conditionalFormatting>
  <conditionalFormatting sqref="AC45">
    <cfRule type="expression" priority="2901" aboveAverage="0" equalAverage="0" bottom="0" percent="0" rank="0" text="" dxfId="36">
      <formula>#ref!="YES"</formula>
    </cfRule>
  </conditionalFormatting>
  <conditionalFormatting sqref="AD45">
    <cfRule type="expression" priority="2902" aboveAverage="0" equalAverage="0" bottom="0" percent="0" rank="0" text="" dxfId="36">
      <formula>#ref!="YES"</formula>
    </cfRule>
  </conditionalFormatting>
  <conditionalFormatting sqref="AE45">
    <cfRule type="expression" priority="2903" aboveAverage="0" equalAverage="0" bottom="0" percent="0" rank="0" text="" dxfId="36">
      <formula>#ref!="YES"</formula>
    </cfRule>
  </conditionalFormatting>
  <conditionalFormatting sqref="AF45">
    <cfRule type="expression" priority="2904" aboveAverage="0" equalAverage="0" bottom="0" percent="0" rank="0" text="" dxfId="36">
      <formula>#ref!="YES"</formula>
    </cfRule>
  </conditionalFormatting>
  <conditionalFormatting sqref="AG45">
    <cfRule type="expression" priority="2905" aboveAverage="0" equalAverage="0" bottom="0" percent="0" rank="0" text="" dxfId="36">
      <formula>#ref!="YES"</formula>
    </cfRule>
  </conditionalFormatting>
  <conditionalFormatting sqref="AH45">
    <cfRule type="expression" priority="2906" aboveAverage="0" equalAverage="0" bottom="0" percent="0" rank="0" text="" dxfId="36">
      <formula>#ref!="YES"</formula>
    </cfRule>
  </conditionalFormatting>
  <conditionalFormatting sqref="AI45">
    <cfRule type="expression" priority="2907" aboveAverage="0" equalAverage="0" bottom="0" percent="0" rank="0" text="" dxfId="36">
      <formula>#ref!="YES"</formula>
    </cfRule>
  </conditionalFormatting>
  <conditionalFormatting sqref="AJ45">
    <cfRule type="expression" priority="2908" aboveAverage="0" equalAverage="0" bottom="0" percent="0" rank="0" text="" dxfId="36">
      <formula>#ref!="YES"</formula>
    </cfRule>
  </conditionalFormatting>
  <conditionalFormatting sqref="B46">
    <cfRule type="expression" priority="2909" aboveAverage="0" equalAverage="0" bottom="0" percent="0" rank="0" text="" dxfId="36">
      <formula>#ref!="YES"</formula>
    </cfRule>
  </conditionalFormatting>
  <conditionalFormatting sqref="C46">
    <cfRule type="expression" priority="2910" aboveAverage="0" equalAverage="0" bottom="0" percent="0" rank="0" text="" dxfId="36">
      <formula>#ref!="YES"</formula>
    </cfRule>
  </conditionalFormatting>
  <conditionalFormatting sqref="D46">
    <cfRule type="expression" priority="2911" aboveAverage="0" equalAverage="0" bottom="0" percent="0" rank="0" text="" dxfId="36">
      <formula>#ref!="YES"</formula>
    </cfRule>
  </conditionalFormatting>
  <conditionalFormatting sqref="E46">
    <cfRule type="expression" priority="2912" aboveAverage="0" equalAverage="0" bottom="0" percent="0" rank="0" text="" dxfId="36">
      <formula>#ref!="YES"</formula>
    </cfRule>
  </conditionalFormatting>
  <conditionalFormatting sqref="F46">
    <cfRule type="expression" priority="2913" aboveAverage="0" equalAverage="0" bottom="0" percent="0" rank="0" text="" dxfId="36">
      <formula>#ref!="YES"</formula>
    </cfRule>
  </conditionalFormatting>
  <conditionalFormatting sqref="G46">
    <cfRule type="expression" priority="2914" aboveAverage="0" equalAverage="0" bottom="0" percent="0" rank="0" text="" dxfId="36">
      <formula>#ref!="YES"</formula>
    </cfRule>
  </conditionalFormatting>
  <conditionalFormatting sqref="H46">
    <cfRule type="expression" priority="2915" aboveAverage="0" equalAverage="0" bottom="0" percent="0" rank="0" text="" dxfId="36">
      <formula>#ref!="YES"</formula>
    </cfRule>
  </conditionalFormatting>
  <conditionalFormatting sqref="I46">
    <cfRule type="expression" priority="2916" aboveAverage="0" equalAverage="0" bottom="0" percent="0" rank="0" text="" dxfId="36">
      <formula>#ref!="YES"</formula>
    </cfRule>
  </conditionalFormatting>
  <conditionalFormatting sqref="J46">
    <cfRule type="expression" priority="2917" aboveAverage="0" equalAverage="0" bottom="0" percent="0" rank="0" text="" dxfId="36">
      <formula>#ref!="YES"</formula>
    </cfRule>
  </conditionalFormatting>
  <conditionalFormatting sqref="K46">
    <cfRule type="expression" priority="2918" aboveAverage="0" equalAverage="0" bottom="0" percent="0" rank="0" text="" dxfId="36">
      <formula>#ref!="YES"</formula>
    </cfRule>
  </conditionalFormatting>
  <conditionalFormatting sqref="L46">
    <cfRule type="expression" priority="2919" aboveAverage="0" equalAverage="0" bottom="0" percent="0" rank="0" text="" dxfId="36">
      <formula>#ref!="YES"</formula>
    </cfRule>
  </conditionalFormatting>
  <conditionalFormatting sqref="M46">
    <cfRule type="expression" priority="2920" aboveAverage="0" equalAverage="0" bottom="0" percent="0" rank="0" text="" dxfId="36">
      <formula>#ref!="YES"</formula>
    </cfRule>
  </conditionalFormatting>
  <conditionalFormatting sqref="N46">
    <cfRule type="expression" priority="2921" aboveAverage="0" equalAverage="0" bottom="0" percent="0" rank="0" text="" dxfId="36">
      <formula>#ref!="YES"</formula>
    </cfRule>
  </conditionalFormatting>
  <conditionalFormatting sqref="O46">
    <cfRule type="expression" priority="2922" aboveAverage="0" equalAverage="0" bottom="0" percent="0" rank="0" text="" dxfId="36">
      <formula>#ref!="YES"</formula>
    </cfRule>
  </conditionalFormatting>
  <conditionalFormatting sqref="P46">
    <cfRule type="expression" priority="2923" aboveAverage="0" equalAverage="0" bottom="0" percent="0" rank="0" text="" dxfId="36">
      <formula>#ref!="YES"</formula>
    </cfRule>
  </conditionalFormatting>
  <conditionalFormatting sqref="Q46">
    <cfRule type="expression" priority="2924" aboveAverage="0" equalAverage="0" bottom="0" percent="0" rank="0" text="" dxfId="36">
      <formula>#ref!="YES"</formula>
    </cfRule>
  </conditionalFormatting>
  <conditionalFormatting sqref="R46">
    <cfRule type="expression" priority="2925" aboveAverage="0" equalAverage="0" bottom="0" percent="0" rank="0" text="" dxfId="36">
      <formula>#ref!="YES"</formula>
    </cfRule>
  </conditionalFormatting>
  <conditionalFormatting sqref="S46">
    <cfRule type="expression" priority="2926" aboveAverage="0" equalAverage="0" bottom="0" percent="0" rank="0" text="" dxfId="36">
      <formula>#ref!="YES"</formula>
    </cfRule>
  </conditionalFormatting>
  <conditionalFormatting sqref="T46">
    <cfRule type="expression" priority="2927" aboveAverage="0" equalAverage="0" bottom="0" percent="0" rank="0" text="" dxfId="36">
      <formula>#ref!="YES"</formula>
    </cfRule>
  </conditionalFormatting>
  <conditionalFormatting sqref="U46">
    <cfRule type="expression" priority="2928" aboveAverage="0" equalAverage="0" bottom="0" percent="0" rank="0" text="" dxfId="36">
      <formula>#ref!="YES"</formula>
    </cfRule>
  </conditionalFormatting>
  <conditionalFormatting sqref="V46">
    <cfRule type="expression" priority="2929" aboveAverage="0" equalAverage="0" bottom="0" percent="0" rank="0" text="" dxfId="36">
      <formula>#ref!="YES"</formula>
    </cfRule>
  </conditionalFormatting>
  <conditionalFormatting sqref="W46">
    <cfRule type="expression" priority="2930" aboveAverage="0" equalAverage="0" bottom="0" percent="0" rank="0" text="" dxfId="36">
      <formula>#ref!="YES"</formula>
    </cfRule>
  </conditionalFormatting>
  <conditionalFormatting sqref="X46">
    <cfRule type="expression" priority="2931" aboveAverage="0" equalAverage="0" bottom="0" percent="0" rank="0" text="" dxfId="36">
      <formula>#ref!="YES"</formula>
    </cfRule>
  </conditionalFormatting>
  <conditionalFormatting sqref="Y46">
    <cfRule type="expression" priority="2932" aboveAverage="0" equalAverage="0" bottom="0" percent="0" rank="0" text="" dxfId="36">
      <formula>#ref!="YES"</formula>
    </cfRule>
  </conditionalFormatting>
  <conditionalFormatting sqref="Z46">
    <cfRule type="expression" priority="2933" aboveAverage="0" equalAverage="0" bottom="0" percent="0" rank="0" text="" dxfId="36">
      <formula>#ref!="YES"</formula>
    </cfRule>
  </conditionalFormatting>
  <conditionalFormatting sqref="AA46">
    <cfRule type="expression" priority="2934" aboveAverage="0" equalAverage="0" bottom="0" percent="0" rank="0" text="" dxfId="36">
      <formula>#ref!="YES"</formula>
    </cfRule>
  </conditionalFormatting>
  <conditionalFormatting sqref="AB46">
    <cfRule type="expression" priority="2935" aboveAverage="0" equalAverage="0" bottom="0" percent="0" rank="0" text="" dxfId="36">
      <formula>#ref!="YES"</formula>
    </cfRule>
  </conditionalFormatting>
  <conditionalFormatting sqref="AC46">
    <cfRule type="expression" priority="2936" aboveAverage="0" equalAverage="0" bottom="0" percent="0" rank="0" text="" dxfId="36">
      <formula>#ref!="YES"</formula>
    </cfRule>
  </conditionalFormatting>
  <conditionalFormatting sqref="AD46">
    <cfRule type="expression" priority="2937" aboveAverage="0" equalAverage="0" bottom="0" percent="0" rank="0" text="" dxfId="36">
      <formula>#ref!="YES"</formula>
    </cfRule>
  </conditionalFormatting>
  <conditionalFormatting sqref="AE46">
    <cfRule type="expression" priority="2938" aboveAverage="0" equalAverage="0" bottom="0" percent="0" rank="0" text="" dxfId="36">
      <formula>#ref!="YES"</formula>
    </cfRule>
  </conditionalFormatting>
  <conditionalFormatting sqref="AF46">
    <cfRule type="expression" priority="2939" aboveAverage="0" equalAverage="0" bottom="0" percent="0" rank="0" text="" dxfId="36">
      <formula>#ref!="YES"</formula>
    </cfRule>
  </conditionalFormatting>
  <conditionalFormatting sqref="AG46">
    <cfRule type="expression" priority="2940" aboveAverage="0" equalAverage="0" bottom="0" percent="0" rank="0" text="" dxfId="36">
      <formula>#ref!="YES"</formula>
    </cfRule>
  </conditionalFormatting>
  <conditionalFormatting sqref="AH46">
    <cfRule type="expression" priority="2941" aboveAverage="0" equalAverage="0" bottom="0" percent="0" rank="0" text="" dxfId="36">
      <formula>#ref!="YES"</formula>
    </cfRule>
  </conditionalFormatting>
  <conditionalFormatting sqref="AI46">
    <cfRule type="expression" priority="2942" aboveAverage="0" equalAverage="0" bottom="0" percent="0" rank="0" text="" dxfId="36">
      <formula>#ref!="YES"</formula>
    </cfRule>
  </conditionalFormatting>
  <conditionalFormatting sqref="AJ46">
    <cfRule type="expression" priority="2943" aboveAverage="0" equalAverage="0" bottom="0" percent="0" rank="0" text="" dxfId="36">
      <formula>#ref!="YES"</formula>
    </cfRule>
  </conditionalFormatting>
  <conditionalFormatting sqref="B47">
    <cfRule type="expression" priority="2944" aboveAverage="0" equalAverage="0" bottom="0" percent="0" rank="0" text="" dxfId="36">
      <formula>#ref!="YES"</formula>
    </cfRule>
  </conditionalFormatting>
  <conditionalFormatting sqref="C47">
    <cfRule type="expression" priority="2945" aboveAverage="0" equalAverage="0" bottom="0" percent="0" rank="0" text="" dxfId="36">
      <formula>#ref!="YES"</formula>
    </cfRule>
  </conditionalFormatting>
  <conditionalFormatting sqref="D47">
    <cfRule type="expression" priority="2946" aboveAverage="0" equalAverage="0" bottom="0" percent="0" rank="0" text="" dxfId="36">
      <formula>#ref!="YES"</formula>
    </cfRule>
  </conditionalFormatting>
  <conditionalFormatting sqref="E47">
    <cfRule type="expression" priority="2947" aboveAverage="0" equalAverage="0" bottom="0" percent="0" rank="0" text="" dxfId="36">
      <formula>#ref!="YES"</formula>
    </cfRule>
  </conditionalFormatting>
  <conditionalFormatting sqref="F47">
    <cfRule type="expression" priority="2948" aboveAverage="0" equalAverage="0" bottom="0" percent="0" rank="0" text="" dxfId="36">
      <formula>#ref!="YES"</formula>
    </cfRule>
  </conditionalFormatting>
  <conditionalFormatting sqref="G47">
    <cfRule type="expression" priority="2949" aboveAverage="0" equalAverage="0" bottom="0" percent="0" rank="0" text="" dxfId="36">
      <formula>#ref!="YES"</formula>
    </cfRule>
  </conditionalFormatting>
  <conditionalFormatting sqref="H47">
    <cfRule type="expression" priority="2950" aboveAverage="0" equalAverage="0" bottom="0" percent="0" rank="0" text="" dxfId="36">
      <formula>#ref!="YES"</formula>
    </cfRule>
  </conditionalFormatting>
  <conditionalFormatting sqref="I47">
    <cfRule type="expression" priority="2951" aboveAverage="0" equalAverage="0" bottom="0" percent="0" rank="0" text="" dxfId="36">
      <formula>#ref!="YES"</formula>
    </cfRule>
  </conditionalFormatting>
  <conditionalFormatting sqref="J47">
    <cfRule type="expression" priority="2952" aboveAverage="0" equalAverage="0" bottom="0" percent="0" rank="0" text="" dxfId="36">
      <formula>#ref!="YES"</formula>
    </cfRule>
  </conditionalFormatting>
  <conditionalFormatting sqref="K47">
    <cfRule type="expression" priority="2953" aboveAverage="0" equalAverage="0" bottom="0" percent="0" rank="0" text="" dxfId="36">
      <formula>#ref!="YES"</formula>
    </cfRule>
  </conditionalFormatting>
  <conditionalFormatting sqref="L47">
    <cfRule type="expression" priority="2954" aboveAverage="0" equalAverage="0" bottom="0" percent="0" rank="0" text="" dxfId="36">
      <formula>#ref!="YES"</formula>
    </cfRule>
  </conditionalFormatting>
  <conditionalFormatting sqref="M47">
    <cfRule type="expression" priority="2955" aboveAverage="0" equalAverage="0" bottom="0" percent="0" rank="0" text="" dxfId="36">
      <formula>#ref!="YES"</formula>
    </cfRule>
  </conditionalFormatting>
  <conditionalFormatting sqref="N47">
    <cfRule type="expression" priority="2956" aboveAverage="0" equalAverage="0" bottom="0" percent="0" rank="0" text="" dxfId="36">
      <formula>#ref!="YES"</formula>
    </cfRule>
  </conditionalFormatting>
  <conditionalFormatting sqref="O47">
    <cfRule type="expression" priority="2957" aboveAverage="0" equalAverage="0" bottom="0" percent="0" rank="0" text="" dxfId="36">
      <formula>#ref!="YES"</formula>
    </cfRule>
  </conditionalFormatting>
  <conditionalFormatting sqref="P47">
    <cfRule type="expression" priority="2958" aboveAverage="0" equalAverage="0" bottom="0" percent="0" rank="0" text="" dxfId="36">
      <formula>#ref!="YES"</formula>
    </cfRule>
  </conditionalFormatting>
  <conditionalFormatting sqref="Q47">
    <cfRule type="expression" priority="2959" aboveAverage="0" equalAverage="0" bottom="0" percent="0" rank="0" text="" dxfId="36">
      <formula>#ref!="YES"</formula>
    </cfRule>
  </conditionalFormatting>
  <conditionalFormatting sqref="R47">
    <cfRule type="expression" priority="2960" aboveAverage="0" equalAverage="0" bottom="0" percent="0" rank="0" text="" dxfId="36">
      <formula>#ref!="YES"</formula>
    </cfRule>
  </conditionalFormatting>
  <conditionalFormatting sqref="S47">
    <cfRule type="expression" priority="2961" aboveAverage="0" equalAverage="0" bottom="0" percent="0" rank="0" text="" dxfId="36">
      <formula>#ref!="YES"</formula>
    </cfRule>
  </conditionalFormatting>
  <conditionalFormatting sqref="T47">
    <cfRule type="expression" priority="2962" aboveAverage="0" equalAverage="0" bottom="0" percent="0" rank="0" text="" dxfId="36">
      <formula>#ref!="YES"</formula>
    </cfRule>
  </conditionalFormatting>
  <conditionalFormatting sqref="U47">
    <cfRule type="expression" priority="2963" aboveAverage="0" equalAverage="0" bottom="0" percent="0" rank="0" text="" dxfId="36">
      <formula>#ref!="YES"</formula>
    </cfRule>
  </conditionalFormatting>
  <conditionalFormatting sqref="V47">
    <cfRule type="expression" priority="2964" aboveAverage="0" equalAverage="0" bottom="0" percent="0" rank="0" text="" dxfId="36">
      <formula>#ref!="YES"</formula>
    </cfRule>
  </conditionalFormatting>
  <conditionalFormatting sqref="W47">
    <cfRule type="expression" priority="2965" aboveAverage="0" equalAverage="0" bottom="0" percent="0" rank="0" text="" dxfId="36">
      <formula>#ref!="YES"</formula>
    </cfRule>
  </conditionalFormatting>
  <conditionalFormatting sqref="X47">
    <cfRule type="expression" priority="2966" aboveAverage="0" equalAverage="0" bottom="0" percent="0" rank="0" text="" dxfId="36">
      <formula>#ref!="YES"</formula>
    </cfRule>
  </conditionalFormatting>
  <conditionalFormatting sqref="Y47">
    <cfRule type="expression" priority="2967" aboveAverage="0" equalAverage="0" bottom="0" percent="0" rank="0" text="" dxfId="36">
      <formula>#ref!="YES"</formula>
    </cfRule>
  </conditionalFormatting>
  <conditionalFormatting sqref="Z47">
    <cfRule type="expression" priority="2968" aboveAverage="0" equalAverage="0" bottom="0" percent="0" rank="0" text="" dxfId="36">
      <formula>#ref!="YES"</formula>
    </cfRule>
  </conditionalFormatting>
  <conditionalFormatting sqref="AA47">
    <cfRule type="expression" priority="2969" aboveAverage="0" equalAverage="0" bottom="0" percent="0" rank="0" text="" dxfId="36">
      <formula>#ref!="YES"</formula>
    </cfRule>
  </conditionalFormatting>
  <conditionalFormatting sqref="AB47">
    <cfRule type="expression" priority="2970" aboveAverage="0" equalAverage="0" bottom="0" percent="0" rank="0" text="" dxfId="36">
      <formula>#ref!="YES"</formula>
    </cfRule>
  </conditionalFormatting>
  <conditionalFormatting sqref="AC47">
    <cfRule type="expression" priority="2971" aboveAverage="0" equalAverage="0" bottom="0" percent="0" rank="0" text="" dxfId="36">
      <formula>#ref!="YES"</formula>
    </cfRule>
  </conditionalFormatting>
  <conditionalFormatting sqref="AD47">
    <cfRule type="expression" priority="2972" aboveAverage="0" equalAverage="0" bottom="0" percent="0" rank="0" text="" dxfId="36">
      <formula>#ref!="YES"</formula>
    </cfRule>
  </conditionalFormatting>
  <conditionalFormatting sqref="AE47">
    <cfRule type="expression" priority="2973" aboveAverage="0" equalAverage="0" bottom="0" percent="0" rank="0" text="" dxfId="36">
      <formula>#ref!="YES"</formula>
    </cfRule>
  </conditionalFormatting>
  <conditionalFormatting sqref="AF47">
    <cfRule type="expression" priority="2974" aboveAverage="0" equalAverage="0" bottom="0" percent="0" rank="0" text="" dxfId="36">
      <formula>#ref!="YES"</formula>
    </cfRule>
  </conditionalFormatting>
  <conditionalFormatting sqref="AG47">
    <cfRule type="expression" priority="2975" aboveAverage="0" equalAverage="0" bottom="0" percent="0" rank="0" text="" dxfId="36">
      <formula>#ref!="YES"</formula>
    </cfRule>
  </conditionalFormatting>
  <conditionalFormatting sqref="AH47">
    <cfRule type="expression" priority="2976" aboveAverage="0" equalAverage="0" bottom="0" percent="0" rank="0" text="" dxfId="36">
      <formula>#ref!="YES"</formula>
    </cfRule>
  </conditionalFormatting>
  <conditionalFormatting sqref="AI47">
    <cfRule type="expression" priority="2977" aboveAverage="0" equalAverage="0" bottom="0" percent="0" rank="0" text="" dxfId="36">
      <formula>#ref!="YES"</formula>
    </cfRule>
  </conditionalFormatting>
  <conditionalFormatting sqref="AJ47">
    <cfRule type="expression" priority="2978" aboveAverage="0" equalAverage="0" bottom="0" percent="0" rank="0" text="" dxfId="36">
      <formula>#ref!="YES"</formula>
    </cfRule>
  </conditionalFormatting>
  <conditionalFormatting sqref="B48">
    <cfRule type="expression" priority="2979" aboveAverage="0" equalAverage="0" bottom="0" percent="0" rank="0" text="" dxfId="36">
      <formula>#ref!="YES"</formula>
    </cfRule>
  </conditionalFormatting>
  <conditionalFormatting sqref="C48">
    <cfRule type="expression" priority="2980" aboveAverage="0" equalAverage="0" bottom="0" percent="0" rank="0" text="" dxfId="36">
      <formula>#ref!="YES"</formula>
    </cfRule>
  </conditionalFormatting>
  <conditionalFormatting sqref="D48">
    <cfRule type="expression" priority="2981" aboveAverage="0" equalAverage="0" bottom="0" percent="0" rank="0" text="" dxfId="36">
      <formula>#ref!="YES"</formula>
    </cfRule>
  </conditionalFormatting>
  <conditionalFormatting sqref="E48">
    <cfRule type="expression" priority="2982" aboveAverage="0" equalAverage="0" bottom="0" percent="0" rank="0" text="" dxfId="36">
      <formula>#ref!="YES"</formula>
    </cfRule>
  </conditionalFormatting>
  <conditionalFormatting sqref="F48">
    <cfRule type="expression" priority="2983" aboveAverage="0" equalAverage="0" bottom="0" percent="0" rank="0" text="" dxfId="36">
      <formula>#ref!="YES"</formula>
    </cfRule>
  </conditionalFormatting>
  <conditionalFormatting sqref="G48">
    <cfRule type="expression" priority="2984" aboveAverage="0" equalAverage="0" bottom="0" percent="0" rank="0" text="" dxfId="36">
      <formula>#ref!="YES"</formula>
    </cfRule>
  </conditionalFormatting>
  <conditionalFormatting sqref="H48">
    <cfRule type="expression" priority="2985" aboveAverage="0" equalAverage="0" bottom="0" percent="0" rank="0" text="" dxfId="36">
      <formula>#ref!="YES"</formula>
    </cfRule>
  </conditionalFormatting>
  <conditionalFormatting sqref="I48">
    <cfRule type="expression" priority="2986" aboveAverage="0" equalAverage="0" bottom="0" percent="0" rank="0" text="" dxfId="36">
      <formula>#ref!="YES"</formula>
    </cfRule>
  </conditionalFormatting>
  <conditionalFormatting sqref="J48">
    <cfRule type="expression" priority="2987" aboveAverage="0" equalAverage="0" bottom="0" percent="0" rank="0" text="" dxfId="36">
      <formula>#ref!="YES"</formula>
    </cfRule>
  </conditionalFormatting>
  <conditionalFormatting sqref="K48">
    <cfRule type="expression" priority="2988" aboveAverage="0" equalAverage="0" bottom="0" percent="0" rank="0" text="" dxfId="36">
      <formula>#ref!="YES"</formula>
    </cfRule>
  </conditionalFormatting>
  <conditionalFormatting sqref="L48">
    <cfRule type="expression" priority="2989" aboveAverage="0" equalAverage="0" bottom="0" percent="0" rank="0" text="" dxfId="36">
      <formula>#ref!="YES"</formula>
    </cfRule>
  </conditionalFormatting>
  <conditionalFormatting sqref="M48">
    <cfRule type="expression" priority="2990" aboveAverage="0" equalAverage="0" bottom="0" percent="0" rank="0" text="" dxfId="36">
      <formula>#ref!="YES"</formula>
    </cfRule>
  </conditionalFormatting>
  <conditionalFormatting sqref="N48">
    <cfRule type="expression" priority="2991" aboveAverage="0" equalAverage="0" bottom="0" percent="0" rank="0" text="" dxfId="36">
      <formula>#ref!="YES"</formula>
    </cfRule>
  </conditionalFormatting>
  <conditionalFormatting sqref="O48">
    <cfRule type="expression" priority="2992" aboveAverage="0" equalAverage="0" bottom="0" percent="0" rank="0" text="" dxfId="36">
      <formula>#ref!="YES"</formula>
    </cfRule>
  </conditionalFormatting>
  <conditionalFormatting sqref="P48">
    <cfRule type="expression" priority="2993" aboveAverage="0" equalAverage="0" bottom="0" percent="0" rank="0" text="" dxfId="36">
      <formula>#ref!="YES"</formula>
    </cfRule>
  </conditionalFormatting>
  <conditionalFormatting sqref="Q48">
    <cfRule type="expression" priority="2994" aboveAverage="0" equalAverage="0" bottom="0" percent="0" rank="0" text="" dxfId="36">
      <formula>#ref!="YES"</formula>
    </cfRule>
  </conditionalFormatting>
  <conditionalFormatting sqref="R48">
    <cfRule type="expression" priority="2995" aboveAverage="0" equalAverage="0" bottom="0" percent="0" rank="0" text="" dxfId="36">
      <formula>#ref!="YES"</formula>
    </cfRule>
  </conditionalFormatting>
  <conditionalFormatting sqref="S48">
    <cfRule type="expression" priority="2996" aboveAverage="0" equalAverage="0" bottom="0" percent="0" rank="0" text="" dxfId="36">
      <formula>#ref!="YES"</formula>
    </cfRule>
  </conditionalFormatting>
  <conditionalFormatting sqref="T48">
    <cfRule type="expression" priority="2997" aboveAverage="0" equalAverage="0" bottom="0" percent="0" rank="0" text="" dxfId="36">
      <formula>#ref!="YES"</formula>
    </cfRule>
  </conditionalFormatting>
  <conditionalFormatting sqref="U48">
    <cfRule type="expression" priority="2998" aboveAverage="0" equalAverage="0" bottom="0" percent="0" rank="0" text="" dxfId="36">
      <formula>#ref!="YES"</formula>
    </cfRule>
  </conditionalFormatting>
  <conditionalFormatting sqref="V48">
    <cfRule type="expression" priority="2999" aboveAverage="0" equalAverage="0" bottom="0" percent="0" rank="0" text="" dxfId="36">
      <formula>#ref!="YES"</formula>
    </cfRule>
  </conditionalFormatting>
  <conditionalFormatting sqref="W48">
    <cfRule type="expression" priority="3000" aboveAverage="0" equalAverage="0" bottom="0" percent="0" rank="0" text="" dxfId="36">
      <formula>#ref!="YES"</formula>
    </cfRule>
  </conditionalFormatting>
  <conditionalFormatting sqref="X48">
    <cfRule type="expression" priority="3001" aboveAverage="0" equalAverage="0" bottom="0" percent="0" rank="0" text="" dxfId="36">
      <formula>#ref!="YES"</formula>
    </cfRule>
  </conditionalFormatting>
  <conditionalFormatting sqref="Y48">
    <cfRule type="expression" priority="3002" aboveAverage="0" equalAverage="0" bottom="0" percent="0" rank="0" text="" dxfId="36">
      <formula>#ref!="YES"</formula>
    </cfRule>
  </conditionalFormatting>
  <conditionalFormatting sqref="Z48">
    <cfRule type="expression" priority="3003" aboveAverage="0" equalAverage="0" bottom="0" percent="0" rank="0" text="" dxfId="36">
      <formula>#ref!="YES"</formula>
    </cfRule>
  </conditionalFormatting>
  <conditionalFormatting sqref="AA48">
    <cfRule type="expression" priority="3004" aboveAverage="0" equalAverage="0" bottom="0" percent="0" rank="0" text="" dxfId="36">
      <formula>#ref!="YES"</formula>
    </cfRule>
  </conditionalFormatting>
  <conditionalFormatting sqref="AB48">
    <cfRule type="expression" priority="3005" aboveAverage="0" equalAverage="0" bottom="0" percent="0" rank="0" text="" dxfId="36">
      <formula>#ref!="YES"</formula>
    </cfRule>
  </conditionalFormatting>
  <conditionalFormatting sqref="AC48">
    <cfRule type="expression" priority="3006" aboveAverage="0" equalAverage="0" bottom="0" percent="0" rank="0" text="" dxfId="36">
      <formula>#ref!="YES"</formula>
    </cfRule>
  </conditionalFormatting>
  <conditionalFormatting sqref="AD48">
    <cfRule type="expression" priority="3007" aboveAverage="0" equalAverage="0" bottom="0" percent="0" rank="0" text="" dxfId="36">
      <formula>#ref!="YES"</formula>
    </cfRule>
  </conditionalFormatting>
  <conditionalFormatting sqref="AE48">
    <cfRule type="expression" priority="3008" aboveAverage="0" equalAverage="0" bottom="0" percent="0" rank="0" text="" dxfId="36">
      <formula>#ref!="YES"</formula>
    </cfRule>
  </conditionalFormatting>
  <conditionalFormatting sqref="AF48">
    <cfRule type="expression" priority="3009" aboveAverage="0" equalAverage="0" bottom="0" percent="0" rank="0" text="" dxfId="36">
      <formula>#ref!="YES"</formula>
    </cfRule>
  </conditionalFormatting>
  <conditionalFormatting sqref="AG48">
    <cfRule type="expression" priority="3010" aboveAverage="0" equalAverage="0" bottom="0" percent="0" rank="0" text="" dxfId="36">
      <formula>#ref!="YES"</formula>
    </cfRule>
  </conditionalFormatting>
  <conditionalFormatting sqref="AH48">
    <cfRule type="expression" priority="3011" aboveAverage="0" equalAverage="0" bottom="0" percent="0" rank="0" text="" dxfId="36">
      <formula>#ref!="YES"</formula>
    </cfRule>
  </conditionalFormatting>
  <conditionalFormatting sqref="AI48">
    <cfRule type="expression" priority="3012" aboveAverage="0" equalAverage="0" bottom="0" percent="0" rank="0" text="" dxfId="36">
      <formula>#ref!="YES"</formula>
    </cfRule>
  </conditionalFormatting>
  <conditionalFormatting sqref="AJ48">
    <cfRule type="expression" priority="3013" aboveAverage="0" equalAverage="0" bottom="0" percent="0" rank="0" text="" dxfId="36">
      <formula>#ref!="YES"</formula>
    </cfRule>
  </conditionalFormatting>
  <conditionalFormatting sqref="B49">
    <cfRule type="expression" priority="3014" aboveAverage="0" equalAverage="0" bottom="0" percent="0" rank="0" text="" dxfId="36">
      <formula>#ref!="YES"</formula>
    </cfRule>
  </conditionalFormatting>
  <conditionalFormatting sqref="C49">
    <cfRule type="expression" priority="3015" aboveAverage="0" equalAverage="0" bottom="0" percent="0" rank="0" text="" dxfId="36">
      <formula>#ref!="YES"</formula>
    </cfRule>
  </conditionalFormatting>
  <conditionalFormatting sqref="D49">
    <cfRule type="expression" priority="3016" aboveAverage="0" equalAverage="0" bottom="0" percent="0" rank="0" text="" dxfId="36">
      <formula>#ref!="YES"</formula>
    </cfRule>
  </conditionalFormatting>
  <conditionalFormatting sqref="E49">
    <cfRule type="expression" priority="3017" aboveAverage="0" equalAverage="0" bottom="0" percent="0" rank="0" text="" dxfId="36">
      <formula>#ref!="YES"</formula>
    </cfRule>
  </conditionalFormatting>
  <conditionalFormatting sqref="F49">
    <cfRule type="expression" priority="3018" aboveAverage="0" equalAverage="0" bottom="0" percent="0" rank="0" text="" dxfId="36">
      <formula>#ref!="YES"</formula>
    </cfRule>
  </conditionalFormatting>
  <conditionalFormatting sqref="G49">
    <cfRule type="expression" priority="3019" aboveAverage="0" equalAverage="0" bottom="0" percent="0" rank="0" text="" dxfId="36">
      <formula>#ref!="YES"</formula>
    </cfRule>
  </conditionalFormatting>
  <conditionalFormatting sqref="H49">
    <cfRule type="expression" priority="3020" aboveAverage="0" equalAverage="0" bottom="0" percent="0" rank="0" text="" dxfId="36">
      <formula>#ref!="YES"</formula>
    </cfRule>
  </conditionalFormatting>
  <conditionalFormatting sqref="I49">
    <cfRule type="expression" priority="3021" aboveAverage="0" equalAverage="0" bottom="0" percent="0" rank="0" text="" dxfId="36">
      <formula>#ref!="YES"</formula>
    </cfRule>
  </conditionalFormatting>
  <conditionalFormatting sqref="J49">
    <cfRule type="expression" priority="3022" aboveAverage="0" equalAverage="0" bottom="0" percent="0" rank="0" text="" dxfId="36">
      <formula>#ref!="YES"</formula>
    </cfRule>
  </conditionalFormatting>
  <conditionalFormatting sqref="K49">
    <cfRule type="expression" priority="3023" aboveAverage="0" equalAverage="0" bottom="0" percent="0" rank="0" text="" dxfId="36">
      <formula>#ref!="YES"</formula>
    </cfRule>
  </conditionalFormatting>
  <conditionalFormatting sqref="L49">
    <cfRule type="expression" priority="3024" aboveAverage="0" equalAverage="0" bottom="0" percent="0" rank="0" text="" dxfId="36">
      <formula>#ref!="YES"</formula>
    </cfRule>
  </conditionalFormatting>
  <conditionalFormatting sqref="M49">
    <cfRule type="expression" priority="3025" aboveAverage="0" equalAverage="0" bottom="0" percent="0" rank="0" text="" dxfId="36">
      <formula>#ref!="YES"</formula>
    </cfRule>
  </conditionalFormatting>
  <conditionalFormatting sqref="N49">
    <cfRule type="expression" priority="3026" aboveAverage="0" equalAverage="0" bottom="0" percent="0" rank="0" text="" dxfId="36">
      <formula>#ref!="YES"</formula>
    </cfRule>
  </conditionalFormatting>
  <conditionalFormatting sqref="O49">
    <cfRule type="expression" priority="3027" aboveAverage="0" equalAverage="0" bottom="0" percent="0" rank="0" text="" dxfId="36">
      <formula>#ref!="YES"</formula>
    </cfRule>
  </conditionalFormatting>
  <conditionalFormatting sqref="P49">
    <cfRule type="expression" priority="3028" aboveAverage="0" equalAverage="0" bottom="0" percent="0" rank="0" text="" dxfId="36">
      <formula>#ref!="YES"</formula>
    </cfRule>
  </conditionalFormatting>
  <conditionalFormatting sqref="Q49">
    <cfRule type="expression" priority="3029" aboveAverage="0" equalAverage="0" bottom="0" percent="0" rank="0" text="" dxfId="36">
      <formula>#ref!="YES"</formula>
    </cfRule>
  </conditionalFormatting>
  <conditionalFormatting sqref="R49">
    <cfRule type="expression" priority="3030" aboveAverage="0" equalAverage="0" bottom="0" percent="0" rank="0" text="" dxfId="36">
      <formula>#ref!="YES"</formula>
    </cfRule>
  </conditionalFormatting>
  <conditionalFormatting sqref="S49">
    <cfRule type="expression" priority="3031" aboveAverage="0" equalAverage="0" bottom="0" percent="0" rank="0" text="" dxfId="36">
      <formula>#ref!="YES"</formula>
    </cfRule>
  </conditionalFormatting>
  <conditionalFormatting sqref="T49">
    <cfRule type="expression" priority="3032" aboveAverage="0" equalAverage="0" bottom="0" percent="0" rank="0" text="" dxfId="36">
      <formula>#ref!="YES"</formula>
    </cfRule>
  </conditionalFormatting>
  <conditionalFormatting sqref="U49">
    <cfRule type="expression" priority="3033" aboveAverage="0" equalAverage="0" bottom="0" percent="0" rank="0" text="" dxfId="36">
      <formula>#ref!="YES"</formula>
    </cfRule>
  </conditionalFormatting>
  <conditionalFormatting sqref="V49">
    <cfRule type="expression" priority="3034" aboveAverage="0" equalAverage="0" bottom="0" percent="0" rank="0" text="" dxfId="36">
      <formula>#ref!="YES"</formula>
    </cfRule>
  </conditionalFormatting>
  <conditionalFormatting sqref="W49">
    <cfRule type="expression" priority="3035" aboveAverage="0" equalAverage="0" bottom="0" percent="0" rank="0" text="" dxfId="36">
      <formula>#ref!="YES"</formula>
    </cfRule>
  </conditionalFormatting>
  <conditionalFormatting sqref="X49">
    <cfRule type="expression" priority="3036" aboveAverage="0" equalAverage="0" bottom="0" percent="0" rank="0" text="" dxfId="36">
      <formula>#ref!="YES"</formula>
    </cfRule>
  </conditionalFormatting>
  <conditionalFormatting sqref="Y49">
    <cfRule type="expression" priority="3037" aboveAverage="0" equalAverage="0" bottom="0" percent="0" rank="0" text="" dxfId="36">
      <formula>#ref!="YES"</formula>
    </cfRule>
  </conditionalFormatting>
  <conditionalFormatting sqref="Z49">
    <cfRule type="expression" priority="3038" aboveAverage="0" equalAverage="0" bottom="0" percent="0" rank="0" text="" dxfId="36">
      <formula>#ref!="YES"</formula>
    </cfRule>
  </conditionalFormatting>
  <conditionalFormatting sqref="AA49">
    <cfRule type="expression" priority="3039" aboveAverage="0" equalAverage="0" bottom="0" percent="0" rank="0" text="" dxfId="36">
      <formula>#ref!="YES"</formula>
    </cfRule>
  </conditionalFormatting>
  <conditionalFormatting sqref="AB49">
    <cfRule type="expression" priority="3040" aboveAverage="0" equalAverage="0" bottom="0" percent="0" rank="0" text="" dxfId="36">
      <formula>#ref!="YES"</formula>
    </cfRule>
  </conditionalFormatting>
  <conditionalFormatting sqref="AC49">
    <cfRule type="expression" priority="3041" aboveAverage="0" equalAverage="0" bottom="0" percent="0" rank="0" text="" dxfId="36">
      <formula>#ref!="YES"</formula>
    </cfRule>
  </conditionalFormatting>
  <conditionalFormatting sqref="AD49">
    <cfRule type="expression" priority="3042" aboveAverage="0" equalAverage="0" bottom="0" percent="0" rank="0" text="" dxfId="36">
      <formula>#ref!="YES"</formula>
    </cfRule>
  </conditionalFormatting>
  <conditionalFormatting sqref="AE49">
    <cfRule type="expression" priority="3043" aboveAverage="0" equalAverage="0" bottom="0" percent="0" rank="0" text="" dxfId="36">
      <formula>#ref!="YES"</formula>
    </cfRule>
  </conditionalFormatting>
  <conditionalFormatting sqref="AF49">
    <cfRule type="expression" priority="3044" aboveAverage="0" equalAverage="0" bottom="0" percent="0" rank="0" text="" dxfId="36">
      <formula>#ref!="YES"</formula>
    </cfRule>
  </conditionalFormatting>
  <conditionalFormatting sqref="AG49">
    <cfRule type="expression" priority="3045" aboveAverage="0" equalAverage="0" bottom="0" percent="0" rank="0" text="" dxfId="36">
      <formula>#ref!="YES"</formula>
    </cfRule>
  </conditionalFormatting>
  <conditionalFormatting sqref="AH49">
    <cfRule type="expression" priority="3046" aboveAverage="0" equalAverage="0" bottom="0" percent="0" rank="0" text="" dxfId="36">
      <formula>#ref!="YES"</formula>
    </cfRule>
  </conditionalFormatting>
  <conditionalFormatting sqref="AI49">
    <cfRule type="expression" priority="3047" aboveAverage="0" equalAverage="0" bottom="0" percent="0" rank="0" text="" dxfId="36">
      <formula>#ref!="YES"</formula>
    </cfRule>
  </conditionalFormatting>
  <conditionalFormatting sqref="AJ49">
    <cfRule type="expression" priority="3048" aboveAverage="0" equalAverage="0" bottom="0" percent="0" rank="0" text="" dxfId="36">
      <formula>#ref!="YES"</formula>
    </cfRule>
  </conditionalFormatting>
  <conditionalFormatting sqref="B50">
    <cfRule type="expression" priority="3049" aboveAverage="0" equalAverage="0" bottom="0" percent="0" rank="0" text="" dxfId="36">
      <formula>#ref!="YES"</formula>
    </cfRule>
  </conditionalFormatting>
  <conditionalFormatting sqref="C50">
    <cfRule type="expression" priority="3050" aboveAverage="0" equalAverage="0" bottom="0" percent="0" rank="0" text="" dxfId="36">
      <formula>#ref!="YES"</formula>
    </cfRule>
  </conditionalFormatting>
  <conditionalFormatting sqref="D50">
    <cfRule type="expression" priority="3051" aboveAverage="0" equalAverage="0" bottom="0" percent="0" rank="0" text="" dxfId="36">
      <formula>#ref!="YES"</formula>
    </cfRule>
  </conditionalFormatting>
  <conditionalFormatting sqref="E50">
    <cfRule type="expression" priority="3052" aboveAverage="0" equalAverage="0" bottom="0" percent="0" rank="0" text="" dxfId="36">
      <formula>#ref!="YES"</formula>
    </cfRule>
  </conditionalFormatting>
  <conditionalFormatting sqref="F50">
    <cfRule type="expression" priority="3053" aboveAverage="0" equalAverage="0" bottom="0" percent="0" rank="0" text="" dxfId="36">
      <formula>#ref!="YES"</formula>
    </cfRule>
  </conditionalFormatting>
  <conditionalFormatting sqref="G50">
    <cfRule type="expression" priority="3054" aboveAverage="0" equalAverage="0" bottom="0" percent="0" rank="0" text="" dxfId="36">
      <formula>#ref!="YES"</formula>
    </cfRule>
  </conditionalFormatting>
  <conditionalFormatting sqref="H50">
    <cfRule type="expression" priority="3055" aboveAverage="0" equalAverage="0" bottom="0" percent="0" rank="0" text="" dxfId="36">
      <formula>#ref!="YES"</formula>
    </cfRule>
  </conditionalFormatting>
  <conditionalFormatting sqref="I50">
    <cfRule type="expression" priority="3056" aboveAverage="0" equalAverage="0" bottom="0" percent="0" rank="0" text="" dxfId="36">
      <formula>#ref!="YES"</formula>
    </cfRule>
  </conditionalFormatting>
  <conditionalFormatting sqref="J50">
    <cfRule type="expression" priority="3057" aboveAverage="0" equalAverage="0" bottom="0" percent="0" rank="0" text="" dxfId="36">
      <formula>#ref!="YES"</formula>
    </cfRule>
  </conditionalFormatting>
  <conditionalFormatting sqref="K50">
    <cfRule type="expression" priority="3058" aboveAverage="0" equalAverage="0" bottom="0" percent="0" rank="0" text="" dxfId="36">
      <formula>#ref!="YES"</formula>
    </cfRule>
  </conditionalFormatting>
  <conditionalFormatting sqref="L50">
    <cfRule type="expression" priority="3059" aboveAverage="0" equalAverage="0" bottom="0" percent="0" rank="0" text="" dxfId="36">
      <formula>#ref!="YES"</formula>
    </cfRule>
  </conditionalFormatting>
  <conditionalFormatting sqref="M50">
    <cfRule type="expression" priority="3060" aboveAverage="0" equalAverage="0" bottom="0" percent="0" rank="0" text="" dxfId="36">
      <formula>#ref!="YES"</formula>
    </cfRule>
  </conditionalFormatting>
  <conditionalFormatting sqref="N50">
    <cfRule type="expression" priority="3061" aboveAverage="0" equalAverage="0" bottom="0" percent="0" rank="0" text="" dxfId="36">
      <formula>#ref!="YES"</formula>
    </cfRule>
  </conditionalFormatting>
  <conditionalFormatting sqref="O50">
    <cfRule type="expression" priority="3062" aboveAverage="0" equalAverage="0" bottom="0" percent="0" rank="0" text="" dxfId="36">
      <formula>#ref!="YES"</formula>
    </cfRule>
  </conditionalFormatting>
  <conditionalFormatting sqref="P50">
    <cfRule type="expression" priority="3063" aboveAverage="0" equalAverage="0" bottom="0" percent="0" rank="0" text="" dxfId="36">
      <formula>#ref!="YES"</formula>
    </cfRule>
  </conditionalFormatting>
  <conditionalFormatting sqref="Q50">
    <cfRule type="expression" priority="3064" aboveAverage="0" equalAverage="0" bottom="0" percent="0" rank="0" text="" dxfId="36">
      <formula>#ref!="YES"</formula>
    </cfRule>
  </conditionalFormatting>
  <conditionalFormatting sqref="R50">
    <cfRule type="expression" priority="3065" aboveAverage="0" equalAverage="0" bottom="0" percent="0" rank="0" text="" dxfId="36">
      <formula>#ref!="YES"</formula>
    </cfRule>
  </conditionalFormatting>
  <conditionalFormatting sqref="S50">
    <cfRule type="expression" priority="3066" aboveAverage="0" equalAverage="0" bottom="0" percent="0" rank="0" text="" dxfId="36">
      <formula>#ref!="YES"</formula>
    </cfRule>
  </conditionalFormatting>
  <conditionalFormatting sqref="T50">
    <cfRule type="expression" priority="3067" aboveAverage="0" equalAverage="0" bottom="0" percent="0" rank="0" text="" dxfId="36">
      <formula>#ref!="YES"</formula>
    </cfRule>
  </conditionalFormatting>
  <conditionalFormatting sqref="U50">
    <cfRule type="expression" priority="3068" aboveAverage="0" equalAverage="0" bottom="0" percent="0" rank="0" text="" dxfId="36">
      <formula>#ref!="YES"</formula>
    </cfRule>
  </conditionalFormatting>
  <conditionalFormatting sqref="V50">
    <cfRule type="expression" priority="3069" aboveAverage="0" equalAverage="0" bottom="0" percent="0" rank="0" text="" dxfId="36">
      <formula>#ref!="YES"</formula>
    </cfRule>
  </conditionalFormatting>
  <conditionalFormatting sqref="W50">
    <cfRule type="expression" priority="3070" aboveAverage="0" equalAverage="0" bottom="0" percent="0" rank="0" text="" dxfId="36">
      <formula>#ref!="YES"</formula>
    </cfRule>
  </conditionalFormatting>
  <conditionalFormatting sqref="X50">
    <cfRule type="expression" priority="3071" aboveAverage="0" equalAverage="0" bottom="0" percent="0" rank="0" text="" dxfId="36">
      <formula>#ref!="YES"</formula>
    </cfRule>
  </conditionalFormatting>
  <conditionalFormatting sqref="Y50">
    <cfRule type="expression" priority="3072" aboveAverage="0" equalAverage="0" bottom="0" percent="0" rank="0" text="" dxfId="36">
      <formula>#ref!="YES"</formula>
    </cfRule>
  </conditionalFormatting>
  <conditionalFormatting sqref="Z50">
    <cfRule type="expression" priority="3073" aboveAverage="0" equalAverage="0" bottom="0" percent="0" rank="0" text="" dxfId="36">
      <formula>#ref!="YES"</formula>
    </cfRule>
  </conditionalFormatting>
  <conditionalFormatting sqref="AA50">
    <cfRule type="expression" priority="3074" aboveAverage="0" equalAverage="0" bottom="0" percent="0" rank="0" text="" dxfId="36">
      <formula>#ref!="YES"</formula>
    </cfRule>
  </conditionalFormatting>
  <conditionalFormatting sqref="AB50">
    <cfRule type="expression" priority="3075" aboveAverage="0" equalAverage="0" bottom="0" percent="0" rank="0" text="" dxfId="36">
      <formula>#ref!="YES"</formula>
    </cfRule>
  </conditionalFormatting>
  <conditionalFormatting sqref="AC50">
    <cfRule type="expression" priority="3076" aboveAverage="0" equalAverage="0" bottom="0" percent="0" rank="0" text="" dxfId="36">
      <formula>#ref!="YES"</formula>
    </cfRule>
  </conditionalFormatting>
  <conditionalFormatting sqref="AD50">
    <cfRule type="expression" priority="3077" aboveAverage="0" equalAverage="0" bottom="0" percent="0" rank="0" text="" dxfId="36">
      <formula>#ref!="YES"</formula>
    </cfRule>
  </conditionalFormatting>
  <conditionalFormatting sqref="AE50">
    <cfRule type="expression" priority="3078" aboveAverage="0" equalAverage="0" bottom="0" percent="0" rank="0" text="" dxfId="36">
      <formula>#ref!="YES"</formula>
    </cfRule>
  </conditionalFormatting>
  <conditionalFormatting sqref="AF50">
    <cfRule type="expression" priority="3079" aboveAverage="0" equalAverage="0" bottom="0" percent="0" rank="0" text="" dxfId="36">
      <formula>#ref!="YES"</formula>
    </cfRule>
  </conditionalFormatting>
  <conditionalFormatting sqref="AG50">
    <cfRule type="expression" priority="3080" aboveAverage="0" equalAverage="0" bottom="0" percent="0" rank="0" text="" dxfId="36">
      <formula>#ref!="YES"</formula>
    </cfRule>
  </conditionalFormatting>
  <conditionalFormatting sqref="AH50">
    <cfRule type="expression" priority="3081" aboveAverage="0" equalAverage="0" bottom="0" percent="0" rank="0" text="" dxfId="36">
      <formula>#ref!="YES"</formula>
    </cfRule>
  </conditionalFormatting>
  <conditionalFormatting sqref="AI50">
    <cfRule type="expression" priority="3082" aboveAverage="0" equalAverage="0" bottom="0" percent="0" rank="0" text="" dxfId="36">
      <formula>#ref!="YES"</formula>
    </cfRule>
  </conditionalFormatting>
  <conditionalFormatting sqref="AJ50">
    <cfRule type="expression" priority="3083" aboveAverage="0" equalAverage="0" bottom="0" percent="0" rank="0" text="" dxfId="36">
      <formula>#ref!="YES"</formula>
    </cfRule>
  </conditionalFormatting>
  <conditionalFormatting sqref="B51">
    <cfRule type="expression" priority="3084" aboveAverage="0" equalAverage="0" bottom="0" percent="0" rank="0" text="" dxfId="36">
      <formula>#ref!="YES"</formula>
    </cfRule>
  </conditionalFormatting>
  <conditionalFormatting sqref="C51">
    <cfRule type="expression" priority="3085" aboveAverage="0" equalAverage="0" bottom="0" percent="0" rank="0" text="" dxfId="36">
      <formula>#ref!="YES"</formula>
    </cfRule>
  </conditionalFormatting>
  <conditionalFormatting sqref="D51">
    <cfRule type="expression" priority="3086" aboveAverage="0" equalAverage="0" bottom="0" percent="0" rank="0" text="" dxfId="36">
      <formula>#ref!="YES"</formula>
    </cfRule>
  </conditionalFormatting>
  <conditionalFormatting sqref="E51">
    <cfRule type="expression" priority="3087" aboveAverage="0" equalAverage="0" bottom="0" percent="0" rank="0" text="" dxfId="36">
      <formula>#ref!="YES"</formula>
    </cfRule>
  </conditionalFormatting>
  <conditionalFormatting sqref="F51">
    <cfRule type="expression" priority="3088" aboveAverage="0" equalAverage="0" bottom="0" percent="0" rank="0" text="" dxfId="36">
      <formula>#ref!="YES"</formula>
    </cfRule>
  </conditionalFormatting>
  <conditionalFormatting sqref="G51">
    <cfRule type="expression" priority="3089" aboveAverage="0" equalAverage="0" bottom="0" percent="0" rank="0" text="" dxfId="36">
      <formula>#ref!="YES"</formula>
    </cfRule>
  </conditionalFormatting>
  <conditionalFormatting sqref="H51">
    <cfRule type="expression" priority="3090" aboveAverage="0" equalAverage="0" bottom="0" percent="0" rank="0" text="" dxfId="36">
      <formula>#ref!="YES"</formula>
    </cfRule>
  </conditionalFormatting>
  <conditionalFormatting sqref="I51">
    <cfRule type="expression" priority="3091" aboveAverage="0" equalAverage="0" bottom="0" percent="0" rank="0" text="" dxfId="36">
      <formula>#ref!="YES"</formula>
    </cfRule>
  </conditionalFormatting>
  <conditionalFormatting sqref="J51">
    <cfRule type="expression" priority="3092" aboveAverage="0" equalAverage="0" bottom="0" percent="0" rank="0" text="" dxfId="36">
      <formula>#ref!="YES"</formula>
    </cfRule>
  </conditionalFormatting>
  <conditionalFormatting sqref="K51">
    <cfRule type="expression" priority="3093" aboveAverage="0" equalAverage="0" bottom="0" percent="0" rank="0" text="" dxfId="36">
      <formula>#ref!="YES"</formula>
    </cfRule>
  </conditionalFormatting>
  <conditionalFormatting sqref="L51">
    <cfRule type="expression" priority="3094" aboveAverage="0" equalAverage="0" bottom="0" percent="0" rank="0" text="" dxfId="36">
      <formula>#ref!="YES"</formula>
    </cfRule>
  </conditionalFormatting>
  <conditionalFormatting sqref="M51">
    <cfRule type="expression" priority="3095" aboveAverage="0" equalAverage="0" bottom="0" percent="0" rank="0" text="" dxfId="36">
      <formula>#ref!="YES"</formula>
    </cfRule>
  </conditionalFormatting>
  <conditionalFormatting sqref="N51">
    <cfRule type="expression" priority="3096" aboveAverage="0" equalAverage="0" bottom="0" percent="0" rank="0" text="" dxfId="36">
      <formula>#ref!="YES"</formula>
    </cfRule>
  </conditionalFormatting>
  <conditionalFormatting sqref="O51">
    <cfRule type="expression" priority="3097" aboveAverage="0" equalAverage="0" bottom="0" percent="0" rank="0" text="" dxfId="36">
      <formula>#ref!="YES"</formula>
    </cfRule>
  </conditionalFormatting>
  <conditionalFormatting sqref="P51">
    <cfRule type="expression" priority="3098" aboveAverage="0" equalAverage="0" bottom="0" percent="0" rank="0" text="" dxfId="36">
      <formula>#ref!="YES"</formula>
    </cfRule>
  </conditionalFormatting>
  <conditionalFormatting sqref="Q51">
    <cfRule type="expression" priority="3099" aboveAverage="0" equalAverage="0" bottom="0" percent="0" rank="0" text="" dxfId="36">
      <formula>#ref!="YES"</formula>
    </cfRule>
  </conditionalFormatting>
  <conditionalFormatting sqref="R51">
    <cfRule type="expression" priority="3100" aboveAverage="0" equalAverage="0" bottom="0" percent="0" rank="0" text="" dxfId="36">
      <formula>#ref!="YES"</formula>
    </cfRule>
  </conditionalFormatting>
  <conditionalFormatting sqref="S51">
    <cfRule type="expression" priority="3101" aboveAverage="0" equalAverage="0" bottom="0" percent="0" rank="0" text="" dxfId="36">
      <formula>#ref!="YES"</formula>
    </cfRule>
  </conditionalFormatting>
  <conditionalFormatting sqref="T51">
    <cfRule type="expression" priority="3102" aboveAverage="0" equalAverage="0" bottom="0" percent="0" rank="0" text="" dxfId="36">
      <formula>#ref!="YES"</formula>
    </cfRule>
  </conditionalFormatting>
  <conditionalFormatting sqref="U51">
    <cfRule type="expression" priority="3103" aboveAverage="0" equalAverage="0" bottom="0" percent="0" rank="0" text="" dxfId="36">
      <formula>#ref!="YES"</formula>
    </cfRule>
  </conditionalFormatting>
  <conditionalFormatting sqref="V51">
    <cfRule type="expression" priority="3104" aboveAverage="0" equalAverage="0" bottom="0" percent="0" rank="0" text="" dxfId="36">
      <formula>#ref!="YES"</formula>
    </cfRule>
  </conditionalFormatting>
  <conditionalFormatting sqref="W51">
    <cfRule type="expression" priority="3105" aboveAverage="0" equalAverage="0" bottom="0" percent="0" rank="0" text="" dxfId="36">
      <formula>#ref!="YES"</formula>
    </cfRule>
  </conditionalFormatting>
  <conditionalFormatting sqref="X51">
    <cfRule type="expression" priority="3106" aboveAverage="0" equalAverage="0" bottom="0" percent="0" rank="0" text="" dxfId="36">
      <formula>#ref!="YES"</formula>
    </cfRule>
  </conditionalFormatting>
  <conditionalFormatting sqref="Y51">
    <cfRule type="expression" priority="3107" aboveAverage="0" equalAverage="0" bottom="0" percent="0" rank="0" text="" dxfId="36">
      <formula>#ref!="YES"</formula>
    </cfRule>
  </conditionalFormatting>
  <conditionalFormatting sqref="Z51">
    <cfRule type="expression" priority="3108" aboveAverage="0" equalAverage="0" bottom="0" percent="0" rank="0" text="" dxfId="36">
      <formula>#ref!="YES"</formula>
    </cfRule>
  </conditionalFormatting>
  <conditionalFormatting sqref="AA51">
    <cfRule type="expression" priority="3109" aboveAverage="0" equalAverage="0" bottom="0" percent="0" rank="0" text="" dxfId="36">
      <formula>#ref!="YES"</formula>
    </cfRule>
  </conditionalFormatting>
  <conditionalFormatting sqref="AB51">
    <cfRule type="expression" priority="3110" aboveAverage="0" equalAverage="0" bottom="0" percent="0" rank="0" text="" dxfId="36">
      <formula>#ref!="YES"</formula>
    </cfRule>
  </conditionalFormatting>
  <conditionalFormatting sqref="AC51">
    <cfRule type="expression" priority="3111" aboveAverage="0" equalAverage="0" bottom="0" percent="0" rank="0" text="" dxfId="36">
      <formula>#ref!="YES"</formula>
    </cfRule>
  </conditionalFormatting>
  <conditionalFormatting sqref="AD51">
    <cfRule type="expression" priority="3112" aboveAverage="0" equalAverage="0" bottom="0" percent="0" rank="0" text="" dxfId="36">
      <formula>#ref!="YES"</formula>
    </cfRule>
  </conditionalFormatting>
  <conditionalFormatting sqref="AE51">
    <cfRule type="expression" priority="3113" aboveAverage="0" equalAverage="0" bottom="0" percent="0" rank="0" text="" dxfId="36">
      <formula>#ref!="YES"</formula>
    </cfRule>
  </conditionalFormatting>
  <conditionalFormatting sqref="AF51">
    <cfRule type="expression" priority="3114" aboveAverage="0" equalAverage="0" bottom="0" percent="0" rank="0" text="" dxfId="36">
      <formula>#ref!="YES"</formula>
    </cfRule>
  </conditionalFormatting>
  <conditionalFormatting sqref="AG51">
    <cfRule type="expression" priority="3115" aboveAverage="0" equalAverage="0" bottom="0" percent="0" rank="0" text="" dxfId="36">
      <formula>#ref!="YES"</formula>
    </cfRule>
  </conditionalFormatting>
  <conditionalFormatting sqref="AH51">
    <cfRule type="expression" priority="3116" aboveAverage="0" equalAverage="0" bottom="0" percent="0" rank="0" text="" dxfId="36">
      <formula>#ref!="YES"</formula>
    </cfRule>
  </conditionalFormatting>
  <conditionalFormatting sqref="AI51">
    <cfRule type="expression" priority="3117" aboveAverage="0" equalAverage="0" bottom="0" percent="0" rank="0" text="" dxfId="36">
      <formula>#ref!="YES"</formula>
    </cfRule>
  </conditionalFormatting>
  <conditionalFormatting sqref="AJ51">
    <cfRule type="expression" priority="3118" aboveAverage="0" equalAverage="0" bottom="0" percent="0" rank="0" text="" dxfId="36">
      <formula>#ref!="YES"</formula>
    </cfRule>
  </conditionalFormatting>
  <conditionalFormatting sqref="B52">
    <cfRule type="expression" priority="3119" aboveAverage="0" equalAverage="0" bottom="0" percent="0" rank="0" text="" dxfId="36">
      <formula>#ref!="YES"</formula>
    </cfRule>
  </conditionalFormatting>
  <conditionalFormatting sqref="C52">
    <cfRule type="expression" priority="3120" aboveAverage="0" equalAverage="0" bottom="0" percent="0" rank="0" text="" dxfId="36">
      <formula>#ref!="YES"</formula>
    </cfRule>
  </conditionalFormatting>
  <conditionalFormatting sqref="D52">
    <cfRule type="expression" priority="3121" aboveAverage="0" equalAverage="0" bottom="0" percent="0" rank="0" text="" dxfId="36">
      <formula>#ref!="YES"</formula>
    </cfRule>
  </conditionalFormatting>
  <conditionalFormatting sqref="E52">
    <cfRule type="expression" priority="3122" aboveAverage="0" equalAverage="0" bottom="0" percent="0" rank="0" text="" dxfId="36">
      <formula>#ref!="YES"</formula>
    </cfRule>
  </conditionalFormatting>
  <conditionalFormatting sqref="F52">
    <cfRule type="expression" priority="3123" aboveAverage="0" equalAverage="0" bottom="0" percent="0" rank="0" text="" dxfId="36">
      <formula>#ref!="YES"</formula>
    </cfRule>
  </conditionalFormatting>
  <conditionalFormatting sqref="G52">
    <cfRule type="expression" priority="3124" aboveAverage="0" equalAverage="0" bottom="0" percent="0" rank="0" text="" dxfId="36">
      <formula>#ref!="YES"</formula>
    </cfRule>
  </conditionalFormatting>
  <conditionalFormatting sqref="H52">
    <cfRule type="expression" priority="3125" aboveAverage="0" equalAverage="0" bottom="0" percent="0" rank="0" text="" dxfId="36">
      <formula>#ref!="YES"</formula>
    </cfRule>
  </conditionalFormatting>
  <conditionalFormatting sqref="I52">
    <cfRule type="expression" priority="3126" aboveAverage="0" equalAverage="0" bottom="0" percent="0" rank="0" text="" dxfId="36">
      <formula>#ref!="YES"</formula>
    </cfRule>
  </conditionalFormatting>
  <conditionalFormatting sqref="J52">
    <cfRule type="expression" priority="3127" aboveAverage="0" equalAverage="0" bottom="0" percent="0" rank="0" text="" dxfId="36">
      <formula>#ref!="YES"</formula>
    </cfRule>
  </conditionalFormatting>
  <conditionalFormatting sqref="K52">
    <cfRule type="expression" priority="3128" aboveAverage="0" equalAverage="0" bottom="0" percent="0" rank="0" text="" dxfId="36">
      <formula>#ref!="YES"</formula>
    </cfRule>
  </conditionalFormatting>
  <conditionalFormatting sqref="L52">
    <cfRule type="expression" priority="3129" aboveAverage="0" equalAverage="0" bottom="0" percent="0" rank="0" text="" dxfId="36">
      <formula>#ref!="YES"</formula>
    </cfRule>
  </conditionalFormatting>
  <conditionalFormatting sqref="M52">
    <cfRule type="expression" priority="3130" aboveAverage="0" equalAverage="0" bottom="0" percent="0" rank="0" text="" dxfId="36">
      <formula>#ref!="YES"</formula>
    </cfRule>
  </conditionalFormatting>
  <conditionalFormatting sqref="N52">
    <cfRule type="expression" priority="3131" aboveAverage="0" equalAverage="0" bottom="0" percent="0" rank="0" text="" dxfId="36">
      <formula>#ref!="YES"</formula>
    </cfRule>
  </conditionalFormatting>
  <conditionalFormatting sqref="O52">
    <cfRule type="expression" priority="3132" aboveAverage="0" equalAverage="0" bottom="0" percent="0" rank="0" text="" dxfId="36">
      <formula>#ref!="YES"</formula>
    </cfRule>
  </conditionalFormatting>
  <conditionalFormatting sqref="P52">
    <cfRule type="expression" priority="3133" aboveAverage="0" equalAverage="0" bottom="0" percent="0" rank="0" text="" dxfId="36">
      <formula>#ref!="YES"</formula>
    </cfRule>
  </conditionalFormatting>
  <conditionalFormatting sqref="Q52">
    <cfRule type="expression" priority="3134" aboveAverage="0" equalAverage="0" bottom="0" percent="0" rank="0" text="" dxfId="36">
      <formula>#ref!="YES"</formula>
    </cfRule>
  </conditionalFormatting>
  <conditionalFormatting sqref="R52">
    <cfRule type="expression" priority="3135" aboveAverage="0" equalAverage="0" bottom="0" percent="0" rank="0" text="" dxfId="36">
      <formula>#ref!="YES"</formula>
    </cfRule>
  </conditionalFormatting>
  <conditionalFormatting sqref="S52">
    <cfRule type="expression" priority="3136" aboveAverage="0" equalAverage="0" bottom="0" percent="0" rank="0" text="" dxfId="36">
      <formula>#ref!="YES"</formula>
    </cfRule>
  </conditionalFormatting>
  <conditionalFormatting sqref="T52">
    <cfRule type="expression" priority="3137" aboveAverage="0" equalAverage="0" bottom="0" percent="0" rank="0" text="" dxfId="36">
      <formula>#ref!="YES"</formula>
    </cfRule>
  </conditionalFormatting>
  <conditionalFormatting sqref="U52">
    <cfRule type="expression" priority="3138" aboveAverage="0" equalAverage="0" bottom="0" percent="0" rank="0" text="" dxfId="36">
      <formula>#ref!="YES"</formula>
    </cfRule>
  </conditionalFormatting>
  <conditionalFormatting sqref="V52">
    <cfRule type="expression" priority="3139" aboveAverage="0" equalAverage="0" bottom="0" percent="0" rank="0" text="" dxfId="36">
      <formula>#ref!="YES"</formula>
    </cfRule>
  </conditionalFormatting>
  <conditionalFormatting sqref="W52">
    <cfRule type="expression" priority="3140" aboveAverage="0" equalAverage="0" bottom="0" percent="0" rank="0" text="" dxfId="36">
      <formula>#ref!="YES"</formula>
    </cfRule>
  </conditionalFormatting>
  <conditionalFormatting sqref="X52">
    <cfRule type="expression" priority="3141" aboveAverage="0" equalAverage="0" bottom="0" percent="0" rank="0" text="" dxfId="36">
      <formula>#ref!="YES"</formula>
    </cfRule>
  </conditionalFormatting>
  <conditionalFormatting sqref="Y52">
    <cfRule type="expression" priority="3142" aboveAverage="0" equalAverage="0" bottom="0" percent="0" rank="0" text="" dxfId="36">
      <formula>#ref!="YES"</formula>
    </cfRule>
  </conditionalFormatting>
  <conditionalFormatting sqref="Z52">
    <cfRule type="expression" priority="3143" aboveAverage="0" equalAverage="0" bottom="0" percent="0" rank="0" text="" dxfId="36">
      <formula>#ref!="YES"</formula>
    </cfRule>
  </conditionalFormatting>
  <conditionalFormatting sqref="AA52">
    <cfRule type="expression" priority="3144" aboveAverage="0" equalAverage="0" bottom="0" percent="0" rank="0" text="" dxfId="36">
      <formula>#ref!="YES"</formula>
    </cfRule>
  </conditionalFormatting>
  <conditionalFormatting sqref="AB52">
    <cfRule type="expression" priority="3145" aboveAverage="0" equalAverage="0" bottom="0" percent="0" rank="0" text="" dxfId="36">
      <formula>#ref!="YES"</formula>
    </cfRule>
  </conditionalFormatting>
  <conditionalFormatting sqref="AC52">
    <cfRule type="expression" priority="3146" aboveAverage="0" equalAverage="0" bottom="0" percent="0" rank="0" text="" dxfId="36">
      <formula>#ref!="YES"</formula>
    </cfRule>
  </conditionalFormatting>
  <conditionalFormatting sqref="AD52">
    <cfRule type="expression" priority="3147" aboveAverage="0" equalAverage="0" bottom="0" percent="0" rank="0" text="" dxfId="36">
      <formula>#ref!="YES"</formula>
    </cfRule>
  </conditionalFormatting>
  <conditionalFormatting sqref="AE52">
    <cfRule type="expression" priority="3148" aboveAverage="0" equalAverage="0" bottom="0" percent="0" rank="0" text="" dxfId="36">
      <formula>#ref!="YES"</formula>
    </cfRule>
  </conditionalFormatting>
  <conditionalFormatting sqref="AF52">
    <cfRule type="expression" priority="3149" aboveAverage="0" equalAverage="0" bottom="0" percent="0" rank="0" text="" dxfId="36">
      <formula>#ref!="YES"</formula>
    </cfRule>
  </conditionalFormatting>
  <conditionalFormatting sqref="AG52">
    <cfRule type="expression" priority="3150" aboveAverage="0" equalAverage="0" bottom="0" percent="0" rank="0" text="" dxfId="36">
      <formula>#ref!="YES"</formula>
    </cfRule>
  </conditionalFormatting>
  <conditionalFormatting sqref="AH52">
    <cfRule type="expression" priority="3151" aboveAverage="0" equalAverage="0" bottom="0" percent="0" rank="0" text="" dxfId="36">
      <formula>#ref!="YES"</formula>
    </cfRule>
  </conditionalFormatting>
  <conditionalFormatting sqref="AI52">
    <cfRule type="expression" priority="3152" aboveAverage="0" equalAverage="0" bottom="0" percent="0" rank="0" text="" dxfId="36">
      <formula>#ref!="YES"</formula>
    </cfRule>
  </conditionalFormatting>
  <conditionalFormatting sqref="AJ52">
    <cfRule type="expression" priority="3153" aboveAverage="0" equalAverage="0" bottom="0" percent="0" rank="0" text="" dxfId="36">
      <formula>#ref!="YES"</formula>
    </cfRule>
  </conditionalFormatting>
  <conditionalFormatting sqref="B53">
    <cfRule type="expression" priority="3154" aboveAverage="0" equalAverage="0" bottom="0" percent="0" rank="0" text="" dxfId="36">
      <formula>#ref!="YES"</formula>
    </cfRule>
  </conditionalFormatting>
  <conditionalFormatting sqref="C53">
    <cfRule type="expression" priority="3155" aboveAverage="0" equalAverage="0" bottom="0" percent="0" rank="0" text="" dxfId="36">
      <formula>#ref!="YES"</formula>
    </cfRule>
  </conditionalFormatting>
  <conditionalFormatting sqref="D53">
    <cfRule type="expression" priority="3156" aboveAverage="0" equalAverage="0" bottom="0" percent="0" rank="0" text="" dxfId="36">
      <formula>#ref!="YES"</formula>
    </cfRule>
  </conditionalFormatting>
  <conditionalFormatting sqref="E53">
    <cfRule type="expression" priority="3157" aboveAverage="0" equalAverage="0" bottom="0" percent="0" rank="0" text="" dxfId="36">
      <formula>#ref!="YES"</formula>
    </cfRule>
  </conditionalFormatting>
  <conditionalFormatting sqref="F53">
    <cfRule type="expression" priority="3158" aboveAverage="0" equalAverage="0" bottom="0" percent="0" rank="0" text="" dxfId="36">
      <formula>#ref!="YES"</formula>
    </cfRule>
  </conditionalFormatting>
  <conditionalFormatting sqref="G53">
    <cfRule type="expression" priority="3159" aboveAverage="0" equalAverage="0" bottom="0" percent="0" rank="0" text="" dxfId="36">
      <formula>#ref!="YES"</formula>
    </cfRule>
  </conditionalFormatting>
  <conditionalFormatting sqref="H53">
    <cfRule type="expression" priority="3160" aboveAverage="0" equalAverage="0" bottom="0" percent="0" rank="0" text="" dxfId="36">
      <formula>#ref!="YES"</formula>
    </cfRule>
  </conditionalFormatting>
  <conditionalFormatting sqref="I53">
    <cfRule type="expression" priority="3161" aboveAverage="0" equalAverage="0" bottom="0" percent="0" rank="0" text="" dxfId="36">
      <formula>#ref!="YES"</formula>
    </cfRule>
  </conditionalFormatting>
  <conditionalFormatting sqref="J53">
    <cfRule type="expression" priority="3162" aboveAverage="0" equalAverage="0" bottom="0" percent="0" rank="0" text="" dxfId="36">
      <formula>#ref!="YES"</formula>
    </cfRule>
  </conditionalFormatting>
  <conditionalFormatting sqref="K53">
    <cfRule type="expression" priority="3163" aboveAverage="0" equalAverage="0" bottom="0" percent="0" rank="0" text="" dxfId="36">
      <formula>#ref!="YES"</formula>
    </cfRule>
  </conditionalFormatting>
  <conditionalFormatting sqref="L53">
    <cfRule type="expression" priority="3164" aboveAverage="0" equalAverage="0" bottom="0" percent="0" rank="0" text="" dxfId="36">
      <formula>#ref!="YES"</formula>
    </cfRule>
  </conditionalFormatting>
  <conditionalFormatting sqref="M53">
    <cfRule type="expression" priority="3165" aboveAverage="0" equalAverage="0" bottom="0" percent="0" rank="0" text="" dxfId="36">
      <formula>#ref!="YES"</formula>
    </cfRule>
  </conditionalFormatting>
  <conditionalFormatting sqref="N53">
    <cfRule type="expression" priority="3166" aboveAverage="0" equalAverage="0" bottom="0" percent="0" rank="0" text="" dxfId="36">
      <formula>#ref!="YES"</formula>
    </cfRule>
  </conditionalFormatting>
  <conditionalFormatting sqref="O53">
    <cfRule type="expression" priority="3167" aboveAverage="0" equalAverage="0" bottom="0" percent="0" rank="0" text="" dxfId="36">
      <formula>#ref!="YES"</formula>
    </cfRule>
  </conditionalFormatting>
  <conditionalFormatting sqref="P53">
    <cfRule type="expression" priority="3168" aboveAverage="0" equalAverage="0" bottom="0" percent="0" rank="0" text="" dxfId="36">
      <formula>#ref!="YES"</formula>
    </cfRule>
  </conditionalFormatting>
  <conditionalFormatting sqref="Q53">
    <cfRule type="expression" priority="3169" aboveAverage="0" equalAverage="0" bottom="0" percent="0" rank="0" text="" dxfId="36">
      <formula>#ref!="YES"</formula>
    </cfRule>
  </conditionalFormatting>
  <conditionalFormatting sqref="R53">
    <cfRule type="expression" priority="3170" aboveAverage="0" equalAverage="0" bottom="0" percent="0" rank="0" text="" dxfId="36">
      <formula>#ref!="YES"</formula>
    </cfRule>
  </conditionalFormatting>
  <conditionalFormatting sqref="S53">
    <cfRule type="expression" priority="3171" aboveAverage="0" equalAverage="0" bottom="0" percent="0" rank="0" text="" dxfId="36">
      <formula>#ref!="YES"</formula>
    </cfRule>
  </conditionalFormatting>
  <conditionalFormatting sqref="T53">
    <cfRule type="expression" priority="3172" aboveAverage="0" equalAverage="0" bottom="0" percent="0" rank="0" text="" dxfId="36">
      <formula>#ref!="YES"</formula>
    </cfRule>
  </conditionalFormatting>
  <conditionalFormatting sqref="U53">
    <cfRule type="expression" priority="3173" aboveAverage="0" equalAverage="0" bottom="0" percent="0" rank="0" text="" dxfId="36">
      <formula>#ref!="YES"</formula>
    </cfRule>
  </conditionalFormatting>
  <conditionalFormatting sqref="V53">
    <cfRule type="expression" priority="3174" aboveAverage="0" equalAverage="0" bottom="0" percent="0" rank="0" text="" dxfId="36">
      <formula>#ref!="YES"</formula>
    </cfRule>
  </conditionalFormatting>
  <conditionalFormatting sqref="W53">
    <cfRule type="expression" priority="3175" aboveAverage="0" equalAverage="0" bottom="0" percent="0" rank="0" text="" dxfId="36">
      <formula>#ref!="YES"</formula>
    </cfRule>
  </conditionalFormatting>
  <conditionalFormatting sqref="X53">
    <cfRule type="expression" priority="3176" aboveAverage="0" equalAverage="0" bottom="0" percent="0" rank="0" text="" dxfId="36">
      <formula>#ref!="YES"</formula>
    </cfRule>
  </conditionalFormatting>
  <conditionalFormatting sqref="Y53">
    <cfRule type="expression" priority="3177" aboveAverage="0" equalAverage="0" bottom="0" percent="0" rank="0" text="" dxfId="36">
      <formula>#ref!="YES"</formula>
    </cfRule>
  </conditionalFormatting>
  <conditionalFormatting sqref="Z53">
    <cfRule type="expression" priority="3178" aboveAverage="0" equalAverage="0" bottom="0" percent="0" rank="0" text="" dxfId="36">
      <formula>#ref!="YES"</formula>
    </cfRule>
  </conditionalFormatting>
  <conditionalFormatting sqref="AA53">
    <cfRule type="expression" priority="3179" aboveAverage="0" equalAverage="0" bottom="0" percent="0" rank="0" text="" dxfId="36">
      <formula>#ref!="YES"</formula>
    </cfRule>
  </conditionalFormatting>
  <conditionalFormatting sqref="AB53">
    <cfRule type="expression" priority="3180" aboveAverage="0" equalAverage="0" bottom="0" percent="0" rank="0" text="" dxfId="36">
      <formula>#ref!="YES"</formula>
    </cfRule>
  </conditionalFormatting>
  <conditionalFormatting sqref="AC53">
    <cfRule type="expression" priority="3181" aboveAverage="0" equalAverage="0" bottom="0" percent="0" rank="0" text="" dxfId="36">
      <formula>#ref!="YES"</formula>
    </cfRule>
  </conditionalFormatting>
  <conditionalFormatting sqref="AD53">
    <cfRule type="expression" priority="3182" aboveAverage="0" equalAverage="0" bottom="0" percent="0" rank="0" text="" dxfId="36">
      <formula>#ref!="YES"</formula>
    </cfRule>
  </conditionalFormatting>
  <conditionalFormatting sqref="AE53">
    <cfRule type="expression" priority="3183" aboveAverage="0" equalAverage="0" bottom="0" percent="0" rank="0" text="" dxfId="36">
      <formula>#ref!="YES"</formula>
    </cfRule>
  </conditionalFormatting>
  <conditionalFormatting sqref="AF53">
    <cfRule type="expression" priority="3184" aboveAverage="0" equalAverage="0" bottom="0" percent="0" rank="0" text="" dxfId="36">
      <formula>#ref!="YES"</formula>
    </cfRule>
  </conditionalFormatting>
  <conditionalFormatting sqref="AG53">
    <cfRule type="expression" priority="3185" aboveAverage="0" equalAverage="0" bottom="0" percent="0" rank="0" text="" dxfId="36">
      <formula>#ref!="YES"</formula>
    </cfRule>
  </conditionalFormatting>
  <conditionalFormatting sqref="AH53">
    <cfRule type="expression" priority="3186" aboveAverage="0" equalAverage="0" bottom="0" percent="0" rank="0" text="" dxfId="36">
      <formula>#ref!="YES"</formula>
    </cfRule>
  </conditionalFormatting>
  <conditionalFormatting sqref="AI53">
    <cfRule type="expression" priority="3187" aboveAverage="0" equalAverage="0" bottom="0" percent="0" rank="0" text="" dxfId="36">
      <formula>#ref!="YES"</formula>
    </cfRule>
  </conditionalFormatting>
  <conditionalFormatting sqref="AJ53">
    <cfRule type="expression" priority="3188" aboveAverage="0" equalAverage="0" bottom="0" percent="0" rank="0" text="" dxfId="36">
      <formula>#ref!="YES"</formula>
    </cfRule>
  </conditionalFormatting>
  <conditionalFormatting sqref="B54">
    <cfRule type="expression" priority="3189" aboveAverage="0" equalAverage="0" bottom="0" percent="0" rank="0" text="" dxfId="36">
      <formula>#ref!="YES"</formula>
    </cfRule>
  </conditionalFormatting>
  <conditionalFormatting sqref="C54">
    <cfRule type="expression" priority="3190" aboveAverage="0" equalAverage="0" bottom="0" percent="0" rank="0" text="" dxfId="36">
      <formula>#ref!="YES"</formula>
    </cfRule>
  </conditionalFormatting>
  <conditionalFormatting sqref="D54">
    <cfRule type="expression" priority="3191" aboveAverage="0" equalAverage="0" bottom="0" percent="0" rank="0" text="" dxfId="36">
      <formula>#ref!="YES"</formula>
    </cfRule>
  </conditionalFormatting>
  <conditionalFormatting sqref="E54">
    <cfRule type="expression" priority="3192" aboveAverage="0" equalAverage="0" bottom="0" percent="0" rank="0" text="" dxfId="36">
      <formula>#ref!="YES"</formula>
    </cfRule>
  </conditionalFormatting>
  <conditionalFormatting sqref="F54">
    <cfRule type="expression" priority="3193" aboveAverage="0" equalAverage="0" bottom="0" percent="0" rank="0" text="" dxfId="36">
      <formula>#ref!="YES"</formula>
    </cfRule>
  </conditionalFormatting>
  <conditionalFormatting sqref="G54">
    <cfRule type="expression" priority="3194" aboveAverage="0" equalAverage="0" bottom="0" percent="0" rank="0" text="" dxfId="36">
      <formula>#ref!="YES"</formula>
    </cfRule>
  </conditionalFormatting>
  <conditionalFormatting sqref="H54">
    <cfRule type="expression" priority="3195" aboveAverage="0" equalAverage="0" bottom="0" percent="0" rank="0" text="" dxfId="36">
      <formula>#ref!="YES"</formula>
    </cfRule>
  </conditionalFormatting>
  <conditionalFormatting sqref="I54">
    <cfRule type="expression" priority="3196" aboveAverage="0" equalAverage="0" bottom="0" percent="0" rank="0" text="" dxfId="36">
      <formula>#ref!="YES"</formula>
    </cfRule>
  </conditionalFormatting>
  <conditionalFormatting sqref="J54">
    <cfRule type="expression" priority="3197" aboveAverage="0" equalAverage="0" bottom="0" percent="0" rank="0" text="" dxfId="36">
      <formula>#ref!="YES"</formula>
    </cfRule>
  </conditionalFormatting>
  <conditionalFormatting sqref="K54">
    <cfRule type="expression" priority="3198" aboveAverage="0" equalAverage="0" bottom="0" percent="0" rank="0" text="" dxfId="36">
      <formula>#ref!="YES"</formula>
    </cfRule>
  </conditionalFormatting>
  <conditionalFormatting sqref="L54">
    <cfRule type="expression" priority="3199" aboveAverage="0" equalAverage="0" bottom="0" percent="0" rank="0" text="" dxfId="36">
      <formula>#ref!="YES"</formula>
    </cfRule>
  </conditionalFormatting>
  <conditionalFormatting sqref="M54">
    <cfRule type="expression" priority="3200" aboveAverage="0" equalAverage="0" bottom="0" percent="0" rank="0" text="" dxfId="36">
      <formula>#ref!="YES"</formula>
    </cfRule>
  </conditionalFormatting>
  <conditionalFormatting sqref="N54">
    <cfRule type="expression" priority="3201" aboveAverage="0" equalAverage="0" bottom="0" percent="0" rank="0" text="" dxfId="36">
      <formula>#ref!="YES"</formula>
    </cfRule>
  </conditionalFormatting>
  <conditionalFormatting sqref="O54">
    <cfRule type="expression" priority="3202" aboveAverage="0" equalAverage="0" bottom="0" percent="0" rank="0" text="" dxfId="36">
      <formula>#ref!="YES"</formula>
    </cfRule>
  </conditionalFormatting>
  <conditionalFormatting sqref="P54">
    <cfRule type="expression" priority="3203" aboveAverage="0" equalAverage="0" bottom="0" percent="0" rank="0" text="" dxfId="36">
      <formula>#ref!="YES"</formula>
    </cfRule>
  </conditionalFormatting>
  <conditionalFormatting sqref="Q54">
    <cfRule type="expression" priority="3204" aboveAverage="0" equalAverage="0" bottom="0" percent="0" rank="0" text="" dxfId="36">
      <formula>#ref!="YES"</formula>
    </cfRule>
  </conditionalFormatting>
  <conditionalFormatting sqref="R54">
    <cfRule type="expression" priority="3205" aboveAverage="0" equalAverage="0" bottom="0" percent="0" rank="0" text="" dxfId="36">
      <formula>#ref!="YES"</formula>
    </cfRule>
  </conditionalFormatting>
  <conditionalFormatting sqref="S54">
    <cfRule type="expression" priority="3206" aboveAverage="0" equalAverage="0" bottom="0" percent="0" rank="0" text="" dxfId="36">
      <formula>#ref!="YES"</formula>
    </cfRule>
  </conditionalFormatting>
  <conditionalFormatting sqref="T54">
    <cfRule type="expression" priority="3207" aboveAverage="0" equalAverage="0" bottom="0" percent="0" rank="0" text="" dxfId="36">
      <formula>#ref!="YES"</formula>
    </cfRule>
  </conditionalFormatting>
  <conditionalFormatting sqref="U54">
    <cfRule type="expression" priority="3208" aboveAverage="0" equalAverage="0" bottom="0" percent="0" rank="0" text="" dxfId="36">
      <formula>#ref!="YES"</formula>
    </cfRule>
  </conditionalFormatting>
  <conditionalFormatting sqref="V54">
    <cfRule type="expression" priority="3209" aboveAverage="0" equalAverage="0" bottom="0" percent="0" rank="0" text="" dxfId="36">
      <formula>#ref!="YES"</formula>
    </cfRule>
  </conditionalFormatting>
  <conditionalFormatting sqref="W54">
    <cfRule type="expression" priority="3210" aboveAverage="0" equalAverage="0" bottom="0" percent="0" rank="0" text="" dxfId="36">
      <formula>#ref!="YES"</formula>
    </cfRule>
  </conditionalFormatting>
  <conditionalFormatting sqref="X54">
    <cfRule type="expression" priority="3211" aboveAverage="0" equalAverage="0" bottom="0" percent="0" rank="0" text="" dxfId="36">
      <formula>#ref!="YES"</formula>
    </cfRule>
  </conditionalFormatting>
  <conditionalFormatting sqref="Y54">
    <cfRule type="expression" priority="3212" aboveAverage="0" equalAverage="0" bottom="0" percent="0" rank="0" text="" dxfId="36">
      <formula>#ref!="YES"</formula>
    </cfRule>
  </conditionalFormatting>
  <conditionalFormatting sqref="Z54">
    <cfRule type="expression" priority="3213" aboveAverage="0" equalAverage="0" bottom="0" percent="0" rank="0" text="" dxfId="36">
      <formula>#ref!="YES"</formula>
    </cfRule>
  </conditionalFormatting>
  <conditionalFormatting sqref="AA54">
    <cfRule type="expression" priority="3214" aboveAverage="0" equalAverage="0" bottom="0" percent="0" rank="0" text="" dxfId="36">
      <formula>#ref!="YES"</formula>
    </cfRule>
  </conditionalFormatting>
  <conditionalFormatting sqref="AB54">
    <cfRule type="expression" priority="3215" aboveAverage="0" equalAverage="0" bottom="0" percent="0" rank="0" text="" dxfId="36">
      <formula>#ref!="YES"</formula>
    </cfRule>
  </conditionalFormatting>
  <conditionalFormatting sqref="AC54">
    <cfRule type="expression" priority="3216" aboveAverage="0" equalAverage="0" bottom="0" percent="0" rank="0" text="" dxfId="36">
      <formula>#ref!="YES"</formula>
    </cfRule>
  </conditionalFormatting>
  <conditionalFormatting sqref="AD54">
    <cfRule type="expression" priority="3217" aboveAverage="0" equalAverage="0" bottom="0" percent="0" rank="0" text="" dxfId="36">
      <formula>#ref!="YES"</formula>
    </cfRule>
  </conditionalFormatting>
  <conditionalFormatting sqref="AE54">
    <cfRule type="expression" priority="3218" aboveAverage="0" equalAverage="0" bottom="0" percent="0" rank="0" text="" dxfId="36">
      <formula>#ref!="YES"</formula>
    </cfRule>
  </conditionalFormatting>
  <conditionalFormatting sqref="AF54">
    <cfRule type="expression" priority="3219" aboveAverage="0" equalAverage="0" bottom="0" percent="0" rank="0" text="" dxfId="36">
      <formula>#ref!="YES"</formula>
    </cfRule>
  </conditionalFormatting>
  <conditionalFormatting sqref="AG54">
    <cfRule type="expression" priority="3220" aboveAverage="0" equalAverage="0" bottom="0" percent="0" rank="0" text="" dxfId="36">
      <formula>#ref!="YES"</formula>
    </cfRule>
  </conditionalFormatting>
  <conditionalFormatting sqref="AH54">
    <cfRule type="expression" priority="3221" aboveAverage="0" equalAverage="0" bottom="0" percent="0" rank="0" text="" dxfId="36">
      <formula>#ref!="YES"</formula>
    </cfRule>
  </conditionalFormatting>
  <conditionalFormatting sqref="AI54">
    <cfRule type="expression" priority="3222" aboveAverage="0" equalAverage="0" bottom="0" percent="0" rank="0" text="" dxfId="36">
      <formula>#ref!="YES"</formula>
    </cfRule>
  </conditionalFormatting>
  <conditionalFormatting sqref="AJ54">
    <cfRule type="expression" priority="3223" aboveAverage="0" equalAverage="0" bottom="0" percent="0" rank="0" text="" dxfId="36">
      <formula>#ref!="YES"</formula>
    </cfRule>
  </conditionalFormatting>
  <conditionalFormatting sqref="B55">
    <cfRule type="expression" priority="3224" aboveAverage="0" equalAverage="0" bottom="0" percent="0" rank="0" text="" dxfId="36">
      <formula>#ref!="YES"</formula>
    </cfRule>
  </conditionalFormatting>
  <conditionalFormatting sqref="C55">
    <cfRule type="expression" priority="3225" aboveAverage="0" equalAverage="0" bottom="0" percent="0" rank="0" text="" dxfId="36">
      <formula>#ref!="YES"</formula>
    </cfRule>
  </conditionalFormatting>
  <conditionalFormatting sqref="D55">
    <cfRule type="expression" priority="3226" aboveAverage="0" equalAverage="0" bottom="0" percent="0" rank="0" text="" dxfId="36">
      <formula>#ref!="YES"</formula>
    </cfRule>
  </conditionalFormatting>
  <conditionalFormatting sqref="E55">
    <cfRule type="expression" priority="3227" aboveAverage="0" equalAverage="0" bottom="0" percent="0" rank="0" text="" dxfId="36">
      <formula>#ref!="YES"</formula>
    </cfRule>
  </conditionalFormatting>
  <conditionalFormatting sqref="F55">
    <cfRule type="expression" priority="3228" aboveAverage="0" equalAverage="0" bottom="0" percent="0" rank="0" text="" dxfId="36">
      <formula>#ref!="YES"</formula>
    </cfRule>
  </conditionalFormatting>
  <conditionalFormatting sqref="G55">
    <cfRule type="expression" priority="3229" aboveAverage="0" equalAverage="0" bottom="0" percent="0" rank="0" text="" dxfId="36">
      <formula>#ref!="YES"</formula>
    </cfRule>
  </conditionalFormatting>
  <conditionalFormatting sqref="H55">
    <cfRule type="expression" priority="3230" aboveAverage="0" equalAverage="0" bottom="0" percent="0" rank="0" text="" dxfId="36">
      <formula>#ref!="YES"</formula>
    </cfRule>
  </conditionalFormatting>
  <conditionalFormatting sqref="I55">
    <cfRule type="expression" priority="3231" aboveAverage="0" equalAverage="0" bottom="0" percent="0" rank="0" text="" dxfId="36">
      <formula>#ref!="YES"</formula>
    </cfRule>
  </conditionalFormatting>
  <conditionalFormatting sqref="J55">
    <cfRule type="expression" priority="3232" aboveAverage="0" equalAverage="0" bottom="0" percent="0" rank="0" text="" dxfId="36">
      <formula>#ref!="YES"</formula>
    </cfRule>
  </conditionalFormatting>
  <conditionalFormatting sqref="K55">
    <cfRule type="expression" priority="3233" aboveAverage="0" equalAverage="0" bottom="0" percent="0" rank="0" text="" dxfId="36">
      <formula>#ref!="YES"</formula>
    </cfRule>
  </conditionalFormatting>
  <conditionalFormatting sqref="L55">
    <cfRule type="expression" priority="3234" aboveAverage="0" equalAverage="0" bottom="0" percent="0" rank="0" text="" dxfId="36">
      <formula>#ref!="YES"</formula>
    </cfRule>
  </conditionalFormatting>
  <conditionalFormatting sqref="M55">
    <cfRule type="expression" priority="3235" aboveAverage="0" equalAverage="0" bottom="0" percent="0" rank="0" text="" dxfId="36">
      <formula>#ref!="YES"</formula>
    </cfRule>
  </conditionalFormatting>
  <conditionalFormatting sqref="N55">
    <cfRule type="expression" priority="3236" aboveAverage="0" equalAverage="0" bottom="0" percent="0" rank="0" text="" dxfId="36">
      <formula>#ref!="YES"</formula>
    </cfRule>
  </conditionalFormatting>
  <conditionalFormatting sqref="O55">
    <cfRule type="expression" priority="3237" aboveAverage="0" equalAverage="0" bottom="0" percent="0" rank="0" text="" dxfId="36">
      <formula>#ref!="YES"</formula>
    </cfRule>
  </conditionalFormatting>
  <conditionalFormatting sqref="P55">
    <cfRule type="expression" priority="3238" aboveAverage="0" equalAverage="0" bottom="0" percent="0" rank="0" text="" dxfId="36">
      <formula>#ref!="YES"</formula>
    </cfRule>
  </conditionalFormatting>
  <conditionalFormatting sqref="Q55">
    <cfRule type="expression" priority="3239" aboveAverage="0" equalAverage="0" bottom="0" percent="0" rank="0" text="" dxfId="36">
      <formula>#ref!="YES"</formula>
    </cfRule>
  </conditionalFormatting>
  <conditionalFormatting sqref="R55">
    <cfRule type="expression" priority="3240" aboveAverage="0" equalAverage="0" bottom="0" percent="0" rank="0" text="" dxfId="36">
      <formula>#ref!="YES"</formula>
    </cfRule>
  </conditionalFormatting>
  <conditionalFormatting sqref="S55">
    <cfRule type="expression" priority="3241" aboveAverage="0" equalAverage="0" bottom="0" percent="0" rank="0" text="" dxfId="36">
      <formula>#ref!="YES"</formula>
    </cfRule>
  </conditionalFormatting>
  <conditionalFormatting sqref="T55">
    <cfRule type="expression" priority="3242" aboveAverage="0" equalAverage="0" bottom="0" percent="0" rank="0" text="" dxfId="36">
      <formula>#ref!="YES"</formula>
    </cfRule>
  </conditionalFormatting>
  <conditionalFormatting sqref="U55">
    <cfRule type="expression" priority="3243" aboveAverage="0" equalAverage="0" bottom="0" percent="0" rank="0" text="" dxfId="36">
      <formula>#ref!="YES"</formula>
    </cfRule>
  </conditionalFormatting>
  <conditionalFormatting sqref="V55">
    <cfRule type="expression" priority="3244" aboveAverage="0" equalAverage="0" bottom="0" percent="0" rank="0" text="" dxfId="36">
      <formula>#ref!="YES"</formula>
    </cfRule>
  </conditionalFormatting>
  <conditionalFormatting sqref="W55">
    <cfRule type="expression" priority="3245" aboveAverage="0" equalAverage="0" bottom="0" percent="0" rank="0" text="" dxfId="36">
      <formula>#ref!="YES"</formula>
    </cfRule>
  </conditionalFormatting>
  <conditionalFormatting sqref="X55">
    <cfRule type="expression" priority="3246" aboveAverage="0" equalAverage="0" bottom="0" percent="0" rank="0" text="" dxfId="36">
      <formula>#ref!="YES"</formula>
    </cfRule>
  </conditionalFormatting>
  <conditionalFormatting sqref="Y55">
    <cfRule type="expression" priority="3247" aboveAverage="0" equalAverage="0" bottom="0" percent="0" rank="0" text="" dxfId="36">
      <formula>#ref!="YES"</formula>
    </cfRule>
  </conditionalFormatting>
  <conditionalFormatting sqref="Z55">
    <cfRule type="expression" priority="3248" aboveAverage="0" equalAverage="0" bottom="0" percent="0" rank="0" text="" dxfId="36">
      <formula>#ref!="YES"</formula>
    </cfRule>
  </conditionalFormatting>
  <conditionalFormatting sqref="AA55">
    <cfRule type="expression" priority="3249" aboveAverage="0" equalAverage="0" bottom="0" percent="0" rank="0" text="" dxfId="36">
      <formula>#ref!="YES"</formula>
    </cfRule>
  </conditionalFormatting>
  <conditionalFormatting sqref="AB55">
    <cfRule type="expression" priority="3250" aboveAverage="0" equalAverage="0" bottom="0" percent="0" rank="0" text="" dxfId="36">
      <formula>#ref!="YES"</formula>
    </cfRule>
  </conditionalFormatting>
  <conditionalFormatting sqref="AC55">
    <cfRule type="expression" priority="3251" aboveAverage="0" equalAverage="0" bottom="0" percent="0" rank="0" text="" dxfId="36">
      <formula>#ref!="YES"</formula>
    </cfRule>
  </conditionalFormatting>
  <conditionalFormatting sqref="AD55">
    <cfRule type="expression" priority="3252" aboveAverage="0" equalAverage="0" bottom="0" percent="0" rank="0" text="" dxfId="36">
      <formula>#ref!="YES"</formula>
    </cfRule>
  </conditionalFormatting>
  <conditionalFormatting sqref="AE55">
    <cfRule type="expression" priority="3253" aboveAverage="0" equalAverage="0" bottom="0" percent="0" rank="0" text="" dxfId="36">
      <formula>#ref!="YES"</formula>
    </cfRule>
  </conditionalFormatting>
  <conditionalFormatting sqref="AF55">
    <cfRule type="expression" priority="3254" aboveAverage="0" equalAverage="0" bottom="0" percent="0" rank="0" text="" dxfId="36">
      <formula>#ref!="YES"</formula>
    </cfRule>
  </conditionalFormatting>
  <conditionalFormatting sqref="AG55">
    <cfRule type="expression" priority="3255" aboveAverage="0" equalAverage="0" bottom="0" percent="0" rank="0" text="" dxfId="36">
      <formula>#ref!="YES"</formula>
    </cfRule>
  </conditionalFormatting>
  <conditionalFormatting sqref="AH55">
    <cfRule type="expression" priority="3256" aboveAverage="0" equalAverage="0" bottom="0" percent="0" rank="0" text="" dxfId="36">
      <formula>#ref!="YES"</formula>
    </cfRule>
  </conditionalFormatting>
  <conditionalFormatting sqref="AI55">
    <cfRule type="expression" priority="3257" aboveAverage="0" equalAverage="0" bottom="0" percent="0" rank="0" text="" dxfId="36">
      <formula>#ref!="YES"</formula>
    </cfRule>
  </conditionalFormatting>
  <conditionalFormatting sqref="AJ55">
    <cfRule type="expression" priority="3258" aboveAverage="0" equalAverage="0" bottom="0" percent="0" rank="0" text="" dxfId="36">
      <formula>#ref!="YES"</formula>
    </cfRule>
  </conditionalFormatting>
  <conditionalFormatting sqref="B56">
    <cfRule type="expression" priority="3259" aboveAverage="0" equalAverage="0" bottom="0" percent="0" rank="0" text="" dxfId="36">
      <formula>#ref!="YES"</formula>
    </cfRule>
  </conditionalFormatting>
  <conditionalFormatting sqref="C56">
    <cfRule type="expression" priority="3260" aboveAverage="0" equalAverage="0" bottom="0" percent="0" rank="0" text="" dxfId="36">
      <formula>#ref!="YES"</formula>
    </cfRule>
  </conditionalFormatting>
  <conditionalFormatting sqref="D56">
    <cfRule type="expression" priority="3261" aboveAverage="0" equalAverage="0" bottom="0" percent="0" rank="0" text="" dxfId="36">
      <formula>#ref!="YES"</formula>
    </cfRule>
  </conditionalFormatting>
  <conditionalFormatting sqref="E56">
    <cfRule type="expression" priority="3262" aboveAverage="0" equalAverage="0" bottom="0" percent="0" rank="0" text="" dxfId="36">
      <formula>#ref!="YES"</formula>
    </cfRule>
  </conditionalFormatting>
  <conditionalFormatting sqref="F56">
    <cfRule type="expression" priority="3263" aboveAverage="0" equalAverage="0" bottom="0" percent="0" rank="0" text="" dxfId="36">
      <formula>#ref!="YES"</formula>
    </cfRule>
  </conditionalFormatting>
  <conditionalFormatting sqref="G56">
    <cfRule type="expression" priority="3264" aboveAverage="0" equalAverage="0" bottom="0" percent="0" rank="0" text="" dxfId="36">
      <formula>#ref!="YES"</formula>
    </cfRule>
  </conditionalFormatting>
  <conditionalFormatting sqref="H56">
    <cfRule type="expression" priority="3265" aboveAverage="0" equalAverage="0" bottom="0" percent="0" rank="0" text="" dxfId="36">
      <formula>#ref!="YES"</formula>
    </cfRule>
  </conditionalFormatting>
  <conditionalFormatting sqref="I56">
    <cfRule type="expression" priority="3266" aboveAverage="0" equalAverage="0" bottom="0" percent="0" rank="0" text="" dxfId="36">
      <formula>#ref!="YES"</formula>
    </cfRule>
  </conditionalFormatting>
  <conditionalFormatting sqref="J56">
    <cfRule type="expression" priority="3267" aboveAverage="0" equalAverage="0" bottom="0" percent="0" rank="0" text="" dxfId="36">
      <formula>#ref!="YES"</formula>
    </cfRule>
  </conditionalFormatting>
  <conditionalFormatting sqref="K56">
    <cfRule type="expression" priority="3268" aboveAverage="0" equalAverage="0" bottom="0" percent="0" rank="0" text="" dxfId="36">
      <formula>#ref!="YES"</formula>
    </cfRule>
  </conditionalFormatting>
  <conditionalFormatting sqref="L56">
    <cfRule type="expression" priority="3269" aboveAverage="0" equalAverage="0" bottom="0" percent="0" rank="0" text="" dxfId="36">
      <formula>#ref!="YES"</formula>
    </cfRule>
  </conditionalFormatting>
  <conditionalFormatting sqref="M56">
    <cfRule type="expression" priority="3270" aboveAverage="0" equalAverage="0" bottom="0" percent="0" rank="0" text="" dxfId="36">
      <formula>#ref!="YES"</formula>
    </cfRule>
  </conditionalFormatting>
  <conditionalFormatting sqref="N56">
    <cfRule type="expression" priority="3271" aboveAverage="0" equalAverage="0" bottom="0" percent="0" rank="0" text="" dxfId="36">
      <formula>#ref!="YES"</formula>
    </cfRule>
  </conditionalFormatting>
  <conditionalFormatting sqref="O56">
    <cfRule type="expression" priority="3272" aboveAverage="0" equalAverage="0" bottom="0" percent="0" rank="0" text="" dxfId="36">
      <formula>#ref!="YES"</formula>
    </cfRule>
  </conditionalFormatting>
  <conditionalFormatting sqref="P56">
    <cfRule type="expression" priority="3273" aboveAverage="0" equalAverage="0" bottom="0" percent="0" rank="0" text="" dxfId="36">
      <formula>#ref!="YES"</formula>
    </cfRule>
  </conditionalFormatting>
  <conditionalFormatting sqref="Q56">
    <cfRule type="expression" priority="3274" aboveAverage="0" equalAverage="0" bottom="0" percent="0" rank="0" text="" dxfId="36">
      <formula>#ref!="YES"</formula>
    </cfRule>
  </conditionalFormatting>
  <conditionalFormatting sqref="R56">
    <cfRule type="expression" priority="3275" aboveAverage="0" equalAverage="0" bottom="0" percent="0" rank="0" text="" dxfId="36">
      <formula>#ref!="YES"</formula>
    </cfRule>
  </conditionalFormatting>
  <conditionalFormatting sqref="S56">
    <cfRule type="expression" priority="3276" aboveAverage="0" equalAverage="0" bottom="0" percent="0" rank="0" text="" dxfId="36">
      <formula>#ref!="YES"</formula>
    </cfRule>
  </conditionalFormatting>
  <conditionalFormatting sqref="T56">
    <cfRule type="expression" priority="3277" aboveAverage="0" equalAverage="0" bottom="0" percent="0" rank="0" text="" dxfId="36">
      <formula>#ref!="YES"</formula>
    </cfRule>
  </conditionalFormatting>
  <conditionalFormatting sqref="U56">
    <cfRule type="expression" priority="3278" aboveAverage="0" equalAverage="0" bottom="0" percent="0" rank="0" text="" dxfId="36">
      <formula>#ref!="YES"</formula>
    </cfRule>
  </conditionalFormatting>
  <conditionalFormatting sqref="V56">
    <cfRule type="expression" priority="3279" aboveAverage="0" equalAverage="0" bottom="0" percent="0" rank="0" text="" dxfId="36">
      <formula>#ref!="YES"</formula>
    </cfRule>
  </conditionalFormatting>
  <conditionalFormatting sqref="W56">
    <cfRule type="expression" priority="3280" aboveAverage="0" equalAverage="0" bottom="0" percent="0" rank="0" text="" dxfId="36">
      <formula>#ref!="YES"</formula>
    </cfRule>
  </conditionalFormatting>
  <conditionalFormatting sqref="X56">
    <cfRule type="expression" priority="3281" aboveAverage="0" equalAverage="0" bottom="0" percent="0" rank="0" text="" dxfId="36">
      <formula>#ref!="YES"</formula>
    </cfRule>
  </conditionalFormatting>
  <conditionalFormatting sqref="Y56">
    <cfRule type="expression" priority="3282" aboveAverage="0" equalAverage="0" bottom="0" percent="0" rank="0" text="" dxfId="36">
      <formula>#ref!="YES"</formula>
    </cfRule>
  </conditionalFormatting>
  <conditionalFormatting sqref="Z56">
    <cfRule type="expression" priority="3283" aboveAverage="0" equalAverage="0" bottom="0" percent="0" rank="0" text="" dxfId="36">
      <formula>#ref!="YES"</formula>
    </cfRule>
  </conditionalFormatting>
  <conditionalFormatting sqref="AA56">
    <cfRule type="expression" priority="3284" aboveAverage="0" equalAverage="0" bottom="0" percent="0" rank="0" text="" dxfId="36">
      <formula>#ref!="YES"</formula>
    </cfRule>
  </conditionalFormatting>
  <conditionalFormatting sqref="AB56">
    <cfRule type="expression" priority="3285" aboveAverage="0" equalAverage="0" bottom="0" percent="0" rank="0" text="" dxfId="36">
      <formula>#ref!="YES"</formula>
    </cfRule>
  </conditionalFormatting>
  <conditionalFormatting sqref="AC56">
    <cfRule type="expression" priority="3286" aboveAverage="0" equalAverage="0" bottom="0" percent="0" rank="0" text="" dxfId="36">
      <formula>#ref!="YES"</formula>
    </cfRule>
  </conditionalFormatting>
  <conditionalFormatting sqref="AD56">
    <cfRule type="expression" priority="3287" aboveAverage="0" equalAverage="0" bottom="0" percent="0" rank="0" text="" dxfId="36">
      <formula>#ref!="YES"</formula>
    </cfRule>
  </conditionalFormatting>
  <conditionalFormatting sqref="AE56">
    <cfRule type="expression" priority="3288" aboveAverage="0" equalAverage="0" bottom="0" percent="0" rank="0" text="" dxfId="36">
      <formula>#ref!="YES"</formula>
    </cfRule>
  </conditionalFormatting>
  <conditionalFormatting sqref="AF56">
    <cfRule type="expression" priority="3289" aboveAverage="0" equalAverage="0" bottom="0" percent="0" rank="0" text="" dxfId="36">
      <formula>#ref!="YES"</formula>
    </cfRule>
  </conditionalFormatting>
  <conditionalFormatting sqref="AG56">
    <cfRule type="expression" priority="3290" aboveAverage="0" equalAverage="0" bottom="0" percent="0" rank="0" text="" dxfId="36">
      <formula>#ref!="YES"</formula>
    </cfRule>
  </conditionalFormatting>
  <conditionalFormatting sqref="AH56">
    <cfRule type="expression" priority="3291" aboveAverage="0" equalAverage="0" bottom="0" percent="0" rank="0" text="" dxfId="36">
      <formula>#ref!="YES"</formula>
    </cfRule>
  </conditionalFormatting>
  <conditionalFormatting sqref="AI56">
    <cfRule type="expression" priority="3292" aboveAverage="0" equalAverage="0" bottom="0" percent="0" rank="0" text="" dxfId="36">
      <formula>#ref!="YES"</formula>
    </cfRule>
  </conditionalFormatting>
  <conditionalFormatting sqref="AJ56">
    <cfRule type="expression" priority="3293" aboveAverage="0" equalAverage="0" bottom="0" percent="0" rank="0" text="" dxfId="36">
      <formula>#ref!="YES"</formula>
    </cfRule>
  </conditionalFormatting>
  <conditionalFormatting sqref="B57">
    <cfRule type="expression" priority="3294" aboveAverage="0" equalAverage="0" bottom="0" percent="0" rank="0" text="" dxfId="36">
      <formula>#ref!="YES"</formula>
    </cfRule>
  </conditionalFormatting>
  <conditionalFormatting sqref="C57">
    <cfRule type="expression" priority="3295" aboveAverage="0" equalAverage="0" bottom="0" percent="0" rank="0" text="" dxfId="36">
      <formula>#ref!="YES"</formula>
    </cfRule>
  </conditionalFormatting>
  <conditionalFormatting sqref="D57">
    <cfRule type="expression" priority="3296" aboveAverage="0" equalAverage="0" bottom="0" percent="0" rank="0" text="" dxfId="36">
      <formula>#ref!="YES"</formula>
    </cfRule>
  </conditionalFormatting>
  <conditionalFormatting sqref="E57">
    <cfRule type="expression" priority="3297" aboveAverage="0" equalAverage="0" bottom="0" percent="0" rank="0" text="" dxfId="36">
      <formula>#ref!="YES"</formula>
    </cfRule>
  </conditionalFormatting>
  <conditionalFormatting sqref="F57">
    <cfRule type="expression" priority="3298" aboveAverage="0" equalAverage="0" bottom="0" percent="0" rank="0" text="" dxfId="36">
      <formula>#ref!="YES"</formula>
    </cfRule>
  </conditionalFormatting>
  <conditionalFormatting sqref="G57">
    <cfRule type="expression" priority="3299" aboveAverage="0" equalAverage="0" bottom="0" percent="0" rank="0" text="" dxfId="36">
      <formula>#ref!="YES"</formula>
    </cfRule>
  </conditionalFormatting>
  <conditionalFormatting sqref="H57">
    <cfRule type="expression" priority="3300" aboveAverage="0" equalAverage="0" bottom="0" percent="0" rank="0" text="" dxfId="36">
      <formula>#ref!="YES"</formula>
    </cfRule>
  </conditionalFormatting>
  <conditionalFormatting sqref="I57">
    <cfRule type="expression" priority="3301" aboveAverage="0" equalAverage="0" bottom="0" percent="0" rank="0" text="" dxfId="36">
      <formula>#ref!="YES"</formula>
    </cfRule>
  </conditionalFormatting>
  <conditionalFormatting sqref="J57">
    <cfRule type="expression" priority="3302" aboveAverage="0" equalAverage="0" bottom="0" percent="0" rank="0" text="" dxfId="36">
      <formula>#ref!="YES"</formula>
    </cfRule>
  </conditionalFormatting>
  <conditionalFormatting sqref="K57">
    <cfRule type="expression" priority="3303" aboveAverage="0" equalAverage="0" bottom="0" percent="0" rank="0" text="" dxfId="36">
      <formula>#ref!="YES"</formula>
    </cfRule>
  </conditionalFormatting>
  <conditionalFormatting sqref="L57">
    <cfRule type="expression" priority="3304" aboveAverage="0" equalAverage="0" bottom="0" percent="0" rank="0" text="" dxfId="36">
      <formula>#ref!="YES"</formula>
    </cfRule>
  </conditionalFormatting>
  <conditionalFormatting sqref="M57">
    <cfRule type="expression" priority="3305" aboveAverage="0" equalAverage="0" bottom="0" percent="0" rank="0" text="" dxfId="36">
      <formula>#ref!="YES"</formula>
    </cfRule>
  </conditionalFormatting>
  <conditionalFormatting sqref="N57">
    <cfRule type="expression" priority="3306" aboveAverage="0" equalAverage="0" bottom="0" percent="0" rank="0" text="" dxfId="36">
      <formula>#ref!="YES"</formula>
    </cfRule>
  </conditionalFormatting>
  <conditionalFormatting sqref="O57">
    <cfRule type="expression" priority="3307" aboveAverage="0" equalAverage="0" bottom="0" percent="0" rank="0" text="" dxfId="36">
      <formula>#ref!="YES"</formula>
    </cfRule>
  </conditionalFormatting>
  <conditionalFormatting sqref="P57">
    <cfRule type="expression" priority="3308" aboveAverage="0" equalAverage="0" bottom="0" percent="0" rank="0" text="" dxfId="36">
      <formula>#ref!="YES"</formula>
    </cfRule>
  </conditionalFormatting>
  <conditionalFormatting sqref="Q57">
    <cfRule type="expression" priority="3309" aboveAverage="0" equalAverage="0" bottom="0" percent="0" rank="0" text="" dxfId="36">
      <formula>#ref!="YES"</formula>
    </cfRule>
  </conditionalFormatting>
  <conditionalFormatting sqref="R57">
    <cfRule type="expression" priority="3310" aboveAverage="0" equalAverage="0" bottom="0" percent="0" rank="0" text="" dxfId="36">
      <formula>#ref!="YES"</formula>
    </cfRule>
  </conditionalFormatting>
  <conditionalFormatting sqref="S57">
    <cfRule type="expression" priority="3311" aboveAverage="0" equalAverage="0" bottom="0" percent="0" rank="0" text="" dxfId="36">
      <formula>#ref!="YES"</formula>
    </cfRule>
  </conditionalFormatting>
  <conditionalFormatting sqref="T57">
    <cfRule type="expression" priority="3312" aboveAverage="0" equalAverage="0" bottom="0" percent="0" rank="0" text="" dxfId="36">
      <formula>#ref!="YES"</formula>
    </cfRule>
  </conditionalFormatting>
  <conditionalFormatting sqref="U57">
    <cfRule type="expression" priority="3313" aboveAverage="0" equalAverage="0" bottom="0" percent="0" rank="0" text="" dxfId="36">
      <formula>#ref!="YES"</formula>
    </cfRule>
  </conditionalFormatting>
  <conditionalFormatting sqref="V57">
    <cfRule type="expression" priority="3314" aboveAverage="0" equalAverage="0" bottom="0" percent="0" rank="0" text="" dxfId="36">
      <formula>#ref!="YES"</formula>
    </cfRule>
  </conditionalFormatting>
  <conditionalFormatting sqref="W57">
    <cfRule type="expression" priority="3315" aboveAverage="0" equalAverage="0" bottom="0" percent="0" rank="0" text="" dxfId="36">
      <formula>#ref!="YES"</formula>
    </cfRule>
  </conditionalFormatting>
  <conditionalFormatting sqref="X57">
    <cfRule type="expression" priority="3316" aboveAverage="0" equalAverage="0" bottom="0" percent="0" rank="0" text="" dxfId="36">
      <formula>#ref!="YES"</formula>
    </cfRule>
  </conditionalFormatting>
  <conditionalFormatting sqref="Y57">
    <cfRule type="expression" priority="3317" aboveAverage="0" equalAverage="0" bottom="0" percent="0" rank="0" text="" dxfId="36">
      <formula>#ref!="YES"</formula>
    </cfRule>
  </conditionalFormatting>
  <conditionalFormatting sqref="Z57">
    <cfRule type="expression" priority="3318" aboveAverage="0" equalAverage="0" bottom="0" percent="0" rank="0" text="" dxfId="36">
      <formula>#ref!="YES"</formula>
    </cfRule>
  </conditionalFormatting>
  <conditionalFormatting sqref="AA57">
    <cfRule type="expression" priority="3319" aboveAverage="0" equalAverage="0" bottom="0" percent="0" rank="0" text="" dxfId="36">
      <formula>#ref!="YES"</formula>
    </cfRule>
  </conditionalFormatting>
  <conditionalFormatting sqref="AB57">
    <cfRule type="expression" priority="3320" aboveAverage="0" equalAverage="0" bottom="0" percent="0" rank="0" text="" dxfId="36">
      <formula>#ref!="YES"</formula>
    </cfRule>
  </conditionalFormatting>
  <conditionalFormatting sqref="AC57">
    <cfRule type="expression" priority="3321" aboveAverage="0" equalAverage="0" bottom="0" percent="0" rank="0" text="" dxfId="36">
      <formula>#ref!="YES"</formula>
    </cfRule>
  </conditionalFormatting>
  <conditionalFormatting sqref="AD57">
    <cfRule type="expression" priority="3322" aboveAverage="0" equalAverage="0" bottom="0" percent="0" rank="0" text="" dxfId="36">
      <formula>#ref!="YES"</formula>
    </cfRule>
  </conditionalFormatting>
  <conditionalFormatting sqref="AE57">
    <cfRule type="expression" priority="3323" aboveAverage="0" equalAverage="0" bottom="0" percent="0" rank="0" text="" dxfId="36">
      <formula>#ref!="YES"</formula>
    </cfRule>
  </conditionalFormatting>
  <conditionalFormatting sqref="AF57">
    <cfRule type="expression" priority="3324" aboveAverage="0" equalAverage="0" bottom="0" percent="0" rank="0" text="" dxfId="36">
      <formula>#ref!="YES"</formula>
    </cfRule>
  </conditionalFormatting>
  <conditionalFormatting sqref="AG57">
    <cfRule type="expression" priority="3325" aboveAverage="0" equalAverage="0" bottom="0" percent="0" rank="0" text="" dxfId="36">
      <formula>#ref!="YES"</formula>
    </cfRule>
  </conditionalFormatting>
  <conditionalFormatting sqref="AH57">
    <cfRule type="expression" priority="3326" aboveAverage="0" equalAverage="0" bottom="0" percent="0" rank="0" text="" dxfId="36">
      <formula>#ref!="YES"</formula>
    </cfRule>
  </conditionalFormatting>
  <conditionalFormatting sqref="AI57">
    <cfRule type="expression" priority="3327" aboveAverage="0" equalAverage="0" bottom="0" percent="0" rank="0" text="" dxfId="36">
      <formula>#ref!="YES"</formula>
    </cfRule>
  </conditionalFormatting>
  <conditionalFormatting sqref="AJ57">
    <cfRule type="expression" priority="3328" aboveAverage="0" equalAverage="0" bottom="0" percent="0" rank="0" text="" dxfId="36">
      <formula>#ref!="YES"</formula>
    </cfRule>
  </conditionalFormatting>
  <conditionalFormatting sqref="B58">
    <cfRule type="expression" priority="3329" aboveAverage="0" equalAverage="0" bottom="0" percent="0" rank="0" text="" dxfId="36">
      <formula>#ref!="YES"</formula>
    </cfRule>
  </conditionalFormatting>
  <conditionalFormatting sqref="C58">
    <cfRule type="expression" priority="3330" aboveAverage="0" equalAverage="0" bottom="0" percent="0" rank="0" text="" dxfId="36">
      <formula>#ref!="YES"</formula>
    </cfRule>
  </conditionalFormatting>
  <conditionalFormatting sqref="D58">
    <cfRule type="expression" priority="3331" aboveAverage="0" equalAverage="0" bottom="0" percent="0" rank="0" text="" dxfId="36">
      <formula>#ref!="YES"</formula>
    </cfRule>
  </conditionalFormatting>
  <conditionalFormatting sqref="E58">
    <cfRule type="expression" priority="3332" aboveAverage="0" equalAverage="0" bottom="0" percent="0" rank="0" text="" dxfId="36">
      <formula>#ref!="YES"</formula>
    </cfRule>
  </conditionalFormatting>
  <conditionalFormatting sqref="F58">
    <cfRule type="expression" priority="3333" aboveAverage="0" equalAverage="0" bottom="0" percent="0" rank="0" text="" dxfId="36">
      <formula>#ref!="YES"</formula>
    </cfRule>
  </conditionalFormatting>
  <conditionalFormatting sqref="G58">
    <cfRule type="expression" priority="3334" aboveAverage="0" equalAverage="0" bottom="0" percent="0" rank="0" text="" dxfId="36">
      <formula>#ref!="YES"</formula>
    </cfRule>
  </conditionalFormatting>
  <conditionalFormatting sqref="H58">
    <cfRule type="expression" priority="3335" aboveAverage="0" equalAverage="0" bottom="0" percent="0" rank="0" text="" dxfId="36">
      <formula>#ref!="YES"</formula>
    </cfRule>
  </conditionalFormatting>
  <conditionalFormatting sqref="I58">
    <cfRule type="expression" priority="3336" aboveAverage="0" equalAverage="0" bottom="0" percent="0" rank="0" text="" dxfId="36">
      <formula>#ref!="YES"</formula>
    </cfRule>
  </conditionalFormatting>
  <conditionalFormatting sqref="J58">
    <cfRule type="expression" priority="3337" aboveAverage="0" equalAverage="0" bottom="0" percent="0" rank="0" text="" dxfId="36">
      <formula>#ref!="YES"</formula>
    </cfRule>
  </conditionalFormatting>
  <conditionalFormatting sqref="K58">
    <cfRule type="expression" priority="3338" aboveAverage="0" equalAverage="0" bottom="0" percent="0" rank="0" text="" dxfId="36">
      <formula>#ref!="YES"</formula>
    </cfRule>
  </conditionalFormatting>
  <conditionalFormatting sqref="L58">
    <cfRule type="expression" priority="3339" aboveAverage="0" equalAverage="0" bottom="0" percent="0" rank="0" text="" dxfId="36">
      <formula>#ref!="YES"</formula>
    </cfRule>
  </conditionalFormatting>
  <conditionalFormatting sqref="M58">
    <cfRule type="expression" priority="3340" aboveAverage="0" equalAverage="0" bottom="0" percent="0" rank="0" text="" dxfId="36">
      <formula>#ref!="YES"</formula>
    </cfRule>
  </conditionalFormatting>
  <conditionalFormatting sqref="N58">
    <cfRule type="expression" priority="3341" aboveAverage="0" equalAverage="0" bottom="0" percent="0" rank="0" text="" dxfId="36">
      <formula>#ref!="YES"</formula>
    </cfRule>
  </conditionalFormatting>
  <conditionalFormatting sqref="O58">
    <cfRule type="expression" priority="3342" aboveAverage="0" equalAverage="0" bottom="0" percent="0" rank="0" text="" dxfId="36">
      <formula>#ref!="YES"</formula>
    </cfRule>
  </conditionalFormatting>
  <conditionalFormatting sqref="P58">
    <cfRule type="expression" priority="3343" aboveAverage="0" equalAverage="0" bottom="0" percent="0" rank="0" text="" dxfId="36">
      <formula>#ref!="YES"</formula>
    </cfRule>
  </conditionalFormatting>
  <conditionalFormatting sqref="Q58">
    <cfRule type="expression" priority="3344" aboveAverage="0" equalAverage="0" bottom="0" percent="0" rank="0" text="" dxfId="36">
      <formula>#ref!="YES"</formula>
    </cfRule>
  </conditionalFormatting>
  <conditionalFormatting sqref="R58">
    <cfRule type="expression" priority="3345" aboveAverage="0" equalAverage="0" bottom="0" percent="0" rank="0" text="" dxfId="36">
      <formula>#ref!="YES"</formula>
    </cfRule>
  </conditionalFormatting>
  <conditionalFormatting sqref="S58">
    <cfRule type="expression" priority="3346" aboveAverage="0" equalAverage="0" bottom="0" percent="0" rank="0" text="" dxfId="36">
      <formula>#ref!="YES"</formula>
    </cfRule>
  </conditionalFormatting>
  <conditionalFormatting sqref="T58">
    <cfRule type="expression" priority="3347" aboveAverage="0" equalAverage="0" bottom="0" percent="0" rank="0" text="" dxfId="36">
      <formula>#ref!="YES"</formula>
    </cfRule>
  </conditionalFormatting>
  <conditionalFormatting sqref="U58">
    <cfRule type="expression" priority="3348" aboveAverage="0" equalAverage="0" bottom="0" percent="0" rank="0" text="" dxfId="36">
      <formula>#ref!="YES"</formula>
    </cfRule>
  </conditionalFormatting>
  <conditionalFormatting sqref="V58">
    <cfRule type="expression" priority="3349" aboveAverage="0" equalAverage="0" bottom="0" percent="0" rank="0" text="" dxfId="36">
      <formula>#ref!="YES"</formula>
    </cfRule>
  </conditionalFormatting>
  <conditionalFormatting sqref="W58">
    <cfRule type="expression" priority="3350" aboveAverage="0" equalAverage="0" bottom="0" percent="0" rank="0" text="" dxfId="36">
      <formula>#ref!="YES"</formula>
    </cfRule>
  </conditionalFormatting>
  <conditionalFormatting sqref="X58">
    <cfRule type="expression" priority="3351" aboveAverage="0" equalAverage="0" bottom="0" percent="0" rank="0" text="" dxfId="36">
      <formula>#ref!="YES"</formula>
    </cfRule>
  </conditionalFormatting>
  <conditionalFormatting sqref="Y58">
    <cfRule type="expression" priority="3352" aboveAverage="0" equalAverage="0" bottom="0" percent="0" rank="0" text="" dxfId="36">
      <formula>#ref!="YES"</formula>
    </cfRule>
  </conditionalFormatting>
  <conditionalFormatting sqref="Z58">
    <cfRule type="expression" priority="3353" aboveAverage="0" equalAverage="0" bottom="0" percent="0" rank="0" text="" dxfId="36">
      <formula>#ref!="YES"</formula>
    </cfRule>
  </conditionalFormatting>
  <conditionalFormatting sqref="AA58">
    <cfRule type="expression" priority="3354" aboveAverage="0" equalAverage="0" bottom="0" percent="0" rank="0" text="" dxfId="36">
      <formula>#ref!="YES"</formula>
    </cfRule>
  </conditionalFormatting>
  <conditionalFormatting sqref="AB58">
    <cfRule type="expression" priority="3355" aboveAverage="0" equalAverage="0" bottom="0" percent="0" rank="0" text="" dxfId="36">
      <formula>#ref!="YES"</formula>
    </cfRule>
  </conditionalFormatting>
  <conditionalFormatting sqref="AC58">
    <cfRule type="expression" priority="3356" aboveAverage="0" equalAverage="0" bottom="0" percent="0" rank="0" text="" dxfId="36">
      <formula>#ref!="YES"</formula>
    </cfRule>
  </conditionalFormatting>
  <conditionalFormatting sqref="AD58">
    <cfRule type="expression" priority="3357" aboveAverage="0" equalAverage="0" bottom="0" percent="0" rank="0" text="" dxfId="36">
      <formula>#ref!="YES"</formula>
    </cfRule>
  </conditionalFormatting>
  <conditionalFormatting sqref="AE58">
    <cfRule type="expression" priority="3358" aboveAverage="0" equalAverage="0" bottom="0" percent="0" rank="0" text="" dxfId="36">
      <formula>#ref!="YES"</formula>
    </cfRule>
  </conditionalFormatting>
  <conditionalFormatting sqref="AF58">
    <cfRule type="expression" priority="3359" aboveAverage="0" equalAverage="0" bottom="0" percent="0" rank="0" text="" dxfId="36">
      <formula>#ref!="YES"</formula>
    </cfRule>
  </conditionalFormatting>
  <conditionalFormatting sqref="AG58">
    <cfRule type="expression" priority="3360" aboveAverage="0" equalAverage="0" bottom="0" percent="0" rank="0" text="" dxfId="36">
      <formula>#ref!="YES"</formula>
    </cfRule>
  </conditionalFormatting>
  <conditionalFormatting sqref="AH58">
    <cfRule type="expression" priority="3361" aboveAverage="0" equalAverage="0" bottom="0" percent="0" rank="0" text="" dxfId="36">
      <formula>#ref!="YES"</formula>
    </cfRule>
  </conditionalFormatting>
  <conditionalFormatting sqref="AI58">
    <cfRule type="expression" priority="3362" aboveAverage="0" equalAverage="0" bottom="0" percent="0" rank="0" text="" dxfId="36">
      <formula>#ref!="YES"</formula>
    </cfRule>
  </conditionalFormatting>
  <conditionalFormatting sqref="AJ58">
    <cfRule type="expression" priority="3363" aboveAverage="0" equalAverage="0" bottom="0" percent="0" rank="0" text="" dxfId="36">
      <formula>#ref!="YES"</formula>
    </cfRule>
  </conditionalFormatting>
  <conditionalFormatting sqref="B59">
    <cfRule type="expression" priority="3364" aboveAverage="0" equalAverage="0" bottom="0" percent="0" rank="0" text="" dxfId="36">
      <formula>#ref!="YES"</formula>
    </cfRule>
  </conditionalFormatting>
  <conditionalFormatting sqref="C59">
    <cfRule type="expression" priority="3365" aboveAverage="0" equalAverage="0" bottom="0" percent="0" rank="0" text="" dxfId="36">
      <formula>#ref!="YES"</formula>
    </cfRule>
  </conditionalFormatting>
  <conditionalFormatting sqref="D59">
    <cfRule type="expression" priority="3366" aboveAverage="0" equalAverage="0" bottom="0" percent="0" rank="0" text="" dxfId="36">
      <formula>#ref!="YES"</formula>
    </cfRule>
  </conditionalFormatting>
  <conditionalFormatting sqref="E59">
    <cfRule type="expression" priority="3367" aboveAverage="0" equalAverage="0" bottom="0" percent="0" rank="0" text="" dxfId="36">
      <formula>#ref!="YES"</formula>
    </cfRule>
  </conditionalFormatting>
  <conditionalFormatting sqref="F59">
    <cfRule type="expression" priority="3368" aboveAverage="0" equalAverage="0" bottom="0" percent="0" rank="0" text="" dxfId="36">
      <formula>#ref!="YES"</formula>
    </cfRule>
  </conditionalFormatting>
  <conditionalFormatting sqref="G59">
    <cfRule type="expression" priority="3369" aboveAverage="0" equalAverage="0" bottom="0" percent="0" rank="0" text="" dxfId="36">
      <formula>#ref!="YES"</formula>
    </cfRule>
  </conditionalFormatting>
  <conditionalFormatting sqref="H59">
    <cfRule type="expression" priority="3370" aboveAverage="0" equalAverage="0" bottom="0" percent="0" rank="0" text="" dxfId="36">
      <formula>#ref!="YES"</formula>
    </cfRule>
  </conditionalFormatting>
  <conditionalFormatting sqref="I59">
    <cfRule type="expression" priority="3371" aboveAverage="0" equalAverage="0" bottom="0" percent="0" rank="0" text="" dxfId="36">
      <formula>#ref!="YES"</formula>
    </cfRule>
  </conditionalFormatting>
  <conditionalFormatting sqref="J59">
    <cfRule type="expression" priority="3372" aboveAverage="0" equalAverage="0" bottom="0" percent="0" rank="0" text="" dxfId="36">
      <formula>#ref!="YES"</formula>
    </cfRule>
  </conditionalFormatting>
  <conditionalFormatting sqref="K59">
    <cfRule type="expression" priority="3373" aboveAverage="0" equalAverage="0" bottom="0" percent="0" rank="0" text="" dxfId="36">
      <formula>#ref!="YES"</formula>
    </cfRule>
  </conditionalFormatting>
  <conditionalFormatting sqref="L59">
    <cfRule type="expression" priority="3374" aboveAverage="0" equalAverage="0" bottom="0" percent="0" rank="0" text="" dxfId="36">
      <formula>#ref!="YES"</formula>
    </cfRule>
  </conditionalFormatting>
  <conditionalFormatting sqref="M59">
    <cfRule type="expression" priority="3375" aboveAverage="0" equalAverage="0" bottom="0" percent="0" rank="0" text="" dxfId="36">
      <formula>#ref!="YES"</formula>
    </cfRule>
  </conditionalFormatting>
  <conditionalFormatting sqref="N59">
    <cfRule type="expression" priority="3376" aboveAverage="0" equalAverage="0" bottom="0" percent="0" rank="0" text="" dxfId="36">
      <formula>#ref!="YES"</formula>
    </cfRule>
  </conditionalFormatting>
  <conditionalFormatting sqref="O59">
    <cfRule type="expression" priority="3377" aboveAverage="0" equalAverage="0" bottom="0" percent="0" rank="0" text="" dxfId="36">
      <formula>#ref!="YES"</formula>
    </cfRule>
  </conditionalFormatting>
  <conditionalFormatting sqref="P59">
    <cfRule type="expression" priority="3378" aboveAverage="0" equalAverage="0" bottom="0" percent="0" rank="0" text="" dxfId="36">
      <formula>#ref!="YES"</formula>
    </cfRule>
  </conditionalFormatting>
  <conditionalFormatting sqref="Q59">
    <cfRule type="expression" priority="3379" aboveAverage="0" equalAverage="0" bottom="0" percent="0" rank="0" text="" dxfId="36">
      <formula>#ref!="YES"</formula>
    </cfRule>
  </conditionalFormatting>
  <conditionalFormatting sqref="R59">
    <cfRule type="expression" priority="3380" aboveAverage="0" equalAverage="0" bottom="0" percent="0" rank="0" text="" dxfId="36">
      <formula>#ref!="YES"</formula>
    </cfRule>
  </conditionalFormatting>
  <conditionalFormatting sqref="S59">
    <cfRule type="expression" priority="3381" aboveAverage="0" equalAverage="0" bottom="0" percent="0" rank="0" text="" dxfId="36">
      <formula>#ref!="YES"</formula>
    </cfRule>
  </conditionalFormatting>
  <conditionalFormatting sqref="T59">
    <cfRule type="expression" priority="3382" aboveAverage="0" equalAverage="0" bottom="0" percent="0" rank="0" text="" dxfId="36">
      <formula>#ref!="YES"</formula>
    </cfRule>
  </conditionalFormatting>
  <conditionalFormatting sqref="U59">
    <cfRule type="expression" priority="3383" aboveAverage="0" equalAverage="0" bottom="0" percent="0" rank="0" text="" dxfId="36">
      <formula>#ref!="YES"</formula>
    </cfRule>
  </conditionalFormatting>
  <conditionalFormatting sqref="V59">
    <cfRule type="expression" priority="3384" aboveAverage="0" equalAverage="0" bottom="0" percent="0" rank="0" text="" dxfId="36">
      <formula>#ref!="YES"</formula>
    </cfRule>
  </conditionalFormatting>
  <conditionalFormatting sqref="W59">
    <cfRule type="expression" priority="3385" aboveAverage="0" equalAverage="0" bottom="0" percent="0" rank="0" text="" dxfId="36">
      <formula>#ref!="YES"</formula>
    </cfRule>
  </conditionalFormatting>
  <conditionalFormatting sqref="X59">
    <cfRule type="expression" priority="3386" aboveAverage="0" equalAverage="0" bottom="0" percent="0" rank="0" text="" dxfId="36">
      <formula>#ref!="YES"</formula>
    </cfRule>
  </conditionalFormatting>
  <conditionalFormatting sqref="Y59">
    <cfRule type="expression" priority="3387" aboveAverage="0" equalAverage="0" bottom="0" percent="0" rank="0" text="" dxfId="36">
      <formula>#ref!="YES"</formula>
    </cfRule>
  </conditionalFormatting>
  <conditionalFormatting sqref="Z59">
    <cfRule type="expression" priority="3388" aboveAverage="0" equalAverage="0" bottom="0" percent="0" rank="0" text="" dxfId="36">
      <formula>#ref!="YES"</formula>
    </cfRule>
  </conditionalFormatting>
  <conditionalFormatting sqref="AA59">
    <cfRule type="expression" priority="3389" aboveAverage="0" equalAverage="0" bottom="0" percent="0" rank="0" text="" dxfId="36">
      <formula>#ref!="YES"</formula>
    </cfRule>
  </conditionalFormatting>
  <conditionalFormatting sqref="AB59">
    <cfRule type="expression" priority="3390" aboveAverage="0" equalAverage="0" bottom="0" percent="0" rank="0" text="" dxfId="36">
      <formula>#ref!="YES"</formula>
    </cfRule>
  </conditionalFormatting>
  <conditionalFormatting sqref="AC59">
    <cfRule type="expression" priority="3391" aboveAverage="0" equalAverage="0" bottom="0" percent="0" rank="0" text="" dxfId="36">
      <formula>#ref!="YES"</formula>
    </cfRule>
  </conditionalFormatting>
  <conditionalFormatting sqref="AD59">
    <cfRule type="expression" priority="3392" aboveAverage="0" equalAverage="0" bottom="0" percent="0" rank="0" text="" dxfId="36">
      <formula>#ref!="YES"</formula>
    </cfRule>
  </conditionalFormatting>
  <conditionalFormatting sqref="AE59">
    <cfRule type="expression" priority="3393" aboveAverage="0" equalAverage="0" bottom="0" percent="0" rank="0" text="" dxfId="36">
      <formula>#ref!="YES"</formula>
    </cfRule>
  </conditionalFormatting>
  <conditionalFormatting sqref="AF59">
    <cfRule type="expression" priority="3394" aboveAverage="0" equalAverage="0" bottom="0" percent="0" rank="0" text="" dxfId="36">
      <formula>#ref!="YES"</formula>
    </cfRule>
  </conditionalFormatting>
  <conditionalFormatting sqref="AG59">
    <cfRule type="expression" priority="3395" aboveAverage="0" equalAverage="0" bottom="0" percent="0" rank="0" text="" dxfId="36">
      <formula>#ref!="YES"</formula>
    </cfRule>
  </conditionalFormatting>
  <conditionalFormatting sqref="AH59">
    <cfRule type="expression" priority="3396" aboveAverage="0" equalAverage="0" bottom="0" percent="0" rank="0" text="" dxfId="36">
      <formula>#ref!="YES"</formula>
    </cfRule>
  </conditionalFormatting>
  <conditionalFormatting sqref="AI59">
    <cfRule type="expression" priority="3397" aboveAverage="0" equalAverage="0" bottom="0" percent="0" rank="0" text="" dxfId="36">
      <formula>#ref!="YES"</formula>
    </cfRule>
  </conditionalFormatting>
  <conditionalFormatting sqref="AJ59">
    <cfRule type="expression" priority="3398" aboveAverage="0" equalAverage="0" bottom="0" percent="0" rank="0" text="" dxfId="36">
      <formula>#ref!="YES"</formula>
    </cfRule>
  </conditionalFormatting>
  <conditionalFormatting sqref="B60">
    <cfRule type="expression" priority="3399" aboveAverage="0" equalAverage="0" bottom="0" percent="0" rank="0" text="" dxfId="36">
      <formula>#ref!="YES"</formula>
    </cfRule>
  </conditionalFormatting>
  <conditionalFormatting sqref="C60">
    <cfRule type="expression" priority="3400" aboveAverage="0" equalAverage="0" bottom="0" percent="0" rank="0" text="" dxfId="36">
      <formula>#ref!="YES"</formula>
    </cfRule>
  </conditionalFormatting>
  <conditionalFormatting sqref="D60">
    <cfRule type="expression" priority="3401" aboveAverage="0" equalAverage="0" bottom="0" percent="0" rank="0" text="" dxfId="36">
      <formula>#ref!="YES"</formula>
    </cfRule>
  </conditionalFormatting>
  <conditionalFormatting sqref="E60">
    <cfRule type="expression" priority="3402" aboveAverage="0" equalAverage="0" bottom="0" percent="0" rank="0" text="" dxfId="36">
      <formula>#ref!="YES"</formula>
    </cfRule>
  </conditionalFormatting>
  <conditionalFormatting sqref="F60">
    <cfRule type="expression" priority="3403" aboveAverage="0" equalAverage="0" bottom="0" percent="0" rank="0" text="" dxfId="36">
      <formula>#ref!="YES"</formula>
    </cfRule>
  </conditionalFormatting>
  <conditionalFormatting sqref="G60">
    <cfRule type="expression" priority="3404" aboveAverage="0" equalAverage="0" bottom="0" percent="0" rank="0" text="" dxfId="36">
      <formula>#ref!="YES"</formula>
    </cfRule>
  </conditionalFormatting>
  <conditionalFormatting sqref="H60">
    <cfRule type="expression" priority="3405" aboveAverage="0" equalAverage="0" bottom="0" percent="0" rank="0" text="" dxfId="36">
      <formula>#ref!="YES"</formula>
    </cfRule>
  </conditionalFormatting>
  <conditionalFormatting sqref="I60">
    <cfRule type="expression" priority="3406" aboveAverage="0" equalAverage="0" bottom="0" percent="0" rank="0" text="" dxfId="36">
      <formula>#ref!="YES"</formula>
    </cfRule>
  </conditionalFormatting>
  <conditionalFormatting sqref="J60">
    <cfRule type="expression" priority="3407" aboveAverage="0" equalAverage="0" bottom="0" percent="0" rank="0" text="" dxfId="36">
      <formula>#ref!="YES"</formula>
    </cfRule>
  </conditionalFormatting>
  <conditionalFormatting sqref="K60">
    <cfRule type="expression" priority="3408" aboveAverage="0" equalAverage="0" bottom="0" percent="0" rank="0" text="" dxfId="36">
      <formula>#ref!="YES"</formula>
    </cfRule>
  </conditionalFormatting>
  <conditionalFormatting sqref="L60">
    <cfRule type="expression" priority="3409" aboveAverage="0" equalAverage="0" bottom="0" percent="0" rank="0" text="" dxfId="36">
      <formula>#ref!="YES"</formula>
    </cfRule>
  </conditionalFormatting>
  <conditionalFormatting sqref="M60">
    <cfRule type="expression" priority="3410" aboveAverage="0" equalAverage="0" bottom="0" percent="0" rank="0" text="" dxfId="36">
      <formula>#ref!="YES"</formula>
    </cfRule>
  </conditionalFormatting>
  <conditionalFormatting sqref="N60">
    <cfRule type="expression" priority="3411" aboveAverage="0" equalAverage="0" bottom="0" percent="0" rank="0" text="" dxfId="36">
      <formula>#ref!="YES"</formula>
    </cfRule>
  </conditionalFormatting>
  <conditionalFormatting sqref="O60">
    <cfRule type="expression" priority="3412" aboveAverage="0" equalAverage="0" bottom="0" percent="0" rank="0" text="" dxfId="36">
      <formula>#ref!="YES"</formula>
    </cfRule>
  </conditionalFormatting>
  <conditionalFormatting sqref="P60">
    <cfRule type="expression" priority="3413" aboveAverage="0" equalAverage="0" bottom="0" percent="0" rank="0" text="" dxfId="36">
      <formula>#ref!="YES"</formula>
    </cfRule>
  </conditionalFormatting>
  <conditionalFormatting sqref="Q60">
    <cfRule type="expression" priority="3414" aboveAverage="0" equalAverage="0" bottom="0" percent="0" rank="0" text="" dxfId="36">
      <formula>#ref!="YES"</formula>
    </cfRule>
  </conditionalFormatting>
  <conditionalFormatting sqref="R60">
    <cfRule type="expression" priority="3415" aboveAverage="0" equalAverage="0" bottom="0" percent="0" rank="0" text="" dxfId="36">
      <formula>#ref!="YES"</formula>
    </cfRule>
  </conditionalFormatting>
  <conditionalFormatting sqref="S60">
    <cfRule type="expression" priority="3416" aboveAverage="0" equalAverage="0" bottom="0" percent="0" rank="0" text="" dxfId="36">
      <formula>#ref!="YES"</formula>
    </cfRule>
  </conditionalFormatting>
  <conditionalFormatting sqref="T60">
    <cfRule type="expression" priority="3417" aboveAverage="0" equalAverage="0" bottom="0" percent="0" rank="0" text="" dxfId="36">
      <formula>#ref!="YES"</formula>
    </cfRule>
  </conditionalFormatting>
  <conditionalFormatting sqref="U60">
    <cfRule type="expression" priority="3418" aboveAverage="0" equalAverage="0" bottom="0" percent="0" rank="0" text="" dxfId="36">
      <formula>#ref!="YES"</formula>
    </cfRule>
  </conditionalFormatting>
  <conditionalFormatting sqref="V60">
    <cfRule type="expression" priority="3419" aboveAverage="0" equalAverage="0" bottom="0" percent="0" rank="0" text="" dxfId="36">
      <formula>#ref!="YES"</formula>
    </cfRule>
  </conditionalFormatting>
  <conditionalFormatting sqref="W60">
    <cfRule type="expression" priority="3420" aboveAverage="0" equalAverage="0" bottom="0" percent="0" rank="0" text="" dxfId="36">
      <formula>#ref!="YES"</formula>
    </cfRule>
  </conditionalFormatting>
  <conditionalFormatting sqref="X60">
    <cfRule type="expression" priority="3421" aboveAverage="0" equalAverage="0" bottom="0" percent="0" rank="0" text="" dxfId="36">
      <formula>#ref!="YES"</formula>
    </cfRule>
  </conditionalFormatting>
  <conditionalFormatting sqref="Y60">
    <cfRule type="expression" priority="3422" aboveAverage="0" equalAverage="0" bottom="0" percent="0" rank="0" text="" dxfId="36">
      <formula>#ref!="YES"</formula>
    </cfRule>
  </conditionalFormatting>
  <conditionalFormatting sqref="Z60">
    <cfRule type="expression" priority="3423" aboveAverage="0" equalAverage="0" bottom="0" percent="0" rank="0" text="" dxfId="36">
      <formula>#ref!="YES"</formula>
    </cfRule>
  </conditionalFormatting>
  <conditionalFormatting sqref="AA60">
    <cfRule type="expression" priority="3424" aboveAverage="0" equalAverage="0" bottom="0" percent="0" rank="0" text="" dxfId="36">
      <formula>#ref!="YES"</formula>
    </cfRule>
  </conditionalFormatting>
  <conditionalFormatting sqref="AB60">
    <cfRule type="expression" priority="3425" aboveAverage="0" equalAverage="0" bottom="0" percent="0" rank="0" text="" dxfId="36">
      <formula>#ref!="YES"</formula>
    </cfRule>
  </conditionalFormatting>
  <conditionalFormatting sqref="AC60">
    <cfRule type="expression" priority="3426" aboveAverage="0" equalAverage="0" bottom="0" percent="0" rank="0" text="" dxfId="36">
      <formula>#ref!="YES"</formula>
    </cfRule>
  </conditionalFormatting>
  <conditionalFormatting sqref="AD60">
    <cfRule type="expression" priority="3427" aboveAverage="0" equalAverage="0" bottom="0" percent="0" rank="0" text="" dxfId="36">
      <formula>#ref!="YES"</formula>
    </cfRule>
  </conditionalFormatting>
  <conditionalFormatting sqref="AE60">
    <cfRule type="expression" priority="3428" aboveAverage="0" equalAverage="0" bottom="0" percent="0" rank="0" text="" dxfId="36">
      <formula>#ref!="YES"</formula>
    </cfRule>
  </conditionalFormatting>
  <conditionalFormatting sqref="AF60">
    <cfRule type="expression" priority="3429" aboveAverage="0" equalAverage="0" bottom="0" percent="0" rank="0" text="" dxfId="36">
      <formula>#ref!="YES"</formula>
    </cfRule>
  </conditionalFormatting>
  <conditionalFormatting sqref="AG60">
    <cfRule type="expression" priority="3430" aboveAverage="0" equalAverage="0" bottom="0" percent="0" rank="0" text="" dxfId="36">
      <formula>#ref!="YES"</formula>
    </cfRule>
  </conditionalFormatting>
  <conditionalFormatting sqref="AH60">
    <cfRule type="expression" priority="3431" aboveAverage="0" equalAverage="0" bottom="0" percent="0" rank="0" text="" dxfId="36">
      <formula>#ref!="YES"</formula>
    </cfRule>
  </conditionalFormatting>
  <conditionalFormatting sqref="AI60">
    <cfRule type="expression" priority="3432" aboveAverage="0" equalAverage="0" bottom="0" percent="0" rank="0" text="" dxfId="36">
      <formula>#ref!="YES"</formula>
    </cfRule>
  </conditionalFormatting>
  <conditionalFormatting sqref="AJ60">
    <cfRule type="expression" priority="3433" aboveAverage="0" equalAverage="0" bottom="0" percent="0" rank="0" text="" dxfId="36">
      <formula>#ref!="YES"</formula>
    </cfRule>
  </conditionalFormatting>
  <conditionalFormatting sqref="B61">
    <cfRule type="expression" priority="3434" aboveAverage="0" equalAverage="0" bottom="0" percent="0" rank="0" text="" dxfId="36">
      <formula>#ref!="YES"</formula>
    </cfRule>
  </conditionalFormatting>
  <conditionalFormatting sqref="C61">
    <cfRule type="expression" priority="3435" aboveAverage="0" equalAverage="0" bottom="0" percent="0" rank="0" text="" dxfId="36">
      <formula>#ref!="YES"</formula>
    </cfRule>
  </conditionalFormatting>
  <conditionalFormatting sqref="D61">
    <cfRule type="expression" priority="3436" aboveAverage="0" equalAverage="0" bottom="0" percent="0" rank="0" text="" dxfId="36">
      <formula>#ref!="YES"</formula>
    </cfRule>
  </conditionalFormatting>
  <conditionalFormatting sqref="E61">
    <cfRule type="expression" priority="3437" aboveAverage="0" equalAverage="0" bottom="0" percent="0" rank="0" text="" dxfId="36">
      <formula>#ref!="YES"</formula>
    </cfRule>
  </conditionalFormatting>
  <conditionalFormatting sqref="F61">
    <cfRule type="expression" priority="3438" aboveAverage="0" equalAverage="0" bottom="0" percent="0" rank="0" text="" dxfId="36">
      <formula>#ref!="YES"</formula>
    </cfRule>
  </conditionalFormatting>
  <conditionalFormatting sqref="G61">
    <cfRule type="expression" priority="3439" aboveAverage="0" equalAverage="0" bottom="0" percent="0" rank="0" text="" dxfId="36">
      <formula>#ref!="YES"</formula>
    </cfRule>
  </conditionalFormatting>
  <conditionalFormatting sqref="H61">
    <cfRule type="expression" priority="3440" aboveAverage="0" equalAverage="0" bottom="0" percent="0" rank="0" text="" dxfId="36">
      <formula>#ref!="YES"</formula>
    </cfRule>
  </conditionalFormatting>
  <conditionalFormatting sqref="I61">
    <cfRule type="expression" priority="3441" aboveAverage="0" equalAverage="0" bottom="0" percent="0" rank="0" text="" dxfId="36">
      <formula>#ref!="YES"</formula>
    </cfRule>
  </conditionalFormatting>
  <conditionalFormatting sqref="J61">
    <cfRule type="expression" priority="3442" aboveAverage="0" equalAverage="0" bottom="0" percent="0" rank="0" text="" dxfId="36">
      <formula>#ref!="YES"</formula>
    </cfRule>
  </conditionalFormatting>
  <conditionalFormatting sqref="K61">
    <cfRule type="expression" priority="3443" aboveAverage="0" equalAverage="0" bottom="0" percent="0" rank="0" text="" dxfId="36">
      <formula>#ref!="YES"</formula>
    </cfRule>
  </conditionalFormatting>
  <conditionalFormatting sqref="L61">
    <cfRule type="expression" priority="3444" aboveAverage="0" equalAverage="0" bottom="0" percent="0" rank="0" text="" dxfId="36">
      <formula>#ref!="YES"</formula>
    </cfRule>
  </conditionalFormatting>
  <conditionalFormatting sqref="M61">
    <cfRule type="expression" priority="3445" aboveAverage="0" equalAverage="0" bottom="0" percent="0" rank="0" text="" dxfId="36">
      <formula>#ref!="YES"</formula>
    </cfRule>
  </conditionalFormatting>
  <conditionalFormatting sqref="N61">
    <cfRule type="expression" priority="3446" aboveAverage="0" equalAverage="0" bottom="0" percent="0" rank="0" text="" dxfId="36">
      <formula>#ref!="YES"</formula>
    </cfRule>
  </conditionalFormatting>
  <conditionalFormatting sqref="O61">
    <cfRule type="expression" priority="3447" aboveAverage="0" equalAverage="0" bottom="0" percent="0" rank="0" text="" dxfId="36">
      <formula>#ref!="YES"</formula>
    </cfRule>
  </conditionalFormatting>
  <conditionalFormatting sqref="P61">
    <cfRule type="expression" priority="3448" aboveAverage="0" equalAverage="0" bottom="0" percent="0" rank="0" text="" dxfId="36">
      <formula>#ref!="YES"</formula>
    </cfRule>
  </conditionalFormatting>
  <conditionalFormatting sqref="Q61">
    <cfRule type="expression" priority="3449" aboveAverage="0" equalAverage="0" bottom="0" percent="0" rank="0" text="" dxfId="36">
      <formula>#ref!="YES"</formula>
    </cfRule>
  </conditionalFormatting>
  <conditionalFormatting sqref="R61">
    <cfRule type="expression" priority="3450" aboveAverage="0" equalAverage="0" bottom="0" percent="0" rank="0" text="" dxfId="36">
      <formula>#ref!="YES"</formula>
    </cfRule>
  </conditionalFormatting>
  <conditionalFormatting sqref="S61">
    <cfRule type="expression" priority="3451" aboveAverage="0" equalAverage="0" bottom="0" percent="0" rank="0" text="" dxfId="36">
      <formula>#ref!="YES"</formula>
    </cfRule>
  </conditionalFormatting>
  <conditionalFormatting sqref="T61">
    <cfRule type="expression" priority="3452" aboveAverage="0" equalAverage="0" bottom="0" percent="0" rank="0" text="" dxfId="36">
      <formula>#ref!="YES"</formula>
    </cfRule>
  </conditionalFormatting>
  <conditionalFormatting sqref="U61">
    <cfRule type="expression" priority="3453" aboveAverage="0" equalAverage="0" bottom="0" percent="0" rank="0" text="" dxfId="36">
      <formula>#ref!="YES"</formula>
    </cfRule>
  </conditionalFormatting>
  <conditionalFormatting sqref="V61">
    <cfRule type="expression" priority="3454" aboveAverage="0" equalAverage="0" bottom="0" percent="0" rank="0" text="" dxfId="36">
      <formula>#ref!="YES"</formula>
    </cfRule>
  </conditionalFormatting>
  <conditionalFormatting sqref="W61">
    <cfRule type="expression" priority="3455" aboveAverage="0" equalAverage="0" bottom="0" percent="0" rank="0" text="" dxfId="36">
      <formula>#ref!="YES"</formula>
    </cfRule>
  </conditionalFormatting>
  <conditionalFormatting sqref="X61">
    <cfRule type="expression" priority="3456" aboveAverage="0" equalAverage="0" bottom="0" percent="0" rank="0" text="" dxfId="36">
      <formula>#ref!="YES"</formula>
    </cfRule>
  </conditionalFormatting>
  <conditionalFormatting sqref="Y61">
    <cfRule type="expression" priority="3457" aboveAverage="0" equalAverage="0" bottom="0" percent="0" rank="0" text="" dxfId="36">
      <formula>#ref!="YES"</formula>
    </cfRule>
  </conditionalFormatting>
  <conditionalFormatting sqref="Z61">
    <cfRule type="expression" priority="3458" aboveAverage="0" equalAverage="0" bottom="0" percent="0" rank="0" text="" dxfId="36">
      <formula>#ref!="YES"</formula>
    </cfRule>
  </conditionalFormatting>
  <conditionalFormatting sqref="AA61">
    <cfRule type="expression" priority="3459" aboveAverage="0" equalAverage="0" bottom="0" percent="0" rank="0" text="" dxfId="36">
      <formula>#ref!="YES"</formula>
    </cfRule>
  </conditionalFormatting>
  <conditionalFormatting sqref="AB61">
    <cfRule type="expression" priority="3460" aboveAverage="0" equalAverage="0" bottom="0" percent="0" rank="0" text="" dxfId="36">
      <formula>#ref!="YES"</formula>
    </cfRule>
  </conditionalFormatting>
  <conditionalFormatting sqref="AC61">
    <cfRule type="expression" priority="3461" aboveAverage="0" equalAverage="0" bottom="0" percent="0" rank="0" text="" dxfId="36">
      <formula>#ref!="YES"</formula>
    </cfRule>
  </conditionalFormatting>
  <conditionalFormatting sqref="AD61">
    <cfRule type="expression" priority="3462" aboveAverage="0" equalAverage="0" bottom="0" percent="0" rank="0" text="" dxfId="36">
      <formula>#ref!="YES"</formula>
    </cfRule>
  </conditionalFormatting>
  <conditionalFormatting sqref="AE61">
    <cfRule type="expression" priority="3463" aboveAverage="0" equalAverage="0" bottom="0" percent="0" rank="0" text="" dxfId="36">
      <formula>#ref!="YES"</formula>
    </cfRule>
  </conditionalFormatting>
  <conditionalFormatting sqref="AF61">
    <cfRule type="expression" priority="3464" aboveAverage="0" equalAverage="0" bottom="0" percent="0" rank="0" text="" dxfId="36">
      <formula>#ref!="YES"</formula>
    </cfRule>
  </conditionalFormatting>
  <conditionalFormatting sqref="AG61">
    <cfRule type="expression" priority="3465" aboveAverage="0" equalAverage="0" bottom="0" percent="0" rank="0" text="" dxfId="36">
      <formula>#ref!="YES"</formula>
    </cfRule>
  </conditionalFormatting>
  <conditionalFormatting sqref="AH61">
    <cfRule type="expression" priority="3466" aboveAverage="0" equalAverage="0" bottom="0" percent="0" rank="0" text="" dxfId="36">
      <formula>#ref!="YES"</formula>
    </cfRule>
  </conditionalFormatting>
  <conditionalFormatting sqref="AI61">
    <cfRule type="expression" priority="3467" aboveAverage="0" equalAverage="0" bottom="0" percent="0" rank="0" text="" dxfId="36">
      <formula>#ref!="YES"</formula>
    </cfRule>
  </conditionalFormatting>
  <conditionalFormatting sqref="AJ61">
    <cfRule type="expression" priority="3468" aboveAverage="0" equalAverage="0" bottom="0" percent="0" rank="0" text="" dxfId="36">
      <formula>#ref!="YES"</formula>
    </cfRule>
  </conditionalFormatting>
  <conditionalFormatting sqref="B62">
    <cfRule type="expression" priority="3469" aboveAverage="0" equalAverage="0" bottom="0" percent="0" rank="0" text="" dxfId="36">
      <formula>#ref!="YES"</formula>
    </cfRule>
  </conditionalFormatting>
  <conditionalFormatting sqref="C62">
    <cfRule type="expression" priority="3470" aboveAverage="0" equalAverage="0" bottom="0" percent="0" rank="0" text="" dxfId="36">
      <formula>#ref!="YES"</formula>
    </cfRule>
  </conditionalFormatting>
  <conditionalFormatting sqref="D62">
    <cfRule type="expression" priority="3471" aboveAverage="0" equalAverage="0" bottom="0" percent="0" rank="0" text="" dxfId="36">
      <formula>#ref!="YES"</formula>
    </cfRule>
  </conditionalFormatting>
  <conditionalFormatting sqref="E62">
    <cfRule type="expression" priority="3472" aboveAverage="0" equalAverage="0" bottom="0" percent="0" rank="0" text="" dxfId="36">
      <formula>#ref!="YES"</formula>
    </cfRule>
  </conditionalFormatting>
  <conditionalFormatting sqref="F62">
    <cfRule type="expression" priority="3473" aboveAverage="0" equalAverage="0" bottom="0" percent="0" rank="0" text="" dxfId="36">
      <formula>#ref!="YES"</formula>
    </cfRule>
  </conditionalFormatting>
  <conditionalFormatting sqref="G62">
    <cfRule type="expression" priority="3474" aboveAverage="0" equalAverage="0" bottom="0" percent="0" rank="0" text="" dxfId="36">
      <formula>#ref!="YES"</formula>
    </cfRule>
  </conditionalFormatting>
  <conditionalFormatting sqref="H62">
    <cfRule type="expression" priority="3475" aboveAverage="0" equalAverage="0" bottom="0" percent="0" rank="0" text="" dxfId="36">
      <formula>#ref!="YES"</formula>
    </cfRule>
  </conditionalFormatting>
  <conditionalFormatting sqref="I62">
    <cfRule type="expression" priority="3476" aboveAverage="0" equalAverage="0" bottom="0" percent="0" rank="0" text="" dxfId="36">
      <formula>#ref!="YES"</formula>
    </cfRule>
  </conditionalFormatting>
  <conditionalFormatting sqref="J62">
    <cfRule type="expression" priority="3477" aboveAverage="0" equalAverage="0" bottom="0" percent="0" rank="0" text="" dxfId="36">
      <formula>#ref!="YES"</formula>
    </cfRule>
  </conditionalFormatting>
  <conditionalFormatting sqref="K62">
    <cfRule type="expression" priority="3478" aboveAverage="0" equalAverage="0" bottom="0" percent="0" rank="0" text="" dxfId="36">
      <formula>#ref!="YES"</formula>
    </cfRule>
  </conditionalFormatting>
  <conditionalFormatting sqref="L62">
    <cfRule type="expression" priority="3479" aboveAverage="0" equalAverage="0" bottom="0" percent="0" rank="0" text="" dxfId="36">
      <formula>#ref!="YES"</formula>
    </cfRule>
  </conditionalFormatting>
  <conditionalFormatting sqref="M62">
    <cfRule type="expression" priority="3480" aboveAverage="0" equalAverage="0" bottom="0" percent="0" rank="0" text="" dxfId="36">
      <formula>#ref!="YES"</formula>
    </cfRule>
  </conditionalFormatting>
  <conditionalFormatting sqref="N62">
    <cfRule type="expression" priority="3481" aboveAverage="0" equalAverage="0" bottom="0" percent="0" rank="0" text="" dxfId="36">
      <formula>#ref!="YES"</formula>
    </cfRule>
  </conditionalFormatting>
  <conditionalFormatting sqref="O62">
    <cfRule type="expression" priority="3482" aboveAverage="0" equalAverage="0" bottom="0" percent="0" rank="0" text="" dxfId="36">
      <formula>#ref!="YES"</formula>
    </cfRule>
  </conditionalFormatting>
  <conditionalFormatting sqref="P62">
    <cfRule type="expression" priority="3483" aboveAverage="0" equalAverage="0" bottom="0" percent="0" rank="0" text="" dxfId="36">
      <formula>#ref!="YES"</formula>
    </cfRule>
  </conditionalFormatting>
  <conditionalFormatting sqref="Q62">
    <cfRule type="expression" priority="3484" aboveAverage="0" equalAverage="0" bottom="0" percent="0" rank="0" text="" dxfId="36">
      <formula>#ref!="YES"</formula>
    </cfRule>
  </conditionalFormatting>
  <conditionalFormatting sqref="R62">
    <cfRule type="expression" priority="3485" aboveAverage="0" equalAverage="0" bottom="0" percent="0" rank="0" text="" dxfId="36">
      <formula>#ref!="YES"</formula>
    </cfRule>
  </conditionalFormatting>
  <conditionalFormatting sqref="S62">
    <cfRule type="expression" priority="3486" aboveAverage="0" equalAverage="0" bottom="0" percent="0" rank="0" text="" dxfId="36">
      <formula>#ref!="YES"</formula>
    </cfRule>
  </conditionalFormatting>
  <conditionalFormatting sqref="T62">
    <cfRule type="expression" priority="3487" aboveAverage="0" equalAverage="0" bottom="0" percent="0" rank="0" text="" dxfId="36">
      <formula>#ref!="YES"</formula>
    </cfRule>
  </conditionalFormatting>
  <conditionalFormatting sqref="U62">
    <cfRule type="expression" priority="3488" aboveAverage="0" equalAverage="0" bottom="0" percent="0" rank="0" text="" dxfId="36">
      <formula>#ref!="YES"</formula>
    </cfRule>
  </conditionalFormatting>
  <conditionalFormatting sqref="V62">
    <cfRule type="expression" priority="3489" aboveAverage="0" equalAverage="0" bottom="0" percent="0" rank="0" text="" dxfId="36">
      <formula>#ref!="YES"</formula>
    </cfRule>
  </conditionalFormatting>
  <conditionalFormatting sqref="W62">
    <cfRule type="expression" priority="3490" aboveAverage="0" equalAverage="0" bottom="0" percent="0" rank="0" text="" dxfId="36">
      <formula>#ref!="YES"</formula>
    </cfRule>
  </conditionalFormatting>
  <conditionalFormatting sqref="X62">
    <cfRule type="expression" priority="3491" aboveAverage="0" equalAverage="0" bottom="0" percent="0" rank="0" text="" dxfId="36">
      <formula>#ref!="YES"</formula>
    </cfRule>
  </conditionalFormatting>
  <conditionalFormatting sqref="Y62">
    <cfRule type="expression" priority="3492" aboveAverage="0" equalAverage="0" bottom="0" percent="0" rank="0" text="" dxfId="36">
      <formula>#ref!="YES"</formula>
    </cfRule>
  </conditionalFormatting>
  <conditionalFormatting sqref="Z62">
    <cfRule type="expression" priority="3493" aboveAverage="0" equalAverage="0" bottom="0" percent="0" rank="0" text="" dxfId="36">
      <formula>#ref!="YES"</formula>
    </cfRule>
  </conditionalFormatting>
  <conditionalFormatting sqref="AA62">
    <cfRule type="expression" priority="3494" aboveAverage="0" equalAverage="0" bottom="0" percent="0" rank="0" text="" dxfId="36">
      <formula>#ref!="YES"</formula>
    </cfRule>
  </conditionalFormatting>
  <conditionalFormatting sqref="AB62">
    <cfRule type="expression" priority="3495" aboveAverage="0" equalAverage="0" bottom="0" percent="0" rank="0" text="" dxfId="36">
      <formula>#ref!="YES"</formula>
    </cfRule>
  </conditionalFormatting>
  <conditionalFormatting sqref="AC62">
    <cfRule type="expression" priority="3496" aboveAverage="0" equalAverage="0" bottom="0" percent="0" rank="0" text="" dxfId="36">
      <formula>#ref!="YES"</formula>
    </cfRule>
  </conditionalFormatting>
  <conditionalFormatting sqref="AD62">
    <cfRule type="expression" priority="3497" aboveAverage="0" equalAverage="0" bottom="0" percent="0" rank="0" text="" dxfId="36">
      <formula>#ref!="YES"</formula>
    </cfRule>
  </conditionalFormatting>
  <conditionalFormatting sqref="AE62">
    <cfRule type="expression" priority="3498" aboveAverage="0" equalAverage="0" bottom="0" percent="0" rank="0" text="" dxfId="36">
      <formula>#ref!="YES"</formula>
    </cfRule>
  </conditionalFormatting>
  <conditionalFormatting sqref="AF62">
    <cfRule type="expression" priority="3499" aboveAverage="0" equalAverage="0" bottom="0" percent="0" rank="0" text="" dxfId="36">
      <formula>#ref!="YES"</formula>
    </cfRule>
  </conditionalFormatting>
  <conditionalFormatting sqref="AG62">
    <cfRule type="expression" priority="3500" aboveAverage="0" equalAverage="0" bottom="0" percent="0" rank="0" text="" dxfId="36">
      <formula>#ref!="YES"</formula>
    </cfRule>
  </conditionalFormatting>
  <conditionalFormatting sqref="AH62">
    <cfRule type="expression" priority="3501" aboveAverage="0" equalAverage="0" bottom="0" percent="0" rank="0" text="" dxfId="36">
      <formula>#ref!="YES"</formula>
    </cfRule>
  </conditionalFormatting>
  <conditionalFormatting sqref="AI62">
    <cfRule type="expression" priority="3502" aboveAverage="0" equalAverage="0" bottom="0" percent="0" rank="0" text="" dxfId="36">
      <formula>#ref!="YES"</formula>
    </cfRule>
  </conditionalFormatting>
  <conditionalFormatting sqref="AJ62">
    <cfRule type="expression" priority="3503" aboveAverage="0" equalAverage="0" bottom="0" percent="0" rank="0" text="" dxfId="36">
      <formula>#ref!="YES"</formula>
    </cfRule>
  </conditionalFormatting>
  <conditionalFormatting sqref="B63">
    <cfRule type="expression" priority="3504" aboveAverage="0" equalAverage="0" bottom="0" percent="0" rank="0" text="" dxfId="36">
      <formula>#ref!="YES"</formula>
    </cfRule>
  </conditionalFormatting>
  <conditionalFormatting sqref="C63">
    <cfRule type="expression" priority="3505" aboveAverage="0" equalAverage="0" bottom="0" percent="0" rank="0" text="" dxfId="36">
      <formula>#ref!="YES"</formula>
    </cfRule>
  </conditionalFormatting>
  <conditionalFormatting sqref="D63">
    <cfRule type="expression" priority="3506" aboveAverage="0" equalAverage="0" bottom="0" percent="0" rank="0" text="" dxfId="36">
      <formula>#ref!="YES"</formula>
    </cfRule>
  </conditionalFormatting>
  <conditionalFormatting sqref="E63">
    <cfRule type="expression" priority="3507" aboveAverage="0" equalAverage="0" bottom="0" percent="0" rank="0" text="" dxfId="36">
      <formula>#ref!="YES"</formula>
    </cfRule>
  </conditionalFormatting>
  <conditionalFormatting sqref="F63">
    <cfRule type="expression" priority="3508" aboveAverage="0" equalAverage="0" bottom="0" percent="0" rank="0" text="" dxfId="36">
      <formula>#ref!="YES"</formula>
    </cfRule>
  </conditionalFormatting>
  <conditionalFormatting sqref="G63">
    <cfRule type="expression" priority="3509" aboveAverage="0" equalAverage="0" bottom="0" percent="0" rank="0" text="" dxfId="36">
      <formula>#ref!="YES"</formula>
    </cfRule>
  </conditionalFormatting>
  <conditionalFormatting sqref="H63">
    <cfRule type="expression" priority="3510" aboveAverage="0" equalAverage="0" bottom="0" percent="0" rank="0" text="" dxfId="36">
      <formula>#ref!="YES"</formula>
    </cfRule>
  </conditionalFormatting>
  <conditionalFormatting sqref="I63">
    <cfRule type="expression" priority="3511" aboveAverage="0" equalAverage="0" bottom="0" percent="0" rank="0" text="" dxfId="36">
      <formula>#ref!="YES"</formula>
    </cfRule>
  </conditionalFormatting>
  <conditionalFormatting sqref="J63">
    <cfRule type="expression" priority="3512" aboveAverage="0" equalAverage="0" bottom="0" percent="0" rank="0" text="" dxfId="36">
      <formula>#ref!="YES"</formula>
    </cfRule>
  </conditionalFormatting>
  <conditionalFormatting sqref="K63">
    <cfRule type="expression" priority="3513" aboveAverage="0" equalAverage="0" bottom="0" percent="0" rank="0" text="" dxfId="36">
      <formula>#ref!="YES"</formula>
    </cfRule>
  </conditionalFormatting>
  <conditionalFormatting sqref="L63">
    <cfRule type="expression" priority="3514" aboveAverage="0" equalAverage="0" bottom="0" percent="0" rank="0" text="" dxfId="36">
      <formula>#ref!="YES"</formula>
    </cfRule>
  </conditionalFormatting>
  <conditionalFormatting sqref="M63">
    <cfRule type="expression" priority="3515" aboveAverage="0" equalAverage="0" bottom="0" percent="0" rank="0" text="" dxfId="36">
      <formula>#ref!="YES"</formula>
    </cfRule>
  </conditionalFormatting>
  <conditionalFormatting sqref="N63">
    <cfRule type="expression" priority="3516" aboveAverage="0" equalAverage="0" bottom="0" percent="0" rank="0" text="" dxfId="36">
      <formula>#ref!="YES"</formula>
    </cfRule>
  </conditionalFormatting>
  <conditionalFormatting sqref="O63">
    <cfRule type="expression" priority="3517" aboveAverage="0" equalAverage="0" bottom="0" percent="0" rank="0" text="" dxfId="36">
      <formula>#ref!="YES"</formula>
    </cfRule>
  </conditionalFormatting>
  <conditionalFormatting sqref="P63">
    <cfRule type="expression" priority="3518" aboveAverage="0" equalAverage="0" bottom="0" percent="0" rank="0" text="" dxfId="36">
      <formula>#ref!="YES"</formula>
    </cfRule>
  </conditionalFormatting>
  <conditionalFormatting sqref="Q63">
    <cfRule type="expression" priority="3519" aboveAverage="0" equalAverage="0" bottom="0" percent="0" rank="0" text="" dxfId="36">
      <formula>#ref!="YES"</formula>
    </cfRule>
  </conditionalFormatting>
  <conditionalFormatting sqref="R63">
    <cfRule type="expression" priority="3520" aboveAverage="0" equalAverage="0" bottom="0" percent="0" rank="0" text="" dxfId="36">
      <formula>#ref!="YES"</formula>
    </cfRule>
  </conditionalFormatting>
  <conditionalFormatting sqref="S63">
    <cfRule type="expression" priority="3521" aboveAverage="0" equalAverage="0" bottom="0" percent="0" rank="0" text="" dxfId="36">
      <formula>#ref!="YES"</formula>
    </cfRule>
  </conditionalFormatting>
  <conditionalFormatting sqref="T63">
    <cfRule type="expression" priority="3522" aboveAverage="0" equalAverage="0" bottom="0" percent="0" rank="0" text="" dxfId="36">
      <formula>#ref!="YES"</formula>
    </cfRule>
  </conditionalFormatting>
  <conditionalFormatting sqref="U63">
    <cfRule type="expression" priority="3523" aboveAverage="0" equalAverage="0" bottom="0" percent="0" rank="0" text="" dxfId="36">
      <formula>#ref!="YES"</formula>
    </cfRule>
  </conditionalFormatting>
  <conditionalFormatting sqref="V63">
    <cfRule type="expression" priority="3524" aboveAverage="0" equalAverage="0" bottom="0" percent="0" rank="0" text="" dxfId="36">
      <formula>#ref!="YES"</formula>
    </cfRule>
  </conditionalFormatting>
  <conditionalFormatting sqref="W63">
    <cfRule type="expression" priority="3525" aboveAverage="0" equalAverage="0" bottom="0" percent="0" rank="0" text="" dxfId="36">
      <formula>#ref!="YES"</formula>
    </cfRule>
  </conditionalFormatting>
  <conditionalFormatting sqref="X63">
    <cfRule type="expression" priority="3526" aboveAverage="0" equalAverage="0" bottom="0" percent="0" rank="0" text="" dxfId="36">
      <formula>#ref!="YES"</formula>
    </cfRule>
  </conditionalFormatting>
  <conditionalFormatting sqref="Y63">
    <cfRule type="expression" priority="3527" aboveAverage="0" equalAverage="0" bottom="0" percent="0" rank="0" text="" dxfId="36">
      <formula>#ref!="YES"</formula>
    </cfRule>
  </conditionalFormatting>
  <conditionalFormatting sqref="Z63">
    <cfRule type="expression" priority="3528" aboveAverage="0" equalAverage="0" bottom="0" percent="0" rank="0" text="" dxfId="36">
      <formula>#ref!="YES"</formula>
    </cfRule>
  </conditionalFormatting>
  <conditionalFormatting sqref="AA63">
    <cfRule type="expression" priority="3529" aboveAverage="0" equalAverage="0" bottom="0" percent="0" rank="0" text="" dxfId="36">
      <formula>#ref!="YES"</formula>
    </cfRule>
  </conditionalFormatting>
  <conditionalFormatting sqref="AB63">
    <cfRule type="expression" priority="3530" aboveAverage="0" equalAverage="0" bottom="0" percent="0" rank="0" text="" dxfId="36">
      <formula>#ref!="YES"</formula>
    </cfRule>
  </conditionalFormatting>
  <conditionalFormatting sqref="AC63">
    <cfRule type="expression" priority="3531" aboveAverage="0" equalAverage="0" bottom="0" percent="0" rank="0" text="" dxfId="36">
      <formula>#ref!="YES"</formula>
    </cfRule>
  </conditionalFormatting>
  <conditionalFormatting sqref="AD63">
    <cfRule type="expression" priority="3532" aboveAverage="0" equalAverage="0" bottom="0" percent="0" rank="0" text="" dxfId="36">
      <formula>#ref!="YES"</formula>
    </cfRule>
  </conditionalFormatting>
  <conditionalFormatting sqref="AE63">
    <cfRule type="expression" priority="3533" aboveAverage="0" equalAverage="0" bottom="0" percent="0" rank="0" text="" dxfId="36">
      <formula>#ref!="YES"</formula>
    </cfRule>
  </conditionalFormatting>
  <conditionalFormatting sqref="AF63">
    <cfRule type="expression" priority="3534" aboveAverage="0" equalAverage="0" bottom="0" percent="0" rank="0" text="" dxfId="36">
      <formula>#ref!="YES"</formula>
    </cfRule>
  </conditionalFormatting>
  <conditionalFormatting sqref="AG63">
    <cfRule type="expression" priority="3535" aboveAverage="0" equalAverage="0" bottom="0" percent="0" rank="0" text="" dxfId="36">
      <formula>#ref!="YES"</formula>
    </cfRule>
  </conditionalFormatting>
  <conditionalFormatting sqref="AH63">
    <cfRule type="expression" priority="3536" aboveAverage="0" equalAverage="0" bottom="0" percent="0" rank="0" text="" dxfId="36">
      <formula>#ref!="YES"</formula>
    </cfRule>
  </conditionalFormatting>
  <conditionalFormatting sqref="AI63">
    <cfRule type="expression" priority="3537" aboveAverage="0" equalAverage="0" bottom="0" percent="0" rank="0" text="" dxfId="36">
      <formula>#ref!="YES"</formula>
    </cfRule>
  </conditionalFormatting>
  <conditionalFormatting sqref="AJ63">
    <cfRule type="expression" priority="3538" aboveAverage="0" equalAverage="0" bottom="0" percent="0" rank="0" text="" dxfId="36">
      <formula>#ref!="YES"</formula>
    </cfRule>
  </conditionalFormatting>
  <conditionalFormatting sqref="B64">
    <cfRule type="expression" priority="3539" aboveAverage="0" equalAverage="0" bottom="0" percent="0" rank="0" text="" dxfId="36">
      <formula>#ref!="YES"</formula>
    </cfRule>
  </conditionalFormatting>
  <conditionalFormatting sqref="C64">
    <cfRule type="expression" priority="3540" aboveAverage="0" equalAverage="0" bottom="0" percent="0" rank="0" text="" dxfId="36">
      <formula>#ref!="YES"</formula>
    </cfRule>
  </conditionalFormatting>
  <conditionalFormatting sqref="D64">
    <cfRule type="expression" priority="3541" aboveAverage="0" equalAverage="0" bottom="0" percent="0" rank="0" text="" dxfId="36">
      <formula>#ref!="YES"</formula>
    </cfRule>
  </conditionalFormatting>
  <conditionalFormatting sqref="E64">
    <cfRule type="expression" priority="3542" aboveAverage="0" equalAverage="0" bottom="0" percent="0" rank="0" text="" dxfId="36">
      <formula>#ref!="YES"</formula>
    </cfRule>
  </conditionalFormatting>
  <conditionalFormatting sqref="F64">
    <cfRule type="expression" priority="3543" aboveAverage="0" equalAverage="0" bottom="0" percent="0" rank="0" text="" dxfId="36">
      <formula>#ref!="YES"</formula>
    </cfRule>
  </conditionalFormatting>
  <conditionalFormatting sqref="G64">
    <cfRule type="expression" priority="3544" aboveAverage="0" equalAverage="0" bottom="0" percent="0" rank="0" text="" dxfId="36">
      <formula>#ref!="YES"</formula>
    </cfRule>
  </conditionalFormatting>
  <conditionalFormatting sqref="H64">
    <cfRule type="expression" priority="3545" aboveAverage="0" equalAverage="0" bottom="0" percent="0" rank="0" text="" dxfId="36">
      <formula>#ref!="YES"</formula>
    </cfRule>
  </conditionalFormatting>
  <conditionalFormatting sqref="I64">
    <cfRule type="expression" priority="3546" aboveAverage="0" equalAverage="0" bottom="0" percent="0" rank="0" text="" dxfId="36">
      <formula>#ref!="YES"</formula>
    </cfRule>
  </conditionalFormatting>
  <conditionalFormatting sqref="J64">
    <cfRule type="expression" priority="3547" aboveAverage="0" equalAverage="0" bottom="0" percent="0" rank="0" text="" dxfId="36">
      <formula>#ref!="YES"</formula>
    </cfRule>
  </conditionalFormatting>
  <conditionalFormatting sqref="K64">
    <cfRule type="expression" priority="3548" aboveAverage="0" equalAverage="0" bottom="0" percent="0" rank="0" text="" dxfId="36">
      <formula>#ref!="YES"</formula>
    </cfRule>
  </conditionalFormatting>
  <conditionalFormatting sqref="L64">
    <cfRule type="expression" priority="3549" aboveAverage="0" equalAverage="0" bottom="0" percent="0" rank="0" text="" dxfId="36">
      <formula>#ref!="YES"</formula>
    </cfRule>
  </conditionalFormatting>
  <conditionalFormatting sqref="M64">
    <cfRule type="expression" priority="3550" aboveAverage="0" equalAverage="0" bottom="0" percent="0" rank="0" text="" dxfId="36">
      <formula>#ref!="YES"</formula>
    </cfRule>
  </conditionalFormatting>
  <conditionalFormatting sqref="N64">
    <cfRule type="expression" priority="3551" aboveAverage="0" equalAverage="0" bottom="0" percent="0" rank="0" text="" dxfId="36">
      <formula>#ref!="YES"</formula>
    </cfRule>
  </conditionalFormatting>
  <conditionalFormatting sqref="O64">
    <cfRule type="expression" priority="3552" aboveAverage="0" equalAverage="0" bottom="0" percent="0" rank="0" text="" dxfId="36">
      <formula>#ref!="YES"</formula>
    </cfRule>
  </conditionalFormatting>
  <conditionalFormatting sqref="P64">
    <cfRule type="expression" priority="3553" aboveAverage="0" equalAverage="0" bottom="0" percent="0" rank="0" text="" dxfId="36">
      <formula>#ref!="YES"</formula>
    </cfRule>
  </conditionalFormatting>
  <conditionalFormatting sqref="Q64">
    <cfRule type="expression" priority="3554" aboveAverage="0" equalAverage="0" bottom="0" percent="0" rank="0" text="" dxfId="36">
      <formula>#ref!="YES"</formula>
    </cfRule>
  </conditionalFormatting>
  <conditionalFormatting sqref="R64">
    <cfRule type="expression" priority="3555" aboveAverage="0" equalAverage="0" bottom="0" percent="0" rank="0" text="" dxfId="36">
      <formula>#ref!="YES"</formula>
    </cfRule>
  </conditionalFormatting>
  <conditionalFormatting sqref="S64">
    <cfRule type="expression" priority="3556" aboveAverage="0" equalAverage="0" bottom="0" percent="0" rank="0" text="" dxfId="36">
      <formula>#ref!="YES"</formula>
    </cfRule>
  </conditionalFormatting>
  <conditionalFormatting sqref="T64">
    <cfRule type="expression" priority="3557" aboveAverage="0" equalAverage="0" bottom="0" percent="0" rank="0" text="" dxfId="36">
      <formula>#ref!="YES"</formula>
    </cfRule>
  </conditionalFormatting>
  <conditionalFormatting sqref="U64">
    <cfRule type="expression" priority="3558" aboveAverage="0" equalAverage="0" bottom="0" percent="0" rank="0" text="" dxfId="36">
      <formula>#ref!="YES"</formula>
    </cfRule>
  </conditionalFormatting>
  <conditionalFormatting sqref="V64">
    <cfRule type="expression" priority="3559" aboveAverage="0" equalAverage="0" bottom="0" percent="0" rank="0" text="" dxfId="36">
      <formula>#ref!="YES"</formula>
    </cfRule>
  </conditionalFormatting>
  <conditionalFormatting sqref="W64">
    <cfRule type="expression" priority="3560" aboveAverage="0" equalAverage="0" bottom="0" percent="0" rank="0" text="" dxfId="36">
      <formula>#ref!="YES"</formula>
    </cfRule>
  </conditionalFormatting>
  <conditionalFormatting sqref="X64">
    <cfRule type="expression" priority="3561" aboveAverage="0" equalAverage="0" bottom="0" percent="0" rank="0" text="" dxfId="36">
      <formula>#ref!="YES"</formula>
    </cfRule>
  </conditionalFormatting>
  <conditionalFormatting sqref="Y64">
    <cfRule type="expression" priority="3562" aboveAverage="0" equalAverage="0" bottom="0" percent="0" rank="0" text="" dxfId="36">
      <formula>#ref!="YES"</formula>
    </cfRule>
  </conditionalFormatting>
  <conditionalFormatting sqref="Z64">
    <cfRule type="expression" priority="3563" aboveAverage="0" equalAverage="0" bottom="0" percent="0" rank="0" text="" dxfId="36">
      <formula>#ref!="YES"</formula>
    </cfRule>
  </conditionalFormatting>
  <conditionalFormatting sqref="AA64">
    <cfRule type="expression" priority="3564" aboveAverage="0" equalAverage="0" bottom="0" percent="0" rank="0" text="" dxfId="36">
      <formula>#ref!="YES"</formula>
    </cfRule>
  </conditionalFormatting>
  <conditionalFormatting sqref="AB64">
    <cfRule type="expression" priority="3565" aboveAverage="0" equalAverage="0" bottom="0" percent="0" rank="0" text="" dxfId="36">
      <formula>#ref!="YES"</formula>
    </cfRule>
  </conditionalFormatting>
  <conditionalFormatting sqref="AC64">
    <cfRule type="expression" priority="3566" aboveAverage="0" equalAverage="0" bottom="0" percent="0" rank="0" text="" dxfId="36">
      <formula>#ref!="YES"</formula>
    </cfRule>
  </conditionalFormatting>
  <conditionalFormatting sqref="AD64">
    <cfRule type="expression" priority="3567" aboveAverage="0" equalAverage="0" bottom="0" percent="0" rank="0" text="" dxfId="36">
      <formula>#ref!="YES"</formula>
    </cfRule>
  </conditionalFormatting>
  <conditionalFormatting sqref="AE64">
    <cfRule type="expression" priority="3568" aboveAverage="0" equalAverage="0" bottom="0" percent="0" rank="0" text="" dxfId="36">
      <formula>#ref!="YES"</formula>
    </cfRule>
  </conditionalFormatting>
  <conditionalFormatting sqref="AF64">
    <cfRule type="expression" priority="3569" aboveAverage="0" equalAverage="0" bottom="0" percent="0" rank="0" text="" dxfId="36">
      <formula>#ref!="YES"</formula>
    </cfRule>
  </conditionalFormatting>
  <conditionalFormatting sqref="AG64">
    <cfRule type="expression" priority="3570" aboveAverage="0" equalAverage="0" bottom="0" percent="0" rank="0" text="" dxfId="36">
      <formula>#ref!="YES"</formula>
    </cfRule>
  </conditionalFormatting>
  <conditionalFormatting sqref="AH64">
    <cfRule type="expression" priority="3571" aboveAverage="0" equalAverage="0" bottom="0" percent="0" rank="0" text="" dxfId="36">
      <formula>#ref!="YES"</formula>
    </cfRule>
  </conditionalFormatting>
  <conditionalFormatting sqref="AI64">
    <cfRule type="expression" priority="3572" aboveAverage="0" equalAverage="0" bottom="0" percent="0" rank="0" text="" dxfId="36">
      <formula>#ref!="YES"</formula>
    </cfRule>
  </conditionalFormatting>
  <conditionalFormatting sqref="AJ64">
    <cfRule type="expression" priority="3573" aboveAverage="0" equalAverage="0" bottom="0" percent="0" rank="0" text="" dxfId="36">
      <formula>#ref!="YES"</formula>
    </cfRule>
  </conditionalFormatting>
  <conditionalFormatting sqref="B65">
    <cfRule type="expression" priority="3574" aboveAverage="0" equalAverage="0" bottom="0" percent="0" rank="0" text="" dxfId="36">
      <formula>#ref!="YES"</formula>
    </cfRule>
  </conditionalFormatting>
  <conditionalFormatting sqref="C65">
    <cfRule type="expression" priority="3575" aboveAverage="0" equalAverage="0" bottom="0" percent="0" rank="0" text="" dxfId="36">
      <formula>#ref!="YES"</formula>
    </cfRule>
  </conditionalFormatting>
  <conditionalFormatting sqref="D65">
    <cfRule type="expression" priority="3576" aboveAverage="0" equalAverage="0" bottom="0" percent="0" rank="0" text="" dxfId="36">
      <formula>#ref!="YES"</formula>
    </cfRule>
  </conditionalFormatting>
  <conditionalFormatting sqref="E65">
    <cfRule type="expression" priority="3577" aboveAverage="0" equalAverage="0" bottom="0" percent="0" rank="0" text="" dxfId="36">
      <formula>#ref!="YES"</formula>
    </cfRule>
  </conditionalFormatting>
  <conditionalFormatting sqref="F65">
    <cfRule type="expression" priority="3578" aboveAverage="0" equalAverage="0" bottom="0" percent="0" rank="0" text="" dxfId="36">
      <formula>#ref!="YES"</formula>
    </cfRule>
  </conditionalFormatting>
  <conditionalFormatting sqref="G65">
    <cfRule type="expression" priority="3579" aboveAverage="0" equalAverage="0" bottom="0" percent="0" rank="0" text="" dxfId="36">
      <formula>#ref!="YES"</formula>
    </cfRule>
  </conditionalFormatting>
  <conditionalFormatting sqref="H65">
    <cfRule type="expression" priority="3580" aboveAverage="0" equalAverage="0" bottom="0" percent="0" rank="0" text="" dxfId="36">
      <formula>#ref!="YES"</formula>
    </cfRule>
  </conditionalFormatting>
  <conditionalFormatting sqref="I65">
    <cfRule type="expression" priority="3581" aboveAverage="0" equalAverage="0" bottom="0" percent="0" rank="0" text="" dxfId="36">
      <formula>#ref!="YES"</formula>
    </cfRule>
  </conditionalFormatting>
  <conditionalFormatting sqref="J65">
    <cfRule type="expression" priority="3582" aboveAverage="0" equalAverage="0" bottom="0" percent="0" rank="0" text="" dxfId="36">
      <formula>#ref!="YES"</formula>
    </cfRule>
  </conditionalFormatting>
  <conditionalFormatting sqref="K65">
    <cfRule type="expression" priority="3583" aboveAverage="0" equalAverage="0" bottom="0" percent="0" rank="0" text="" dxfId="36">
      <formula>#ref!="YES"</formula>
    </cfRule>
  </conditionalFormatting>
  <conditionalFormatting sqref="L65">
    <cfRule type="expression" priority="3584" aboveAverage="0" equalAverage="0" bottom="0" percent="0" rank="0" text="" dxfId="36">
      <formula>#ref!="YES"</formula>
    </cfRule>
  </conditionalFormatting>
  <conditionalFormatting sqref="M65">
    <cfRule type="expression" priority="3585" aboveAverage="0" equalAverage="0" bottom="0" percent="0" rank="0" text="" dxfId="36">
      <formula>#ref!="YES"</formula>
    </cfRule>
  </conditionalFormatting>
  <conditionalFormatting sqref="N65">
    <cfRule type="expression" priority="3586" aboveAverage="0" equalAverage="0" bottom="0" percent="0" rank="0" text="" dxfId="36">
      <formula>#ref!="YES"</formula>
    </cfRule>
  </conditionalFormatting>
  <conditionalFormatting sqref="O65">
    <cfRule type="expression" priority="3587" aboveAverage="0" equalAverage="0" bottom="0" percent="0" rank="0" text="" dxfId="36">
      <formula>#ref!="YES"</formula>
    </cfRule>
  </conditionalFormatting>
  <conditionalFormatting sqref="P65">
    <cfRule type="expression" priority="3588" aboveAverage="0" equalAverage="0" bottom="0" percent="0" rank="0" text="" dxfId="36">
      <formula>#ref!="YES"</formula>
    </cfRule>
  </conditionalFormatting>
  <conditionalFormatting sqref="Q65">
    <cfRule type="expression" priority="3589" aboveAverage="0" equalAverage="0" bottom="0" percent="0" rank="0" text="" dxfId="36">
      <formula>#ref!="YES"</formula>
    </cfRule>
  </conditionalFormatting>
  <conditionalFormatting sqref="R65">
    <cfRule type="expression" priority="3590" aboveAverage="0" equalAverage="0" bottom="0" percent="0" rank="0" text="" dxfId="36">
      <formula>#ref!="YES"</formula>
    </cfRule>
  </conditionalFormatting>
  <conditionalFormatting sqref="S65">
    <cfRule type="expression" priority="3591" aboveAverage="0" equalAverage="0" bottom="0" percent="0" rank="0" text="" dxfId="36">
      <formula>#ref!="YES"</formula>
    </cfRule>
  </conditionalFormatting>
  <conditionalFormatting sqref="T65">
    <cfRule type="expression" priority="3592" aboveAverage="0" equalAverage="0" bottom="0" percent="0" rank="0" text="" dxfId="36">
      <formula>#ref!="YES"</formula>
    </cfRule>
  </conditionalFormatting>
  <conditionalFormatting sqref="U65">
    <cfRule type="expression" priority="3593" aboveAverage="0" equalAverage="0" bottom="0" percent="0" rank="0" text="" dxfId="36">
      <formula>#ref!="YES"</formula>
    </cfRule>
  </conditionalFormatting>
  <conditionalFormatting sqref="V65">
    <cfRule type="expression" priority="3594" aboveAverage="0" equalAverage="0" bottom="0" percent="0" rank="0" text="" dxfId="36">
      <formula>#ref!="YES"</formula>
    </cfRule>
  </conditionalFormatting>
  <conditionalFormatting sqref="W65">
    <cfRule type="expression" priority="3595" aboveAverage="0" equalAverage="0" bottom="0" percent="0" rank="0" text="" dxfId="36">
      <formula>#ref!="YES"</formula>
    </cfRule>
  </conditionalFormatting>
  <conditionalFormatting sqref="X65">
    <cfRule type="expression" priority="3596" aboveAverage="0" equalAverage="0" bottom="0" percent="0" rank="0" text="" dxfId="36">
      <formula>#ref!="YES"</formula>
    </cfRule>
  </conditionalFormatting>
  <conditionalFormatting sqref="Y65">
    <cfRule type="expression" priority="3597" aboveAverage="0" equalAverage="0" bottom="0" percent="0" rank="0" text="" dxfId="36">
      <formula>#ref!="YES"</formula>
    </cfRule>
  </conditionalFormatting>
  <conditionalFormatting sqref="Z65">
    <cfRule type="expression" priority="3598" aboveAverage="0" equalAverage="0" bottom="0" percent="0" rank="0" text="" dxfId="36">
      <formula>#ref!="YES"</formula>
    </cfRule>
  </conditionalFormatting>
  <conditionalFormatting sqref="AA65">
    <cfRule type="expression" priority="3599" aboveAverage="0" equalAverage="0" bottom="0" percent="0" rank="0" text="" dxfId="36">
      <formula>#ref!="YES"</formula>
    </cfRule>
  </conditionalFormatting>
  <conditionalFormatting sqref="AB65">
    <cfRule type="expression" priority="3600" aboveAverage="0" equalAverage="0" bottom="0" percent="0" rank="0" text="" dxfId="36">
      <formula>#ref!="YES"</formula>
    </cfRule>
  </conditionalFormatting>
  <conditionalFormatting sqref="AC65">
    <cfRule type="expression" priority="3601" aboveAverage="0" equalAverage="0" bottom="0" percent="0" rank="0" text="" dxfId="36">
      <formula>#ref!="YES"</formula>
    </cfRule>
  </conditionalFormatting>
  <conditionalFormatting sqref="AD65">
    <cfRule type="expression" priority="3602" aboveAverage="0" equalAverage="0" bottom="0" percent="0" rank="0" text="" dxfId="36">
      <formula>#ref!="YES"</formula>
    </cfRule>
  </conditionalFormatting>
  <conditionalFormatting sqref="AE65">
    <cfRule type="expression" priority="3603" aboveAverage="0" equalAverage="0" bottom="0" percent="0" rank="0" text="" dxfId="36">
      <formula>#ref!="YES"</formula>
    </cfRule>
  </conditionalFormatting>
  <conditionalFormatting sqref="AF65">
    <cfRule type="expression" priority="3604" aboveAverage="0" equalAverage="0" bottom="0" percent="0" rank="0" text="" dxfId="36">
      <formula>#ref!="YES"</formula>
    </cfRule>
  </conditionalFormatting>
  <conditionalFormatting sqref="AG65">
    <cfRule type="expression" priority="3605" aboveAverage="0" equalAverage="0" bottom="0" percent="0" rank="0" text="" dxfId="36">
      <formula>#ref!="YES"</formula>
    </cfRule>
  </conditionalFormatting>
  <conditionalFormatting sqref="AH65">
    <cfRule type="expression" priority="3606" aboveAverage="0" equalAverage="0" bottom="0" percent="0" rank="0" text="" dxfId="36">
      <formula>#ref!="YES"</formula>
    </cfRule>
  </conditionalFormatting>
  <conditionalFormatting sqref="AI65">
    <cfRule type="expression" priority="3607" aboveAverage="0" equalAverage="0" bottom="0" percent="0" rank="0" text="" dxfId="36">
      <formula>#ref!="YES"</formula>
    </cfRule>
  </conditionalFormatting>
  <conditionalFormatting sqref="AJ65">
    <cfRule type="expression" priority="3608" aboveAverage="0" equalAverage="0" bottom="0" percent="0" rank="0" text="" dxfId="36">
      <formula>#ref!="YES"</formula>
    </cfRule>
  </conditionalFormatting>
  <conditionalFormatting sqref="B66">
    <cfRule type="expression" priority="3609" aboveAverage="0" equalAverage="0" bottom="0" percent="0" rank="0" text="" dxfId="36">
      <formula>#ref!="YES"</formula>
    </cfRule>
  </conditionalFormatting>
  <conditionalFormatting sqref="C66">
    <cfRule type="expression" priority="3610" aboveAverage="0" equalAverage="0" bottom="0" percent="0" rank="0" text="" dxfId="36">
      <formula>#ref!="YES"</formula>
    </cfRule>
  </conditionalFormatting>
  <conditionalFormatting sqref="D66">
    <cfRule type="expression" priority="3611" aboveAverage="0" equalAverage="0" bottom="0" percent="0" rank="0" text="" dxfId="36">
      <formula>#ref!="YES"</formula>
    </cfRule>
  </conditionalFormatting>
  <conditionalFormatting sqref="E66">
    <cfRule type="expression" priority="3612" aboveAverage="0" equalAverage="0" bottom="0" percent="0" rank="0" text="" dxfId="36">
      <formula>#ref!="YES"</formula>
    </cfRule>
  </conditionalFormatting>
  <conditionalFormatting sqref="F66">
    <cfRule type="expression" priority="3613" aboveAverage="0" equalAverage="0" bottom="0" percent="0" rank="0" text="" dxfId="36">
      <formula>#ref!="YES"</formula>
    </cfRule>
  </conditionalFormatting>
  <conditionalFormatting sqref="G66">
    <cfRule type="expression" priority="3614" aboveAverage="0" equalAverage="0" bottom="0" percent="0" rank="0" text="" dxfId="36">
      <formula>#ref!="YES"</formula>
    </cfRule>
  </conditionalFormatting>
  <conditionalFormatting sqref="H66">
    <cfRule type="expression" priority="3615" aboveAverage="0" equalAverage="0" bottom="0" percent="0" rank="0" text="" dxfId="36">
      <formula>#ref!="YES"</formula>
    </cfRule>
  </conditionalFormatting>
  <conditionalFormatting sqref="I66">
    <cfRule type="expression" priority="3616" aboveAverage="0" equalAverage="0" bottom="0" percent="0" rank="0" text="" dxfId="36">
      <formula>#ref!="YES"</formula>
    </cfRule>
  </conditionalFormatting>
  <conditionalFormatting sqref="J66">
    <cfRule type="expression" priority="3617" aboveAverage="0" equalAverage="0" bottom="0" percent="0" rank="0" text="" dxfId="36">
      <formula>#ref!="YES"</formula>
    </cfRule>
  </conditionalFormatting>
  <conditionalFormatting sqref="K66">
    <cfRule type="expression" priority="3618" aboveAverage="0" equalAverage="0" bottom="0" percent="0" rank="0" text="" dxfId="36">
      <formula>#ref!="YES"</formula>
    </cfRule>
  </conditionalFormatting>
  <conditionalFormatting sqref="L66">
    <cfRule type="expression" priority="3619" aboveAverage="0" equalAverage="0" bottom="0" percent="0" rank="0" text="" dxfId="36">
      <formula>#ref!="YES"</formula>
    </cfRule>
  </conditionalFormatting>
  <conditionalFormatting sqref="M66">
    <cfRule type="expression" priority="3620" aboveAverage="0" equalAverage="0" bottom="0" percent="0" rank="0" text="" dxfId="36">
      <formula>#ref!="YES"</formula>
    </cfRule>
  </conditionalFormatting>
  <conditionalFormatting sqref="N66">
    <cfRule type="expression" priority="3621" aboveAverage="0" equalAverage="0" bottom="0" percent="0" rank="0" text="" dxfId="36">
      <formula>#ref!="YES"</formula>
    </cfRule>
  </conditionalFormatting>
  <conditionalFormatting sqref="O66">
    <cfRule type="expression" priority="3622" aboveAverage="0" equalAverage="0" bottom="0" percent="0" rank="0" text="" dxfId="36">
      <formula>#ref!="YES"</formula>
    </cfRule>
  </conditionalFormatting>
  <conditionalFormatting sqref="P66">
    <cfRule type="expression" priority="3623" aboveAverage="0" equalAverage="0" bottom="0" percent="0" rank="0" text="" dxfId="36">
      <formula>#ref!="YES"</formula>
    </cfRule>
  </conditionalFormatting>
  <conditionalFormatting sqref="Q66">
    <cfRule type="expression" priority="3624" aboveAverage="0" equalAverage="0" bottom="0" percent="0" rank="0" text="" dxfId="36">
      <formula>#ref!="YES"</formula>
    </cfRule>
  </conditionalFormatting>
  <conditionalFormatting sqref="R66">
    <cfRule type="expression" priority="3625" aboveAverage="0" equalAverage="0" bottom="0" percent="0" rank="0" text="" dxfId="36">
      <formula>#ref!="YES"</formula>
    </cfRule>
  </conditionalFormatting>
  <conditionalFormatting sqref="S66">
    <cfRule type="expression" priority="3626" aboveAverage="0" equalAverage="0" bottom="0" percent="0" rank="0" text="" dxfId="36">
      <formula>#ref!="YES"</formula>
    </cfRule>
  </conditionalFormatting>
  <conditionalFormatting sqref="T66">
    <cfRule type="expression" priority="3627" aboveAverage="0" equalAverage="0" bottom="0" percent="0" rank="0" text="" dxfId="36">
      <formula>#ref!="YES"</formula>
    </cfRule>
  </conditionalFormatting>
  <conditionalFormatting sqref="U66">
    <cfRule type="expression" priority="3628" aboveAverage="0" equalAverage="0" bottom="0" percent="0" rank="0" text="" dxfId="36">
      <formula>#ref!="YES"</formula>
    </cfRule>
  </conditionalFormatting>
  <conditionalFormatting sqref="V66">
    <cfRule type="expression" priority="3629" aboveAverage="0" equalAverage="0" bottom="0" percent="0" rank="0" text="" dxfId="36">
      <formula>#ref!="YES"</formula>
    </cfRule>
  </conditionalFormatting>
  <conditionalFormatting sqref="W66">
    <cfRule type="expression" priority="3630" aboveAverage="0" equalAverage="0" bottom="0" percent="0" rank="0" text="" dxfId="36">
      <formula>#ref!="YES"</formula>
    </cfRule>
  </conditionalFormatting>
  <conditionalFormatting sqref="X66">
    <cfRule type="expression" priority="3631" aboveAverage="0" equalAverage="0" bottom="0" percent="0" rank="0" text="" dxfId="36">
      <formula>#ref!="YES"</formula>
    </cfRule>
  </conditionalFormatting>
  <conditionalFormatting sqref="Y66">
    <cfRule type="expression" priority="3632" aboveAverage="0" equalAverage="0" bottom="0" percent="0" rank="0" text="" dxfId="36">
      <formula>#ref!="YES"</formula>
    </cfRule>
  </conditionalFormatting>
  <conditionalFormatting sqref="Z66">
    <cfRule type="expression" priority="3633" aboveAverage="0" equalAverage="0" bottom="0" percent="0" rank="0" text="" dxfId="36">
      <formula>#ref!="YES"</formula>
    </cfRule>
  </conditionalFormatting>
  <conditionalFormatting sqref="AA66">
    <cfRule type="expression" priority="3634" aboveAverage="0" equalAverage="0" bottom="0" percent="0" rank="0" text="" dxfId="36">
      <formula>#ref!="YES"</formula>
    </cfRule>
  </conditionalFormatting>
  <conditionalFormatting sqref="AB66">
    <cfRule type="expression" priority="3635" aboveAverage="0" equalAverage="0" bottom="0" percent="0" rank="0" text="" dxfId="36">
      <formula>#ref!="YES"</formula>
    </cfRule>
  </conditionalFormatting>
  <conditionalFormatting sqref="AC66">
    <cfRule type="expression" priority="3636" aboveAverage="0" equalAverage="0" bottom="0" percent="0" rank="0" text="" dxfId="36">
      <formula>#ref!="YES"</formula>
    </cfRule>
  </conditionalFormatting>
  <conditionalFormatting sqref="AD66">
    <cfRule type="expression" priority="3637" aboveAverage="0" equalAverage="0" bottom="0" percent="0" rank="0" text="" dxfId="36">
      <formula>#ref!="YES"</formula>
    </cfRule>
  </conditionalFormatting>
  <conditionalFormatting sqref="AE66">
    <cfRule type="expression" priority="3638" aboveAverage="0" equalAverage="0" bottom="0" percent="0" rank="0" text="" dxfId="36">
      <formula>#ref!="YES"</formula>
    </cfRule>
  </conditionalFormatting>
  <conditionalFormatting sqref="AF66">
    <cfRule type="expression" priority="3639" aboveAverage="0" equalAverage="0" bottom="0" percent="0" rank="0" text="" dxfId="36">
      <formula>#ref!="YES"</formula>
    </cfRule>
  </conditionalFormatting>
  <conditionalFormatting sqref="AG66">
    <cfRule type="expression" priority="3640" aboveAverage="0" equalAverage="0" bottom="0" percent="0" rank="0" text="" dxfId="36">
      <formula>#ref!="YES"</formula>
    </cfRule>
  </conditionalFormatting>
  <conditionalFormatting sqref="AH66">
    <cfRule type="expression" priority="3641" aboveAverage="0" equalAverage="0" bottom="0" percent="0" rank="0" text="" dxfId="36">
      <formula>#ref!="YES"</formula>
    </cfRule>
  </conditionalFormatting>
  <conditionalFormatting sqref="AI66">
    <cfRule type="expression" priority="3642" aboveAverage="0" equalAverage="0" bottom="0" percent="0" rank="0" text="" dxfId="36">
      <formula>#ref!="YES"</formula>
    </cfRule>
  </conditionalFormatting>
  <conditionalFormatting sqref="AJ66">
    <cfRule type="expression" priority="3643" aboveAverage="0" equalAverage="0" bottom="0" percent="0" rank="0" text="" dxfId="36">
      <formula>#ref!="YES"</formula>
    </cfRule>
  </conditionalFormatting>
  <conditionalFormatting sqref="B67">
    <cfRule type="expression" priority="3644" aboveAverage="0" equalAverage="0" bottom="0" percent="0" rank="0" text="" dxfId="36">
      <formula>#ref!="YES"</formula>
    </cfRule>
  </conditionalFormatting>
  <conditionalFormatting sqref="C67">
    <cfRule type="expression" priority="3645" aboveAverage="0" equalAverage="0" bottom="0" percent="0" rank="0" text="" dxfId="36">
      <formula>#ref!="YES"</formula>
    </cfRule>
  </conditionalFormatting>
  <conditionalFormatting sqref="D67">
    <cfRule type="expression" priority="3646" aboveAverage="0" equalAverage="0" bottom="0" percent="0" rank="0" text="" dxfId="36">
      <formula>#ref!="YES"</formula>
    </cfRule>
  </conditionalFormatting>
  <conditionalFormatting sqref="E67">
    <cfRule type="expression" priority="3647" aboveAverage="0" equalAverage="0" bottom="0" percent="0" rank="0" text="" dxfId="36">
      <formula>#ref!="YES"</formula>
    </cfRule>
  </conditionalFormatting>
  <conditionalFormatting sqref="F67">
    <cfRule type="expression" priority="3648" aboveAverage="0" equalAverage="0" bottom="0" percent="0" rank="0" text="" dxfId="36">
      <formula>#ref!="YES"</formula>
    </cfRule>
  </conditionalFormatting>
  <conditionalFormatting sqref="G67">
    <cfRule type="expression" priority="3649" aboveAverage="0" equalAverage="0" bottom="0" percent="0" rank="0" text="" dxfId="36">
      <formula>#ref!="YES"</formula>
    </cfRule>
  </conditionalFormatting>
  <conditionalFormatting sqref="H67">
    <cfRule type="expression" priority="3650" aboveAverage="0" equalAverage="0" bottom="0" percent="0" rank="0" text="" dxfId="36">
      <formula>#ref!="YES"</formula>
    </cfRule>
  </conditionalFormatting>
  <conditionalFormatting sqref="I67">
    <cfRule type="expression" priority="3651" aboveAverage="0" equalAverage="0" bottom="0" percent="0" rank="0" text="" dxfId="36">
      <formula>#ref!="YES"</formula>
    </cfRule>
  </conditionalFormatting>
  <conditionalFormatting sqref="J67">
    <cfRule type="expression" priority="3652" aboveAverage="0" equalAverage="0" bottom="0" percent="0" rank="0" text="" dxfId="36">
      <formula>#ref!="YES"</formula>
    </cfRule>
  </conditionalFormatting>
  <conditionalFormatting sqref="K67">
    <cfRule type="expression" priority="3653" aboveAverage="0" equalAverage="0" bottom="0" percent="0" rank="0" text="" dxfId="36">
      <formula>#ref!="YES"</formula>
    </cfRule>
  </conditionalFormatting>
  <conditionalFormatting sqref="L67">
    <cfRule type="expression" priority="3654" aboveAverage="0" equalAverage="0" bottom="0" percent="0" rank="0" text="" dxfId="36">
      <formula>#ref!="YES"</formula>
    </cfRule>
  </conditionalFormatting>
  <conditionalFormatting sqref="M67">
    <cfRule type="expression" priority="3655" aboveAverage="0" equalAverage="0" bottom="0" percent="0" rank="0" text="" dxfId="36">
      <formula>#ref!="YES"</formula>
    </cfRule>
  </conditionalFormatting>
  <conditionalFormatting sqref="N67">
    <cfRule type="expression" priority="3656" aboveAverage="0" equalAverage="0" bottom="0" percent="0" rank="0" text="" dxfId="36">
      <formula>#ref!="YES"</formula>
    </cfRule>
  </conditionalFormatting>
  <conditionalFormatting sqref="O67">
    <cfRule type="expression" priority="3657" aboveAverage="0" equalAverage="0" bottom="0" percent="0" rank="0" text="" dxfId="36">
      <formula>#ref!="YES"</formula>
    </cfRule>
  </conditionalFormatting>
  <conditionalFormatting sqref="P67">
    <cfRule type="expression" priority="3658" aboveAverage="0" equalAverage="0" bottom="0" percent="0" rank="0" text="" dxfId="36">
      <formula>#ref!="YES"</formula>
    </cfRule>
  </conditionalFormatting>
  <conditionalFormatting sqref="Q67">
    <cfRule type="expression" priority="3659" aboveAverage="0" equalAverage="0" bottom="0" percent="0" rank="0" text="" dxfId="36">
      <formula>#ref!="YES"</formula>
    </cfRule>
  </conditionalFormatting>
  <conditionalFormatting sqref="R67">
    <cfRule type="expression" priority="3660" aboveAverage="0" equalAverage="0" bottom="0" percent="0" rank="0" text="" dxfId="36">
      <formula>#ref!="YES"</formula>
    </cfRule>
  </conditionalFormatting>
  <conditionalFormatting sqref="S67">
    <cfRule type="expression" priority="3661" aboveAverage="0" equalAverage="0" bottom="0" percent="0" rank="0" text="" dxfId="36">
      <formula>#ref!="YES"</formula>
    </cfRule>
  </conditionalFormatting>
  <conditionalFormatting sqref="T67">
    <cfRule type="expression" priority="3662" aboveAverage="0" equalAverage="0" bottom="0" percent="0" rank="0" text="" dxfId="36">
      <formula>#ref!="YES"</formula>
    </cfRule>
  </conditionalFormatting>
  <conditionalFormatting sqref="U67">
    <cfRule type="expression" priority="3663" aboveAverage="0" equalAverage="0" bottom="0" percent="0" rank="0" text="" dxfId="36">
      <formula>#ref!="YES"</formula>
    </cfRule>
  </conditionalFormatting>
  <conditionalFormatting sqref="V67">
    <cfRule type="expression" priority="3664" aboveAverage="0" equalAverage="0" bottom="0" percent="0" rank="0" text="" dxfId="36">
      <formula>#ref!="YES"</formula>
    </cfRule>
  </conditionalFormatting>
  <conditionalFormatting sqref="W67">
    <cfRule type="expression" priority="3665" aboveAverage="0" equalAverage="0" bottom="0" percent="0" rank="0" text="" dxfId="36">
      <formula>#ref!="YES"</formula>
    </cfRule>
  </conditionalFormatting>
  <conditionalFormatting sqref="X67">
    <cfRule type="expression" priority="3666" aboveAverage="0" equalAverage="0" bottom="0" percent="0" rank="0" text="" dxfId="36">
      <formula>#ref!="YES"</formula>
    </cfRule>
  </conditionalFormatting>
  <conditionalFormatting sqref="Y67">
    <cfRule type="expression" priority="3667" aboveAverage="0" equalAverage="0" bottom="0" percent="0" rank="0" text="" dxfId="36">
      <formula>#ref!="YES"</formula>
    </cfRule>
  </conditionalFormatting>
  <conditionalFormatting sqref="Z67">
    <cfRule type="expression" priority="3668" aboveAverage="0" equalAverage="0" bottom="0" percent="0" rank="0" text="" dxfId="36">
      <formula>#ref!="YES"</formula>
    </cfRule>
  </conditionalFormatting>
  <conditionalFormatting sqref="AA67">
    <cfRule type="expression" priority="3669" aboveAverage="0" equalAverage="0" bottom="0" percent="0" rank="0" text="" dxfId="36">
      <formula>#ref!="YES"</formula>
    </cfRule>
  </conditionalFormatting>
  <conditionalFormatting sqref="AB67">
    <cfRule type="expression" priority="3670" aboveAverage="0" equalAverage="0" bottom="0" percent="0" rank="0" text="" dxfId="36">
      <formula>#ref!="YES"</formula>
    </cfRule>
  </conditionalFormatting>
  <conditionalFormatting sqref="AC67">
    <cfRule type="expression" priority="3671" aboveAverage="0" equalAverage="0" bottom="0" percent="0" rank="0" text="" dxfId="36">
      <formula>#ref!="YES"</formula>
    </cfRule>
  </conditionalFormatting>
  <conditionalFormatting sqref="AD67">
    <cfRule type="expression" priority="3672" aboveAverage="0" equalAverage="0" bottom="0" percent="0" rank="0" text="" dxfId="36">
      <formula>#ref!="YES"</formula>
    </cfRule>
  </conditionalFormatting>
  <conditionalFormatting sqref="AE67">
    <cfRule type="expression" priority="3673" aboveAverage="0" equalAverage="0" bottom="0" percent="0" rank="0" text="" dxfId="36">
      <formula>#ref!="YES"</formula>
    </cfRule>
  </conditionalFormatting>
  <conditionalFormatting sqref="AF67">
    <cfRule type="expression" priority="3674" aboveAverage="0" equalAverage="0" bottom="0" percent="0" rank="0" text="" dxfId="36">
      <formula>#ref!="YES"</formula>
    </cfRule>
  </conditionalFormatting>
  <conditionalFormatting sqref="AG67">
    <cfRule type="expression" priority="3675" aboveAverage="0" equalAverage="0" bottom="0" percent="0" rank="0" text="" dxfId="36">
      <formula>#ref!="YES"</formula>
    </cfRule>
  </conditionalFormatting>
  <conditionalFormatting sqref="AH67">
    <cfRule type="expression" priority="3676" aboveAverage="0" equalAverage="0" bottom="0" percent="0" rank="0" text="" dxfId="36">
      <formula>#ref!="YES"</formula>
    </cfRule>
  </conditionalFormatting>
  <conditionalFormatting sqref="AI67">
    <cfRule type="expression" priority="3677" aboveAverage="0" equalAverage="0" bottom="0" percent="0" rank="0" text="" dxfId="36">
      <formula>#ref!="YES"</formula>
    </cfRule>
  </conditionalFormatting>
  <conditionalFormatting sqref="AJ67">
    <cfRule type="expression" priority="3678" aboveAverage="0" equalAverage="0" bottom="0" percent="0" rank="0" text="" dxfId="36">
      <formula>#ref!="YES"</formula>
    </cfRule>
  </conditionalFormatting>
  <conditionalFormatting sqref="B68">
    <cfRule type="expression" priority="3679" aboveAverage="0" equalAverage="0" bottom="0" percent="0" rank="0" text="" dxfId="36">
      <formula>#ref!="YES"</formula>
    </cfRule>
  </conditionalFormatting>
  <conditionalFormatting sqref="C68">
    <cfRule type="expression" priority="3680" aboveAverage="0" equalAverage="0" bottom="0" percent="0" rank="0" text="" dxfId="36">
      <formula>#ref!="YES"</formula>
    </cfRule>
  </conditionalFormatting>
  <conditionalFormatting sqref="D68">
    <cfRule type="expression" priority="3681" aboveAverage="0" equalAverage="0" bottom="0" percent="0" rank="0" text="" dxfId="36">
      <formula>#ref!="YES"</formula>
    </cfRule>
  </conditionalFormatting>
  <conditionalFormatting sqref="E68">
    <cfRule type="expression" priority="3682" aboveAverage="0" equalAverage="0" bottom="0" percent="0" rank="0" text="" dxfId="36">
      <formula>#ref!="YES"</formula>
    </cfRule>
  </conditionalFormatting>
  <conditionalFormatting sqref="F68">
    <cfRule type="expression" priority="3683" aboveAverage="0" equalAverage="0" bottom="0" percent="0" rank="0" text="" dxfId="36">
      <formula>#ref!="YES"</formula>
    </cfRule>
  </conditionalFormatting>
  <conditionalFormatting sqref="G68">
    <cfRule type="expression" priority="3684" aboveAverage="0" equalAverage="0" bottom="0" percent="0" rank="0" text="" dxfId="36">
      <formula>#ref!="YES"</formula>
    </cfRule>
  </conditionalFormatting>
  <conditionalFormatting sqref="H68">
    <cfRule type="expression" priority="3685" aboveAverage="0" equalAverage="0" bottom="0" percent="0" rank="0" text="" dxfId="36">
      <formula>#ref!="YES"</formula>
    </cfRule>
  </conditionalFormatting>
  <conditionalFormatting sqref="I68">
    <cfRule type="expression" priority="3686" aboveAverage="0" equalAverage="0" bottom="0" percent="0" rank="0" text="" dxfId="36">
      <formula>#ref!="YES"</formula>
    </cfRule>
  </conditionalFormatting>
  <conditionalFormatting sqref="J68">
    <cfRule type="expression" priority="3687" aboveAverage="0" equalAverage="0" bottom="0" percent="0" rank="0" text="" dxfId="36">
      <formula>#ref!="YES"</formula>
    </cfRule>
  </conditionalFormatting>
  <conditionalFormatting sqref="K68">
    <cfRule type="expression" priority="3688" aboveAverage="0" equalAverage="0" bottom="0" percent="0" rank="0" text="" dxfId="36">
      <formula>#ref!="YES"</formula>
    </cfRule>
  </conditionalFormatting>
  <conditionalFormatting sqref="L68">
    <cfRule type="expression" priority="3689" aboveAverage="0" equalAverage="0" bottom="0" percent="0" rank="0" text="" dxfId="36">
      <formula>#ref!="YES"</formula>
    </cfRule>
  </conditionalFormatting>
  <conditionalFormatting sqref="M68">
    <cfRule type="expression" priority="3690" aboveAverage="0" equalAverage="0" bottom="0" percent="0" rank="0" text="" dxfId="36">
      <formula>#ref!="YES"</formula>
    </cfRule>
  </conditionalFormatting>
  <conditionalFormatting sqref="N68">
    <cfRule type="expression" priority="3691" aboveAverage="0" equalAverage="0" bottom="0" percent="0" rank="0" text="" dxfId="36">
      <formula>#ref!="YES"</formula>
    </cfRule>
  </conditionalFormatting>
  <conditionalFormatting sqref="O68">
    <cfRule type="expression" priority="3692" aboveAverage="0" equalAverage="0" bottom="0" percent="0" rank="0" text="" dxfId="36">
      <formula>#ref!="YES"</formula>
    </cfRule>
  </conditionalFormatting>
  <conditionalFormatting sqref="P68">
    <cfRule type="expression" priority="3693" aboveAverage="0" equalAverage="0" bottom="0" percent="0" rank="0" text="" dxfId="36">
      <formula>#ref!="YES"</formula>
    </cfRule>
  </conditionalFormatting>
  <conditionalFormatting sqref="Q68">
    <cfRule type="expression" priority="3694" aboveAverage="0" equalAverage="0" bottom="0" percent="0" rank="0" text="" dxfId="36">
      <formula>#ref!="YES"</formula>
    </cfRule>
  </conditionalFormatting>
  <conditionalFormatting sqref="R68">
    <cfRule type="expression" priority="3695" aboveAverage="0" equalAverage="0" bottom="0" percent="0" rank="0" text="" dxfId="36">
      <formula>#ref!="YES"</formula>
    </cfRule>
  </conditionalFormatting>
  <conditionalFormatting sqref="S68">
    <cfRule type="expression" priority="3696" aboveAverage="0" equalAverage="0" bottom="0" percent="0" rank="0" text="" dxfId="36">
      <formula>#ref!="YES"</formula>
    </cfRule>
  </conditionalFormatting>
  <conditionalFormatting sqref="T68">
    <cfRule type="expression" priority="3697" aboveAverage="0" equalAverage="0" bottom="0" percent="0" rank="0" text="" dxfId="36">
      <formula>#ref!="YES"</formula>
    </cfRule>
  </conditionalFormatting>
  <conditionalFormatting sqref="U68">
    <cfRule type="expression" priority="3698" aboveAverage="0" equalAverage="0" bottom="0" percent="0" rank="0" text="" dxfId="36">
      <formula>#ref!="YES"</formula>
    </cfRule>
  </conditionalFormatting>
  <conditionalFormatting sqref="V68">
    <cfRule type="expression" priority="3699" aboveAverage="0" equalAverage="0" bottom="0" percent="0" rank="0" text="" dxfId="36">
      <formula>#ref!="YES"</formula>
    </cfRule>
  </conditionalFormatting>
  <conditionalFormatting sqref="W68">
    <cfRule type="expression" priority="3700" aboveAverage="0" equalAverage="0" bottom="0" percent="0" rank="0" text="" dxfId="36">
      <formula>#ref!="YES"</formula>
    </cfRule>
  </conditionalFormatting>
  <conditionalFormatting sqref="X68">
    <cfRule type="expression" priority="3701" aboveAverage="0" equalAverage="0" bottom="0" percent="0" rank="0" text="" dxfId="36">
      <formula>#ref!="YES"</formula>
    </cfRule>
  </conditionalFormatting>
  <conditionalFormatting sqref="Y68">
    <cfRule type="expression" priority="3702" aboveAverage="0" equalAverage="0" bottom="0" percent="0" rank="0" text="" dxfId="36">
      <formula>#ref!="YES"</formula>
    </cfRule>
  </conditionalFormatting>
  <conditionalFormatting sqref="Z68">
    <cfRule type="expression" priority="3703" aboveAverage="0" equalAverage="0" bottom="0" percent="0" rank="0" text="" dxfId="36">
      <formula>#ref!="YES"</formula>
    </cfRule>
  </conditionalFormatting>
  <conditionalFormatting sqref="AA68">
    <cfRule type="expression" priority="3704" aboveAverage="0" equalAverage="0" bottom="0" percent="0" rank="0" text="" dxfId="36">
      <formula>#ref!="YES"</formula>
    </cfRule>
  </conditionalFormatting>
  <conditionalFormatting sqref="AB68">
    <cfRule type="expression" priority="3705" aboveAverage="0" equalAverage="0" bottom="0" percent="0" rank="0" text="" dxfId="36">
      <formula>#ref!="YES"</formula>
    </cfRule>
  </conditionalFormatting>
  <conditionalFormatting sqref="AC68">
    <cfRule type="expression" priority="3706" aboveAverage="0" equalAverage="0" bottom="0" percent="0" rank="0" text="" dxfId="36">
      <formula>#ref!="YES"</formula>
    </cfRule>
  </conditionalFormatting>
  <conditionalFormatting sqref="AD68">
    <cfRule type="expression" priority="3707" aboveAverage="0" equalAverage="0" bottom="0" percent="0" rank="0" text="" dxfId="36">
      <formula>#ref!="YES"</formula>
    </cfRule>
  </conditionalFormatting>
  <conditionalFormatting sqref="AE68">
    <cfRule type="expression" priority="3708" aboveAverage="0" equalAverage="0" bottom="0" percent="0" rank="0" text="" dxfId="36">
      <formula>#ref!="YES"</formula>
    </cfRule>
  </conditionalFormatting>
  <conditionalFormatting sqref="AF68">
    <cfRule type="expression" priority="3709" aboveAverage="0" equalAverage="0" bottom="0" percent="0" rank="0" text="" dxfId="36">
      <formula>#ref!="YES"</formula>
    </cfRule>
  </conditionalFormatting>
  <conditionalFormatting sqref="AG68">
    <cfRule type="expression" priority="3710" aboveAverage="0" equalAverage="0" bottom="0" percent="0" rank="0" text="" dxfId="36">
      <formula>#ref!="YES"</formula>
    </cfRule>
  </conditionalFormatting>
  <conditionalFormatting sqref="AH68">
    <cfRule type="expression" priority="3711" aboveAverage="0" equalAverage="0" bottom="0" percent="0" rank="0" text="" dxfId="36">
      <formula>#ref!="YES"</formula>
    </cfRule>
  </conditionalFormatting>
  <conditionalFormatting sqref="AI68">
    <cfRule type="expression" priority="3712" aboveAverage="0" equalAverage="0" bottom="0" percent="0" rank="0" text="" dxfId="36">
      <formula>#ref!="YES"</formula>
    </cfRule>
  </conditionalFormatting>
  <conditionalFormatting sqref="AJ68">
    <cfRule type="expression" priority="3713" aboveAverage="0" equalAverage="0" bottom="0" percent="0" rank="0" text="" dxfId="36">
      <formula>#ref!="YES"</formula>
    </cfRule>
  </conditionalFormatting>
  <conditionalFormatting sqref="B69">
    <cfRule type="expression" priority="3714" aboveAverage="0" equalAverage="0" bottom="0" percent="0" rank="0" text="" dxfId="36">
      <formula>#ref!="YES"</formula>
    </cfRule>
  </conditionalFormatting>
  <conditionalFormatting sqref="C69">
    <cfRule type="expression" priority="3715" aboveAverage="0" equalAverage="0" bottom="0" percent="0" rank="0" text="" dxfId="36">
      <formula>#ref!="YES"</formula>
    </cfRule>
  </conditionalFormatting>
  <conditionalFormatting sqref="D69">
    <cfRule type="expression" priority="3716" aboveAverage="0" equalAverage="0" bottom="0" percent="0" rank="0" text="" dxfId="36">
      <formula>#ref!="YES"</formula>
    </cfRule>
  </conditionalFormatting>
  <conditionalFormatting sqref="E69">
    <cfRule type="expression" priority="3717" aboveAverage="0" equalAverage="0" bottom="0" percent="0" rank="0" text="" dxfId="36">
      <formula>#ref!="YES"</formula>
    </cfRule>
  </conditionalFormatting>
  <conditionalFormatting sqref="F69">
    <cfRule type="expression" priority="3718" aboveAverage="0" equalAverage="0" bottom="0" percent="0" rank="0" text="" dxfId="36">
      <formula>#ref!="YES"</formula>
    </cfRule>
  </conditionalFormatting>
  <conditionalFormatting sqref="G69">
    <cfRule type="expression" priority="3719" aboveAverage="0" equalAverage="0" bottom="0" percent="0" rank="0" text="" dxfId="36">
      <formula>#ref!="YES"</formula>
    </cfRule>
  </conditionalFormatting>
  <conditionalFormatting sqref="H69">
    <cfRule type="expression" priority="3720" aboveAverage="0" equalAverage="0" bottom="0" percent="0" rank="0" text="" dxfId="36">
      <formula>#ref!="YES"</formula>
    </cfRule>
  </conditionalFormatting>
  <conditionalFormatting sqref="I69">
    <cfRule type="expression" priority="3721" aboveAverage="0" equalAverage="0" bottom="0" percent="0" rank="0" text="" dxfId="36">
      <formula>#ref!="YES"</formula>
    </cfRule>
  </conditionalFormatting>
  <conditionalFormatting sqref="J69">
    <cfRule type="expression" priority="3722" aboveAverage="0" equalAverage="0" bottom="0" percent="0" rank="0" text="" dxfId="36">
      <formula>#ref!="YES"</formula>
    </cfRule>
  </conditionalFormatting>
  <conditionalFormatting sqref="K69">
    <cfRule type="expression" priority="3723" aboveAverage="0" equalAverage="0" bottom="0" percent="0" rank="0" text="" dxfId="36">
      <formula>#ref!="YES"</formula>
    </cfRule>
  </conditionalFormatting>
  <conditionalFormatting sqref="L69">
    <cfRule type="expression" priority="3724" aboveAverage="0" equalAverage="0" bottom="0" percent="0" rank="0" text="" dxfId="36">
      <formula>#ref!="YES"</formula>
    </cfRule>
  </conditionalFormatting>
  <conditionalFormatting sqref="M69">
    <cfRule type="expression" priority="3725" aboveAverage="0" equalAverage="0" bottom="0" percent="0" rank="0" text="" dxfId="36">
      <formula>#ref!="YES"</formula>
    </cfRule>
  </conditionalFormatting>
  <conditionalFormatting sqref="N69">
    <cfRule type="expression" priority="3726" aboveAverage="0" equalAverage="0" bottom="0" percent="0" rank="0" text="" dxfId="36">
      <formula>#ref!="YES"</formula>
    </cfRule>
  </conditionalFormatting>
  <conditionalFormatting sqref="O69">
    <cfRule type="expression" priority="3727" aboveAverage="0" equalAverage="0" bottom="0" percent="0" rank="0" text="" dxfId="36">
      <formula>#ref!="YES"</formula>
    </cfRule>
  </conditionalFormatting>
  <conditionalFormatting sqref="P69">
    <cfRule type="expression" priority="3728" aboveAverage="0" equalAverage="0" bottom="0" percent="0" rank="0" text="" dxfId="36">
      <formula>#ref!="YES"</formula>
    </cfRule>
  </conditionalFormatting>
  <conditionalFormatting sqref="Q69">
    <cfRule type="expression" priority="3729" aboveAverage="0" equalAverage="0" bottom="0" percent="0" rank="0" text="" dxfId="36">
      <formula>#ref!="YES"</formula>
    </cfRule>
  </conditionalFormatting>
  <conditionalFormatting sqref="R69">
    <cfRule type="expression" priority="3730" aboveAverage="0" equalAverage="0" bottom="0" percent="0" rank="0" text="" dxfId="36">
      <formula>#ref!="YES"</formula>
    </cfRule>
  </conditionalFormatting>
  <conditionalFormatting sqref="S69">
    <cfRule type="expression" priority="3731" aboveAverage="0" equalAverage="0" bottom="0" percent="0" rank="0" text="" dxfId="36">
      <formula>#ref!="YES"</formula>
    </cfRule>
  </conditionalFormatting>
  <conditionalFormatting sqref="T69">
    <cfRule type="expression" priority="3732" aboveAverage="0" equalAverage="0" bottom="0" percent="0" rank="0" text="" dxfId="36">
      <formula>#ref!="YES"</formula>
    </cfRule>
  </conditionalFormatting>
  <conditionalFormatting sqref="U69">
    <cfRule type="expression" priority="3733" aboveAverage="0" equalAverage="0" bottom="0" percent="0" rank="0" text="" dxfId="36">
      <formula>#ref!="YES"</formula>
    </cfRule>
  </conditionalFormatting>
  <conditionalFormatting sqref="V69">
    <cfRule type="expression" priority="3734" aboveAverage="0" equalAverage="0" bottom="0" percent="0" rank="0" text="" dxfId="36">
      <formula>#ref!="YES"</formula>
    </cfRule>
  </conditionalFormatting>
  <conditionalFormatting sqref="W69">
    <cfRule type="expression" priority="3735" aboveAverage="0" equalAverage="0" bottom="0" percent="0" rank="0" text="" dxfId="36">
      <formula>#ref!="YES"</formula>
    </cfRule>
  </conditionalFormatting>
  <conditionalFormatting sqref="X69">
    <cfRule type="expression" priority="3736" aboveAverage="0" equalAverage="0" bottom="0" percent="0" rank="0" text="" dxfId="36">
      <formula>#ref!="YES"</formula>
    </cfRule>
  </conditionalFormatting>
  <conditionalFormatting sqref="Y69">
    <cfRule type="expression" priority="3737" aboveAverage="0" equalAverage="0" bottom="0" percent="0" rank="0" text="" dxfId="36">
      <formula>#ref!="YES"</formula>
    </cfRule>
  </conditionalFormatting>
  <conditionalFormatting sqref="Z69">
    <cfRule type="expression" priority="3738" aboveAverage="0" equalAverage="0" bottom="0" percent="0" rank="0" text="" dxfId="36">
      <formula>#ref!="YES"</formula>
    </cfRule>
  </conditionalFormatting>
  <conditionalFormatting sqref="AA69">
    <cfRule type="expression" priority="3739" aboveAverage="0" equalAverage="0" bottom="0" percent="0" rank="0" text="" dxfId="36">
      <formula>#ref!="YES"</formula>
    </cfRule>
  </conditionalFormatting>
  <conditionalFormatting sqref="AB69">
    <cfRule type="expression" priority="3740" aboveAverage="0" equalAverage="0" bottom="0" percent="0" rank="0" text="" dxfId="36">
      <formula>#ref!="YES"</formula>
    </cfRule>
  </conditionalFormatting>
  <conditionalFormatting sqref="AC69">
    <cfRule type="expression" priority="3741" aboveAverage="0" equalAverage="0" bottom="0" percent="0" rank="0" text="" dxfId="36">
      <formula>#ref!="YES"</formula>
    </cfRule>
  </conditionalFormatting>
  <conditionalFormatting sqref="AD69">
    <cfRule type="expression" priority="3742" aboveAverage="0" equalAverage="0" bottom="0" percent="0" rank="0" text="" dxfId="36">
      <formula>#ref!="YES"</formula>
    </cfRule>
  </conditionalFormatting>
  <conditionalFormatting sqref="AE69">
    <cfRule type="expression" priority="3743" aboveAverage="0" equalAverage="0" bottom="0" percent="0" rank="0" text="" dxfId="36">
      <formula>#ref!="YES"</formula>
    </cfRule>
  </conditionalFormatting>
  <conditionalFormatting sqref="AF69">
    <cfRule type="expression" priority="3744" aboveAverage="0" equalAverage="0" bottom="0" percent="0" rank="0" text="" dxfId="36">
      <formula>#ref!="YES"</formula>
    </cfRule>
  </conditionalFormatting>
  <conditionalFormatting sqref="AG69">
    <cfRule type="expression" priority="3745" aboveAverage="0" equalAverage="0" bottom="0" percent="0" rank="0" text="" dxfId="36">
      <formula>#ref!="YES"</formula>
    </cfRule>
  </conditionalFormatting>
  <conditionalFormatting sqref="AH69">
    <cfRule type="expression" priority="3746" aboveAverage="0" equalAverage="0" bottom="0" percent="0" rank="0" text="" dxfId="36">
      <formula>#ref!="YES"</formula>
    </cfRule>
  </conditionalFormatting>
  <conditionalFormatting sqref="AI69">
    <cfRule type="expression" priority="3747" aboveAverage="0" equalAverage="0" bottom="0" percent="0" rank="0" text="" dxfId="36">
      <formula>#ref!="YES"</formula>
    </cfRule>
  </conditionalFormatting>
  <conditionalFormatting sqref="AJ69">
    <cfRule type="expression" priority="3748" aboveAverage="0" equalAverage="0" bottom="0" percent="0" rank="0" text="" dxfId="36">
      <formula>#ref!="YES"</formula>
    </cfRule>
  </conditionalFormatting>
  <conditionalFormatting sqref="B70">
    <cfRule type="expression" priority="3749" aboveAverage="0" equalAverage="0" bottom="0" percent="0" rank="0" text="" dxfId="36">
      <formula>#ref!="YES"</formula>
    </cfRule>
  </conditionalFormatting>
  <conditionalFormatting sqref="C70">
    <cfRule type="expression" priority="3750" aboveAverage="0" equalAverage="0" bottom="0" percent="0" rank="0" text="" dxfId="36">
      <formula>#ref!="YES"</formula>
    </cfRule>
  </conditionalFormatting>
  <conditionalFormatting sqref="D70">
    <cfRule type="expression" priority="3751" aboveAverage="0" equalAverage="0" bottom="0" percent="0" rank="0" text="" dxfId="36">
      <formula>#ref!="YES"</formula>
    </cfRule>
  </conditionalFormatting>
  <conditionalFormatting sqref="E70">
    <cfRule type="expression" priority="3752" aboveAverage="0" equalAverage="0" bottom="0" percent="0" rank="0" text="" dxfId="36">
      <formula>#ref!="YES"</formula>
    </cfRule>
  </conditionalFormatting>
  <conditionalFormatting sqref="F70">
    <cfRule type="expression" priority="3753" aboveAverage="0" equalAverage="0" bottom="0" percent="0" rank="0" text="" dxfId="36">
      <formula>#ref!="YES"</formula>
    </cfRule>
  </conditionalFormatting>
  <conditionalFormatting sqref="G70">
    <cfRule type="expression" priority="3754" aboveAverage="0" equalAverage="0" bottom="0" percent="0" rank="0" text="" dxfId="36">
      <formula>#ref!="YES"</formula>
    </cfRule>
  </conditionalFormatting>
  <conditionalFormatting sqref="H70">
    <cfRule type="expression" priority="3755" aboveAverage="0" equalAverage="0" bottom="0" percent="0" rank="0" text="" dxfId="36">
      <formula>#ref!="YES"</formula>
    </cfRule>
  </conditionalFormatting>
  <conditionalFormatting sqref="I70">
    <cfRule type="expression" priority="3756" aboveAverage="0" equalAverage="0" bottom="0" percent="0" rank="0" text="" dxfId="36">
      <formula>#ref!="YES"</formula>
    </cfRule>
  </conditionalFormatting>
  <conditionalFormatting sqref="J70">
    <cfRule type="expression" priority="3757" aboveAverage="0" equalAverage="0" bottom="0" percent="0" rank="0" text="" dxfId="36">
      <formula>#ref!="YES"</formula>
    </cfRule>
  </conditionalFormatting>
  <conditionalFormatting sqref="K70">
    <cfRule type="expression" priority="3758" aboveAverage="0" equalAverage="0" bottom="0" percent="0" rank="0" text="" dxfId="36">
      <formula>#ref!="YES"</formula>
    </cfRule>
  </conditionalFormatting>
  <conditionalFormatting sqref="L70">
    <cfRule type="expression" priority="3759" aboveAverage="0" equalAverage="0" bottom="0" percent="0" rank="0" text="" dxfId="36">
      <formula>#ref!="YES"</formula>
    </cfRule>
  </conditionalFormatting>
  <conditionalFormatting sqref="M70">
    <cfRule type="expression" priority="3760" aboveAverage="0" equalAverage="0" bottom="0" percent="0" rank="0" text="" dxfId="36">
      <formula>#ref!="YES"</formula>
    </cfRule>
  </conditionalFormatting>
  <conditionalFormatting sqref="N70">
    <cfRule type="expression" priority="3761" aboveAverage="0" equalAverage="0" bottom="0" percent="0" rank="0" text="" dxfId="36">
      <formula>#ref!="YES"</formula>
    </cfRule>
  </conditionalFormatting>
  <conditionalFormatting sqref="O70">
    <cfRule type="expression" priority="3762" aboveAverage="0" equalAverage="0" bottom="0" percent="0" rank="0" text="" dxfId="36">
      <formula>#ref!="YES"</formula>
    </cfRule>
  </conditionalFormatting>
  <conditionalFormatting sqref="P70">
    <cfRule type="expression" priority="3763" aboveAverage="0" equalAverage="0" bottom="0" percent="0" rank="0" text="" dxfId="36">
      <formula>#ref!="YES"</formula>
    </cfRule>
  </conditionalFormatting>
  <conditionalFormatting sqref="Q70">
    <cfRule type="expression" priority="3764" aboveAverage="0" equalAverage="0" bottom="0" percent="0" rank="0" text="" dxfId="36">
      <formula>#ref!="YES"</formula>
    </cfRule>
  </conditionalFormatting>
  <conditionalFormatting sqref="R70">
    <cfRule type="expression" priority="3765" aboveAverage="0" equalAverage="0" bottom="0" percent="0" rank="0" text="" dxfId="36">
      <formula>#ref!="YES"</formula>
    </cfRule>
  </conditionalFormatting>
  <conditionalFormatting sqref="S70">
    <cfRule type="expression" priority="3766" aboveAverage="0" equalAverage="0" bottom="0" percent="0" rank="0" text="" dxfId="36">
      <formula>#ref!="YES"</formula>
    </cfRule>
  </conditionalFormatting>
  <conditionalFormatting sqref="T70">
    <cfRule type="expression" priority="3767" aboveAverage="0" equalAverage="0" bottom="0" percent="0" rank="0" text="" dxfId="36">
      <formula>#ref!="YES"</formula>
    </cfRule>
  </conditionalFormatting>
  <conditionalFormatting sqref="U70">
    <cfRule type="expression" priority="3768" aboveAverage="0" equalAverage="0" bottom="0" percent="0" rank="0" text="" dxfId="36">
      <formula>#ref!="YES"</formula>
    </cfRule>
  </conditionalFormatting>
  <conditionalFormatting sqref="V70">
    <cfRule type="expression" priority="3769" aboveAverage="0" equalAverage="0" bottom="0" percent="0" rank="0" text="" dxfId="36">
      <formula>#ref!="YES"</formula>
    </cfRule>
  </conditionalFormatting>
  <conditionalFormatting sqref="W70">
    <cfRule type="expression" priority="3770" aboveAverage="0" equalAverage="0" bottom="0" percent="0" rank="0" text="" dxfId="36">
      <formula>#ref!="YES"</formula>
    </cfRule>
  </conditionalFormatting>
  <conditionalFormatting sqref="X70">
    <cfRule type="expression" priority="3771" aboveAverage="0" equalAverage="0" bottom="0" percent="0" rank="0" text="" dxfId="36">
      <formula>#ref!="YES"</formula>
    </cfRule>
  </conditionalFormatting>
  <conditionalFormatting sqref="Y70">
    <cfRule type="expression" priority="3772" aboveAverage="0" equalAverage="0" bottom="0" percent="0" rank="0" text="" dxfId="36">
      <formula>#ref!="YES"</formula>
    </cfRule>
  </conditionalFormatting>
  <conditionalFormatting sqref="Z70">
    <cfRule type="expression" priority="3773" aboveAverage="0" equalAverage="0" bottom="0" percent="0" rank="0" text="" dxfId="36">
      <formula>#ref!="YES"</formula>
    </cfRule>
  </conditionalFormatting>
  <conditionalFormatting sqref="AA70">
    <cfRule type="expression" priority="3774" aboveAverage="0" equalAverage="0" bottom="0" percent="0" rank="0" text="" dxfId="36">
      <formula>#ref!="YES"</formula>
    </cfRule>
  </conditionalFormatting>
  <conditionalFormatting sqref="AB70">
    <cfRule type="expression" priority="3775" aboveAverage="0" equalAverage="0" bottom="0" percent="0" rank="0" text="" dxfId="36">
      <formula>#ref!="YES"</formula>
    </cfRule>
  </conditionalFormatting>
  <conditionalFormatting sqref="AC70">
    <cfRule type="expression" priority="3776" aboveAverage="0" equalAverage="0" bottom="0" percent="0" rank="0" text="" dxfId="36">
      <formula>#ref!="YES"</formula>
    </cfRule>
  </conditionalFormatting>
  <conditionalFormatting sqref="AD70">
    <cfRule type="expression" priority="3777" aboveAverage="0" equalAverage="0" bottom="0" percent="0" rank="0" text="" dxfId="36">
      <formula>#ref!="YES"</formula>
    </cfRule>
  </conditionalFormatting>
  <conditionalFormatting sqref="AE70">
    <cfRule type="expression" priority="3778" aboveAverage="0" equalAverage="0" bottom="0" percent="0" rank="0" text="" dxfId="36">
      <formula>#ref!="YES"</formula>
    </cfRule>
  </conditionalFormatting>
  <conditionalFormatting sqref="AF70">
    <cfRule type="expression" priority="3779" aboveAverage="0" equalAverage="0" bottom="0" percent="0" rank="0" text="" dxfId="36">
      <formula>#ref!="YES"</formula>
    </cfRule>
  </conditionalFormatting>
  <conditionalFormatting sqref="AG70">
    <cfRule type="expression" priority="3780" aboveAverage="0" equalAverage="0" bottom="0" percent="0" rank="0" text="" dxfId="36">
      <formula>#ref!="YES"</formula>
    </cfRule>
  </conditionalFormatting>
  <conditionalFormatting sqref="AH70">
    <cfRule type="expression" priority="3781" aboveAverage="0" equalAverage="0" bottom="0" percent="0" rank="0" text="" dxfId="36">
      <formula>#ref!="YES"</formula>
    </cfRule>
  </conditionalFormatting>
  <conditionalFormatting sqref="AI70">
    <cfRule type="expression" priority="3782" aboveAverage="0" equalAverage="0" bottom="0" percent="0" rank="0" text="" dxfId="36">
      <formula>#ref!="YES"</formula>
    </cfRule>
  </conditionalFormatting>
  <conditionalFormatting sqref="AJ70">
    <cfRule type="expression" priority="3783" aboveAverage="0" equalAverage="0" bottom="0" percent="0" rank="0" text="" dxfId="36">
      <formula>#ref!="YES"</formula>
    </cfRule>
  </conditionalFormatting>
  <conditionalFormatting sqref="B71">
    <cfRule type="expression" priority="3784" aboveAverage="0" equalAverage="0" bottom="0" percent="0" rank="0" text="" dxfId="36">
      <formula>#ref!="YES"</formula>
    </cfRule>
  </conditionalFormatting>
  <conditionalFormatting sqref="C71">
    <cfRule type="expression" priority="3785" aboveAverage="0" equalAverage="0" bottom="0" percent="0" rank="0" text="" dxfId="36">
      <formula>#ref!="YES"</formula>
    </cfRule>
  </conditionalFormatting>
  <conditionalFormatting sqref="D71">
    <cfRule type="expression" priority="3786" aboveAverage="0" equalAverage="0" bottom="0" percent="0" rank="0" text="" dxfId="36">
      <formula>#ref!="YES"</formula>
    </cfRule>
  </conditionalFormatting>
  <conditionalFormatting sqref="E71">
    <cfRule type="expression" priority="3787" aboveAverage="0" equalAverage="0" bottom="0" percent="0" rank="0" text="" dxfId="36">
      <formula>#ref!="YES"</formula>
    </cfRule>
  </conditionalFormatting>
  <conditionalFormatting sqref="F71">
    <cfRule type="expression" priority="3788" aboveAverage="0" equalAverage="0" bottom="0" percent="0" rank="0" text="" dxfId="36">
      <formula>#ref!="YES"</formula>
    </cfRule>
  </conditionalFormatting>
  <conditionalFormatting sqref="G71">
    <cfRule type="expression" priority="3789" aboveAverage="0" equalAverage="0" bottom="0" percent="0" rank="0" text="" dxfId="36">
      <formula>#ref!="YES"</formula>
    </cfRule>
  </conditionalFormatting>
  <conditionalFormatting sqref="H71">
    <cfRule type="expression" priority="3790" aboveAverage="0" equalAverage="0" bottom="0" percent="0" rank="0" text="" dxfId="36">
      <formula>#ref!="YES"</formula>
    </cfRule>
  </conditionalFormatting>
  <conditionalFormatting sqref="I71">
    <cfRule type="expression" priority="3791" aboveAverage="0" equalAverage="0" bottom="0" percent="0" rank="0" text="" dxfId="36">
      <formula>#ref!="YES"</formula>
    </cfRule>
  </conditionalFormatting>
  <conditionalFormatting sqref="J71">
    <cfRule type="expression" priority="3792" aboveAverage="0" equalAverage="0" bottom="0" percent="0" rank="0" text="" dxfId="36">
      <formula>#ref!="YES"</formula>
    </cfRule>
  </conditionalFormatting>
  <conditionalFormatting sqref="K71">
    <cfRule type="expression" priority="3793" aboveAverage="0" equalAverage="0" bottom="0" percent="0" rank="0" text="" dxfId="36">
      <formula>#ref!="YES"</formula>
    </cfRule>
  </conditionalFormatting>
  <conditionalFormatting sqref="L71">
    <cfRule type="expression" priority="3794" aboveAverage="0" equalAverage="0" bottom="0" percent="0" rank="0" text="" dxfId="36">
      <formula>#ref!="YES"</formula>
    </cfRule>
  </conditionalFormatting>
  <conditionalFormatting sqref="M71">
    <cfRule type="expression" priority="3795" aboveAverage="0" equalAverage="0" bottom="0" percent="0" rank="0" text="" dxfId="36">
      <formula>#ref!="YES"</formula>
    </cfRule>
  </conditionalFormatting>
  <conditionalFormatting sqref="N71">
    <cfRule type="expression" priority="3796" aboveAverage="0" equalAverage="0" bottom="0" percent="0" rank="0" text="" dxfId="36">
      <formula>#ref!="YES"</formula>
    </cfRule>
  </conditionalFormatting>
  <conditionalFormatting sqref="O71">
    <cfRule type="expression" priority="3797" aboveAverage="0" equalAverage="0" bottom="0" percent="0" rank="0" text="" dxfId="36">
      <formula>#ref!="YES"</formula>
    </cfRule>
  </conditionalFormatting>
  <conditionalFormatting sqref="P71">
    <cfRule type="expression" priority="3798" aboveAverage="0" equalAverage="0" bottom="0" percent="0" rank="0" text="" dxfId="36">
      <formula>#ref!="YES"</formula>
    </cfRule>
  </conditionalFormatting>
  <conditionalFormatting sqref="Q71">
    <cfRule type="expression" priority="3799" aboveAverage="0" equalAverage="0" bottom="0" percent="0" rank="0" text="" dxfId="36">
      <formula>#ref!="YES"</formula>
    </cfRule>
  </conditionalFormatting>
  <conditionalFormatting sqref="R71">
    <cfRule type="expression" priority="3800" aboveAverage="0" equalAverage="0" bottom="0" percent="0" rank="0" text="" dxfId="36">
      <formula>#ref!="YES"</formula>
    </cfRule>
  </conditionalFormatting>
  <conditionalFormatting sqref="S71">
    <cfRule type="expression" priority="3801" aboveAverage="0" equalAverage="0" bottom="0" percent="0" rank="0" text="" dxfId="36">
      <formula>#ref!="YES"</formula>
    </cfRule>
  </conditionalFormatting>
  <conditionalFormatting sqref="T71">
    <cfRule type="expression" priority="3802" aboveAverage="0" equalAverage="0" bottom="0" percent="0" rank="0" text="" dxfId="36">
      <formula>#ref!="YES"</formula>
    </cfRule>
  </conditionalFormatting>
  <conditionalFormatting sqref="U71">
    <cfRule type="expression" priority="3803" aboveAverage="0" equalAverage="0" bottom="0" percent="0" rank="0" text="" dxfId="36">
      <formula>#ref!="YES"</formula>
    </cfRule>
  </conditionalFormatting>
  <conditionalFormatting sqref="V71">
    <cfRule type="expression" priority="3804" aboveAverage="0" equalAverage="0" bottom="0" percent="0" rank="0" text="" dxfId="36">
      <formula>#ref!="YES"</formula>
    </cfRule>
  </conditionalFormatting>
  <conditionalFormatting sqref="W71">
    <cfRule type="expression" priority="3805" aboveAverage="0" equalAverage="0" bottom="0" percent="0" rank="0" text="" dxfId="36">
      <formula>#ref!="YES"</formula>
    </cfRule>
  </conditionalFormatting>
  <conditionalFormatting sqref="X71">
    <cfRule type="expression" priority="3806" aboveAverage="0" equalAverage="0" bottom="0" percent="0" rank="0" text="" dxfId="36">
      <formula>#ref!="YES"</formula>
    </cfRule>
  </conditionalFormatting>
  <conditionalFormatting sqref="Y71">
    <cfRule type="expression" priority="3807" aboveAverage="0" equalAverage="0" bottom="0" percent="0" rank="0" text="" dxfId="36">
      <formula>#ref!="YES"</formula>
    </cfRule>
  </conditionalFormatting>
  <conditionalFormatting sqref="Z71">
    <cfRule type="expression" priority="3808" aboveAverage="0" equalAverage="0" bottom="0" percent="0" rank="0" text="" dxfId="36">
      <formula>#ref!="YES"</formula>
    </cfRule>
  </conditionalFormatting>
  <conditionalFormatting sqref="AA71">
    <cfRule type="expression" priority="3809" aboveAverage="0" equalAverage="0" bottom="0" percent="0" rank="0" text="" dxfId="36">
      <formula>#ref!="YES"</formula>
    </cfRule>
  </conditionalFormatting>
  <conditionalFormatting sqref="AB71">
    <cfRule type="expression" priority="3810" aboveAverage="0" equalAverage="0" bottom="0" percent="0" rank="0" text="" dxfId="36">
      <formula>#ref!="YES"</formula>
    </cfRule>
  </conditionalFormatting>
  <conditionalFormatting sqref="AC71">
    <cfRule type="expression" priority="3811" aboveAverage="0" equalAverage="0" bottom="0" percent="0" rank="0" text="" dxfId="36">
      <formula>#ref!="YES"</formula>
    </cfRule>
  </conditionalFormatting>
  <conditionalFormatting sqref="AD71">
    <cfRule type="expression" priority="3812" aboveAverage="0" equalAverage="0" bottom="0" percent="0" rank="0" text="" dxfId="36">
      <formula>#ref!="YES"</formula>
    </cfRule>
  </conditionalFormatting>
  <conditionalFormatting sqref="AE71">
    <cfRule type="expression" priority="3813" aboveAverage="0" equalAverage="0" bottom="0" percent="0" rank="0" text="" dxfId="36">
      <formula>#ref!="YES"</formula>
    </cfRule>
  </conditionalFormatting>
  <conditionalFormatting sqref="AF71">
    <cfRule type="expression" priority="3814" aboveAverage="0" equalAverage="0" bottom="0" percent="0" rank="0" text="" dxfId="36">
      <formula>#ref!="YES"</formula>
    </cfRule>
  </conditionalFormatting>
  <conditionalFormatting sqref="AG71">
    <cfRule type="expression" priority="3815" aboveAverage="0" equalAverage="0" bottom="0" percent="0" rank="0" text="" dxfId="36">
      <formula>#ref!="YES"</formula>
    </cfRule>
  </conditionalFormatting>
  <conditionalFormatting sqref="AH71">
    <cfRule type="expression" priority="3816" aboveAverage="0" equalAverage="0" bottom="0" percent="0" rank="0" text="" dxfId="36">
      <formula>#ref!="YES"</formula>
    </cfRule>
  </conditionalFormatting>
  <conditionalFormatting sqref="AI71">
    <cfRule type="expression" priority="3817" aboveAverage="0" equalAverage="0" bottom="0" percent="0" rank="0" text="" dxfId="36">
      <formula>#ref!="YES"</formula>
    </cfRule>
  </conditionalFormatting>
  <conditionalFormatting sqref="AJ71">
    <cfRule type="expression" priority="3818" aboveAverage="0" equalAverage="0" bottom="0" percent="0" rank="0" text="" dxfId="36">
      <formula>#ref!="YES"</formula>
    </cfRule>
  </conditionalFormatting>
  <conditionalFormatting sqref="B72">
    <cfRule type="expression" priority="3819" aboveAverage="0" equalAverage="0" bottom="0" percent="0" rank="0" text="" dxfId="36">
      <formula>#ref!="YES"</formula>
    </cfRule>
  </conditionalFormatting>
  <conditionalFormatting sqref="C72">
    <cfRule type="expression" priority="3820" aboveAverage="0" equalAverage="0" bottom="0" percent="0" rank="0" text="" dxfId="36">
      <formula>#ref!="YES"</formula>
    </cfRule>
  </conditionalFormatting>
  <conditionalFormatting sqref="D72">
    <cfRule type="expression" priority="3821" aboveAverage="0" equalAverage="0" bottom="0" percent="0" rank="0" text="" dxfId="36">
      <formula>#ref!="YES"</formula>
    </cfRule>
  </conditionalFormatting>
  <conditionalFormatting sqref="E72">
    <cfRule type="expression" priority="3822" aboveAverage="0" equalAverage="0" bottom="0" percent="0" rank="0" text="" dxfId="36">
      <formula>#ref!="YES"</formula>
    </cfRule>
  </conditionalFormatting>
  <conditionalFormatting sqref="F72">
    <cfRule type="expression" priority="3823" aboveAverage="0" equalAverage="0" bottom="0" percent="0" rank="0" text="" dxfId="36">
      <formula>#ref!="YES"</formula>
    </cfRule>
  </conditionalFormatting>
  <conditionalFormatting sqref="G72">
    <cfRule type="expression" priority="3824" aboveAverage="0" equalAverage="0" bottom="0" percent="0" rank="0" text="" dxfId="36">
      <formula>#ref!="YES"</formula>
    </cfRule>
  </conditionalFormatting>
  <conditionalFormatting sqref="H72">
    <cfRule type="expression" priority="3825" aboveAverage="0" equalAverage="0" bottom="0" percent="0" rank="0" text="" dxfId="36">
      <formula>#ref!="YES"</formula>
    </cfRule>
  </conditionalFormatting>
  <conditionalFormatting sqref="I72">
    <cfRule type="expression" priority="3826" aboveAverage="0" equalAverage="0" bottom="0" percent="0" rank="0" text="" dxfId="36">
      <formula>#ref!="YES"</formula>
    </cfRule>
  </conditionalFormatting>
  <conditionalFormatting sqref="J72">
    <cfRule type="expression" priority="3827" aboveAverage="0" equalAverage="0" bottom="0" percent="0" rank="0" text="" dxfId="36">
      <formula>#ref!="YES"</formula>
    </cfRule>
  </conditionalFormatting>
  <conditionalFormatting sqref="K72">
    <cfRule type="expression" priority="3828" aboveAverage="0" equalAverage="0" bottom="0" percent="0" rank="0" text="" dxfId="36">
      <formula>#ref!="YES"</formula>
    </cfRule>
  </conditionalFormatting>
  <conditionalFormatting sqref="L72">
    <cfRule type="expression" priority="3829" aboveAverage="0" equalAverage="0" bottom="0" percent="0" rank="0" text="" dxfId="36">
      <formula>#ref!="YES"</formula>
    </cfRule>
  </conditionalFormatting>
  <conditionalFormatting sqref="M72">
    <cfRule type="expression" priority="3830" aboveAverage="0" equalAverage="0" bottom="0" percent="0" rank="0" text="" dxfId="36">
      <formula>#ref!="YES"</formula>
    </cfRule>
  </conditionalFormatting>
  <conditionalFormatting sqref="N72">
    <cfRule type="expression" priority="3831" aboveAverage="0" equalAverage="0" bottom="0" percent="0" rank="0" text="" dxfId="36">
      <formula>#ref!="YES"</formula>
    </cfRule>
  </conditionalFormatting>
  <conditionalFormatting sqref="O72">
    <cfRule type="expression" priority="3832" aboveAverage="0" equalAverage="0" bottom="0" percent="0" rank="0" text="" dxfId="36">
      <formula>#ref!="YES"</formula>
    </cfRule>
  </conditionalFormatting>
  <conditionalFormatting sqref="P72">
    <cfRule type="expression" priority="3833" aboveAverage="0" equalAverage="0" bottom="0" percent="0" rank="0" text="" dxfId="36">
      <formula>#ref!="YES"</formula>
    </cfRule>
  </conditionalFormatting>
  <conditionalFormatting sqref="Q72">
    <cfRule type="expression" priority="3834" aboveAverage="0" equalAverage="0" bottom="0" percent="0" rank="0" text="" dxfId="36">
      <formula>#ref!="YES"</formula>
    </cfRule>
  </conditionalFormatting>
  <conditionalFormatting sqref="R72">
    <cfRule type="expression" priority="3835" aboveAverage="0" equalAverage="0" bottom="0" percent="0" rank="0" text="" dxfId="36">
      <formula>#ref!="YES"</formula>
    </cfRule>
  </conditionalFormatting>
  <conditionalFormatting sqref="S72">
    <cfRule type="expression" priority="3836" aboveAverage="0" equalAverage="0" bottom="0" percent="0" rank="0" text="" dxfId="36">
      <formula>#ref!="YES"</formula>
    </cfRule>
  </conditionalFormatting>
  <conditionalFormatting sqref="T72">
    <cfRule type="expression" priority="3837" aboveAverage="0" equalAverage="0" bottom="0" percent="0" rank="0" text="" dxfId="36">
      <formula>#ref!="YES"</formula>
    </cfRule>
  </conditionalFormatting>
  <conditionalFormatting sqref="U72">
    <cfRule type="expression" priority="3838" aboveAverage="0" equalAverage="0" bottom="0" percent="0" rank="0" text="" dxfId="36">
      <formula>#ref!="YES"</formula>
    </cfRule>
  </conditionalFormatting>
  <conditionalFormatting sqref="V72">
    <cfRule type="expression" priority="3839" aboveAverage="0" equalAverage="0" bottom="0" percent="0" rank="0" text="" dxfId="36">
      <formula>#ref!="YES"</formula>
    </cfRule>
  </conditionalFormatting>
  <conditionalFormatting sqref="W72">
    <cfRule type="expression" priority="3840" aboveAverage="0" equalAverage="0" bottom="0" percent="0" rank="0" text="" dxfId="36">
      <formula>#ref!="YES"</formula>
    </cfRule>
  </conditionalFormatting>
  <conditionalFormatting sqref="X72">
    <cfRule type="expression" priority="3841" aboveAverage="0" equalAverage="0" bottom="0" percent="0" rank="0" text="" dxfId="36">
      <formula>#ref!="YES"</formula>
    </cfRule>
  </conditionalFormatting>
  <conditionalFormatting sqref="Y72">
    <cfRule type="expression" priority="3842" aboveAverage="0" equalAverage="0" bottom="0" percent="0" rank="0" text="" dxfId="36">
      <formula>#ref!="YES"</formula>
    </cfRule>
  </conditionalFormatting>
  <conditionalFormatting sqref="Z72">
    <cfRule type="expression" priority="3843" aboveAverage="0" equalAverage="0" bottom="0" percent="0" rank="0" text="" dxfId="36">
      <formula>#ref!="YES"</formula>
    </cfRule>
  </conditionalFormatting>
  <conditionalFormatting sqref="AA72">
    <cfRule type="expression" priority="3844" aboveAverage="0" equalAverage="0" bottom="0" percent="0" rank="0" text="" dxfId="36">
      <formula>#ref!="YES"</formula>
    </cfRule>
  </conditionalFormatting>
  <conditionalFormatting sqref="AB72">
    <cfRule type="expression" priority="3845" aboveAverage="0" equalAverage="0" bottom="0" percent="0" rank="0" text="" dxfId="36">
      <formula>#ref!="YES"</formula>
    </cfRule>
  </conditionalFormatting>
  <conditionalFormatting sqref="AC72">
    <cfRule type="expression" priority="3846" aboveAverage="0" equalAverage="0" bottom="0" percent="0" rank="0" text="" dxfId="36">
      <formula>#ref!="YES"</formula>
    </cfRule>
  </conditionalFormatting>
  <conditionalFormatting sqref="AD72">
    <cfRule type="expression" priority="3847" aboveAverage="0" equalAverage="0" bottom="0" percent="0" rank="0" text="" dxfId="36">
      <formula>#ref!="YES"</formula>
    </cfRule>
  </conditionalFormatting>
  <conditionalFormatting sqref="AE72">
    <cfRule type="expression" priority="3848" aboveAverage="0" equalAverage="0" bottom="0" percent="0" rank="0" text="" dxfId="36">
      <formula>#ref!="YES"</formula>
    </cfRule>
  </conditionalFormatting>
  <conditionalFormatting sqref="AF72">
    <cfRule type="expression" priority="3849" aboveAverage="0" equalAverage="0" bottom="0" percent="0" rank="0" text="" dxfId="36">
      <formula>#ref!="YES"</formula>
    </cfRule>
  </conditionalFormatting>
  <conditionalFormatting sqref="AG72">
    <cfRule type="expression" priority="3850" aboveAverage="0" equalAverage="0" bottom="0" percent="0" rank="0" text="" dxfId="36">
      <formula>#ref!="YES"</formula>
    </cfRule>
  </conditionalFormatting>
  <conditionalFormatting sqref="AH72">
    <cfRule type="expression" priority="3851" aboveAverage="0" equalAverage="0" bottom="0" percent="0" rank="0" text="" dxfId="36">
      <formula>#ref!="YES"</formula>
    </cfRule>
  </conditionalFormatting>
  <conditionalFormatting sqref="AI72">
    <cfRule type="expression" priority="3852" aboveAverage="0" equalAverage="0" bottom="0" percent="0" rank="0" text="" dxfId="36">
      <formula>#ref!="YES"</formula>
    </cfRule>
  </conditionalFormatting>
  <conditionalFormatting sqref="AJ72">
    <cfRule type="expression" priority="3853" aboveAverage="0" equalAverage="0" bottom="0" percent="0" rank="0" text="" dxfId="36">
      <formula>#ref!="YES"</formula>
    </cfRule>
  </conditionalFormatting>
  <conditionalFormatting sqref="B73">
    <cfRule type="expression" priority="3854" aboveAverage="0" equalAverage="0" bottom="0" percent="0" rank="0" text="" dxfId="36">
      <formula>#ref!="YES"</formula>
    </cfRule>
  </conditionalFormatting>
  <conditionalFormatting sqref="C73">
    <cfRule type="expression" priority="3855" aboveAverage="0" equalAverage="0" bottom="0" percent="0" rank="0" text="" dxfId="36">
      <formula>#ref!="YES"</formula>
    </cfRule>
  </conditionalFormatting>
  <conditionalFormatting sqref="D73">
    <cfRule type="expression" priority="3856" aboveAverage="0" equalAverage="0" bottom="0" percent="0" rank="0" text="" dxfId="36">
      <formula>#ref!="YES"</formula>
    </cfRule>
  </conditionalFormatting>
  <conditionalFormatting sqref="E73">
    <cfRule type="expression" priority="3857" aboveAverage="0" equalAverage="0" bottom="0" percent="0" rank="0" text="" dxfId="36">
      <formula>#ref!="YES"</formula>
    </cfRule>
  </conditionalFormatting>
  <conditionalFormatting sqref="F73">
    <cfRule type="expression" priority="3858" aboveAverage="0" equalAverage="0" bottom="0" percent="0" rank="0" text="" dxfId="36">
      <formula>#ref!="YES"</formula>
    </cfRule>
  </conditionalFormatting>
  <conditionalFormatting sqref="G73">
    <cfRule type="expression" priority="3859" aboveAverage="0" equalAverage="0" bottom="0" percent="0" rank="0" text="" dxfId="36">
      <formula>#ref!="YES"</formula>
    </cfRule>
  </conditionalFormatting>
  <conditionalFormatting sqref="H73">
    <cfRule type="expression" priority="3860" aboveAverage="0" equalAverage="0" bottom="0" percent="0" rank="0" text="" dxfId="36">
      <formula>#ref!="YES"</formula>
    </cfRule>
  </conditionalFormatting>
  <conditionalFormatting sqref="I73">
    <cfRule type="expression" priority="3861" aboveAverage="0" equalAverage="0" bottom="0" percent="0" rank="0" text="" dxfId="36">
      <formula>#ref!="YES"</formula>
    </cfRule>
  </conditionalFormatting>
  <conditionalFormatting sqref="J73">
    <cfRule type="expression" priority="3862" aboveAverage="0" equalAverage="0" bottom="0" percent="0" rank="0" text="" dxfId="36">
      <formula>#ref!="YES"</formula>
    </cfRule>
  </conditionalFormatting>
  <conditionalFormatting sqref="K73">
    <cfRule type="expression" priority="3863" aboveAverage="0" equalAverage="0" bottom="0" percent="0" rank="0" text="" dxfId="36">
      <formula>#ref!="YES"</formula>
    </cfRule>
  </conditionalFormatting>
  <conditionalFormatting sqref="L73">
    <cfRule type="expression" priority="3864" aboveAverage="0" equalAverage="0" bottom="0" percent="0" rank="0" text="" dxfId="36">
      <formula>#ref!="YES"</formula>
    </cfRule>
  </conditionalFormatting>
  <conditionalFormatting sqref="M73">
    <cfRule type="expression" priority="3865" aboveAverage="0" equalAverage="0" bottom="0" percent="0" rank="0" text="" dxfId="36">
      <formula>#ref!="YES"</formula>
    </cfRule>
  </conditionalFormatting>
  <conditionalFormatting sqref="N73">
    <cfRule type="expression" priority="3866" aboveAverage="0" equalAverage="0" bottom="0" percent="0" rank="0" text="" dxfId="36">
      <formula>#ref!="YES"</formula>
    </cfRule>
  </conditionalFormatting>
  <conditionalFormatting sqref="O73">
    <cfRule type="expression" priority="3867" aboveAverage="0" equalAverage="0" bottom="0" percent="0" rank="0" text="" dxfId="36">
      <formula>#ref!="YES"</formula>
    </cfRule>
  </conditionalFormatting>
  <conditionalFormatting sqref="P73">
    <cfRule type="expression" priority="3868" aboveAverage="0" equalAverage="0" bottom="0" percent="0" rank="0" text="" dxfId="36">
      <formula>#ref!="YES"</formula>
    </cfRule>
  </conditionalFormatting>
  <conditionalFormatting sqref="Q73">
    <cfRule type="expression" priority="3869" aboveAverage="0" equalAverage="0" bottom="0" percent="0" rank="0" text="" dxfId="36">
      <formula>#ref!="YES"</formula>
    </cfRule>
  </conditionalFormatting>
  <conditionalFormatting sqref="R73">
    <cfRule type="expression" priority="3870" aboveAverage="0" equalAverage="0" bottom="0" percent="0" rank="0" text="" dxfId="36">
      <formula>#ref!="YES"</formula>
    </cfRule>
  </conditionalFormatting>
  <conditionalFormatting sqref="S73">
    <cfRule type="expression" priority="3871" aboveAverage="0" equalAverage="0" bottom="0" percent="0" rank="0" text="" dxfId="36">
      <formula>#ref!="YES"</formula>
    </cfRule>
  </conditionalFormatting>
  <conditionalFormatting sqref="T73">
    <cfRule type="expression" priority="3872" aboveAverage="0" equalAverage="0" bottom="0" percent="0" rank="0" text="" dxfId="36">
      <formula>#ref!="YES"</formula>
    </cfRule>
  </conditionalFormatting>
  <conditionalFormatting sqref="U73">
    <cfRule type="expression" priority="3873" aboveAverage="0" equalAverage="0" bottom="0" percent="0" rank="0" text="" dxfId="36">
      <formula>#ref!="YES"</formula>
    </cfRule>
  </conditionalFormatting>
  <conditionalFormatting sqref="V73">
    <cfRule type="expression" priority="3874" aboveAverage="0" equalAverage="0" bottom="0" percent="0" rank="0" text="" dxfId="36">
      <formula>#ref!="YES"</formula>
    </cfRule>
  </conditionalFormatting>
  <conditionalFormatting sqref="W73">
    <cfRule type="expression" priority="3875" aboveAverage="0" equalAverage="0" bottom="0" percent="0" rank="0" text="" dxfId="36">
      <formula>#ref!="YES"</formula>
    </cfRule>
  </conditionalFormatting>
  <conditionalFormatting sqref="X73">
    <cfRule type="expression" priority="3876" aboveAverage="0" equalAverage="0" bottom="0" percent="0" rank="0" text="" dxfId="36">
      <formula>#ref!="YES"</formula>
    </cfRule>
  </conditionalFormatting>
  <conditionalFormatting sqref="Y73">
    <cfRule type="expression" priority="3877" aboveAverage="0" equalAverage="0" bottom="0" percent="0" rank="0" text="" dxfId="36">
      <formula>#ref!="YES"</formula>
    </cfRule>
  </conditionalFormatting>
  <conditionalFormatting sqref="Z73">
    <cfRule type="expression" priority="3878" aboveAverage="0" equalAverage="0" bottom="0" percent="0" rank="0" text="" dxfId="36">
      <formula>#ref!="YES"</formula>
    </cfRule>
  </conditionalFormatting>
  <conditionalFormatting sqref="AA73">
    <cfRule type="expression" priority="3879" aboveAverage="0" equalAverage="0" bottom="0" percent="0" rank="0" text="" dxfId="36">
      <formula>#ref!="YES"</formula>
    </cfRule>
  </conditionalFormatting>
  <conditionalFormatting sqref="AB73">
    <cfRule type="expression" priority="3880" aboveAverage="0" equalAverage="0" bottom="0" percent="0" rank="0" text="" dxfId="36">
      <formula>#ref!="YES"</formula>
    </cfRule>
  </conditionalFormatting>
  <conditionalFormatting sqref="AC73">
    <cfRule type="expression" priority="3881" aboveAverage="0" equalAverage="0" bottom="0" percent="0" rank="0" text="" dxfId="36">
      <formula>#ref!="YES"</formula>
    </cfRule>
  </conditionalFormatting>
  <conditionalFormatting sqref="AD73">
    <cfRule type="expression" priority="3882" aboveAverage="0" equalAverage="0" bottom="0" percent="0" rank="0" text="" dxfId="36">
      <formula>#ref!="YES"</formula>
    </cfRule>
  </conditionalFormatting>
  <conditionalFormatting sqref="AE73">
    <cfRule type="expression" priority="3883" aboveAverage="0" equalAverage="0" bottom="0" percent="0" rank="0" text="" dxfId="36">
      <formula>#ref!="YES"</formula>
    </cfRule>
  </conditionalFormatting>
  <conditionalFormatting sqref="AF73">
    <cfRule type="expression" priority="3884" aboveAverage="0" equalAverage="0" bottom="0" percent="0" rank="0" text="" dxfId="36">
      <formula>#ref!="YES"</formula>
    </cfRule>
  </conditionalFormatting>
  <conditionalFormatting sqref="AG73">
    <cfRule type="expression" priority="3885" aboveAverage="0" equalAverage="0" bottom="0" percent="0" rank="0" text="" dxfId="36">
      <formula>#ref!="YES"</formula>
    </cfRule>
  </conditionalFormatting>
  <conditionalFormatting sqref="AH73">
    <cfRule type="expression" priority="3886" aboveAverage="0" equalAverage="0" bottom="0" percent="0" rank="0" text="" dxfId="36">
      <formula>#ref!="YES"</formula>
    </cfRule>
  </conditionalFormatting>
  <conditionalFormatting sqref="AI73">
    <cfRule type="expression" priority="3887" aboveAverage="0" equalAverage="0" bottom="0" percent="0" rank="0" text="" dxfId="36">
      <formula>#ref!="YES"</formula>
    </cfRule>
  </conditionalFormatting>
  <conditionalFormatting sqref="AJ73">
    <cfRule type="expression" priority="3888" aboveAverage="0" equalAverage="0" bottom="0" percent="0" rank="0" text="" dxfId="36">
      <formula>#ref!="YES"</formula>
    </cfRule>
  </conditionalFormatting>
  <conditionalFormatting sqref="B74">
    <cfRule type="expression" priority="3889" aboveAverage="0" equalAverage="0" bottom="0" percent="0" rank="0" text="" dxfId="36">
      <formula>#ref!="YES"</formula>
    </cfRule>
  </conditionalFormatting>
  <conditionalFormatting sqref="C74">
    <cfRule type="expression" priority="3890" aboveAverage="0" equalAverage="0" bottom="0" percent="0" rank="0" text="" dxfId="36">
      <formula>#ref!="YES"</formula>
    </cfRule>
  </conditionalFormatting>
  <conditionalFormatting sqref="D74">
    <cfRule type="expression" priority="3891" aboveAverage="0" equalAverage="0" bottom="0" percent="0" rank="0" text="" dxfId="36">
      <formula>#ref!="YES"</formula>
    </cfRule>
  </conditionalFormatting>
  <conditionalFormatting sqref="E74">
    <cfRule type="expression" priority="3892" aboveAverage="0" equalAverage="0" bottom="0" percent="0" rank="0" text="" dxfId="36">
      <formula>#ref!="YES"</formula>
    </cfRule>
  </conditionalFormatting>
  <conditionalFormatting sqref="F74">
    <cfRule type="expression" priority="3893" aboveAverage="0" equalAverage="0" bottom="0" percent="0" rank="0" text="" dxfId="36">
      <formula>#ref!="YES"</formula>
    </cfRule>
  </conditionalFormatting>
  <conditionalFormatting sqref="G74">
    <cfRule type="expression" priority="3894" aboveAverage="0" equalAverage="0" bottom="0" percent="0" rank="0" text="" dxfId="36">
      <formula>#ref!="YES"</formula>
    </cfRule>
  </conditionalFormatting>
  <conditionalFormatting sqref="H74">
    <cfRule type="expression" priority="3895" aboveAverage="0" equalAverage="0" bottom="0" percent="0" rank="0" text="" dxfId="36">
      <formula>#ref!="YES"</formula>
    </cfRule>
  </conditionalFormatting>
  <conditionalFormatting sqref="I74">
    <cfRule type="expression" priority="3896" aboveAverage="0" equalAverage="0" bottom="0" percent="0" rank="0" text="" dxfId="36">
      <formula>#ref!="YES"</formula>
    </cfRule>
  </conditionalFormatting>
  <conditionalFormatting sqref="J74">
    <cfRule type="expression" priority="3897" aboveAverage="0" equalAverage="0" bottom="0" percent="0" rank="0" text="" dxfId="36">
      <formula>#ref!="YES"</formula>
    </cfRule>
  </conditionalFormatting>
  <conditionalFormatting sqref="K74">
    <cfRule type="expression" priority="3898" aboveAverage="0" equalAverage="0" bottom="0" percent="0" rank="0" text="" dxfId="36">
      <formula>#ref!="YES"</formula>
    </cfRule>
  </conditionalFormatting>
  <conditionalFormatting sqref="L74">
    <cfRule type="expression" priority="3899" aboveAverage="0" equalAverage="0" bottom="0" percent="0" rank="0" text="" dxfId="36">
      <formula>#ref!="YES"</formula>
    </cfRule>
  </conditionalFormatting>
  <conditionalFormatting sqref="M74">
    <cfRule type="expression" priority="3900" aboveAverage="0" equalAverage="0" bottom="0" percent="0" rank="0" text="" dxfId="36">
      <formula>#ref!="YES"</formula>
    </cfRule>
  </conditionalFormatting>
  <conditionalFormatting sqref="N74">
    <cfRule type="expression" priority="3901" aboveAverage="0" equalAverage="0" bottom="0" percent="0" rank="0" text="" dxfId="36">
      <formula>#ref!="YES"</formula>
    </cfRule>
  </conditionalFormatting>
  <conditionalFormatting sqref="O74">
    <cfRule type="expression" priority="3902" aboveAverage="0" equalAverage="0" bottom="0" percent="0" rank="0" text="" dxfId="36">
      <formula>#ref!="YES"</formula>
    </cfRule>
  </conditionalFormatting>
  <conditionalFormatting sqref="P74">
    <cfRule type="expression" priority="3903" aboveAverage="0" equalAverage="0" bottom="0" percent="0" rank="0" text="" dxfId="36">
      <formula>#ref!="YES"</formula>
    </cfRule>
  </conditionalFormatting>
  <conditionalFormatting sqref="Q74">
    <cfRule type="expression" priority="3904" aboveAverage="0" equalAverage="0" bottom="0" percent="0" rank="0" text="" dxfId="36">
      <formula>#ref!="YES"</formula>
    </cfRule>
  </conditionalFormatting>
  <conditionalFormatting sqref="R74">
    <cfRule type="expression" priority="3905" aboveAverage="0" equalAverage="0" bottom="0" percent="0" rank="0" text="" dxfId="36">
      <formula>#ref!="YES"</formula>
    </cfRule>
  </conditionalFormatting>
  <conditionalFormatting sqref="S74">
    <cfRule type="expression" priority="3906" aboveAverage="0" equalAverage="0" bottom="0" percent="0" rank="0" text="" dxfId="36">
      <formula>#ref!="YES"</formula>
    </cfRule>
  </conditionalFormatting>
  <conditionalFormatting sqref="T74">
    <cfRule type="expression" priority="3907" aboveAverage="0" equalAverage="0" bottom="0" percent="0" rank="0" text="" dxfId="36">
      <formula>#ref!="YES"</formula>
    </cfRule>
  </conditionalFormatting>
  <conditionalFormatting sqref="U74">
    <cfRule type="expression" priority="3908" aboveAverage="0" equalAverage="0" bottom="0" percent="0" rank="0" text="" dxfId="36">
      <formula>#ref!="YES"</formula>
    </cfRule>
  </conditionalFormatting>
  <conditionalFormatting sqref="V74">
    <cfRule type="expression" priority="3909" aboveAverage="0" equalAverage="0" bottom="0" percent="0" rank="0" text="" dxfId="36">
      <formula>#ref!="YES"</formula>
    </cfRule>
  </conditionalFormatting>
  <conditionalFormatting sqref="W74">
    <cfRule type="expression" priority="3910" aboveAverage="0" equalAverage="0" bottom="0" percent="0" rank="0" text="" dxfId="36">
      <formula>#ref!="YES"</formula>
    </cfRule>
  </conditionalFormatting>
  <conditionalFormatting sqref="X74">
    <cfRule type="expression" priority="3911" aboveAverage="0" equalAverage="0" bottom="0" percent="0" rank="0" text="" dxfId="36">
      <formula>#ref!="YES"</formula>
    </cfRule>
  </conditionalFormatting>
  <conditionalFormatting sqref="Y74">
    <cfRule type="expression" priority="3912" aboveAverage="0" equalAverage="0" bottom="0" percent="0" rank="0" text="" dxfId="36">
      <formula>#ref!="YES"</formula>
    </cfRule>
  </conditionalFormatting>
  <conditionalFormatting sqref="Z74">
    <cfRule type="expression" priority="3913" aboveAverage="0" equalAverage="0" bottom="0" percent="0" rank="0" text="" dxfId="36">
      <formula>#ref!="YES"</formula>
    </cfRule>
  </conditionalFormatting>
  <conditionalFormatting sqref="AA74">
    <cfRule type="expression" priority="3914" aboveAverage="0" equalAverage="0" bottom="0" percent="0" rank="0" text="" dxfId="36">
      <formula>#ref!="YES"</formula>
    </cfRule>
  </conditionalFormatting>
  <conditionalFormatting sqref="AB74">
    <cfRule type="expression" priority="3915" aboveAverage="0" equalAverage="0" bottom="0" percent="0" rank="0" text="" dxfId="36">
      <formula>#ref!="YES"</formula>
    </cfRule>
  </conditionalFormatting>
  <conditionalFormatting sqref="AC74">
    <cfRule type="expression" priority="3916" aboveAverage="0" equalAverage="0" bottom="0" percent="0" rank="0" text="" dxfId="36">
      <formula>#ref!="YES"</formula>
    </cfRule>
  </conditionalFormatting>
  <conditionalFormatting sqref="AD74">
    <cfRule type="expression" priority="3917" aboveAverage="0" equalAverage="0" bottom="0" percent="0" rank="0" text="" dxfId="36">
      <formula>#ref!="YES"</formula>
    </cfRule>
  </conditionalFormatting>
  <conditionalFormatting sqref="AE74">
    <cfRule type="expression" priority="3918" aboveAverage="0" equalAverage="0" bottom="0" percent="0" rank="0" text="" dxfId="36">
      <formula>#ref!="YES"</formula>
    </cfRule>
  </conditionalFormatting>
  <conditionalFormatting sqref="AF74">
    <cfRule type="expression" priority="3919" aboveAverage="0" equalAverage="0" bottom="0" percent="0" rank="0" text="" dxfId="36">
      <formula>#ref!="YES"</formula>
    </cfRule>
  </conditionalFormatting>
  <conditionalFormatting sqref="AG74">
    <cfRule type="expression" priority="3920" aboveAverage="0" equalAverage="0" bottom="0" percent="0" rank="0" text="" dxfId="36">
      <formula>#ref!="YES"</formula>
    </cfRule>
  </conditionalFormatting>
  <conditionalFormatting sqref="AH74">
    <cfRule type="expression" priority="3921" aboveAverage="0" equalAverage="0" bottom="0" percent="0" rank="0" text="" dxfId="36">
      <formula>#ref!="YES"</formula>
    </cfRule>
  </conditionalFormatting>
  <conditionalFormatting sqref="AI74">
    <cfRule type="expression" priority="3922" aboveAverage="0" equalAverage="0" bottom="0" percent="0" rank="0" text="" dxfId="36">
      <formula>#ref!="YES"</formula>
    </cfRule>
  </conditionalFormatting>
  <conditionalFormatting sqref="AJ74">
    <cfRule type="expression" priority="3923" aboveAverage="0" equalAverage="0" bottom="0" percent="0" rank="0" text="" dxfId="36">
      <formula>#ref!="YES"</formula>
    </cfRule>
  </conditionalFormatting>
  <conditionalFormatting sqref="B75">
    <cfRule type="expression" priority="3924" aboveAverage="0" equalAverage="0" bottom="0" percent="0" rank="0" text="" dxfId="36">
      <formula>#ref!="YES"</formula>
    </cfRule>
  </conditionalFormatting>
  <conditionalFormatting sqref="C75">
    <cfRule type="expression" priority="3925" aboveAverage="0" equalAverage="0" bottom="0" percent="0" rank="0" text="" dxfId="36">
      <formula>#ref!="YES"</formula>
    </cfRule>
  </conditionalFormatting>
  <conditionalFormatting sqref="D75">
    <cfRule type="expression" priority="3926" aboveAverage="0" equalAverage="0" bottom="0" percent="0" rank="0" text="" dxfId="36">
      <formula>#ref!="YES"</formula>
    </cfRule>
  </conditionalFormatting>
  <conditionalFormatting sqref="E75">
    <cfRule type="expression" priority="3927" aboveAverage="0" equalAverage="0" bottom="0" percent="0" rank="0" text="" dxfId="36">
      <formula>#ref!="YES"</formula>
    </cfRule>
  </conditionalFormatting>
  <conditionalFormatting sqref="F75">
    <cfRule type="expression" priority="3928" aboveAverage="0" equalAverage="0" bottom="0" percent="0" rank="0" text="" dxfId="36">
      <formula>#ref!="YES"</formula>
    </cfRule>
  </conditionalFormatting>
  <conditionalFormatting sqref="G75">
    <cfRule type="expression" priority="3929" aboveAverage="0" equalAverage="0" bottom="0" percent="0" rank="0" text="" dxfId="36">
      <formula>#ref!="YES"</formula>
    </cfRule>
  </conditionalFormatting>
  <conditionalFormatting sqref="H75">
    <cfRule type="expression" priority="3930" aboveAverage="0" equalAverage="0" bottom="0" percent="0" rank="0" text="" dxfId="36">
      <formula>#ref!="YES"</formula>
    </cfRule>
  </conditionalFormatting>
  <conditionalFormatting sqref="I75">
    <cfRule type="expression" priority="3931" aboveAverage="0" equalAverage="0" bottom="0" percent="0" rank="0" text="" dxfId="36">
      <formula>#ref!="YES"</formula>
    </cfRule>
  </conditionalFormatting>
  <conditionalFormatting sqref="J75">
    <cfRule type="expression" priority="3932" aboveAverage="0" equalAverage="0" bottom="0" percent="0" rank="0" text="" dxfId="36">
      <formula>#ref!="YES"</formula>
    </cfRule>
  </conditionalFormatting>
  <conditionalFormatting sqref="K75">
    <cfRule type="expression" priority="3933" aboveAverage="0" equalAverage="0" bottom="0" percent="0" rank="0" text="" dxfId="36">
      <formula>#ref!="YES"</formula>
    </cfRule>
  </conditionalFormatting>
  <conditionalFormatting sqref="L75">
    <cfRule type="expression" priority="3934" aboveAverage="0" equalAverage="0" bottom="0" percent="0" rank="0" text="" dxfId="36">
      <formula>#ref!="YES"</formula>
    </cfRule>
  </conditionalFormatting>
  <conditionalFormatting sqref="M75">
    <cfRule type="expression" priority="3935" aboveAverage="0" equalAverage="0" bottom="0" percent="0" rank="0" text="" dxfId="36">
      <formula>#ref!="YES"</formula>
    </cfRule>
  </conditionalFormatting>
  <conditionalFormatting sqref="N75">
    <cfRule type="expression" priority="3936" aboveAverage="0" equalAverage="0" bottom="0" percent="0" rank="0" text="" dxfId="36">
      <formula>#ref!="YES"</formula>
    </cfRule>
  </conditionalFormatting>
  <conditionalFormatting sqref="O75">
    <cfRule type="expression" priority="3937" aboveAverage="0" equalAverage="0" bottom="0" percent="0" rank="0" text="" dxfId="36">
      <formula>#ref!="YES"</formula>
    </cfRule>
  </conditionalFormatting>
  <conditionalFormatting sqref="P75">
    <cfRule type="expression" priority="3938" aboveAverage="0" equalAverage="0" bottom="0" percent="0" rank="0" text="" dxfId="36">
      <formula>#ref!="YES"</formula>
    </cfRule>
  </conditionalFormatting>
  <conditionalFormatting sqref="Q75">
    <cfRule type="expression" priority="3939" aboveAverage="0" equalAverage="0" bottom="0" percent="0" rank="0" text="" dxfId="36">
      <formula>#ref!="YES"</formula>
    </cfRule>
  </conditionalFormatting>
  <conditionalFormatting sqref="R75">
    <cfRule type="expression" priority="3940" aboveAverage="0" equalAverage="0" bottom="0" percent="0" rank="0" text="" dxfId="36">
      <formula>#ref!="YES"</formula>
    </cfRule>
  </conditionalFormatting>
  <conditionalFormatting sqref="S75">
    <cfRule type="expression" priority="3941" aboveAverage="0" equalAverage="0" bottom="0" percent="0" rank="0" text="" dxfId="36">
      <formula>#ref!="YES"</formula>
    </cfRule>
  </conditionalFormatting>
  <conditionalFormatting sqref="T75">
    <cfRule type="expression" priority="3942" aboveAverage="0" equalAverage="0" bottom="0" percent="0" rank="0" text="" dxfId="36">
      <formula>#ref!="YES"</formula>
    </cfRule>
  </conditionalFormatting>
  <conditionalFormatting sqref="U75">
    <cfRule type="expression" priority="3943" aboveAverage="0" equalAverage="0" bottom="0" percent="0" rank="0" text="" dxfId="36">
      <formula>#ref!="YES"</formula>
    </cfRule>
  </conditionalFormatting>
  <conditionalFormatting sqref="V75">
    <cfRule type="expression" priority="3944" aboveAverage="0" equalAverage="0" bottom="0" percent="0" rank="0" text="" dxfId="36">
      <formula>#ref!="YES"</formula>
    </cfRule>
  </conditionalFormatting>
  <conditionalFormatting sqref="W75">
    <cfRule type="expression" priority="3945" aboveAverage="0" equalAverage="0" bottom="0" percent="0" rank="0" text="" dxfId="36">
      <formula>#ref!="YES"</formula>
    </cfRule>
  </conditionalFormatting>
  <conditionalFormatting sqref="X75">
    <cfRule type="expression" priority="3946" aboveAverage="0" equalAverage="0" bottom="0" percent="0" rank="0" text="" dxfId="36">
      <formula>#ref!="YES"</formula>
    </cfRule>
  </conditionalFormatting>
  <conditionalFormatting sqref="Y75">
    <cfRule type="expression" priority="3947" aboveAverage="0" equalAverage="0" bottom="0" percent="0" rank="0" text="" dxfId="36">
      <formula>#ref!="YES"</formula>
    </cfRule>
  </conditionalFormatting>
  <conditionalFormatting sqref="Z75">
    <cfRule type="expression" priority="3948" aboveAverage="0" equalAverage="0" bottom="0" percent="0" rank="0" text="" dxfId="36">
      <formula>#ref!="YES"</formula>
    </cfRule>
  </conditionalFormatting>
  <conditionalFormatting sqref="AA75">
    <cfRule type="expression" priority="3949" aboveAverage="0" equalAverage="0" bottom="0" percent="0" rank="0" text="" dxfId="36">
      <formula>#ref!="YES"</formula>
    </cfRule>
  </conditionalFormatting>
  <conditionalFormatting sqref="AB75">
    <cfRule type="expression" priority="3950" aboveAverage="0" equalAverage="0" bottom="0" percent="0" rank="0" text="" dxfId="36">
      <formula>#ref!="YES"</formula>
    </cfRule>
  </conditionalFormatting>
  <conditionalFormatting sqref="AC75">
    <cfRule type="expression" priority="3951" aboveAverage="0" equalAverage="0" bottom="0" percent="0" rank="0" text="" dxfId="36">
      <formula>#ref!="YES"</formula>
    </cfRule>
  </conditionalFormatting>
  <conditionalFormatting sqref="AD75">
    <cfRule type="expression" priority="3952" aboveAverage="0" equalAverage="0" bottom="0" percent="0" rank="0" text="" dxfId="36">
      <formula>#ref!="YES"</formula>
    </cfRule>
  </conditionalFormatting>
  <conditionalFormatting sqref="AE75">
    <cfRule type="expression" priority="3953" aboveAverage="0" equalAverage="0" bottom="0" percent="0" rank="0" text="" dxfId="36">
      <formula>#ref!="YES"</formula>
    </cfRule>
  </conditionalFormatting>
  <conditionalFormatting sqref="AF75">
    <cfRule type="expression" priority="3954" aboveAverage="0" equalAverage="0" bottom="0" percent="0" rank="0" text="" dxfId="36">
      <formula>#ref!="YES"</formula>
    </cfRule>
  </conditionalFormatting>
  <conditionalFormatting sqref="AG75">
    <cfRule type="expression" priority="3955" aboveAverage="0" equalAverage="0" bottom="0" percent="0" rank="0" text="" dxfId="36">
      <formula>#ref!="YES"</formula>
    </cfRule>
  </conditionalFormatting>
  <conditionalFormatting sqref="AH75">
    <cfRule type="expression" priority="3956" aboveAverage="0" equalAverage="0" bottom="0" percent="0" rank="0" text="" dxfId="36">
      <formula>#ref!="YES"</formula>
    </cfRule>
  </conditionalFormatting>
  <conditionalFormatting sqref="AI75">
    <cfRule type="expression" priority="3957" aboveAverage="0" equalAverage="0" bottom="0" percent="0" rank="0" text="" dxfId="36">
      <formula>#ref!="YES"</formula>
    </cfRule>
  </conditionalFormatting>
  <conditionalFormatting sqref="AJ75">
    <cfRule type="expression" priority="3958" aboveAverage="0" equalAverage="0" bottom="0" percent="0" rank="0" text="" dxfId="36">
      <formula>#ref!="YES"</formula>
    </cfRule>
  </conditionalFormatting>
  <conditionalFormatting sqref="B76">
    <cfRule type="expression" priority="3959" aboveAverage="0" equalAverage="0" bottom="0" percent="0" rank="0" text="" dxfId="36">
      <formula>#ref!="YES"</formula>
    </cfRule>
  </conditionalFormatting>
  <conditionalFormatting sqref="C76">
    <cfRule type="expression" priority="3960" aboveAverage="0" equalAverage="0" bottom="0" percent="0" rank="0" text="" dxfId="36">
      <formula>#ref!="YES"</formula>
    </cfRule>
  </conditionalFormatting>
  <conditionalFormatting sqref="D76">
    <cfRule type="expression" priority="3961" aboveAverage="0" equalAverage="0" bottom="0" percent="0" rank="0" text="" dxfId="36">
      <formula>#ref!="YES"</formula>
    </cfRule>
  </conditionalFormatting>
  <conditionalFormatting sqref="E76">
    <cfRule type="expression" priority="3962" aboveAverage="0" equalAverage="0" bottom="0" percent="0" rank="0" text="" dxfId="36">
      <formula>#ref!="YES"</formula>
    </cfRule>
  </conditionalFormatting>
  <conditionalFormatting sqref="F76">
    <cfRule type="expression" priority="3963" aboveAverage="0" equalAverage="0" bottom="0" percent="0" rank="0" text="" dxfId="36">
      <formula>#ref!="YES"</formula>
    </cfRule>
  </conditionalFormatting>
  <conditionalFormatting sqref="G76">
    <cfRule type="expression" priority="3964" aboveAverage="0" equalAverage="0" bottom="0" percent="0" rank="0" text="" dxfId="36">
      <formula>#ref!="YES"</formula>
    </cfRule>
  </conditionalFormatting>
  <conditionalFormatting sqref="H76">
    <cfRule type="expression" priority="3965" aboveAverage="0" equalAverage="0" bottom="0" percent="0" rank="0" text="" dxfId="36">
      <formula>#ref!="YES"</formula>
    </cfRule>
  </conditionalFormatting>
  <conditionalFormatting sqref="I76">
    <cfRule type="expression" priority="3966" aboveAverage="0" equalAverage="0" bottom="0" percent="0" rank="0" text="" dxfId="36">
      <formula>#ref!="YES"</formula>
    </cfRule>
  </conditionalFormatting>
  <conditionalFormatting sqref="J76">
    <cfRule type="expression" priority="3967" aboveAverage="0" equalAverage="0" bottom="0" percent="0" rank="0" text="" dxfId="36">
      <formula>#ref!="YES"</formula>
    </cfRule>
  </conditionalFormatting>
  <conditionalFormatting sqref="K76">
    <cfRule type="expression" priority="3968" aboveAverage="0" equalAverage="0" bottom="0" percent="0" rank="0" text="" dxfId="36">
      <formula>#ref!="YES"</formula>
    </cfRule>
  </conditionalFormatting>
  <conditionalFormatting sqref="L76">
    <cfRule type="expression" priority="3969" aboveAverage="0" equalAverage="0" bottom="0" percent="0" rank="0" text="" dxfId="36">
      <formula>#ref!="YES"</formula>
    </cfRule>
  </conditionalFormatting>
  <conditionalFormatting sqref="M76">
    <cfRule type="expression" priority="3970" aboveAverage="0" equalAverage="0" bottom="0" percent="0" rank="0" text="" dxfId="36">
      <formula>#ref!="YES"</formula>
    </cfRule>
  </conditionalFormatting>
  <conditionalFormatting sqref="N76">
    <cfRule type="expression" priority="3971" aboveAverage="0" equalAverage="0" bottom="0" percent="0" rank="0" text="" dxfId="36">
      <formula>#ref!="YES"</formula>
    </cfRule>
  </conditionalFormatting>
  <conditionalFormatting sqref="O76">
    <cfRule type="expression" priority="3972" aboveAverage="0" equalAverage="0" bottom="0" percent="0" rank="0" text="" dxfId="36">
      <formula>#ref!="YES"</formula>
    </cfRule>
  </conditionalFormatting>
  <conditionalFormatting sqref="P76">
    <cfRule type="expression" priority="3973" aboveAverage="0" equalAverage="0" bottom="0" percent="0" rank="0" text="" dxfId="36">
      <formula>#ref!="YES"</formula>
    </cfRule>
  </conditionalFormatting>
  <conditionalFormatting sqref="Q76">
    <cfRule type="expression" priority="3974" aboveAverage="0" equalAverage="0" bottom="0" percent="0" rank="0" text="" dxfId="36">
      <formula>#ref!="YES"</formula>
    </cfRule>
  </conditionalFormatting>
  <conditionalFormatting sqref="R76">
    <cfRule type="expression" priority="3975" aboveAverage="0" equalAverage="0" bottom="0" percent="0" rank="0" text="" dxfId="36">
      <formula>#ref!="YES"</formula>
    </cfRule>
  </conditionalFormatting>
  <conditionalFormatting sqref="S76">
    <cfRule type="expression" priority="3976" aboveAverage="0" equalAverage="0" bottom="0" percent="0" rank="0" text="" dxfId="36">
      <formula>#ref!="YES"</formula>
    </cfRule>
  </conditionalFormatting>
  <conditionalFormatting sqref="T76">
    <cfRule type="expression" priority="3977" aboveAverage="0" equalAverage="0" bottom="0" percent="0" rank="0" text="" dxfId="36">
      <formula>#ref!="YES"</formula>
    </cfRule>
  </conditionalFormatting>
  <conditionalFormatting sqref="U76">
    <cfRule type="expression" priority="3978" aboveAverage="0" equalAverage="0" bottom="0" percent="0" rank="0" text="" dxfId="36">
      <formula>#ref!="YES"</formula>
    </cfRule>
  </conditionalFormatting>
  <conditionalFormatting sqref="V76">
    <cfRule type="expression" priority="3979" aboveAverage="0" equalAverage="0" bottom="0" percent="0" rank="0" text="" dxfId="36">
      <formula>#ref!="YES"</formula>
    </cfRule>
  </conditionalFormatting>
  <conditionalFormatting sqref="W76">
    <cfRule type="expression" priority="3980" aboveAverage="0" equalAverage="0" bottom="0" percent="0" rank="0" text="" dxfId="36">
      <formula>#ref!="YES"</formula>
    </cfRule>
  </conditionalFormatting>
  <conditionalFormatting sqref="X76">
    <cfRule type="expression" priority="3981" aboveAverage="0" equalAverage="0" bottom="0" percent="0" rank="0" text="" dxfId="36">
      <formula>#ref!="YES"</formula>
    </cfRule>
  </conditionalFormatting>
  <conditionalFormatting sqref="Y76">
    <cfRule type="expression" priority="3982" aboveAverage="0" equalAverage="0" bottom="0" percent="0" rank="0" text="" dxfId="36">
      <formula>#ref!="YES"</formula>
    </cfRule>
  </conditionalFormatting>
  <conditionalFormatting sqref="Z76">
    <cfRule type="expression" priority="3983" aboveAverage="0" equalAverage="0" bottom="0" percent="0" rank="0" text="" dxfId="36">
      <formula>#ref!="YES"</formula>
    </cfRule>
  </conditionalFormatting>
  <conditionalFormatting sqref="AA76">
    <cfRule type="expression" priority="3984" aboveAverage="0" equalAverage="0" bottom="0" percent="0" rank="0" text="" dxfId="36">
      <formula>#ref!="YES"</formula>
    </cfRule>
  </conditionalFormatting>
  <conditionalFormatting sqref="AB76">
    <cfRule type="expression" priority="3985" aboveAverage="0" equalAverage="0" bottom="0" percent="0" rank="0" text="" dxfId="36">
      <formula>#ref!="YES"</formula>
    </cfRule>
  </conditionalFormatting>
  <conditionalFormatting sqref="AC76">
    <cfRule type="expression" priority="3986" aboveAverage="0" equalAverage="0" bottom="0" percent="0" rank="0" text="" dxfId="36">
      <formula>#ref!="YES"</formula>
    </cfRule>
  </conditionalFormatting>
  <conditionalFormatting sqref="AD76">
    <cfRule type="expression" priority="3987" aboveAverage="0" equalAverage="0" bottom="0" percent="0" rank="0" text="" dxfId="36">
      <formula>#ref!="YES"</formula>
    </cfRule>
  </conditionalFormatting>
  <conditionalFormatting sqref="AE76">
    <cfRule type="expression" priority="3988" aboveAverage="0" equalAverage="0" bottom="0" percent="0" rank="0" text="" dxfId="36">
      <formula>#ref!="YES"</formula>
    </cfRule>
  </conditionalFormatting>
  <conditionalFormatting sqref="AF76">
    <cfRule type="expression" priority="3989" aboveAverage="0" equalAverage="0" bottom="0" percent="0" rank="0" text="" dxfId="36">
      <formula>#ref!="YES"</formula>
    </cfRule>
  </conditionalFormatting>
  <conditionalFormatting sqref="AG76">
    <cfRule type="expression" priority="3990" aboveAverage="0" equalAverage="0" bottom="0" percent="0" rank="0" text="" dxfId="36">
      <formula>#ref!="YES"</formula>
    </cfRule>
  </conditionalFormatting>
  <conditionalFormatting sqref="AH76">
    <cfRule type="expression" priority="3991" aboveAverage="0" equalAverage="0" bottom="0" percent="0" rank="0" text="" dxfId="36">
      <formula>#ref!="YES"</formula>
    </cfRule>
  </conditionalFormatting>
  <conditionalFormatting sqref="AI76">
    <cfRule type="expression" priority="3992" aboveAverage="0" equalAverage="0" bottom="0" percent="0" rank="0" text="" dxfId="36">
      <formula>#ref!="YES"</formula>
    </cfRule>
  </conditionalFormatting>
  <conditionalFormatting sqref="AJ76">
    <cfRule type="expression" priority="3993" aboveAverage="0" equalAverage="0" bottom="0" percent="0" rank="0" text="" dxfId="36">
      <formula>#ref!="YES"</formula>
    </cfRule>
  </conditionalFormatting>
  <conditionalFormatting sqref="B77">
    <cfRule type="expression" priority="3994" aboveAverage="0" equalAverage="0" bottom="0" percent="0" rank="0" text="" dxfId="36">
      <formula>#ref!="YES"</formula>
    </cfRule>
  </conditionalFormatting>
  <conditionalFormatting sqref="C77">
    <cfRule type="expression" priority="3995" aboveAverage="0" equalAverage="0" bottom="0" percent="0" rank="0" text="" dxfId="36">
      <formula>#ref!="YES"</formula>
    </cfRule>
  </conditionalFormatting>
  <conditionalFormatting sqref="D77">
    <cfRule type="expression" priority="3996" aboveAverage="0" equalAverage="0" bottom="0" percent="0" rank="0" text="" dxfId="36">
      <formula>#ref!="YES"</formula>
    </cfRule>
  </conditionalFormatting>
  <conditionalFormatting sqref="E77">
    <cfRule type="expression" priority="3997" aboveAverage="0" equalAverage="0" bottom="0" percent="0" rank="0" text="" dxfId="36">
      <formula>#ref!="YES"</formula>
    </cfRule>
  </conditionalFormatting>
  <conditionalFormatting sqref="F77">
    <cfRule type="expression" priority="3998" aboveAverage="0" equalAverage="0" bottom="0" percent="0" rank="0" text="" dxfId="36">
      <formula>#ref!="YES"</formula>
    </cfRule>
  </conditionalFormatting>
  <conditionalFormatting sqref="G77">
    <cfRule type="expression" priority="3999" aboveAverage="0" equalAverage="0" bottom="0" percent="0" rank="0" text="" dxfId="36">
      <formula>#ref!="YES"</formula>
    </cfRule>
  </conditionalFormatting>
  <conditionalFormatting sqref="H77">
    <cfRule type="expression" priority="4000" aboveAverage="0" equalAverage="0" bottom="0" percent="0" rank="0" text="" dxfId="36">
      <formula>#ref!="YES"</formula>
    </cfRule>
  </conditionalFormatting>
  <conditionalFormatting sqref="I77">
    <cfRule type="expression" priority="4001" aboveAverage="0" equalAverage="0" bottom="0" percent="0" rank="0" text="" dxfId="36">
      <formula>#ref!="YES"</formula>
    </cfRule>
  </conditionalFormatting>
  <conditionalFormatting sqref="J77">
    <cfRule type="expression" priority="4002" aboveAverage="0" equalAverage="0" bottom="0" percent="0" rank="0" text="" dxfId="36">
      <formula>#ref!="YES"</formula>
    </cfRule>
  </conditionalFormatting>
  <conditionalFormatting sqref="K77">
    <cfRule type="expression" priority="4003" aboveAverage="0" equalAverage="0" bottom="0" percent="0" rank="0" text="" dxfId="36">
      <formula>#ref!="YES"</formula>
    </cfRule>
  </conditionalFormatting>
  <conditionalFormatting sqref="L77">
    <cfRule type="expression" priority="4004" aboveAverage="0" equalAverage="0" bottom="0" percent="0" rank="0" text="" dxfId="36">
      <formula>#ref!="YES"</formula>
    </cfRule>
  </conditionalFormatting>
  <conditionalFormatting sqref="M77">
    <cfRule type="expression" priority="4005" aboveAverage="0" equalAverage="0" bottom="0" percent="0" rank="0" text="" dxfId="36">
      <formula>#ref!="YES"</formula>
    </cfRule>
  </conditionalFormatting>
  <conditionalFormatting sqref="N77">
    <cfRule type="expression" priority="4006" aboveAverage="0" equalAverage="0" bottom="0" percent="0" rank="0" text="" dxfId="36">
      <formula>#ref!="YES"</formula>
    </cfRule>
  </conditionalFormatting>
  <conditionalFormatting sqref="O77">
    <cfRule type="expression" priority="4007" aboveAverage="0" equalAverage="0" bottom="0" percent="0" rank="0" text="" dxfId="36">
      <formula>#ref!="YES"</formula>
    </cfRule>
  </conditionalFormatting>
  <conditionalFormatting sqref="P77">
    <cfRule type="expression" priority="4008" aboveAverage="0" equalAverage="0" bottom="0" percent="0" rank="0" text="" dxfId="36">
      <formula>#ref!="YES"</formula>
    </cfRule>
  </conditionalFormatting>
  <conditionalFormatting sqref="Q77">
    <cfRule type="expression" priority="4009" aboveAverage="0" equalAverage="0" bottom="0" percent="0" rank="0" text="" dxfId="36">
      <formula>#ref!="YES"</formula>
    </cfRule>
  </conditionalFormatting>
  <conditionalFormatting sqref="R77">
    <cfRule type="expression" priority="4010" aboveAverage="0" equalAverage="0" bottom="0" percent="0" rank="0" text="" dxfId="36">
      <formula>#ref!="YES"</formula>
    </cfRule>
  </conditionalFormatting>
  <conditionalFormatting sqref="S77">
    <cfRule type="expression" priority="4011" aboveAverage="0" equalAverage="0" bottom="0" percent="0" rank="0" text="" dxfId="36">
      <formula>#ref!="YES"</formula>
    </cfRule>
  </conditionalFormatting>
  <conditionalFormatting sqref="T77">
    <cfRule type="expression" priority="4012" aboveAverage="0" equalAverage="0" bottom="0" percent="0" rank="0" text="" dxfId="36">
      <formula>#ref!="YES"</formula>
    </cfRule>
  </conditionalFormatting>
  <conditionalFormatting sqref="U77">
    <cfRule type="expression" priority="4013" aboveAverage="0" equalAverage="0" bottom="0" percent="0" rank="0" text="" dxfId="36">
      <formula>#ref!="YES"</formula>
    </cfRule>
  </conditionalFormatting>
  <conditionalFormatting sqref="V77">
    <cfRule type="expression" priority="4014" aboveAverage="0" equalAverage="0" bottom="0" percent="0" rank="0" text="" dxfId="36">
      <formula>#ref!="YES"</formula>
    </cfRule>
  </conditionalFormatting>
  <conditionalFormatting sqref="W77">
    <cfRule type="expression" priority="4015" aboveAverage="0" equalAverage="0" bottom="0" percent="0" rank="0" text="" dxfId="36">
      <formula>#ref!="YES"</formula>
    </cfRule>
  </conditionalFormatting>
  <conditionalFormatting sqref="X77">
    <cfRule type="expression" priority="4016" aboveAverage="0" equalAverage="0" bottom="0" percent="0" rank="0" text="" dxfId="36">
      <formula>#ref!="YES"</formula>
    </cfRule>
  </conditionalFormatting>
  <conditionalFormatting sqref="Y77">
    <cfRule type="expression" priority="4017" aboveAverage="0" equalAverage="0" bottom="0" percent="0" rank="0" text="" dxfId="36">
      <formula>#ref!="YES"</formula>
    </cfRule>
  </conditionalFormatting>
  <conditionalFormatting sqref="Z77">
    <cfRule type="expression" priority="4018" aboveAverage="0" equalAverage="0" bottom="0" percent="0" rank="0" text="" dxfId="36">
      <formula>#ref!="YES"</formula>
    </cfRule>
  </conditionalFormatting>
  <conditionalFormatting sqref="AA77">
    <cfRule type="expression" priority="4019" aboveAverage="0" equalAverage="0" bottom="0" percent="0" rank="0" text="" dxfId="36">
      <formula>#ref!="YES"</formula>
    </cfRule>
  </conditionalFormatting>
  <conditionalFormatting sqref="AB77">
    <cfRule type="expression" priority="4020" aboveAverage="0" equalAverage="0" bottom="0" percent="0" rank="0" text="" dxfId="36">
      <formula>#ref!="YES"</formula>
    </cfRule>
  </conditionalFormatting>
  <conditionalFormatting sqref="AC77">
    <cfRule type="expression" priority="4021" aboveAverage="0" equalAverage="0" bottom="0" percent="0" rank="0" text="" dxfId="36">
      <formula>#ref!="YES"</formula>
    </cfRule>
  </conditionalFormatting>
  <conditionalFormatting sqref="AD77">
    <cfRule type="expression" priority="4022" aboveAverage="0" equalAverage="0" bottom="0" percent="0" rank="0" text="" dxfId="36">
      <formula>#ref!="YES"</formula>
    </cfRule>
  </conditionalFormatting>
  <conditionalFormatting sqref="AE77">
    <cfRule type="expression" priority="4023" aboveAverage="0" equalAverage="0" bottom="0" percent="0" rank="0" text="" dxfId="36">
      <formula>#ref!="YES"</formula>
    </cfRule>
  </conditionalFormatting>
  <conditionalFormatting sqref="AF77">
    <cfRule type="expression" priority="4024" aboveAverage="0" equalAverage="0" bottom="0" percent="0" rank="0" text="" dxfId="36">
      <formula>#ref!="YES"</formula>
    </cfRule>
  </conditionalFormatting>
  <conditionalFormatting sqref="AG77">
    <cfRule type="expression" priority="4025" aboveAverage="0" equalAverage="0" bottom="0" percent="0" rank="0" text="" dxfId="36">
      <formula>#ref!="YES"</formula>
    </cfRule>
  </conditionalFormatting>
  <conditionalFormatting sqref="AH77">
    <cfRule type="expression" priority="4026" aboveAverage="0" equalAverage="0" bottom="0" percent="0" rank="0" text="" dxfId="36">
      <formula>#ref!="YES"</formula>
    </cfRule>
  </conditionalFormatting>
  <conditionalFormatting sqref="AI77">
    <cfRule type="expression" priority="4027" aboveAverage="0" equalAverage="0" bottom="0" percent="0" rank="0" text="" dxfId="36">
      <formula>#ref!="YES"</formula>
    </cfRule>
  </conditionalFormatting>
  <conditionalFormatting sqref="AJ77">
    <cfRule type="expression" priority="4028" aboveAverage="0" equalAverage="0" bottom="0" percent="0" rank="0" text="" dxfId="36">
      <formula>#ref!="YES"</formula>
    </cfRule>
  </conditionalFormatting>
  <conditionalFormatting sqref="B78">
    <cfRule type="expression" priority="4029" aboveAverage="0" equalAverage="0" bottom="0" percent="0" rank="0" text="" dxfId="36">
      <formula>#ref!="YES"</formula>
    </cfRule>
  </conditionalFormatting>
  <conditionalFormatting sqref="C78">
    <cfRule type="expression" priority="4030" aboveAverage="0" equalAverage="0" bottom="0" percent="0" rank="0" text="" dxfId="36">
      <formula>#ref!="YES"</formula>
    </cfRule>
  </conditionalFormatting>
  <conditionalFormatting sqref="D78">
    <cfRule type="expression" priority="4031" aboveAverage="0" equalAverage="0" bottom="0" percent="0" rank="0" text="" dxfId="36">
      <formula>#ref!="YES"</formula>
    </cfRule>
  </conditionalFormatting>
  <conditionalFormatting sqref="E78">
    <cfRule type="expression" priority="4032" aboveAverage="0" equalAverage="0" bottom="0" percent="0" rank="0" text="" dxfId="36">
      <formula>#ref!="YES"</formula>
    </cfRule>
  </conditionalFormatting>
  <conditionalFormatting sqref="F78">
    <cfRule type="expression" priority="4033" aboveAverage="0" equalAverage="0" bottom="0" percent="0" rank="0" text="" dxfId="36">
      <formula>#ref!="YES"</formula>
    </cfRule>
  </conditionalFormatting>
  <conditionalFormatting sqref="G78">
    <cfRule type="expression" priority="4034" aboveAverage="0" equalAverage="0" bottom="0" percent="0" rank="0" text="" dxfId="36">
      <formula>#ref!="YES"</formula>
    </cfRule>
  </conditionalFormatting>
  <conditionalFormatting sqref="H78">
    <cfRule type="expression" priority="4035" aboveAverage="0" equalAverage="0" bottom="0" percent="0" rank="0" text="" dxfId="36">
      <formula>#ref!="YES"</formula>
    </cfRule>
  </conditionalFormatting>
  <conditionalFormatting sqref="I78">
    <cfRule type="expression" priority="4036" aboveAverage="0" equalAverage="0" bottom="0" percent="0" rank="0" text="" dxfId="36">
      <formula>#ref!="YES"</formula>
    </cfRule>
  </conditionalFormatting>
  <conditionalFormatting sqref="J78">
    <cfRule type="expression" priority="4037" aboveAverage="0" equalAverage="0" bottom="0" percent="0" rank="0" text="" dxfId="36">
      <formula>#ref!="YES"</formula>
    </cfRule>
  </conditionalFormatting>
  <conditionalFormatting sqref="K78">
    <cfRule type="expression" priority="4038" aboveAverage="0" equalAverage="0" bottom="0" percent="0" rank="0" text="" dxfId="36">
      <formula>#ref!="YES"</formula>
    </cfRule>
  </conditionalFormatting>
  <conditionalFormatting sqref="L78">
    <cfRule type="expression" priority="4039" aboveAverage="0" equalAverage="0" bottom="0" percent="0" rank="0" text="" dxfId="36">
      <formula>#ref!="YES"</formula>
    </cfRule>
  </conditionalFormatting>
  <conditionalFormatting sqref="M78">
    <cfRule type="expression" priority="4040" aboveAverage="0" equalAverage="0" bottom="0" percent="0" rank="0" text="" dxfId="36">
      <formula>#ref!="YES"</formula>
    </cfRule>
  </conditionalFormatting>
  <conditionalFormatting sqref="N78">
    <cfRule type="expression" priority="4041" aboveAverage="0" equalAverage="0" bottom="0" percent="0" rank="0" text="" dxfId="36">
      <formula>#ref!="YES"</formula>
    </cfRule>
  </conditionalFormatting>
  <conditionalFormatting sqref="O78">
    <cfRule type="expression" priority="4042" aboveAverage="0" equalAverage="0" bottom="0" percent="0" rank="0" text="" dxfId="36">
      <formula>#ref!="YES"</formula>
    </cfRule>
  </conditionalFormatting>
  <conditionalFormatting sqref="P78">
    <cfRule type="expression" priority="4043" aboveAverage="0" equalAverage="0" bottom="0" percent="0" rank="0" text="" dxfId="36">
      <formula>#ref!="YES"</formula>
    </cfRule>
  </conditionalFormatting>
  <conditionalFormatting sqref="Q78">
    <cfRule type="expression" priority="4044" aboveAverage="0" equalAverage="0" bottom="0" percent="0" rank="0" text="" dxfId="36">
      <formula>#ref!="YES"</formula>
    </cfRule>
  </conditionalFormatting>
  <conditionalFormatting sqref="R78">
    <cfRule type="expression" priority="4045" aboveAverage="0" equalAverage="0" bottom="0" percent="0" rank="0" text="" dxfId="36">
      <formula>#ref!="YES"</formula>
    </cfRule>
  </conditionalFormatting>
  <conditionalFormatting sqref="S78">
    <cfRule type="expression" priority="4046" aboveAverage="0" equalAverage="0" bottom="0" percent="0" rank="0" text="" dxfId="36">
      <formula>#ref!="YES"</formula>
    </cfRule>
  </conditionalFormatting>
  <conditionalFormatting sqref="T78">
    <cfRule type="expression" priority="4047" aboveAverage="0" equalAverage="0" bottom="0" percent="0" rank="0" text="" dxfId="36">
      <formula>#ref!="YES"</formula>
    </cfRule>
  </conditionalFormatting>
  <conditionalFormatting sqref="U78">
    <cfRule type="expression" priority="4048" aboveAverage="0" equalAverage="0" bottom="0" percent="0" rank="0" text="" dxfId="36">
      <formula>#ref!="YES"</formula>
    </cfRule>
  </conditionalFormatting>
  <conditionalFormatting sqref="V78">
    <cfRule type="expression" priority="4049" aboveAverage="0" equalAverage="0" bottom="0" percent="0" rank="0" text="" dxfId="36">
      <formula>#ref!="YES"</formula>
    </cfRule>
  </conditionalFormatting>
  <conditionalFormatting sqref="W78">
    <cfRule type="expression" priority="4050" aboveAverage="0" equalAverage="0" bottom="0" percent="0" rank="0" text="" dxfId="36">
      <formula>#ref!="YES"</formula>
    </cfRule>
  </conditionalFormatting>
  <conditionalFormatting sqref="X78">
    <cfRule type="expression" priority="4051" aboveAverage="0" equalAverage="0" bottom="0" percent="0" rank="0" text="" dxfId="36">
      <formula>#ref!="YES"</formula>
    </cfRule>
  </conditionalFormatting>
  <conditionalFormatting sqref="Y78">
    <cfRule type="expression" priority="4052" aboveAverage="0" equalAverage="0" bottom="0" percent="0" rank="0" text="" dxfId="36">
      <formula>#ref!="YES"</formula>
    </cfRule>
  </conditionalFormatting>
  <conditionalFormatting sqref="Z78">
    <cfRule type="expression" priority="4053" aboveAverage="0" equalAverage="0" bottom="0" percent="0" rank="0" text="" dxfId="36">
      <formula>#ref!="YES"</formula>
    </cfRule>
  </conditionalFormatting>
  <conditionalFormatting sqref="AA78">
    <cfRule type="expression" priority="4054" aboveAverage="0" equalAverage="0" bottom="0" percent="0" rank="0" text="" dxfId="36">
      <formula>#ref!="YES"</formula>
    </cfRule>
  </conditionalFormatting>
  <conditionalFormatting sqref="AB78">
    <cfRule type="expression" priority="4055" aboveAverage="0" equalAverage="0" bottom="0" percent="0" rank="0" text="" dxfId="36">
      <formula>#ref!="YES"</formula>
    </cfRule>
  </conditionalFormatting>
  <conditionalFormatting sqref="AC78">
    <cfRule type="expression" priority="4056" aboveAverage="0" equalAverage="0" bottom="0" percent="0" rank="0" text="" dxfId="36">
      <formula>#ref!="YES"</formula>
    </cfRule>
  </conditionalFormatting>
  <conditionalFormatting sqref="AD78">
    <cfRule type="expression" priority="4057" aboveAverage="0" equalAverage="0" bottom="0" percent="0" rank="0" text="" dxfId="36">
      <formula>#ref!="YES"</formula>
    </cfRule>
  </conditionalFormatting>
  <conditionalFormatting sqref="AE78">
    <cfRule type="expression" priority="4058" aboveAverage="0" equalAverage="0" bottom="0" percent="0" rank="0" text="" dxfId="36">
      <formula>#ref!="YES"</formula>
    </cfRule>
  </conditionalFormatting>
  <conditionalFormatting sqref="AF78">
    <cfRule type="expression" priority="4059" aboveAverage="0" equalAverage="0" bottom="0" percent="0" rank="0" text="" dxfId="36">
      <formula>#ref!="YES"</formula>
    </cfRule>
  </conditionalFormatting>
  <conditionalFormatting sqref="AG78">
    <cfRule type="expression" priority="4060" aboveAverage="0" equalAverage="0" bottom="0" percent="0" rank="0" text="" dxfId="36">
      <formula>#ref!="YES"</formula>
    </cfRule>
  </conditionalFormatting>
  <conditionalFormatting sqref="AH78">
    <cfRule type="expression" priority="4061" aboveAverage="0" equalAverage="0" bottom="0" percent="0" rank="0" text="" dxfId="36">
      <formula>#ref!="YES"</formula>
    </cfRule>
  </conditionalFormatting>
  <conditionalFormatting sqref="AI78">
    <cfRule type="expression" priority="4062" aboveAverage="0" equalAverage="0" bottom="0" percent="0" rank="0" text="" dxfId="36">
      <formula>#ref!="YES"</formula>
    </cfRule>
  </conditionalFormatting>
  <conditionalFormatting sqref="AJ78">
    <cfRule type="expression" priority="4063" aboveAverage="0" equalAverage="0" bottom="0" percent="0" rank="0" text="" dxfId="36">
      <formula>#ref!="YES"</formula>
    </cfRule>
  </conditionalFormatting>
  <conditionalFormatting sqref="B79">
    <cfRule type="expression" priority="4064" aboveAverage="0" equalAverage="0" bottom="0" percent="0" rank="0" text="" dxfId="36">
      <formula>#ref!="YES"</formula>
    </cfRule>
  </conditionalFormatting>
  <conditionalFormatting sqref="C79">
    <cfRule type="expression" priority="4065" aboveAverage="0" equalAverage="0" bottom="0" percent="0" rank="0" text="" dxfId="36">
      <formula>#ref!="YES"</formula>
    </cfRule>
  </conditionalFormatting>
  <conditionalFormatting sqref="D79">
    <cfRule type="expression" priority="4066" aboveAverage="0" equalAverage="0" bottom="0" percent="0" rank="0" text="" dxfId="36">
      <formula>#ref!="YES"</formula>
    </cfRule>
  </conditionalFormatting>
  <conditionalFormatting sqref="E79">
    <cfRule type="expression" priority="4067" aboveAverage="0" equalAverage="0" bottom="0" percent="0" rank="0" text="" dxfId="36">
      <formula>#ref!="YES"</formula>
    </cfRule>
  </conditionalFormatting>
  <conditionalFormatting sqref="F79">
    <cfRule type="expression" priority="4068" aboveAverage="0" equalAverage="0" bottom="0" percent="0" rank="0" text="" dxfId="36">
      <formula>#ref!="YES"</formula>
    </cfRule>
  </conditionalFormatting>
  <conditionalFormatting sqref="G79">
    <cfRule type="expression" priority="4069" aboveAverage="0" equalAverage="0" bottom="0" percent="0" rank="0" text="" dxfId="36">
      <formula>#ref!="YES"</formula>
    </cfRule>
  </conditionalFormatting>
  <conditionalFormatting sqref="H79">
    <cfRule type="expression" priority="4070" aboveAverage="0" equalAverage="0" bottom="0" percent="0" rank="0" text="" dxfId="36">
      <formula>#ref!="YES"</formula>
    </cfRule>
  </conditionalFormatting>
  <conditionalFormatting sqref="I79">
    <cfRule type="expression" priority="4071" aboveAverage="0" equalAverage="0" bottom="0" percent="0" rank="0" text="" dxfId="36">
      <formula>#ref!="YES"</formula>
    </cfRule>
  </conditionalFormatting>
  <conditionalFormatting sqref="J79">
    <cfRule type="expression" priority="4072" aboveAverage="0" equalAverage="0" bottom="0" percent="0" rank="0" text="" dxfId="36">
      <formula>#ref!="YES"</formula>
    </cfRule>
  </conditionalFormatting>
  <conditionalFormatting sqref="K79">
    <cfRule type="expression" priority="4073" aboveAverage="0" equalAverage="0" bottom="0" percent="0" rank="0" text="" dxfId="36">
      <formula>#ref!="YES"</formula>
    </cfRule>
  </conditionalFormatting>
  <conditionalFormatting sqref="L79">
    <cfRule type="expression" priority="4074" aboveAverage="0" equalAverage="0" bottom="0" percent="0" rank="0" text="" dxfId="36">
      <formula>#ref!="YES"</formula>
    </cfRule>
  </conditionalFormatting>
  <conditionalFormatting sqref="M79">
    <cfRule type="expression" priority="4075" aboveAverage="0" equalAverage="0" bottom="0" percent="0" rank="0" text="" dxfId="36">
      <formula>#ref!="YES"</formula>
    </cfRule>
  </conditionalFormatting>
  <conditionalFormatting sqref="N79">
    <cfRule type="expression" priority="4076" aboveAverage="0" equalAverage="0" bottom="0" percent="0" rank="0" text="" dxfId="36">
      <formula>#ref!="YES"</formula>
    </cfRule>
  </conditionalFormatting>
  <conditionalFormatting sqref="O79">
    <cfRule type="expression" priority="4077" aboveAverage="0" equalAverage="0" bottom="0" percent="0" rank="0" text="" dxfId="36">
      <formula>#ref!="YES"</formula>
    </cfRule>
  </conditionalFormatting>
  <conditionalFormatting sqref="P79">
    <cfRule type="expression" priority="4078" aboveAverage="0" equalAverage="0" bottom="0" percent="0" rank="0" text="" dxfId="36">
      <formula>#ref!="YES"</formula>
    </cfRule>
  </conditionalFormatting>
  <conditionalFormatting sqref="Q79">
    <cfRule type="expression" priority="4079" aboveAverage="0" equalAverage="0" bottom="0" percent="0" rank="0" text="" dxfId="36">
      <formula>#ref!="YES"</formula>
    </cfRule>
  </conditionalFormatting>
  <conditionalFormatting sqref="R79">
    <cfRule type="expression" priority="4080" aboveAverage="0" equalAverage="0" bottom="0" percent="0" rank="0" text="" dxfId="36">
      <formula>#ref!="YES"</formula>
    </cfRule>
  </conditionalFormatting>
  <conditionalFormatting sqref="S79">
    <cfRule type="expression" priority="4081" aboveAverage="0" equalAverage="0" bottom="0" percent="0" rank="0" text="" dxfId="36">
      <formula>#ref!="YES"</formula>
    </cfRule>
  </conditionalFormatting>
  <conditionalFormatting sqref="T79">
    <cfRule type="expression" priority="4082" aboveAverage="0" equalAverage="0" bottom="0" percent="0" rank="0" text="" dxfId="36">
      <formula>#ref!="YES"</formula>
    </cfRule>
  </conditionalFormatting>
  <conditionalFormatting sqref="U79">
    <cfRule type="expression" priority="4083" aboveAverage="0" equalAverage="0" bottom="0" percent="0" rank="0" text="" dxfId="36">
      <formula>#ref!="YES"</formula>
    </cfRule>
  </conditionalFormatting>
  <conditionalFormatting sqref="V79">
    <cfRule type="expression" priority="4084" aboveAverage="0" equalAverage="0" bottom="0" percent="0" rank="0" text="" dxfId="36">
      <formula>#ref!="YES"</formula>
    </cfRule>
  </conditionalFormatting>
  <conditionalFormatting sqref="W79">
    <cfRule type="expression" priority="4085" aboveAverage="0" equalAverage="0" bottom="0" percent="0" rank="0" text="" dxfId="36">
      <formula>#ref!="YES"</formula>
    </cfRule>
  </conditionalFormatting>
  <conditionalFormatting sqref="X79">
    <cfRule type="expression" priority="4086" aboveAverage="0" equalAverage="0" bottom="0" percent="0" rank="0" text="" dxfId="36">
      <formula>#ref!="YES"</formula>
    </cfRule>
  </conditionalFormatting>
  <conditionalFormatting sqref="Y79">
    <cfRule type="expression" priority="4087" aboveAverage="0" equalAverage="0" bottom="0" percent="0" rank="0" text="" dxfId="36">
      <formula>#ref!="YES"</formula>
    </cfRule>
  </conditionalFormatting>
  <conditionalFormatting sqref="Z79">
    <cfRule type="expression" priority="4088" aboveAverage="0" equalAverage="0" bottom="0" percent="0" rank="0" text="" dxfId="36">
      <formula>#ref!="YES"</formula>
    </cfRule>
  </conditionalFormatting>
  <conditionalFormatting sqref="AA79">
    <cfRule type="expression" priority="4089" aboveAverage="0" equalAverage="0" bottom="0" percent="0" rank="0" text="" dxfId="36">
      <formula>#ref!="YES"</formula>
    </cfRule>
  </conditionalFormatting>
  <conditionalFormatting sqref="AB79">
    <cfRule type="expression" priority="4090" aboveAverage="0" equalAverage="0" bottom="0" percent="0" rank="0" text="" dxfId="36">
      <formula>#ref!="YES"</formula>
    </cfRule>
  </conditionalFormatting>
  <conditionalFormatting sqref="AC79">
    <cfRule type="expression" priority="4091" aboveAverage="0" equalAverage="0" bottom="0" percent="0" rank="0" text="" dxfId="36">
      <formula>#ref!="YES"</formula>
    </cfRule>
  </conditionalFormatting>
  <conditionalFormatting sqref="AD79">
    <cfRule type="expression" priority="4092" aboveAverage="0" equalAverage="0" bottom="0" percent="0" rank="0" text="" dxfId="36">
      <formula>#ref!="YES"</formula>
    </cfRule>
  </conditionalFormatting>
  <conditionalFormatting sqref="AE79">
    <cfRule type="expression" priority="4093" aboveAverage="0" equalAverage="0" bottom="0" percent="0" rank="0" text="" dxfId="36">
      <formula>#ref!="YES"</formula>
    </cfRule>
  </conditionalFormatting>
  <conditionalFormatting sqref="AF79">
    <cfRule type="expression" priority="4094" aboveAverage="0" equalAverage="0" bottom="0" percent="0" rank="0" text="" dxfId="36">
      <formula>#ref!="YES"</formula>
    </cfRule>
  </conditionalFormatting>
  <conditionalFormatting sqref="AG79">
    <cfRule type="expression" priority="4095" aboveAverage="0" equalAverage="0" bottom="0" percent="0" rank="0" text="" dxfId="36">
      <formula>#ref!="YES"</formula>
    </cfRule>
  </conditionalFormatting>
  <conditionalFormatting sqref="AH79">
    <cfRule type="expression" priority="4096" aboveAverage="0" equalAverage="0" bottom="0" percent="0" rank="0" text="" dxfId="36">
      <formula>#ref!="YES"</formula>
    </cfRule>
  </conditionalFormatting>
  <conditionalFormatting sqref="AI79">
    <cfRule type="expression" priority="4097" aboveAverage="0" equalAverage="0" bottom="0" percent="0" rank="0" text="" dxfId="36">
      <formula>#ref!="YES"</formula>
    </cfRule>
  </conditionalFormatting>
  <conditionalFormatting sqref="AJ79">
    <cfRule type="expression" priority="4098" aboveAverage="0" equalAverage="0" bottom="0" percent="0" rank="0" text="" dxfId="36">
      <formula>#ref!="YES"</formula>
    </cfRule>
  </conditionalFormatting>
  <conditionalFormatting sqref="B80">
    <cfRule type="expression" priority="4099" aboveAverage="0" equalAverage="0" bottom="0" percent="0" rank="0" text="" dxfId="36">
      <formula>#ref!="YES"</formula>
    </cfRule>
  </conditionalFormatting>
  <conditionalFormatting sqref="C80">
    <cfRule type="expression" priority="4100" aboveAverage="0" equalAverage="0" bottom="0" percent="0" rank="0" text="" dxfId="36">
      <formula>#ref!="YES"</formula>
    </cfRule>
  </conditionalFormatting>
  <conditionalFormatting sqref="D80">
    <cfRule type="expression" priority="4101" aboveAverage="0" equalAverage="0" bottom="0" percent="0" rank="0" text="" dxfId="36">
      <formula>#ref!="YES"</formula>
    </cfRule>
  </conditionalFormatting>
  <conditionalFormatting sqref="E80">
    <cfRule type="expression" priority="4102" aboveAverage="0" equalAverage="0" bottom="0" percent="0" rank="0" text="" dxfId="36">
      <formula>#ref!="YES"</formula>
    </cfRule>
  </conditionalFormatting>
  <conditionalFormatting sqref="F80">
    <cfRule type="expression" priority="4103" aboveAverage="0" equalAverage="0" bottom="0" percent="0" rank="0" text="" dxfId="36">
      <formula>#ref!="YES"</formula>
    </cfRule>
  </conditionalFormatting>
  <conditionalFormatting sqref="G80">
    <cfRule type="expression" priority="4104" aboveAverage="0" equalAverage="0" bottom="0" percent="0" rank="0" text="" dxfId="36">
      <formula>#ref!="YES"</formula>
    </cfRule>
  </conditionalFormatting>
  <conditionalFormatting sqref="H80">
    <cfRule type="expression" priority="4105" aboveAverage="0" equalAverage="0" bottom="0" percent="0" rank="0" text="" dxfId="36">
      <formula>#ref!="YES"</formula>
    </cfRule>
  </conditionalFormatting>
  <conditionalFormatting sqref="I80">
    <cfRule type="expression" priority="4106" aboveAverage="0" equalAverage="0" bottom="0" percent="0" rank="0" text="" dxfId="36">
      <formula>#ref!="YES"</formula>
    </cfRule>
  </conditionalFormatting>
  <conditionalFormatting sqref="J80">
    <cfRule type="expression" priority="4107" aboveAverage="0" equalAverage="0" bottom="0" percent="0" rank="0" text="" dxfId="36">
      <formula>#ref!="YES"</formula>
    </cfRule>
  </conditionalFormatting>
  <conditionalFormatting sqref="K80">
    <cfRule type="expression" priority="4108" aboveAverage="0" equalAverage="0" bottom="0" percent="0" rank="0" text="" dxfId="36">
      <formula>#ref!="YES"</formula>
    </cfRule>
  </conditionalFormatting>
  <conditionalFormatting sqref="L80">
    <cfRule type="expression" priority="4109" aboveAverage="0" equalAverage="0" bottom="0" percent="0" rank="0" text="" dxfId="36">
      <formula>#ref!="YES"</formula>
    </cfRule>
  </conditionalFormatting>
  <conditionalFormatting sqref="M80">
    <cfRule type="expression" priority="4110" aboveAverage="0" equalAverage="0" bottom="0" percent="0" rank="0" text="" dxfId="36">
      <formula>#ref!="YES"</formula>
    </cfRule>
  </conditionalFormatting>
  <conditionalFormatting sqref="N80">
    <cfRule type="expression" priority="4111" aboveAverage="0" equalAverage="0" bottom="0" percent="0" rank="0" text="" dxfId="36">
      <formula>#ref!="YES"</formula>
    </cfRule>
  </conditionalFormatting>
  <conditionalFormatting sqref="O80">
    <cfRule type="expression" priority="4112" aboveAverage="0" equalAverage="0" bottom="0" percent="0" rank="0" text="" dxfId="36">
      <formula>#ref!="YES"</formula>
    </cfRule>
  </conditionalFormatting>
  <conditionalFormatting sqref="P80">
    <cfRule type="expression" priority="4113" aboveAverage="0" equalAverage="0" bottom="0" percent="0" rank="0" text="" dxfId="36">
      <formula>#ref!="YES"</formula>
    </cfRule>
  </conditionalFormatting>
  <conditionalFormatting sqref="Q80">
    <cfRule type="expression" priority="4114" aboveAverage="0" equalAverage="0" bottom="0" percent="0" rank="0" text="" dxfId="36">
      <formula>#ref!="YES"</formula>
    </cfRule>
  </conditionalFormatting>
  <conditionalFormatting sqref="R80">
    <cfRule type="expression" priority="4115" aboveAverage="0" equalAverage="0" bottom="0" percent="0" rank="0" text="" dxfId="36">
      <formula>#ref!="YES"</formula>
    </cfRule>
  </conditionalFormatting>
  <conditionalFormatting sqref="S80">
    <cfRule type="expression" priority="4116" aboveAverage="0" equalAverage="0" bottom="0" percent="0" rank="0" text="" dxfId="36">
      <formula>#ref!="YES"</formula>
    </cfRule>
  </conditionalFormatting>
  <conditionalFormatting sqref="T80">
    <cfRule type="expression" priority="4117" aboveAverage="0" equalAverage="0" bottom="0" percent="0" rank="0" text="" dxfId="36">
      <formula>#ref!="YES"</formula>
    </cfRule>
  </conditionalFormatting>
  <conditionalFormatting sqref="U80">
    <cfRule type="expression" priority="4118" aboveAverage="0" equalAverage="0" bottom="0" percent="0" rank="0" text="" dxfId="36">
      <formula>#ref!="YES"</formula>
    </cfRule>
  </conditionalFormatting>
  <conditionalFormatting sqref="V80">
    <cfRule type="expression" priority="4119" aboveAverage="0" equalAverage="0" bottom="0" percent="0" rank="0" text="" dxfId="36">
      <formula>#ref!="YES"</formula>
    </cfRule>
  </conditionalFormatting>
  <conditionalFormatting sqref="W80">
    <cfRule type="expression" priority="4120" aboveAverage="0" equalAverage="0" bottom="0" percent="0" rank="0" text="" dxfId="36">
      <formula>#ref!="YES"</formula>
    </cfRule>
  </conditionalFormatting>
  <conditionalFormatting sqref="X80">
    <cfRule type="expression" priority="4121" aboveAverage="0" equalAverage="0" bottom="0" percent="0" rank="0" text="" dxfId="36">
      <formula>#ref!="YES"</formula>
    </cfRule>
  </conditionalFormatting>
  <conditionalFormatting sqref="Y80">
    <cfRule type="expression" priority="4122" aboveAverage="0" equalAverage="0" bottom="0" percent="0" rank="0" text="" dxfId="36">
      <formula>#ref!="YES"</formula>
    </cfRule>
  </conditionalFormatting>
  <conditionalFormatting sqref="Z80">
    <cfRule type="expression" priority="4123" aboveAverage="0" equalAverage="0" bottom="0" percent="0" rank="0" text="" dxfId="36">
      <formula>#ref!="YES"</formula>
    </cfRule>
  </conditionalFormatting>
  <conditionalFormatting sqref="AA80">
    <cfRule type="expression" priority="4124" aboveAverage="0" equalAverage="0" bottom="0" percent="0" rank="0" text="" dxfId="36">
      <formula>#ref!="YES"</formula>
    </cfRule>
  </conditionalFormatting>
  <conditionalFormatting sqref="AB80">
    <cfRule type="expression" priority="4125" aboveAverage="0" equalAverage="0" bottom="0" percent="0" rank="0" text="" dxfId="36">
      <formula>#ref!="YES"</formula>
    </cfRule>
  </conditionalFormatting>
  <conditionalFormatting sqref="AC80">
    <cfRule type="expression" priority="4126" aboveAverage="0" equalAverage="0" bottom="0" percent="0" rank="0" text="" dxfId="36">
      <formula>#ref!="YES"</formula>
    </cfRule>
  </conditionalFormatting>
  <conditionalFormatting sqref="AD80">
    <cfRule type="expression" priority="4127" aboveAverage="0" equalAverage="0" bottom="0" percent="0" rank="0" text="" dxfId="36">
      <formula>#ref!="YES"</formula>
    </cfRule>
  </conditionalFormatting>
  <conditionalFormatting sqref="AE80">
    <cfRule type="expression" priority="4128" aboveAverage="0" equalAverage="0" bottom="0" percent="0" rank="0" text="" dxfId="36">
      <formula>#ref!="YES"</formula>
    </cfRule>
  </conditionalFormatting>
  <conditionalFormatting sqref="AF80">
    <cfRule type="expression" priority="4129" aboveAverage="0" equalAverage="0" bottom="0" percent="0" rank="0" text="" dxfId="36">
      <formula>#ref!="YES"</formula>
    </cfRule>
  </conditionalFormatting>
  <conditionalFormatting sqref="AG80">
    <cfRule type="expression" priority="4130" aboveAverage="0" equalAverage="0" bottom="0" percent="0" rank="0" text="" dxfId="36">
      <formula>#ref!="YES"</formula>
    </cfRule>
  </conditionalFormatting>
  <conditionalFormatting sqref="AH80">
    <cfRule type="expression" priority="4131" aboveAverage="0" equalAverage="0" bottom="0" percent="0" rank="0" text="" dxfId="36">
      <formula>#ref!="YES"</formula>
    </cfRule>
  </conditionalFormatting>
  <conditionalFormatting sqref="AI80">
    <cfRule type="expression" priority="4132" aboveAverage="0" equalAverage="0" bottom="0" percent="0" rank="0" text="" dxfId="36">
      <formula>#ref!="YES"</formula>
    </cfRule>
  </conditionalFormatting>
  <conditionalFormatting sqref="AJ80">
    <cfRule type="expression" priority="4133" aboveAverage="0" equalAverage="0" bottom="0" percent="0" rank="0" text="" dxfId="36">
      <formula>#ref!="YES"</formula>
    </cfRule>
  </conditionalFormatting>
  <conditionalFormatting sqref="B81">
    <cfRule type="expression" priority="4134" aboveAverage="0" equalAverage="0" bottom="0" percent="0" rank="0" text="" dxfId="36">
      <formula>#ref!="YES"</formula>
    </cfRule>
  </conditionalFormatting>
  <conditionalFormatting sqref="C81">
    <cfRule type="expression" priority="4135" aboveAverage="0" equalAverage="0" bottom="0" percent="0" rank="0" text="" dxfId="36">
      <formula>#ref!="YES"</formula>
    </cfRule>
  </conditionalFormatting>
  <conditionalFormatting sqref="D81">
    <cfRule type="expression" priority="4136" aboveAverage="0" equalAverage="0" bottom="0" percent="0" rank="0" text="" dxfId="36">
      <formula>#ref!="YES"</formula>
    </cfRule>
  </conditionalFormatting>
  <conditionalFormatting sqref="E81">
    <cfRule type="expression" priority="4137" aboveAverage="0" equalAverage="0" bottom="0" percent="0" rank="0" text="" dxfId="36">
      <formula>#ref!="YES"</formula>
    </cfRule>
  </conditionalFormatting>
  <conditionalFormatting sqref="F81">
    <cfRule type="expression" priority="4138" aboveAverage="0" equalAverage="0" bottom="0" percent="0" rank="0" text="" dxfId="36">
      <formula>#ref!="YES"</formula>
    </cfRule>
  </conditionalFormatting>
  <conditionalFormatting sqref="G81">
    <cfRule type="expression" priority="4139" aboveAverage="0" equalAverage="0" bottom="0" percent="0" rank="0" text="" dxfId="36">
      <formula>#ref!="YES"</formula>
    </cfRule>
  </conditionalFormatting>
  <conditionalFormatting sqref="H81">
    <cfRule type="expression" priority="4140" aboveAverage="0" equalAverage="0" bottom="0" percent="0" rank="0" text="" dxfId="36">
      <formula>#ref!="YES"</formula>
    </cfRule>
  </conditionalFormatting>
  <conditionalFormatting sqref="I81">
    <cfRule type="expression" priority="4141" aboveAverage="0" equalAverage="0" bottom="0" percent="0" rank="0" text="" dxfId="36">
      <formula>#ref!="YES"</formula>
    </cfRule>
  </conditionalFormatting>
  <conditionalFormatting sqref="J81">
    <cfRule type="expression" priority="4142" aboveAverage="0" equalAverage="0" bottom="0" percent="0" rank="0" text="" dxfId="36">
      <formula>#ref!="YES"</formula>
    </cfRule>
  </conditionalFormatting>
  <conditionalFormatting sqref="K81">
    <cfRule type="expression" priority="4143" aboveAverage="0" equalAverage="0" bottom="0" percent="0" rank="0" text="" dxfId="36">
      <formula>#ref!="YES"</formula>
    </cfRule>
  </conditionalFormatting>
  <conditionalFormatting sqref="L81">
    <cfRule type="expression" priority="4144" aboveAverage="0" equalAverage="0" bottom="0" percent="0" rank="0" text="" dxfId="36">
      <formula>#ref!="YES"</formula>
    </cfRule>
  </conditionalFormatting>
  <conditionalFormatting sqref="M81">
    <cfRule type="expression" priority="4145" aboveAverage="0" equalAverage="0" bottom="0" percent="0" rank="0" text="" dxfId="36">
      <formula>#ref!="YES"</formula>
    </cfRule>
  </conditionalFormatting>
  <conditionalFormatting sqref="N81">
    <cfRule type="expression" priority="4146" aboveAverage="0" equalAverage="0" bottom="0" percent="0" rank="0" text="" dxfId="36">
      <formula>#ref!="YES"</formula>
    </cfRule>
  </conditionalFormatting>
  <conditionalFormatting sqref="O81">
    <cfRule type="expression" priority="4147" aboveAverage="0" equalAverage="0" bottom="0" percent="0" rank="0" text="" dxfId="36">
      <formula>#ref!="YES"</formula>
    </cfRule>
  </conditionalFormatting>
  <conditionalFormatting sqref="P81">
    <cfRule type="expression" priority="4148" aboveAverage="0" equalAverage="0" bottom="0" percent="0" rank="0" text="" dxfId="36">
      <formula>#ref!="YES"</formula>
    </cfRule>
  </conditionalFormatting>
  <conditionalFormatting sqref="Q81">
    <cfRule type="expression" priority="4149" aboveAverage="0" equalAverage="0" bottom="0" percent="0" rank="0" text="" dxfId="36">
      <formula>#ref!="YES"</formula>
    </cfRule>
  </conditionalFormatting>
  <conditionalFormatting sqref="R81">
    <cfRule type="expression" priority="4150" aboveAverage="0" equalAverage="0" bottom="0" percent="0" rank="0" text="" dxfId="36">
      <formula>#ref!="YES"</formula>
    </cfRule>
  </conditionalFormatting>
  <conditionalFormatting sqref="S81">
    <cfRule type="expression" priority="4151" aboveAverage="0" equalAverage="0" bottom="0" percent="0" rank="0" text="" dxfId="36">
      <formula>#ref!="YES"</formula>
    </cfRule>
  </conditionalFormatting>
  <conditionalFormatting sqref="T81">
    <cfRule type="expression" priority="4152" aboveAverage="0" equalAverage="0" bottom="0" percent="0" rank="0" text="" dxfId="36">
      <formula>#ref!="YES"</formula>
    </cfRule>
  </conditionalFormatting>
  <conditionalFormatting sqref="U81">
    <cfRule type="expression" priority="4153" aboveAverage="0" equalAverage="0" bottom="0" percent="0" rank="0" text="" dxfId="36">
      <formula>#ref!="YES"</formula>
    </cfRule>
  </conditionalFormatting>
  <conditionalFormatting sqref="V81">
    <cfRule type="expression" priority="4154" aboveAverage="0" equalAverage="0" bottom="0" percent="0" rank="0" text="" dxfId="36">
      <formula>#ref!="YES"</formula>
    </cfRule>
  </conditionalFormatting>
  <conditionalFormatting sqref="W81">
    <cfRule type="expression" priority="4155" aboveAverage="0" equalAverage="0" bottom="0" percent="0" rank="0" text="" dxfId="36">
      <formula>#ref!="YES"</formula>
    </cfRule>
  </conditionalFormatting>
  <conditionalFormatting sqref="X81">
    <cfRule type="expression" priority="4156" aboveAverage="0" equalAverage="0" bottom="0" percent="0" rank="0" text="" dxfId="36">
      <formula>#ref!="YES"</formula>
    </cfRule>
  </conditionalFormatting>
  <conditionalFormatting sqref="Y81">
    <cfRule type="expression" priority="4157" aboveAverage="0" equalAverage="0" bottom="0" percent="0" rank="0" text="" dxfId="36">
      <formula>#ref!="YES"</formula>
    </cfRule>
  </conditionalFormatting>
  <conditionalFormatting sqref="Z81">
    <cfRule type="expression" priority="4158" aboveAverage="0" equalAverage="0" bottom="0" percent="0" rank="0" text="" dxfId="36">
      <formula>#ref!="YES"</formula>
    </cfRule>
  </conditionalFormatting>
  <conditionalFormatting sqref="AA81">
    <cfRule type="expression" priority="4159" aboveAverage="0" equalAverage="0" bottom="0" percent="0" rank="0" text="" dxfId="36">
      <formula>#ref!="YES"</formula>
    </cfRule>
  </conditionalFormatting>
  <conditionalFormatting sqref="AB81">
    <cfRule type="expression" priority="4160" aboveAverage="0" equalAverage="0" bottom="0" percent="0" rank="0" text="" dxfId="36">
      <formula>#ref!="YES"</formula>
    </cfRule>
  </conditionalFormatting>
  <conditionalFormatting sqref="AC81">
    <cfRule type="expression" priority="4161" aboveAverage="0" equalAverage="0" bottom="0" percent="0" rank="0" text="" dxfId="36">
      <formula>#ref!="YES"</formula>
    </cfRule>
  </conditionalFormatting>
  <conditionalFormatting sqref="AD81">
    <cfRule type="expression" priority="4162" aboveAverage="0" equalAverage="0" bottom="0" percent="0" rank="0" text="" dxfId="36">
      <formula>#ref!="YES"</formula>
    </cfRule>
  </conditionalFormatting>
  <conditionalFormatting sqref="AE81">
    <cfRule type="expression" priority="4163" aboveAverage="0" equalAverage="0" bottom="0" percent="0" rank="0" text="" dxfId="36">
      <formula>#ref!="YES"</formula>
    </cfRule>
  </conditionalFormatting>
  <conditionalFormatting sqref="AF81">
    <cfRule type="expression" priority="4164" aboveAverage="0" equalAverage="0" bottom="0" percent="0" rank="0" text="" dxfId="36">
      <formula>#ref!="YES"</formula>
    </cfRule>
  </conditionalFormatting>
  <conditionalFormatting sqref="AG81">
    <cfRule type="expression" priority="4165" aboveAverage="0" equalAverage="0" bottom="0" percent="0" rank="0" text="" dxfId="36">
      <formula>#ref!="YES"</formula>
    </cfRule>
  </conditionalFormatting>
  <conditionalFormatting sqref="AH81">
    <cfRule type="expression" priority="4166" aboveAverage="0" equalAverage="0" bottom="0" percent="0" rank="0" text="" dxfId="36">
      <formula>#ref!="YES"</formula>
    </cfRule>
  </conditionalFormatting>
  <conditionalFormatting sqref="AI81">
    <cfRule type="expression" priority="4167" aboveAverage="0" equalAverage="0" bottom="0" percent="0" rank="0" text="" dxfId="36">
      <formula>#ref!="YES"</formula>
    </cfRule>
  </conditionalFormatting>
  <conditionalFormatting sqref="AJ81">
    <cfRule type="expression" priority="4168" aboveAverage="0" equalAverage="0" bottom="0" percent="0" rank="0" text="" dxfId="36">
      <formula>#ref!="YES"</formula>
    </cfRule>
  </conditionalFormatting>
  <conditionalFormatting sqref="B82">
    <cfRule type="expression" priority="4169" aboveAverage="0" equalAverage="0" bottom="0" percent="0" rank="0" text="" dxfId="36">
      <formula>#ref!="YES"</formula>
    </cfRule>
  </conditionalFormatting>
  <conditionalFormatting sqref="C82">
    <cfRule type="expression" priority="4170" aboveAverage="0" equalAverage="0" bottom="0" percent="0" rank="0" text="" dxfId="36">
      <formula>#ref!="YES"</formula>
    </cfRule>
  </conditionalFormatting>
  <conditionalFormatting sqref="D82">
    <cfRule type="expression" priority="4171" aboveAverage="0" equalAverage="0" bottom="0" percent="0" rank="0" text="" dxfId="36">
      <formula>#ref!="YES"</formula>
    </cfRule>
  </conditionalFormatting>
  <conditionalFormatting sqref="E82">
    <cfRule type="expression" priority="4172" aboveAverage="0" equalAverage="0" bottom="0" percent="0" rank="0" text="" dxfId="36">
      <formula>#ref!="YES"</formula>
    </cfRule>
  </conditionalFormatting>
  <conditionalFormatting sqref="F82">
    <cfRule type="expression" priority="4173" aboveAverage="0" equalAverage="0" bottom="0" percent="0" rank="0" text="" dxfId="36">
      <formula>#ref!="YES"</formula>
    </cfRule>
  </conditionalFormatting>
  <conditionalFormatting sqref="G82">
    <cfRule type="expression" priority="4174" aboveAverage="0" equalAverage="0" bottom="0" percent="0" rank="0" text="" dxfId="36">
      <formula>#ref!="YES"</formula>
    </cfRule>
  </conditionalFormatting>
  <conditionalFormatting sqref="H82">
    <cfRule type="expression" priority="4175" aboveAverage="0" equalAverage="0" bottom="0" percent="0" rank="0" text="" dxfId="36">
      <formula>#ref!="YES"</formula>
    </cfRule>
  </conditionalFormatting>
  <conditionalFormatting sqref="I82">
    <cfRule type="expression" priority="4176" aboveAverage="0" equalAverage="0" bottom="0" percent="0" rank="0" text="" dxfId="36">
      <formula>#ref!="YES"</formula>
    </cfRule>
  </conditionalFormatting>
  <conditionalFormatting sqref="J82">
    <cfRule type="expression" priority="4177" aboveAverage="0" equalAverage="0" bottom="0" percent="0" rank="0" text="" dxfId="36">
      <formula>#ref!="YES"</formula>
    </cfRule>
  </conditionalFormatting>
  <conditionalFormatting sqref="K82">
    <cfRule type="expression" priority="4178" aboveAverage="0" equalAverage="0" bottom="0" percent="0" rank="0" text="" dxfId="36">
      <formula>#ref!="YES"</formula>
    </cfRule>
  </conditionalFormatting>
  <conditionalFormatting sqref="L82">
    <cfRule type="expression" priority="4179" aboveAverage="0" equalAverage="0" bottom="0" percent="0" rank="0" text="" dxfId="36">
      <formula>#ref!="YES"</formula>
    </cfRule>
  </conditionalFormatting>
  <conditionalFormatting sqref="M82">
    <cfRule type="expression" priority="4180" aboveAverage="0" equalAverage="0" bottom="0" percent="0" rank="0" text="" dxfId="36">
      <formula>#ref!="YES"</formula>
    </cfRule>
  </conditionalFormatting>
  <conditionalFormatting sqref="N82">
    <cfRule type="expression" priority="4181" aboveAverage="0" equalAverage="0" bottom="0" percent="0" rank="0" text="" dxfId="36">
      <formula>#ref!="YES"</formula>
    </cfRule>
  </conditionalFormatting>
  <conditionalFormatting sqref="O82">
    <cfRule type="expression" priority="4182" aboveAverage="0" equalAverage="0" bottom="0" percent="0" rank="0" text="" dxfId="36">
      <formula>#ref!="YES"</formula>
    </cfRule>
  </conditionalFormatting>
  <conditionalFormatting sqref="P82">
    <cfRule type="expression" priority="4183" aboveAverage="0" equalAverage="0" bottom="0" percent="0" rank="0" text="" dxfId="36">
      <formula>#ref!="YES"</formula>
    </cfRule>
  </conditionalFormatting>
  <conditionalFormatting sqref="Q82">
    <cfRule type="expression" priority="4184" aboveAverage="0" equalAverage="0" bottom="0" percent="0" rank="0" text="" dxfId="36">
      <formula>#ref!="YES"</formula>
    </cfRule>
  </conditionalFormatting>
  <conditionalFormatting sqref="R82">
    <cfRule type="expression" priority="4185" aboveAverage="0" equalAverage="0" bottom="0" percent="0" rank="0" text="" dxfId="36">
      <formula>#ref!="YES"</formula>
    </cfRule>
  </conditionalFormatting>
  <conditionalFormatting sqref="S82">
    <cfRule type="expression" priority="4186" aboveAverage="0" equalAverage="0" bottom="0" percent="0" rank="0" text="" dxfId="36">
      <formula>#ref!="YES"</formula>
    </cfRule>
  </conditionalFormatting>
  <conditionalFormatting sqref="T82">
    <cfRule type="expression" priority="4187" aboveAverage="0" equalAverage="0" bottom="0" percent="0" rank="0" text="" dxfId="36">
      <formula>#ref!="YES"</formula>
    </cfRule>
  </conditionalFormatting>
  <conditionalFormatting sqref="U82">
    <cfRule type="expression" priority="4188" aboveAverage="0" equalAverage="0" bottom="0" percent="0" rank="0" text="" dxfId="36">
      <formula>#ref!="YES"</formula>
    </cfRule>
  </conditionalFormatting>
  <conditionalFormatting sqref="V82">
    <cfRule type="expression" priority="4189" aboveAverage="0" equalAverage="0" bottom="0" percent="0" rank="0" text="" dxfId="36">
      <formula>#ref!="YES"</formula>
    </cfRule>
  </conditionalFormatting>
  <conditionalFormatting sqref="W82">
    <cfRule type="expression" priority="4190" aboveAverage="0" equalAverage="0" bottom="0" percent="0" rank="0" text="" dxfId="36">
      <formula>#ref!="YES"</formula>
    </cfRule>
  </conditionalFormatting>
  <conditionalFormatting sqref="X82">
    <cfRule type="expression" priority="4191" aboveAverage="0" equalAverage="0" bottom="0" percent="0" rank="0" text="" dxfId="36">
      <formula>#ref!="YES"</formula>
    </cfRule>
  </conditionalFormatting>
  <conditionalFormatting sqref="Y82">
    <cfRule type="expression" priority="4192" aboveAverage="0" equalAverage="0" bottom="0" percent="0" rank="0" text="" dxfId="36">
      <formula>#ref!="YES"</formula>
    </cfRule>
  </conditionalFormatting>
  <conditionalFormatting sqref="Z82">
    <cfRule type="expression" priority="4193" aboveAverage="0" equalAverage="0" bottom="0" percent="0" rank="0" text="" dxfId="36">
      <formula>#ref!="YES"</formula>
    </cfRule>
  </conditionalFormatting>
  <conditionalFormatting sqref="AA82">
    <cfRule type="expression" priority="4194" aboveAverage="0" equalAverage="0" bottom="0" percent="0" rank="0" text="" dxfId="36">
      <formula>#ref!="YES"</formula>
    </cfRule>
  </conditionalFormatting>
  <conditionalFormatting sqref="AB82">
    <cfRule type="expression" priority="4195" aboveAverage="0" equalAverage="0" bottom="0" percent="0" rank="0" text="" dxfId="36">
      <formula>#ref!="YES"</formula>
    </cfRule>
  </conditionalFormatting>
  <conditionalFormatting sqref="AC82">
    <cfRule type="expression" priority="4196" aboveAverage="0" equalAverage="0" bottom="0" percent="0" rank="0" text="" dxfId="36">
      <formula>#ref!="YES"</formula>
    </cfRule>
  </conditionalFormatting>
  <conditionalFormatting sqref="AD82">
    <cfRule type="expression" priority="4197" aboveAverage="0" equalAverage="0" bottom="0" percent="0" rank="0" text="" dxfId="36">
      <formula>#ref!="YES"</formula>
    </cfRule>
  </conditionalFormatting>
  <conditionalFormatting sqref="AE82">
    <cfRule type="expression" priority="4198" aboveAverage="0" equalAverage="0" bottom="0" percent="0" rank="0" text="" dxfId="36">
      <formula>#ref!="YES"</formula>
    </cfRule>
  </conditionalFormatting>
  <conditionalFormatting sqref="AF82">
    <cfRule type="expression" priority="4199" aboveAverage="0" equalAverage="0" bottom="0" percent="0" rank="0" text="" dxfId="36">
      <formula>#ref!="YES"</formula>
    </cfRule>
  </conditionalFormatting>
  <conditionalFormatting sqref="AG82">
    <cfRule type="expression" priority="4200" aboveAverage="0" equalAverage="0" bottom="0" percent="0" rank="0" text="" dxfId="36">
      <formula>#ref!="YES"</formula>
    </cfRule>
  </conditionalFormatting>
  <conditionalFormatting sqref="AH82">
    <cfRule type="expression" priority="4201" aboveAverage="0" equalAverage="0" bottom="0" percent="0" rank="0" text="" dxfId="36">
      <formula>#ref!="YES"</formula>
    </cfRule>
  </conditionalFormatting>
  <conditionalFormatting sqref="AI82">
    <cfRule type="expression" priority="4202" aboveAverage="0" equalAverage="0" bottom="0" percent="0" rank="0" text="" dxfId="36">
      <formula>#ref!="YES"</formula>
    </cfRule>
  </conditionalFormatting>
  <conditionalFormatting sqref="AJ82">
    <cfRule type="expression" priority="4203" aboveAverage="0" equalAverage="0" bottom="0" percent="0" rank="0" text="" dxfId="36">
      <formula>#ref!="YES"</formula>
    </cfRule>
  </conditionalFormatting>
  <conditionalFormatting sqref="B83">
    <cfRule type="expression" priority="4204" aboveAverage="0" equalAverage="0" bottom="0" percent="0" rank="0" text="" dxfId="36">
      <formula>#ref!="YES"</formula>
    </cfRule>
  </conditionalFormatting>
  <conditionalFormatting sqref="C83">
    <cfRule type="expression" priority="4205" aboveAverage="0" equalAverage="0" bottom="0" percent="0" rank="0" text="" dxfId="36">
      <formula>#ref!="YES"</formula>
    </cfRule>
  </conditionalFormatting>
  <conditionalFormatting sqref="D83">
    <cfRule type="expression" priority="4206" aboveAverage="0" equalAverage="0" bottom="0" percent="0" rank="0" text="" dxfId="36">
      <formula>#ref!="YES"</formula>
    </cfRule>
  </conditionalFormatting>
  <conditionalFormatting sqref="E83">
    <cfRule type="expression" priority="4207" aboveAverage="0" equalAverage="0" bottom="0" percent="0" rank="0" text="" dxfId="36">
      <formula>#ref!="YES"</formula>
    </cfRule>
  </conditionalFormatting>
  <conditionalFormatting sqref="F83">
    <cfRule type="expression" priority="4208" aboveAverage="0" equalAverage="0" bottom="0" percent="0" rank="0" text="" dxfId="36">
      <formula>#ref!="YES"</formula>
    </cfRule>
  </conditionalFormatting>
  <conditionalFormatting sqref="G83">
    <cfRule type="expression" priority="4209" aboveAverage="0" equalAverage="0" bottom="0" percent="0" rank="0" text="" dxfId="36">
      <formula>#ref!="YES"</formula>
    </cfRule>
  </conditionalFormatting>
  <conditionalFormatting sqref="H83">
    <cfRule type="expression" priority="4210" aboveAverage="0" equalAverage="0" bottom="0" percent="0" rank="0" text="" dxfId="36">
      <formula>#ref!="YES"</formula>
    </cfRule>
  </conditionalFormatting>
  <conditionalFormatting sqref="I83">
    <cfRule type="expression" priority="4211" aboveAverage="0" equalAverage="0" bottom="0" percent="0" rank="0" text="" dxfId="36">
      <formula>#ref!="YES"</formula>
    </cfRule>
  </conditionalFormatting>
  <conditionalFormatting sqref="J83">
    <cfRule type="expression" priority="4212" aboveAverage="0" equalAverage="0" bottom="0" percent="0" rank="0" text="" dxfId="36">
      <formula>#ref!="YES"</formula>
    </cfRule>
  </conditionalFormatting>
  <conditionalFormatting sqref="K83">
    <cfRule type="expression" priority="4213" aboveAverage="0" equalAverage="0" bottom="0" percent="0" rank="0" text="" dxfId="36">
      <formula>#ref!="YES"</formula>
    </cfRule>
  </conditionalFormatting>
  <conditionalFormatting sqref="L83">
    <cfRule type="expression" priority="4214" aboveAverage="0" equalAverage="0" bottom="0" percent="0" rank="0" text="" dxfId="36">
      <formula>#ref!="YES"</formula>
    </cfRule>
  </conditionalFormatting>
  <conditionalFormatting sqref="M83">
    <cfRule type="expression" priority="4215" aboveAverage="0" equalAverage="0" bottom="0" percent="0" rank="0" text="" dxfId="36">
      <formula>#ref!="YES"</formula>
    </cfRule>
  </conditionalFormatting>
  <conditionalFormatting sqref="N83">
    <cfRule type="expression" priority="4216" aboveAverage="0" equalAverage="0" bottom="0" percent="0" rank="0" text="" dxfId="36">
      <formula>#ref!="YES"</formula>
    </cfRule>
  </conditionalFormatting>
  <conditionalFormatting sqref="O83">
    <cfRule type="expression" priority="4217" aboveAverage="0" equalAverage="0" bottom="0" percent="0" rank="0" text="" dxfId="36">
      <formula>#ref!="YES"</formula>
    </cfRule>
  </conditionalFormatting>
  <conditionalFormatting sqref="P83">
    <cfRule type="expression" priority="4218" aboveAverage="0" equalAverage="0" bottom="0" percent="0" rank="0" text="" dxfId="36">
      <formula>#ref!="YES"</formula>
    </cfRule>
  </conditionalFormatting>
  <conditionalFormatting sqref="Q83">
    <cfRule type="expression" priority="4219" aboveAverage="0" equalAverage="0" bottom="0" percent="0" rank="0" text="" dxfId="36">
      <formula>#ref!="YES"</formula>
    </cfRule>
  </conditionalFormatting>
  <conditionalFormatting sqref="R83">
    <cfRule type="expression" priority="4220" aboveAverage="0" equalAverage="0" bottom="0" percent="0" rank="0" text="" dxfId="36">
      <formula>#ref!="YES"</formula>
    </cfRule>
  </conditionalFormatting>
  <conditionalFormatting sqref="S83">
    <cfRule type="expression" priority="4221" aboveAverage="0" equalAverage="0" bottom="0" percent="0" rank="0" text="" dxfId="36">
      <formula>#ref!="YES"</formula>
    </cfRule>
  </conditionalFormatting>
  <conditionalFormatting sqref="T83">
    <cfRule type="expression" priority="4222" aboveAverage="0" equalAverage="0" bottom="0" percent="0" rank="0" text="" dxfId="36">
      <formula>#ref!="YES"</formula>
    </cfRule>
  </conditionalFormatting>
  <conditionalFormatting sqref="U83">
    <cfRule type="expression" priority="4223" aboveAverage="0" equalAverage="0" bottom="0" percent="0" rank="0" text="" dxfId="36">
      <formula>#ref!="YES"</formula>
    </cfRule>
  </conditionalFormatting>
  <conditionalFormatting sqref="V83">
    <cfRule type="expression" priority="4224" aboveAverage="0" equalAverage="0" bottom="0" percent="0" rank="0" text="" dxfId="36">
      <formula>#ref!="YES"</formula>
    </cfRule>
  </conditionalFormatting>
  <conditionalFormatting sqref="W83">
    <cfRule type="expression" priority="4225" aboveAverage="0" equalAverage="0" bottom="0" percent="0" rank="0" text="" dxfId="36">
      <formula>#ref!="YES"</formula>
    </cfRule>
  </conditionalFormatting>
  <conditionalFormatting sqref="X83">
    <cfRule type="expression" priority="4226" aboveAverage="0" equalAverage="0" bottom="0" percent="0" rank="0" text="" dxfId="36">
      <formula>#ref!="YES"</formula>
    </cfRule>
  </conditionalFormatting>
  <conditionalFormatting sqref="Y83">
    <cfRule type="expression" priority="4227" aboveAverage="0" equalAverage="0" bottom="0" percent="0" rank="0" text="" dxfId="36">
      <formula>#ref!="YES"</formula>
    </cfRule>
  </conditionalFormatting>
  <conditionalFormatting sqref="Z83">
    <cfRule type="expression" priority="4228" aboveAverage="0" equalAverage="0" bottom="0" percent="0" rank="0" text="" dxfId="36">
      <formula>#ref!="YES"</formula>
    </cfRule>
  </conditionalFormatting>
  <conditionalFormatting sqref="AA83">
    <cfRule type="expression" priority="4229" aboveAverage="0" equalAverage="0" bottom="0" percent="0" rank="0" text="" dxfId="36">
      <formula>#ref!="YES"</formula>
    </cfRule>
  </conditionalFormatting>
  <conditionalFormatting sqref="AB83">
    <cfRule type="expression" priority="4230" aboveAverage="0" equalAverage="0" bottom="0" percent="0" rank="0" text="" dxfId="36">
      <formula>#ref!="YES"</formula>
    </cfRule>
  </conditionalFormatting>
  <conditionalFormatting sqref="AC83">
    <cfRule type="expression" priority="4231" aboveAverage="0" equalAverage="0" bottom="0" percent="0" rank="0" text="" dxfId="36">
      <formula>#ref!="YES"</formula>
    </cfRule>
  </conditionalFormatting>
  <conditionalFormatting sqref="AD83">
    <cfRule type="expression" priority="4232" aboveAverage="0" equalAverage="0" bottom="0" percent="0" rank="0" text="" dxfId="36">
      <formula>#ref!="YES"</formula>
    </cfRule>
  </conditionalFormatting>
  <conditionalFormatting sqref="AE83">
    <cfRule type="expression" priority="4233" aboveAverage="0" equalAverage="0" bottom="0" percent="0" rank="0" text="" dxfId="36">
      <formula>#ref!="YES"</formula>
    </cfRule>
  </conditionalFormatting>
  <conditionalFormatting sqref="AF83">
    <cfRule type="expression" priority="4234" aboveAverage="0" equalAverage="0" bottom="0" percent="0" rank="0" text="" dxfId="36">
      <formula>#ref!="YES"</formula>
    </cfRule>
  </conditionalFormatting>
  <conditionalFormatting sqref="AG83">
    <cfRule type="expression" priority="4235" aboveAverage="0" equalAverage="0" bottom="0" percent="0" rank="0" text="" dxfId="36">
      <formula>#ref!="YES"</formula>
    </cfRule>
  </conditionalFormatting>
  <conditionalFormatting sqref="AH83">
    <cfRule type="expression" priority="4236" aboveAverage="0" equalAverage="0" bottom="0" percent="0" rank="0" text="" dxfId="36">
      <formula>#ref!="YES"</formula>
    </cfRule>
  </conditionalFormatting>
  <conditionalFormatting sqref="AI83">
    <cfRule type="expression" priority="4237" aboveAverage="0" equalAverage="0" bottom="0" percent="0" rank="0" text="" dxfId="36">
      <formula>#ref!="YES"</formula>
    </cfRule>
  </conditionalFormatting>
  <conditionalFormatting sqref="AJ83">
    <cfRule type="expression" priority="4238" aboveAverage="0" equalAverage="0" bottom="0" percent="0" rank="0" text="" dxfId="36">
      <formula>#ref!="YES"</formula>
    </cfRule>
  </conditionalFormatting>
  <conditionalFormatting sqref="B84">
    <cfRule type="expression" priority="4239" aboveAverage="0" equalAverage="0" bottom="0" percent="0" rank="0" text="" dxfId="36">
      <formula>#ref!="YES"</formula>
    </cfRule>
  </conditionalFormatting>
  <conditionalFormatting sqref="C84">
    <cfRule type="expression" priority="4240" aboveAverage="0" equalAverage="0" bottom="0" percent="0" rank="0" text="" dxfId="36">
      <formula>#ref!="YES"</formula>
    </cfRule>
  </conditionalFormatting>
  <conditionalFormatting sqref="D84">
    <cfRule type="expression" priority="4241" aboveAverage="0" equalAverage="0" bottom="0" percent="0" rank="0" text="" dxfId="36">
      <formula>#ref!="YES"</formula>
    </cfRule>
  </conditionalFormatting>
  <conditionalFormatting sqref="E84">
    <cfRule type="expression" priority="4242" aboveAverage="0" equalAverage="0" bottom="0" percent="0" rank="0" text="" dxfId="36">
      <formula>#ref!="YES"</formula>
    </cfRule>
  </conditionalFormatting>
  <conditionalFormatting sqref="F84">
    <cfRule type="expression" priority="4243" aboveAverage="0" equalAverage="0" bottom="0" percent="0" rank="0" text="" dxfId="36">
      <formula>#ref!="YES"</formula>
    </cfRule>
  </conditionalFormatting>
  <conditionalFormatting sqref="G84">
    <cfRule type="expression" priority="4244" aboveAverage="0" equalAverage="0" bottom="0" percent="0" rank="0" text="" dxfId="36">
      <formula>#ref!="YES"</formula>
    </cfRule>
  </conditionalFormatting>
  <conditionalFormatting sqref="H84">
    <cfRule type="expression" priority="4245" aboveAverage="0" equalAverage="0" bottom="0" percent="0" rank="0" text="" dxfId="36">
      <formula>#ref!="YES"</formula>
    </cfRule>
  </conditionalFormatting>
  <conditionalFormatting sqref="I84">
    <cfRule type="expression" priority="4246" aboveAverage="0" equalAverage="0" bottom="0" percent="0" rank="0" text="" dxfId="36">
      <formula>#ref!="YES"</formula>
    </cfRule>
  </conditionalFormatting>
  <conditionalFormatting sqref="J84">
    <cfRule type="expression" priority="4247" aboveAverage="0" equalAverage="0" bottom="0" percent="0" rank="0" text="" dxfId="36">
      <formula>#ref!="YES"</formula>
    </cfRule>
  </conditionalFormatting>
  <conditionalFormatting sqref="K84">
    <cfRule type="expression" priority="4248" aboveAverage="0" equalAverage="0" bottom="0" percent="0" rank="0" text="" dxfId="36">
      <formula>#ref!="YES"</formula>
    </cfRule>
  </conditionalFormatting>
  <conditionalFormatting sqref="L84">
    <cfRule type="expression" priority="4249" aboveAverage="0" equalAverage="0" bottom="0" percent="0" rank="0" text="" dxfId="36">
      <formula>#ref!="YES"</formula>
    </cfRule>
  </conditionalFormatting>
  <conditionalFormatting sqref="M84">
    <cfRule type="expression" priority="4250" aboveAverage="0" equalAverage="0" bottom="0" percent="0" rank="0" text="" dxfId="36">
      <formula>#ref!="YES"</formula>
    </cfRule>
  </conditionalFormatting>
  <conditionalFormatting sqref="N84">
    <cfRule type="expression" priority="4251" aboveAverage="0" equalAverage="0" bottom="0" percent="0" rank="0" text="" dxfId="36">
      <formula>#ref!="YES"</formula>
    </cfRule>
  </conditionalFormatting>
  <conditionalFormatting sqref="O84">
    <cfRule type="expression" priority="4252" aboveAverage="0" equalAverage="0" bottom="0" percent="0" rank="0" text="" dxfId="36">
      <formula>#ref!="YES"</formula>
    </cfRule>
  </conditionalFormatting>
  <conditionalFormatting sqref="P84">
    <cfRule type="expression" priority="4253" aboveAverage="0" equalAverage="0" bottom="0" percent="0" rank="0" text="" dxfId="36">
      <formula>#ref!="YES"</formula>
    </cfRule>
  </conditionalFormatting>
  <conditionalFormatting sqref="Q84">
    <cfRule type="expression" priority="4254" aboveAverage="0" equalAverage="0" bottom="0" percent="0" rank="0" text="" dxfId="36">
      <formula>#ref!="YES"</formula>
    </cfRule>
  </conditionalFormatting>
  <conditionalFormatting sqref="R84">
    <cfRule type="expression" priority="4255" aboveAverage="0" equalAverage="0" bottom="0" percent="0" rank="0" text="" dxfId="36">
      <formula>#ref!="YES"</formula>
    </cfRule>
  </conditionalFormatting>
  <conditionalFormatting sqref="S84">
    <cfRule type="expression" priority="4256" aboveAverage="0" equalAverage="0" bottom="0" percent="0" rank="0" text="" dxfId="36">
      <formula>#ref!="YES"</formula>
    </cfRule>
  </conditionalFormatting>
  <conditionalFormatting sqref="T84">
    <cfRule type="expression" priority="4257" aboveAverage="0" equalAverage="0" bottom="0" percent="0" rank="0" text="" dxfId="36">
      <formula>#ref!="YES"</formula>
    </cfRule>
  </conditionalFormatting>
  <conditionalFormatting sqref="U84">
    <cfRule type="expression" priority="4258" aboveAverage="0" equalAverage="0" bottom="0" percent="0" rank="0" text="" dxfId="36">
      <formula>#ref!="YES"</formula>
    </cfRule>
  </conditionalFormatting>
  <conditionalFormatting sqref="V84">
    <cfRule type="expression" priority="4259" aboveAverage="0" equalAverage="0" bottom="0" percent="0" rank="0" text="" dxfId="36">
      <formula>#ref!="YES"</formula>
    </cfRule>
  </conditionalFormatting>
  <conditionalFormatting sqref="W84">
    <cfRule type="expression" priority="4260" aboveAverage="0" equalAverage="0" bottom="0" percent="0" rank="0" text="" dxfId="36">
      <formula>#ref!="YES"</formula>
    </cfRule>
  </conditionalFormatting>
  <conditionalFormatting sqref="X84">
    <cfRule type="expression" priority="4261" aboveAverage="0" equalAverage="0" bottom="0" percent="0" rank="0" text="" dxfId="36">
      <formula>#ref!="YES"</formula>
    </cfRule>
  </conditionalFormatting>
  <conditionalFormatting sqref="Y84">
    <cfRule type="expression" priority="4262" aboveAverage="0" equalAverage="0" bottom="0" percent="0" rank="0" text="" dxfId="36">
      <formula>#ref!="YES"</formula>
    </cfRule>
  </conditionalFormatting>
  <conditionalFormatting sqref="Z84">
    <cfRule type="expression" priority="4263" aboveAverage="0" equalAverage="0" bottom="0" percent="0" rank="0" text="" dxfId="36">
      <formula>#ref!="YES"</formula>
    </cfRule>
  </conditionalFormatting>
  <conditionalFormatting sqref="AA84">
    <cfRule type="expression" priority="4264" aboveAverage="0" equalAverage="0" bottom="0" percent="0" rank="0" text="" dxfId="36">
      <formula>#ref!="YES"</formula>
    </cfRule>
  </conditionalFormatting>
  <conditionalFormatting sqref="AB84">
    <cfRule type="expression" priority="4265" aboveAverage="0" equalAverage="0" bottom="0" percent="0" rank="0" text="" dxfId="36">
      <formula>#ref!="YES"</formula>
    </cfRule>
  </conditionalFormatting>
  <conditionalFormatting sqref="AC84">
    <cfRule type="expression" priority="4266" aboveAverage="0" equalAverage="0" bottom="0" percent="0" rank="0" text="" dxfId="36">
      <formula>#ref!="YES"</formula>
    </cfRule>
  </conditionalFormatting>
  <conditionalFormatting sqref="AD84">
    <cfRule type="expression" priority="4267" aboveAverage="0" equalAverage="0" bottom="0" percent="0" rank="0" text="" dxfId="36">
      <formula>#ref!="YES"</formula>
    </cfRule>
  </conditionalFormatting>
  <conditionalFormatting sqref="AE84">
    <cfRule type="expression" priority="4268" aboveAverage="0" equalAverage="0" bottom="0" percent="0" rank="0" text="" dxfId="36">
      <formula>#ref!="YES"</formula>
    </cfRule>
  </conditionalFormatting>
  <conditionalFormatting sqref="AF84">
    <cfRule type="expression" priority="4269" aboveAverage="0" equalAverage="0" bottom="0" percent="0" rank="0" text="" dxfId="36">
      <formula>#ref!="YES"</formula>
    </cfRule>
  </conditionalFormatting>
  <conditionalFormatting sqref="AG84">
    <cfRule type="expression" priority="4270" aboveAverage="0" equalAverage="0" bottom="0" percent="0" rank="0" text="" dxfId="36">
      <formula>#ref!="YES"</formula>
    </cfRule>
  </conditionalFormatting>
  <conditionalFormatting sqref="AH84">
    <cfRule type="expression" priority="4271" aboveAverage="0" equalAverage="0" bottom="0" percent="0" rank="0" text="" dxfId="36">
      <formula>#ref!="YES"</formula>
    </cfRule>
  </conditionalFormatting>
  <conditionalFormatting sqref="AI84">
    <cfRule type="expression" priority="4272" aboveAverage="0" equalAverage="0" bottom="0" percent="0" rank="0" text="" dxfId="36">
      <formula>#ref!="YES"</formula>
    </cfRule>
  </conditionalFormatting>
  <conditionalFormatting sqref="AJ84">
    <cfRule type="expression" priority="4273" aboveAverage="0" equalAverage="0" bottom="0" percent="0" rank="0" text="" dxfId="36">
      <formula>#ref!="YES"</formula>
    </cfRule>
  </conditionalFormatting>
  <conditionalFormatting sqref="B85">
    <cfRule type="expression" priority="4274" aboveAverage="0" equalAverage="0" bottom="0" percent="0" rank="0" text="" dxfId="36">
      <formula>#ref!="YES"</formula>
    </cfRule>
  </conditionalFormatting>
  <conditionalFormatting sqref="C85">
    <cfRule type="expression" priority="4275" aboveAverage="0" equalAverage="0" bottom="0" percent="0" rank="0" text="" dxfId="36">
      <formula>#ref!="YES"</formula>
    </cfRule>
  </conditionalFormatting>
  <conditionalFormatting sqref="D85">
    <cfRule type="expression" priority="4276" aboveAverage="0" equalAverage="0" bottom="0" percent="0" rank="0" text="" dxfId="36">
      <formula>#ref!="YES"</formula>
    </cfRule>
  </conditionalFormatting>
  <conditionalFormatting sqref="E85">
    <cfRule type="expression" priority="4277" aboveAverage="0" equalAverage="0" bottom="0" percent="0" rank="0" text="" dxfId="36">
      <formula>#ref!="YES"</formula>
    </cfRule>
  </conditionalFormatting>
  <conditionalFormatting sqref="F85">
    <cfRule type="expression" priority="4278" aboveAverage="0" equalAverage="0" bottom="0" percent="0" rank="0" text="" dxfId="36">
      <formula>#ref!="YES"</formula>
    </cfRule>
  </conditionalFormatting>
  <conditionalFormatting sqref="G85">
    <cfRule type="expression" priority="4279" aboveAverage="0" equalAverage="0" bottom="0" percent="0" rank="0" text="" dxfId="36">
      <formula>#ref!="YES"</formula>
    </cfRule>
  </conditionalFormatting>
  <conditionalFormatting sqref="H85">
    <cfRule type="expression" priority="4280" aboveAverage="0" equalAverage="0" bottom="0" percent="0" rank="0" text="" dxfId="36">
      <formula>#ref!="YES"</formula>
    </cfRule>
  </conditionalFormatting>
  <conditionalFormatting sqref="I85">
    <cfRule type="expression" priority="4281" aboveAverage="0" equalAverage="0" bottom="0" percent="0" rank="0" text="" dxfId="36">
      <formula>#ref!="YES"</formula>
    </cfRule>
  </conditionalFormatting>
  <conditionalFormatting sqref="J85">
    <cfRule type="expression" priority="4282" aboveAverage="0" equalAverage="0" bottom="0" percent="0" rank="0" text="" dxfId="36">
      <formula>#ref!="YES"</formula>
    </cfRule>
  </conditionalFormatting>
  <conditionalFormatting sqref="K85">
    <cfRule type="expression" priority="4283" aboveAverage="0" equalAverage="0" bottom="0" percent="0" rank="0" text="" dxfId="36">
      <formula>#ref!="YES"</formula>
    </cfRule>
  </conditionalFormatting>
  <conditionalFormatting sqref="L85">
    <cfRule type="expression" priority="4284" aboveAverage="0" equalAverage="0" bottom="0" percent="0" rank="0" text="" dxfId="36">
      <formula>#ref!="YES"</formula>
    </cfRule>
  </conditionalFormatting>
  <conditionalFormatting sqref="M85">
    <cfRule type="expression" priority="4285" aboveAverage="0" equalAverage="0" bottom="0" percent="0" rank="0" text="" dxfId="36">
      <formula>#ref!="YES"</formula>
    </cfRule>
  </conditionalFormatting>
  <conditionalFormatting sqref="N85">
    <cfRule type="expression" priority="4286" aboveAverage="0" equalAverage="0" bottom="0" percent="0" rank="0" text="" dxfId="36">
      <formula>#ref!="YES"</formula>
    </cfRule>
  </conditionalFormatting>
  <conditionalFormatting sqref="O85">
    <cfRule type="expression" priority="4287" aboveAverage="0" equalAverage="0" bottom="0" percent="0" rank="0" text="" dxfId="36">
      <formula>#ref!="YES"</formula>
    </cfRule>
  </conditionalFormatting>
  <conditionalFormatting sqref="P85">
    <cfRule type="expression" priority="4288" aboveAverage="0" equalAverage="0" bottom="0" percent="0" rank="0" text="" dxfId="36">
      <formula>#ref!="YES"</formula>
    </cfRule>
  </conditionalFormatting>
  <conditionalFormatting sqref="Q85">
    <cfRule type="expression" priority="4289" aboveAverage="0" equalAverage="0" bottom="0" percent="0" rank="0" text="" dxfId="36">
      <formula>#ref!="YES"</formula>
    </cfRule>
  </conditionalFormatting>
  <conditionalFormatting sqref="R85">
    <cfRule type="expression" priority="4290" aboveAverage="0" equalAverage="0" bottom="0" percent="0" rank="0" text="" dxfId="36">
      <formula>#ref!="YES"</formula>
    </cfRule>
  </conditionalFormatting>
  <conditionalFormatting sqref="S85">
    <cfRule type="expression" priority="4291" aboveAverage="0" equalAverage="0" bottom="0" percent="0" rank="0" text="" dxfId="36">
      <formula>#ref!="YES"</formula>
    </cfRule>
  </conditionalFormatting>
  <conditionalFormatting sqref="T85">
    <cfRule type="expression" priority="4292" aboveAverage="0" equalAverage="0" bottom="0" percent="0" rank="0" text="" dxfId="36">
      <formula>#ref!="YES"</formula>
    </cfRule>
  </conditionalFormatting>
  <conditionalFormatting sqref="U85">
    <cfRule type="expression" priority="4293" aboveAverage="0" equalAverage="0" bottom="0" percent="0" rank="0" text="" dxfId="36">
      <formula>#ref!="YES"</formula>
    </cfRule>
  </conditionalFormatting>
  <conditionalFormatting sqref="V85">
    <cfRule type="expression" priority="4294" aboveAverage="0" equalAverage="0" bottom="0" percent="0" rank="0" text="" dxfId="36">
      <formula>#ref!="YES"</formula>
    </cfRule>
  </conditionalFormatting>
  <conditionalFormatting sqref="W85">
    <cfRule type="expression" priority="4295" aboveAverage="0" equalAverage="0" bottom="0" percent="0" rank="0" text="" dxfId="36">
      <formula>#ref!="YES"</formula>
    </cfRule>
  </conditionalFormatting>
  <conditionalFormatting sqref="X85">
    <cfRule type="expression" priority="4296" aboveAverage="0" equalAverage="0" bottom="0" percent="0" rank="0" text="" dxfId="36">
      <formula>#ref!="YES"</formula>
    </cfRule>
  </conditionalFormatting>
  <conditionalFormatting sqref="Y85">
    <cfRule type="expression" priority="4297" aboveAverage="0" equalAverage="0" bottom="0" percent="0" rank="0" text="" dxfId="36">
      <formula>#ref!="YES"</formula>
    </cfRule>
  </conditionalFormatting>
  <conditionalFormatting sqref="Z85">
    <cfRule type="expression" priority="4298" aboveAverage="0" equalAverage="0" bottom="0" percent="0" rank="0" text="" dxfId="36">
      <formula>#ref!="YES"</formula>
    </cfRule>
  </conditionalFormatting>
  <conditionalFormatting sqref="AA85">
    <cfRule type="expression" priority="4299" aboveAverage="0" equalAverage="0" bottom="0" percent="0" rank="0" text="" dxfId="36">
      <formula>#ref!="YES"</formula>
    </cfRule>
  </conditionalFormatting>
  <conditionalFormatting sqref="AB85">
    <cfRule type="expression" priority="4300" aboveAverage="0" equalAverage="0" bottom="0" percent="0" rank="0" text="" dxfId="36">
      <formula>#ref!="YES"</formula>
    </cfRule>
  </conditionalFormatting>
  <conditionalFormatting sqref="AC85">
    <cfRule type="expression" priority="4301" aboveAverage="0" equalAverage="0" bottom="0" percent="0" rank="0" text="" dxfId="36">
      <formula>#ref!="YES"</formula>
    </cfRule>
  </conditionalFormatting>
  <conditionalFormatting sqref="AD85">
    <cfRule type="expression" priority="4302" aboveAverage="0" equalAverage="0" bottom="0" percent="0" rank="0" text="" dxfId="36">
      <formula>#ref!="YES"</formula>
    </cfRule>
  </conditionalFormatting>
  <conditionalFormatting sqref="AE85">
    <cfRule type="expression" priority="4303" aboveAverage="0" equalAverage="0" bottom="0" percent="0" rank="0" text="" dxfId="36">
      <formula>#ref!="YES"</formula>
    </cfRule>
  </conditionalFormatting>
  <conditionalFormatting sqref="AF85">
    <cfRule type="expression" priority="4304" aboveAverage="0" equalAverage="0" bottom="0" percent="0" rank="0" text="" dxfId="36">
      <formula>#ref!="YES"</formula>
    </cfRule>
  </conditionalFormatting>
  <conditionalFormatting sqref="AG85">
    <cfRule type="expression" priority="4305" aboveAverage="0" equalAverage="0" bottom="0" percent="0" rank="0" text="" dxfId="36">
      <formula>#ref!="YES"</formula>
    </cfRule>
  </conditionalFormatting>
  <conditionalFormatting sqref="AH85">
    <cfRule type="expression" priority="4306" aboveAverage="0" equalAverage="0" bottom="0" percent="0" rank="0" text="" dxfId="36">
      <formula>#ref!="YES"</formula>
    </cfRule>
  </conditionalFormatting>
  <conditionalFormatting sqref="AI85">
    <cfRule type="expression" priority="4307" aboveAverage="0" equalAverage="0" bottom="0" percent="0" rank="0" text="" dxfId="36">
      <formula>#ref!="YES"</formula>
    </cfRule>
  </conditionalFormatting>
  <conditionalFormatting sqref="AJ85">
    <cfRule type="expression" priority="4308" aboveAverage="0" equalAverage="0" bottom="0" percent="0" rank="0" text="" dxfId="36">
      <formula>#ref!="YES"</formula>
    </cfRule>
  </conditionalFormatting>
  <conditionalFormatting sqref="B86">
    <cfRule type="expression" priority="4309" aboveAverage="0" equalAverage="0" bottom="0" percent="0" rank="0" text="" dxfId="36">
      <formula>#ref!="YES"</formula>
    </cfRule>
  </conditionalFormatting>
  <conditionalFormatting sqref="C86">
    <cfRule type="expression" priority="4310" aboveAverage="0" equalAverage="0" bottom="0" percent="0" rank="0" text="" dxfId="36">
      <formula>#ref!="YES"</formula>
    </cfRule>
  </conditionalFormatting>
  <conditionalFormatting sqref="D86">
    <cfRule type="expression" priority="4311" aboveAverage="0" equalAverage="0" bottom="0" percent="0" rank="0" text="" dxfId="36">
      <formula>#ref!="YES"</formula>
    </cfRule>
  </conditionalFormatting>
  <conditionalFormatting sqref="E86">
    <cfRule type="expression" priority="4312" aboveAverage="0" equalAverage="0" bottom="0" percent="0" rank="0" text="" dxfId="36">
      <formula>#ref!="YES"</formula>
    </cfRule>
  </conditionalFormatting>
  <conditionalFormatting sqref="F86">
    <cfRule type="expression" priority="4313" aboveAverage="0" equalAverage="0" bottom="0" percent="0" rank="0" text="" dxfId="36">
      <formula>#ref!="YES"</formula>
    </cfRule>
  </conditionalFormatting>
  <conditionalFormatting sqref="G86">
    <cfRule type="expression" priority="4314" aboveAverage="0" equalAverage="0" bottom="0" percent="0" rank="0" text="" dxfId="36">
      <formula>#ref!="YES"</formula>
    </cfRule>
  </conditionalFormatting>
  <conditionalFormatting sqref="H86">
    <cfRule type="expression" priority="4315" aboveAverage="0" equalAverage="0" bottom="0" percent="0" rank="0" text="" dxfId="36">
      <formula>#ref!="YES"</formula>
    </cfRule>
  </conditionalFormatting>
  <conditionalFormatting sqref="I86">
    <cfRule type="expression" priority="4316" aboveAverage="0" equalAverage="0" bottom="0" percent="0" rank="0" text="" dxfId="36">
      <formula>#ref!="YES"</formula>
    </cfRule>
  </conditionalFormatting>
  <conditionalFormatting sqref="J86">
    <cfRule type="expression" priority="4317" aboveAverage="0" equalAverage="0" bottom="0" percent="0" rank="0" text="" dxfId="36">
      <formula>#ref!="YES"</formula>
    </cfRule>
  </conditionalFormatting>
  <conditionalFormatting sqref="K86">
    <cfRule type="expression" priority="4318" aboveAverage="0" equalAverage="0" bottom="0" percent="0" rank="0" text="" dxfId="36">
      <formula>#ref!="YES"</formula>
    </cfRule>
  </conditionalFormatting>
  <conditionalFormatting sqref="L86">
    <cfRule type="expression" priority="4319" aboveAverage="0" equalAverage="0" bottom="0" percent="0" rank="0" text="" dxfId="36">
      <formula>#ref!="YES"</formula>
    </cfRule>
  </conditionalFormatting>
  <conditionalFormatting sqref="M86">
    <cfRule type="expression" priority="4320" aboveAverage="0" equalAverage="0" bottom="0" percent="0" rank="0" text="" dxfId="36">
      <formula>#ref!="YES"</formula>
    </cfRule>
  </conditionalFormatting>
  <conditionalFormatting sqref="N86">
    <cfRule type="expression" priority="4321" aboveAverage="0" equalAverage="0" bottom="0" percent="0" rank="0" text="" dxfId="36">
      <formula>#ref!="YES"</formula>
    </cfRule>
  </conditionalFormatting>
  <conditionalFormatting sqref="O86">
    <cfRule type="expression" priority="4322" aboveAverage="0" equalAverage="0" bottom="0" percent="0" rank="0" text="" dxfId="36">
      <formula>#ref!="YES"</formula>
    </cfRule>
  </conditionalFormatting>
  <conditionalFormatting sqref="P86">
    <cfRule type="expression" priority="4323" aboveAverage="0" equalAverage="0" bottom="0" percent="0" rank="0" text="" dxfId="36">
      <formula>#ref!="YES"</formula>
    </cfRule>
  </conditionalFormatting>
  <conditionalFormatting sqref="Q86">
    <cfRule type="expression" priority="4324" aboveAverage="0" equalAverage="0" bottom="0" percent="0" rank="0" text="" dxfId="36">
      <formula>#ref!="YES"</formula>
    </cfRule>
  </conditionalFormatting>
  <conditionalFormatting sqref="R86">
    <cfRule type="expression" priority="4325" aboveAverage="0" equalAverage="0" bottom="0" percent="0" rank="0" text="" dxfId="36">
      <formula>#ref!="YES"</formula>
    </cfRule>
  </conditionalFormatting>
  <conditionalFormatting sqref="S86">
    <cfRule type="expression" priority="4326" aboveAverage="0" equalAverage="0" bottom="0" percent="0" rank="0" text="" dxfId="36">
      <formula>#ref!="YES"</formula>
    </cfRule>
  </conditionalFormatting>
  <conditionalFormatting sqref="T86">
    <cfRule type="expression" priority="4327" aboveAverage="0" equalAverage="0" bottom="0" percent="0" rank="0" text="" dxfId="36">
      <formula>#ref!="YES"</formula>
    </cfRule>
  </conditionalFormatting>
  <conditionalFormatting sqref="U86">
    <cfRule type="expression" priority="4328" aboveAverage="0" equalAverage="0" bottom="0" percent="0" rank="0" text="" dxfId="36">
      <formula>#ref!="YES"</formula>
    </cfRule>
  </conditionalFormatting>
  <conditionalFormatting sqref="V86">
    <cfRule type="expression" priority="4329" aboveAverage="0" equalAverage="0" bottom="0" percent="0" rank="0" text="" dxfId="36">
      <formula>#ref!="YES"</formula>
    </cfRule>
  </conditionalFormatting>
  <conditionalFormatting sqref="W86">
    <cfRule type="expression" priority="4330" aboveAverage="0" equalAverage="0" bottom="0" percent="0" rank="0" text="" dxfId="36">
      <formula>#ref!="YES"</formula>
    </cfRule>
  </conditionalFormatting>
  <conditionalFormatting sqref="X86">
    <cfRule type="expression" priority="4331" aboveAverage="0" equalAverage="0" bottom="0" percent="0" rank="0" text="" dxfId="36">
      <formula>#ref!="YES"</formula>
    </cfRule>
  </conditionalFormatting>
  <conditionalFormatting sqref="Y86">
    <cfRule type="expression" priority="4332" aboveAverage="0" equalAverage="0" bottom="0" percent="0" rank="0" text="" dxfId="36">
      <formula>#ref!="YES"</formula>
    </cfRule>
  </conditionalFormatting>
  <conditionalFormatting sqref="Z86">
    <cfRule type="expression" priority="4333" aboveAverage="0" equalAverage="0" bottom="0" percent="0" rank="0" text="" dxfId="36">
      <formula>#ref!="YES"</formula>
    </cfRule>
  </conditionalFormatting>
  <conditionalFormatting sqref="AA86">
    <cfRule type="expression" priority="4334" aboveAverage="0" equalAverage="0" bottom="0" percent="0" rank="0" text="" dxfId="36">
      <formula>#ref!="YES"</formula>
    </cfRule>
  </conditionalFormatting>
  <conditionalFormatting sqref="AB86">
    <cfRule type="expression" priority="4335" aboveAverage="0" equalAverage="0" bottom="0" percent="0" rank="0" text="" dxfId="36">
      <formula>#ref!="YES"</formula>
    </cfRule>
  </conditionalFormatting>
  <conditionalFormatting sqref="AC86">
    <cfRule type="expression" priority="4336" aboveAverage="0" equalAverage="0" bottom="0" percent="0" rank="0" text="" dxfId="36">
      <formula>#ref!="YES"</formula>
    </cfRule>
  </conditionalFormatting>
  <conditionalFormatting sqref="AD86">
    <cfRule type="expression" priority="4337" aboveAverage="0" equalAverage="0" bottom="0" percent="0" rank="0" text="" dxfId="36">
      <formula>#ref!="YES"</formula>
    </cfRule>
  </conditionalFormatting>
  <conditionalFormatting sqref="AE86">
    <cfRule type="expression" priority="4338" aboveAverage="0" equalAverage="0" bottom="0" percent="0" rank="0" text="" dxfId="36">
      <formula>#ref!="YES"</formula>
    </cfRule>
  </conditionalFormatting>
  <conditionalFormatting sqref="AF86">
    <cfRule type="expression" priority="4339" aboveAverage="0" equalAverage="0" bottom="0" percent="0" rank="0" text="" dxfId="36">
      <formula>#ref!="YES"</formula>
    </cfRule>
  </conditionalFormatting>
  <conditionalFormatting sqref="AG86">
    <cfRule type="expression" priority="4340" aboveAverage="0" equalAverage="0" bottom="0" percent="0" rank="0" text="" dxfId="36">
      <formula>#ref!="YES"</formula>
    </cfRule>
  </conditionalFormatting>
  <conditionalFormatting sqref="AH86">
    <cfRule type="expression" priority="4341" aboveAverage="0" equalAverage="0" bottom="0" percent="0" rank="0" text="" dxfId="36">
      <formula>#ref!="YES"</formula>
    </cfRule>
  </conditionalFormatting>
  <conditionalFormatting sqref="AI86">
    <cfRule type="expression" priority="4342" aboveAverage="0" equalAverage="0" bottom="0" percent="0" rank="0" text="" dxfId="36">
      <formula>#ref!="YES"</formula>
    </cfRule>
  </conditionalFormatting>
  <conditionalFormatting sqref="AJ86">
    <cfRule type="expression" priority="4343" aboveAverage="0" equalAverage="0" bottom="0" percent="0" rank="0" text="" dxfId="36">
      <formula>#ref!="YES"</formula>
    </cfRule>
  </conditionalFormatting>
  <conditionalFormatting sqref="B87">
    <cfRule type="expression" priority="4344" aboveAverage="0" equalAverage="0" bottom="0" percent="0" rank="0" text="" dxfId="36">
      <formula>#ref!="YES"</formula>
    </cfRule>
  </conditionalFormatting>
  <conditionalFormatting sqref="C87">
    <cfRule type="expression" priority="4345" aboveAverage="0" equalAverage="0" bottom="0" percent="0" rank="0" text="" dxfId="36">
      <formula>#ref!="YES"</formula>
    </cfRule>
  </conditionalFormatting>
  <conditionalFormatting sqref="D87">
    <cfRule type="expression" priority="4346" aboveAverage="0" equalAverage="0" bottom="0" percent="0" rank="0" text="" dxfId="36">
      <formula>#ref!="YES"</formula>
    </cfRule>
  </conditionalFormatting>
  <conditionalFormatting sqref="E87">
    <cfRule type="expression" priority="4347" aboveAverage="0" equalAverage="0" bottom="0" percent="0" rank="0" text="" dxfId="36">
      <formula>#ref!="YES"</formula>
    </cfRule>
  </conditionalFormatting>
  <conditionalFormatting sqref="F87">
    <cfRule type="expression" priority="4348" aboveAverage="0" equalAverage="0" bottom="0" percent="0" rank="0" text="" dxfId="36">
      <formula>#ref!="YES"</formula>
    </cfRule>
  </conditionalFormatting>
  <conditionalFormatting sqref="G87">
    <cfRule type="expression" priority="4349" aboveAverage="0" equalAverage="0" bottom="0" percent="0" rank="0" text="" dxfId="36">
      <formula>#ref!="YES"</formula>
    </cfRule>
  </conditionalFormatting>
  <conditionalFormatting sqref="H87">
    <cfRule type="expression" priority="4350" aboveAverage="0" equalAverage="0" bottom="0" percent="0" rank="0" text="" dxfId="36">
      <formula>#ref!="YES"</formula>
    </cfRule>
  </conditionalFormatting>
  <conditionalFormatting sqref="I87">
    <cfRule type="expression" priority="4351" aboveAverage="0" equalAverage="0" bottom="0" percent="0" rank="0" text="" dxfId="36">
      <formula>#ref!="YES"</formula>
    </cfRule>
  </conditionalFormatting>
  <conditionalFormatting sqref="J87">
    <cfRule type="expression" priority="4352" aboveAverage="0" equalAverage="0" bottom="0" percent="0" rank="0" text="" dxfId="36">
      <formula>#ref!="YES"</formula>
    </cfRule>
  </conditionalFormatting>
  <conditionalFormatting sqref="K87">
    <cfRule type="expression" priority="4353" aboveAverage="0" equalAverage="0" bottom="0" percent="0" rank="0" text="" dxfId="36">
      <formula>#ref!="YES"</formula>
    </cfRule>
  </conditionalFormatting>
  <conditionalFormatting sqref="L87">
    <cfRule type="expression" priority="4354" aboveAverage="0" equalAverage="0" bottom="0" percent="0" rank="0" text="" dxfId="36">
      <formula>#ref!="YES"</formula>
    </cfRule>
  </conditionalFormatting>
  <conditionalFormatting sqref="M87">
    <cfRule type="expression" priority="4355" aboveAverage="0" equalAverage="0" bottom="0" percent="0" rank="0" text="" dxfId="36">
      <formula>#ref!="YES"</formula>
    </cfRule>
  </conditionalFormatting>
  <conditionalFormatting sqref="N87">
    <cfRule type="expression" priority="4356" aboveAverage="0" equalAverage="0" bottom="0" percent="0" rank="0" text="" dxfId="36">
      <formula>#ref!="YES"</formula>
    </cfRule>
  </conditionalFormatting>
  <conditionalFormatting sqref="O87">
    <cfRule type="expression" priority="4357" aboveAverage="0" equalAverage="0" bottom="0" percent="0" rank="0" text="" dxfId="36">
      <formula>#ref!="YES"</formula>
    </cfRule>
  </conditionalFormatting>
  <conditionalFormatting sqref="P87">
    <cfRule type="expression" priority="4358" aboveAverage="0" equalAverage="0" bottom="0" percent="0" rank="0" text="" dxfId="36">
      <formula>#ref!="YES"</formula>
    </cfRule>
  </conditionalFormatting>
  <conditionalFormatting sqref="Q87">
    <cfRule type="expression" priority="4359" aboveAverage="0" equalAverage="0" bottom="0" percent="0" rank="0" text="" dxfId="36">
      <formula>#ref!="YES"</formula>
    </cfRule>
  </conditionalFormatting>
  <conditionalFormatting sqref="R87">
    <cfRule type="expression" priority="4360" aboveAverage="0" equalAverage="0" bottom="0" percent="0" rank="0" text="" dxfId="36">
      <formula>#ref!="YES"</formula>
    </cfRule>
  </conditionalFormatting>
  <conditionalFormatting sqref="S87">
    <cfRule type="expression" priority="4361" aboveAverage="0" equalAverage="0" bottom="0" percent="0" rank="0" text="" dxfId="36">
      <formula>#ref!="YES"</formula>
    </cfRule>
  </conditionalFormatting>
  <conditionalFormatting sqref="T87">
    <cfRule type="expression" priority="4362" aboveAverage="0" equalAverage="0" bottom="0" percent="0" rank="0" text="" dxfId="36">
      <formula>#ref!="YES"</formula>
    </cfRule>
  </conditionalFormatting>
  <conditionalFormatting sqref="U87">
    <cfRule type="expression" priority="4363" aboveAverage="0" equalAverage="0" bottom="0" percent="0" rank="0" text="" dxfId="36">
      <formula>#ref!="YES"</formula>
    </cfRule>
  </conditionalFormatting>
  <conditionalFormatting sqref="V87">
    <cfRule type="expression" priority="4364" aboveAverage="0" equalAverage="0" bottom="0" percent="0" rank="0" text="" dxfId="36">
      <formula>#ref!="YES"</formula>
    </cfRule>
  </conditionalFormatting>
  <conditionalFormatting sqref="W87">
    <cfRule type="expression" priority="4365" aboveAverage="0" equalAverage="0" bottom="0" percent="0" rank="0" text="" dxfId="36">
      <formula>#ref!="YES"</formula>
    </cfRule>
  </conditionalFormatting>
  <conditionalFormatting sqref="X87">
    <cfRule type="expression" priority="4366" aboveAverage="0" equalAverage="0" bottom="0" percent="0" rank="0" text="" dxfId="36">
      <formula>#ref!="YES"</formula>
    </cfRule>
  </conditionalFormatting>
  <conditionalFormatting sqref="Y87">
    <cfRule type="expression" priority="4367" aboveAverage="0" equalAverage="0" bottom="0" percent="0" rank="0" text="" dxfId="36">
      <formula>#ref!="YES"</formula>
    </cfRule>
  </conditionalFormatting>
  <conditionalFormatting sqref="Z87">
    <cfRule type="expression" priority="4368" aboveAverage="0" equalAverage="0" bottom="0" percent="0" rank="0" text="" dxfId="36">
      <formula>#ref!="YES"</formula>
    </cfRule>
  </conditionalFormatting>
  <conditionalFormatting sqref="AA87">
    <cfRule type="expression" priority="4369" aboveAverage="0" equalAverage="0" bottom="0" percent="0" rank="0" text="" dxfId="36">
      <formula>#ref!="YES"</formula>
    </cfRule>
  </conditionalFormatting>
  <conditionalFormatting sqref="AB87">
    <cfRule type="expression" priority="4370" aboveAverage="0" equalAverage="0" bottom="0" percent="0" rank="0" text="" dxfId="36">
      <formula>#ref!="YES"</formula>
    </cfRule>
  </conditionalFormatting>
  <conditionalFormatting sqref="AC87">
    <cfRule type="expression" priority="4371" aboveAverage="0" equalAverage="0" bottom="0" percent="0" rank="0" text="" dxfId="36">
      <formula>#ref!="YES"</formula>
    </cfRule>
  </conditionalFormatting>
  <conditionalFormatting sqref="AD87">
    <cfRule type="expression" priority="4372" aboveAverage="0" equalAverage="0" bottom="0" percent="0" rank="0" text="" dxfId="36">
      <formula>#ref!="YES"</formula>
    </cfRule>
  </conditionalFormatting>
  <conditionalFormatting sqref="AE87">
    <cfRule type="expression" priority="4373" aboveAverage="0" equalAverage="0" bottom="0" percent="0" rank="0" text="" dxfId="36">
      <formula>#ref!="YES"</formula>
    </cfRule>
  </conditionalFormatting>
  <conditionalFormatting sqref="AF87">
    <cfRule type="expression" priority="4374" aboveAverage="0" equalAverage="0" bottom="0" percent="0" rank="0" text="" dxfId="36">
      <formula>#ref!="YES"</formula>
    </cfRule>
  </conditionalFormatting>
  <conditionalFormatting sqref="AG87">
    <cfRule type="expression" priority="4375" aboveAverage="0" equalAverage="0" bottom="0" percent="0" rank="0" text="" dxfId="36">
      <formula>#ref!="YES"</formula>
    </cfRule>
  </conditionalFormatting>
  <conditionalFormatting sqref="AH87">
    <cfRule type="expression" priority="4376" aboveAverage="0" equalAverage="0" bottom="0" percent="0" rank="0" text="" dxfId="36">
      <formula>#ref!="YES"</formula>
    </cfRule>
  </conditionalFormatting>
  <conditionalFormatting sqref="AI87">
    <cfRule type="expression" priority="4377" aboveAverage="0" equalAverage="0" bottom="0" percent="0" rank="0" text="" dxfId="36">
      <formula>#ref!="YES"</formula>
    </cfRule>
  </conditionalFormatting>
  <conditionalFormatting sqref="AJ87">
    <cfRule type="expression" priority="4378" aboveAverage="0" equalAverage="0" bottom="0" percent="0" rank="0" text="" dxfId="36">
      <formula>#ref!="YES"</formula>
    </cfRule>
  </conditionalFormatting>
  <conditionalFormatting sqref="B88">
    <cfRule type="expression" priority="4379" aboveAverage="0" equalAverage="0" bottom="0" percent="0" rank="0" text="" dxfId="36">
      <formula>#ref!="YES"</formula>
    </cfRule>
  </conditionalFormatting>
  <conditionalFormatting sqref="C88">
    <cfRule type="expression" priority="4380" aboveAverage="0" equalAverage="0" bottom="0" percent="0" rank="0" text="" dxfId="36">
      <formula>#ref!="YES"</formula>
    </cfRule>
  </conditionalFormatting>
  <conditionalFormatting sqref="D88">
    <cfRule type="expression" priority="4381" aboveAverage="0" equalAverage="0" bottom="0" percent="0" rank="0" text="" dxfId="36">
      <formula>#ref!="YES"</formula>
    </cfRule>
  </conditionalFormatting>
  <conditionalFormatting sqref="E88">
    <cfRule type="expression" priority="4382" aboveAverage="0" equalAverage="0" bottom="0" percent="0" rank="0" text="" dxfId="36">
      <formula>#ref!="YES"</formula>
    </cfRule>
  </conditionalFormatting>
  <conditionalFormatting sqref="F88">
    <cfRule type="expression" priority="4383" aboveAverage="0" equalAverage="0" bottom="0" percent="0" rank="0" text="" dxfId="36">
      <formula>#ref!="YES"</formula>
    </cfRule>
  </conditionalFormatting>
  <conditionalFormatting sqref="G88">
    <cfRule type="expression" priority="4384" aboveAverage="0" equalAverage="0" bottom="0" percent="0" rank="0" text="" dxfId="36">
      <formula>#ref!="YES"</formula>
    </cfRule>
  </conditionalFormatting>
  <conditionalFormatting sqref="H88">
    <cfRule type="expression" priority="4385" aboveAverage="0" equalAverage="0" bottom="0" percent="0" rank="0" text="" dxfId="36">
      <formula>#ref!="YES"</formula>
    </cfRule>
  </conditionalFormatting>
  <conditionalFormatting sqref="I88">
    <cfRule type="expression" priority="4386" aboveAverage="0" equalAverage="0" bottom="0" percent="0" rank="0" text="" dxfId="36">
      <formula>#ref!="YES"</formula>
    </cfRule>
  </conditionalFormatting>
  <conditionalFormatting sqref="J88">
    <cfRule type="expression" priority="4387" aboveAverage="0" equalAverage="0" bottom="0" percent="0" rank="0" text="" dxfId="36">
      <formula>#ref!="YES"</formula>
    </cfRule>
  </conditionalFormatting>
  <conditionalFormatting sqref="K88">
    <cfRule type="expression" priority="4388" aboveAverage="0" equalAverage="0" bottom="0" percent="0" rank="0" text="" dxfId="36">
      <formula>#ref!="YES"</formula>
    </cfRule>
  </conditionalFormatting>
  <conditionalFormatting sqref="L88">
    <cfRule type="expression" priority="4389" aboveAverage="0" equalAverage="0" bottom="0" percent="0" rank="0" text="" dxfId="36">
      <formula>#ref!="YES"</formula>
    </cfRule>
  </conditionalFormatting>
  <conditionalFormatting sqref="M88">
    <cfRule type="expression" priority="4390" aboveAverage="0" equalAverage="0" bottom="0" percent="0" rank="0" text="" dxfId="36">
      <formula>#ref!="YES"</formula>
    </cfRule>
  </conditionalFormatting>
  <conditionalFormatting sqref="N88">
    <cfRule type="expression" priority="4391" aboveAverage="0" equalAverage="0" bottom="0" percent="0" rank="0" text="" dxfId="36">
      <formula>#ref!="YES"</formula>
    </cfRule>
  </conditionalFormatting>
  <conditionalFormatting sqref="O88">
    <cfRule type="expression" priority="4392" aboveAverage="0" equalAverage="0" bottom="0" percent="0" rank="0" text="" dxfId="36">
      <formula>#ref!="YES"</formula>
    </cfRule>
  </conditionalFormatting>
  <conditionalFormatting sqref="P88">
    <cfRule type="expression" priority="4393" aboveAverage="0" equalAverage="0" bottom="0" percent="0" rank="0" text="" dxfId="36">
      <formula>#ref!="YES"</formula>
    </cfRule>
  </conditionalFormatting>
  <conditionalFormatting sqref="Q88">
    <cfRule type="expression" priority="4394" aboveAverage="0" equalAverage="0" bottom="0" percent="0" rank="0" text="" dxfId="36">
      <formula>#ref!="YES"</formula>
    </cfRule>
  </conditionalFormatting>
  <conditionalFormatting sqref="R88">
    <cfRule type="expression" priority="4395" aboveAverage="0" equalAverage="0" bottom="0" percent="0" rank="0" text="" dxfId="36">
      <formula>#ref!="YES"</formula>
    </cfRule>
  </conditionalFormatting>
  <conditionalFormatting sqref="S88">
    <cfRule type="expression" priority="4396" aboveAverage="0" equalAverage="0" bottom="0" percent="0" rank="0" text="" dxfId="36">
      <formula>#ref!="YES"</formula>
    </cfRule>
  </conditionalFormatting>
  <conditionalFormatting sqref="T88">
    <cfRule type="expression" priority="4397" aboveAverage="0" equalAverage="0" bottom="0" percent="0" rank="0" text="" dxfId="36">
      <formula>#ref!="YES"</formula>
    </cfRule>
  </conditionalFormatting>
  <conditionalFormatting sqref="U88">
    <cfRule type="expression" priority="4398" aboveAverage="0" equalAverage="0" bottom="0" percent="0" rank="0" text="" dxfId="36">
      <formula>#ref!="YES"</formula>
    </cfRule>
  </conditionalFormatting>
  <conditionalFormatting sqref="V88">
    <cfRule type="expression" priority="4399" aboveAverage="0" equalAverage="0" bottom="0" percent="0" rank="0" text="" dxfId="36">
      <formula>#ref!="YES"</formula>
    </cfRule>
  </conditionalFormatting>
  <conditionalFormatting sqref="W88">
    <cfRule type="expression" priority="4400" aboveAverage="0" equalAverage="0" bottom="0" percent="0" rank="0" text="" dxfId="36">
      <formula>#ref!="YES"</formula>
    </cfRule>
  </conditionalFormatting>
  <conditionalFormatting sqref="X88">
    <cfRule type="expression" priority="4401" aboveAverage="0" equalAverage="0" bottom="0" percent="0" rank="0" text="" dxfId="36">
      <formula>#ref!="YES"</formula>
    </cfRule>
  </conditionalFormatting>
  <conditionalFormatting sqref="Y88">
    <cfRule type="expression" priority="4402" aboveAverage="0" equalAverage="0" bottom="0" percent="0" rank="0" text="" dxfId="36">
      <formula>#ref!="YES"</formula>
    </cfRule>
  </conditionalFormatting>
  <conditionalFormatting sqref="Z88">
    <cfRule type="expression" priority="4403" aboveAverage="0" equalAverage="0" bottom="0" percent="0" rank="0" text="" dxfId="36">
      <formula>#ref!="YES"</formula>
    </cfRule>
  </conditionalFormatting>
  <conditionalFormatting sqref="AA88">
    <cfRule type="expression" priority="4404" aboveAverage="0" equalAverage="0" bottom="0" percent="0" rank="0" text="" dxfId="36">
      <formula>#ref!="YES"</formula>
    </cfRule>
  </conditionalFormatting>
  <conditionalFormatting sqref="AB88">
    <cfRule type="expression" priority="4405" aboveAverage="0" equalAverage="0" bottom="0" percent="0" rank="0" text="" dxfId="36">
      <formula>#ref!="YES"</formula>
    </cfRule>
  </conditionalFormatting>
  <conditionalFormatting sqref="AC88">
    <cfRule type="expression" priority="4406" aboveAverage="0" equalAverage="0" bottom="0" percent="0" rank="0" text="" dxfId="36">
      <formula>#ref!="YES"</formula>
    </cfRule>
  </conditionalFormatting>
  <conditionalFormatting sqref="AD88">
    <cfRule type="expression" priority="4407" aboveAverage="0" equalAverage="0" bottom="0" percent="0" rank="0" text="" dxfId="36">
      <formula>#ref!="YES"</formula>
    </cfRule>
  </conditionalFormatting>
  <conditionalFormatting sqref="AE88">
    <cfRule type="expression" priority="4408" aboveAverage="0" equalAverage="0" bottom="0" percent="0" rank="0" text="" dxfId="36">
      <formula>#ref!="YES"</formula>
    </cfRule>
  </conditionalFormatting>
  <conditionalFormatting sqref="AF88">
    <cfRule type="expression" priority="4409" aboveAverage="0" equalAverage="0" bottom="0" percent="0" rank="0" text="" dxfId="36">
      <formula>#ref!="YES"</formula>
    </cfRule>
  </conditionalFormatting>
  <conditionalFormatting sqref="AG88">
    <cfRule type="expression" priority="4410" aboveAverage="0" equalAverage="0" bottom="0" percent="0" rank="0" text="" dxfId="36">
      <formula>#ref!="YES"</formula>
    </cfRule>
  </conditionalFormatting>
  <conditionalFormatting sqref="AH88">
    <cfRule type="expression" priority="4411" aboveAverage="0" equalAverage="0" bottom="0" percent="0" rank="0" text="" dxfId="36">
      <formula>#ref!="YES"</formula>
    </cfRule>
  </conditionalFormatting>
  <conditionalFormatting sqref="AI88">
    <cfRule type="expression" priority="4412" aboveAverage="0" equalAverage="0" bottom="0" percent="0" rank="0" text="" dxfId="36">
      <formula>#ref!="YES"</formula>
    </cfRule>
  </conditionalFormatting>
  <conditionalFormatting sqref="AJ88">
    <cfRule type="expression" priority="4413" aboveAverage="0" equalAverage="0" bottom="0" percent="0" rank="0" text="" dxfId="36">
      <formula>#ref!="YES"</formula>
    </cfRule>
  </conditionalFormatting>
  <conditionalFormatting sqref="B89">
    <cfRule type="expression" priority="4414" aboveAverage="0" equalAverage="0" bottom="0" percent="0" rank="0" text="" dxfId="36">
      <formula>#ref!="YES"</formula>
    </cfRule>
  </conditionalFormatting>
  <conditionalFormatting sqref="C89">
    <cfRule type="expression" priority="4415" aboveAverage="0" equalAverage="0" bottom="0" percent="0" rank="0" text="" dxfId="36">
      <formula>#ref!="YES"</formula>
    </cfRule>
  </conditionalFormatting>
  <conditionalFormatting sqref="D89">
    <cfRule type="expression" priority="4416" aboveAverage="0" equalAverage="0" bottom="0" percent="0" rank="0" text="" dxfId="36">
      <formula>#ref!="YES"</formula>
    </cfRule>
  </conditionalFormatting>
  <conditionalFormatting sqref="E89">
    <cfRule type="expression" priority="4417" aboveAverage="0" equalAverage="0" bottom="0" percent="0" rank="0" text="" dxfId="36">
      <formula>#ref!="YES"</formula>
    </cfRule>
  </conditionalFormatting>
  <conditionalFormatting sqref="F89">
    <cfRule type="expression" priority="4418" aboveAverage="0" equalAverage="0" bottom="0" percent="0" rank="0" text="" dxfId="36">
      <formula>#ref!="YES"</formula>
    </cfRule>
  </conditionalFormatting>
  <conditionalFormatting sqref="G89">
    <cfRule type="expression" priority="4419" aboveAverage="0" equalAverage="0" bottom="0" percent="0" rank="0" text="" dxfId="36">
      <formula>#ref!="YES"</formula>
    </cfRule>
  </conditionalFormatting>
  <conditionalFormatting sqref="H89">
    <cfRule type="expression" priority="4420" aboveAverage="0" equalAverage="0" bottom="0" percent="0" rank="0" text="" dxfId="36">
      <formula>#ref!="YES"</formula>
    </cfRule>
  </conditionalFormatting>
  <conditionalFormatting sqref="I89">
    <cfRule type="expression" priority="4421" aboveAverage="0" equalAverage="0" bottom="0" percent="0" rank="0" text="" dxfId="36">
      <formula>#ref!="YES"</formula>
    </cfRule>
  </conditionalFormatting>
  <conditionalFormatting sqref="J89">
    <cfRule type="expression" priority="4422" aboveAverage="0" equalAverage="0" bottom="0" percent="0" rank="0" text="" dxfId="36">
      <formula>#ref!="YES"</formula>
    </cfRule>
  </conditionalFormatting>
  <conditionalFormatting sqref="K89">
    <cfRule type="expression" priority="4423" aboveAverage="0" equalAverage="0" bottom="0" percent="0" rank="0" text="" dxfId="36">
      <formula>#ref!="YES"</formula>
    </cfRule>
  </conditionalFormatting>
  <conditionalFormatting sqref="L89">
    <cfRule type="expression" priority="4424" aboveAverage="0" equalAverage="0" bottom="0" percent="0" rank="0" text="" dxfId="36">
      <formula>#ref!="YES"</formula>
    </cfRule>
  </conditionalFormatting>
  <conditionalFormatting sqref="M89">
    <cfRule type="expression" priority="4425" aboveAverage="0" equalAverage="0" bottom="0" percent="0" rank="0" text="" dxfId="36">
      <formula>#ref!="YES"</formula>
    </cfRule>
  </conditionalFormatting>
  <conditionalFormatting sqref="N89">
    <cfRule type="expression" priority="4426" aboveAverage="0" equalAverage="0" bottom="0" percent="0" rank="0" text="" dxfId="36">
      <formula>#ref!="YES"</formula>
    </cfRule>
  </conditionalFormatting>
  <conditionalFormatting sqref="O89">
    <cfRule type="expression" priority="4427" aboveAverage="0" equalAverage="0" bottom="0" percent="0" rank="0" text="" dxfId="36">
      <formula>#ref!="YES"</formula>
    </cfRule>
  </conditionalFormatting>
  <conditionalFormatting sqref="P89">
    <cfRule type="expression" priority="4428" aboveAverage="0" equalAverage="0" bottom="0" percent="0" rank="0" text="" dxfId="36">
      <formula>#ref!="YES"</formula>
    </cfRule>
  </conditionalFormatting>
  <conditionalFormatting sqref="Q89">
    <cfRule type="expression" priority="4429" aboveAverage="0" equalAverage="0" bottom="0" percent="0" rank="0" text="" dxfId="36">
      <formula>#ref!="YES"</formula>
    </cfRule>
  </conditionalFormatting>
  <conditionalFormatting sqref="R89">
    <cfRule type="expression" priority="4430" aboveAverage="0" equalAverage="0" bottom="0" percent="0" rank="0" text="" dxfId="36">
      <formula>#ref!="YES"</formula>
    </cfRule>
  </conditionalFormatting>
  <conditionalFormatting sqref="S89">
    <cfRule type="expression" priority="4431" aboveAverage="0" equalAverage="0" bottom="0" percent="0" rank="0" text="" dxfId="36">
      <formula>#ref!="YES"</formula>
    </cfRule>
  </conditionalFormatting>
  <conditionalFormatting sqref="T89">
    <cfRule type="expression" priority="4432" aboveAverage="0" equalAverage="0" bottom="0" percent="0" rank="0" text="" dxfId="36">
      <formula>#ref!="YES"</formula>
    </cfRule>
  </conditionalFormatting>
  <conditionalFormatting sqref="U89">
    <cfRule type="expression" priority="4433" aboveAverage="0" equalAverage="0" bottom="0" percent="0" rank="0" text="" dxfId="36">
      <formula>#ref!="YES"</formula>
    </cfRule>
  </conditionalFormatting>
  <conditionalFormatting sqref="V89">
    <cfRule type="expression" priority="4434" aboveAverage="0" equalAverage="0" bottom="0" percent="0" rank="0" text="" dxfId="36">
      <formula>#ref!="YES"</formula>
    </cfRule>
  </conditionalFormatting>
  <conditionalFormatting sqref="W89">
    <cfRule type="expression" priority="4435" aboveAverage="0" equalAverage="0" bottom="0" percent="0" rank="0" text="" dxfId="36">
      <formula>#ref!="YES"</formula>
    </cfRule>
  </conditionalFormatting>
  <conditionalFormatting sqref="X89">
    <cfRule type="expression" priority="4436" aboveAverage="0" equalAverage="0" bottom="0" percent="0" rank="0" text="" dxfId="36">
      <formula>#ref!="YES"</formula>
    </cfRule>
  </conditionalFormatting>
  <conditionalFormatting sqref="Y89">
    <cfRule type="expression" priority="4437" aboveAverage="0" equalAverage="0" bottom="0" percent="0" rank="0" text="" dxfId="36">
      <formula>#ref!="YES"</formula>
    </cfRule>
  </conditionalFormatting>
  <conditionalFormatting sqref="Z89">
    <cfRule type="expression" priority="4438" aboveAverage="0" equalAverage="0" bottom="0" percent="0" rank="0" text="" dxfId="36">
      <formula>#ref!="YES"</formula>
    </cfRule>
  </conditionalFormatting>
  <conditionalFormatting sqref="AA89">
    <cfRule type="expression" priority="4439" aboveAverage="0" equalAverage="0" bottom="0" percent="0" rank="0" text="" dxfId="36">
      <formula>#ref!="YES"</formula>
    </cfRule>
  </conditionalFormatting>
  <conditionalFormatting sqref="AB89">
    <cfRule type="expression" priority="4440" aboveAverage="0" equalAverage="0" bottom="0" percent="0" rank="0" text="" dxfId="36">
      <formula>#ref!="YES"</formula>
    </cfRule>
  </conditionalFormatting>
  <conditionalFormatting sqref="AC89">
    <cfRule type="expression" priority="4441" aboveAverage="0" equalAverage="0" bottom="0" percent="0" rank="0" text="" dxfId="36">
      <formula>#ref!="YES"</formula>
    </cfRule>
  </conditionalFormatting>
  <conditionalFormatting sqref="AD89">
    <cfRule type="expression" priority="4442" aboveAverage="0" equalAverage="0" bottom="0" percent="0" rank="0" text="" dxfId="36">
      <formula>#ref!="YES"</formula>
    </cfRule>
  </conditionalFormatting>
  <conditionalFormatting sqref="AE89">
    <cfRule type="expression" priority="4443" aboveAverage="0" equalAverage="0" bottom="0" percent="0" rank="0" text="" dxfId="36">
      <formula>#ref!="YES"</formula>
    </cfRule>
  </conditionalFormatting>
  <conditionalFormatting sqref="AF89">
    <cfRule type="expression" priority="4444" aboveAverage="0" equalAverage="0" bottom="0" percent="0" rank="0" text="" dxfId="36">
      <formula>#ref!="YES"</formula>
    </cfRule>
  </conditionalFormatting>
  <conditionalFormatting sqref="AG89">
    <cfRule type="expression" priority="4445" aboveAverage="0" equalAverage="0" bottom="0" percent="0" rank="0" text="" dxfId="36">
      <formula>#ref!="YES"</formula>
    </cfRule>
  </conditionalFormatting>
  <conditionalFormatting sqref="AH89">
    <cfRule type="expression" priority="4446" aboveAverage="0" equalAverage="0" bottom="0" percent="0" rank="0" text="" dxfId="36">
      <formula>#ref!="YES"</formula>
    </cfRule>
  </conditionalFormatting>
  <conditionalFormatting sqref="AI89">
    <cfRule type="expression" priority="4447" aboveAverage="0" equalAverage="0" bottom="0" percent="0" rank="0" text="" dxfId="36">
      <formula>#ref!="YES"</formula>
    </cfRule>
  </conditionalFormatting>
  <conditionalFormatting sqref="AJ89">
    <cfRule type="expression" priority="4448" aboveAverage="0" equalAverage="0" bottom="0" percent="0" rank="0" text="" dxfId="36">
      <formula>#ref!="YES"</formula>
    </cfRule>
  </conditionalFormatting>
  <conditionalFormatting sqref="B90">
    <cfRule type="expression" priority="4449" aboveAverage="0" equalAverage="0" bottom="0" percent="0" rank="0" text="" dxfId="36">
      <formula>#ref!="YES"</formula>
    </cfRule>
  </conditionalFormatting>
  <conditionalFormatting sqref="C90">
    <cfRule type="expression" priority="4450" aboveAverage="0" equalAverage="0" bottom="0" percent="0" rank="0" text="" dxfId="36">
      <formula>#ref!="YES"</formula>
    </cfRule>
  </conditionalFormatting>
  <conditionalFormatting sqref="D90">
    <cfRule type="expression" priority="4451" aboveAverage="0" equalAverage="0" bottom="0" percent="0" rank="0" text="" dxfId="36">
      <formula>#ref!="YES"</formula>
    </cfRule>
  </conditionalFormatting>
  <conditionalFormatting sqref="E90">
    <cfRule type="expression" priority="4452" aboveAverage="0" equalAverage="0" bottom="0" percent="0" rank="0" text="" dxfId="36">
      <formula>#ref!="YES"</formula>
    </cfRule>
  </conditionalFormatting>
  <conditionalFormatting sqref="F90">
    <cfRule type="expression" priority="4453" aboveAverage="0" equalAverage="0" bottom="0" percent="0" rank="0" text="" dxfId="36">
      <formula>#ref!="YES"</formula>
    </cfRule>
  </conditionalFormatting>
  <conditionalFormatting sqref="G90">
    <cfRule type="expression" priority="4454" aboveAverage="0" equalAverage="0" bottom="0" percent="0" rank="0" text="" dxfId="36">
      <formula>#ref!="YES"</formula>
    </cfRule>
  </conditionalFormatting>
  <conditionalFormatting sqref="H90">
    <cfRule type="expression" priority="4455" aboveAverage="0" equalAverage="0" bottom="0" percent="0" rank="0" text="" dxfId="36">
      <formula>#ref!="YES"</formula>
    </cfRule>
  </conditionalFormatting>
  <conditionalFormatting sqref="I90">
    <cfRule type="expression" priority="4456" aboveAverage="0" equalAverage="0" bottom="0" percent="0" rank="0" text="" dxfId="36">
      <formula>#ref!="YES"</formula>
    </cfRule>
  </conditionalFormatting>
  <conditionalFormatting sqref="J90">
    <cfRule type="expression" priority="4457" aboveAverage="0" equalAverage="0" bottom="0" percent="0" rank="0" text="" dxfId="36">
      <formula>#ref!="YES"</formula>
    </cfRule>
  </conditionalFormatting>
  <conditionalFormatting sqref="K90">
    <cfRule type="expression" priority="4458" aboveAverage="0" equalAverage="0" bottom="0" percent="0" rank="0" text="" dxfId="36">
      <formula>#ref!="YES"</formula>
    </cfRule>
  </conditionalFormatting>
  <conditionalFormatting sqref="L90">
    <cfRule type="expression" priority="4459" aboveAverage="0" equalAverage="0" bottom="0" percent="0" rank="0" text="" dxfId="36">
      <formula>#ref!="YES"</formula>
    </cfRule>
  </conditionalFormatting>
  <conditionalFormatting sqref="M90">
    <cfRule type="expression" priority="4460" aboveAverage="0" equalAverage="0" bottom="0" percent="0" rank="0" text="" dxfId="36">
      <formula>#ref!="YES"</formula>
    </cfRule>
  </conditionalFormatting>
  <conditionalFormatting sqref="N90">
    <cfRule type="expression" priority="4461" aboveAverage="0" equalAverage="0" bottom="0" percent="0" rank="0" text="" dxfId="36">
      <formula>#ref!="YES"</formula>
    </cfRule>
  </conditionalFormatting>
  <conditionalFormatting sqref="O90">
    <cfRule type="expression" priority="4462" aboveAverage="0" equalAverage="0" bottom="0" percent="0" rank="0" text="" dxfId="36">
      <formula>#ref!="YES"</formula>
    </cfRule>
  </conditionalFormatting>
  <conditionalFormatting sqref="P90">
    <cfRule type="expression" priority="4463" aboveAverage="0" equalAverage="0" bottom="0" percent="0" rank="0" text="" dxfId="36">
      <formula>#ref!="YES"</formula>
    </cfRule>
  </conditionalFormatting>
  <conditionalFormatting sqref="Q90">
    <cfRule type="expression" priority="4464" aboveAverage="0" equalAverage="0" bottom="0" percent="0" rank="0" text="" dxfId="36">
      <formula>#ref!="YES"</formula>
    </cfRule>
  </conditionalFormatting>
  <conditionalFormatting sqref="R90">
    <cfRule type="expression" priority="4465" aboveAverage="0" equalAverage="0" bottom="0" percent="0" rank="0" text="" dxfId="36">
      <formula>#ref!="YES"</formula>
    </cfRule>
  </conditionalFormatting>
  <conditionalFormatting sqref="S90">
    <cfRule type="expression" priority="4466" aboveAverage="0" equalAverage="0" bottom="0" percent="0" rank="0" text="" dxfId="36">
      <formula>#ref!="YES"</formula>
    </cfRule>
  </conditionalFormatting>
  <conditionalFormatting sqref="T90">
    <cfRule type="expression" priority="4467" aboveAverage="0" equalAverage="0" bottom="0" percent="0" rank="0" text="" dxfId="36">
      <formula>#ref!="YES"</formula>
    </cfRule>
  </conditionalFormatting>
  <conditionalFormatting sqref="U90">
    <cfRule type="expression" priority="4468" aboveAverage="0" equalAverage="0" bottom="0" percent="0" rank="0" text="" dxfId="36">
      <formula>#ref!="YES"</formula>
    </cfRule>
  </conditionalFormatting>
  <conditionalFormatting sqref="V90">
    <cfRule type="expression" priority="4469" aboveAverage="0" equalAverage="0" bottom="0" percent="0" rank="0" text="" dxfId="36">
      <formula>#ref!="YES"</formula>
    </cfRule>
  </conditionalFormatting>
  <conditionalFormatting sqref="W90">
    <cfRule type="expression" priority="4470" aboveAverage="0" equalAverage="0" bottom="0" percent="0" rank="0" text="" dxfId="36">
      <formula>#ref!="YES"</formula>
    </cfRule>
  </conditionalFormatting>
  <conditionalFormatting sqref="X90">
    <cfRule type="expression" priority="4471" aboveAverage="0" equalAverage="0" bottom="0" percent="0" rank="0" text="" dxfId="36">
      <formula>#ref!="YES"</formula>
    </cfRule>
  </conditionalFormatting>
  <conditionalFormatting sqref="Y90">
    <cfRule type="expression" priority="4472" aboveAverage="0" equalAverage="0" bottom="0" percent="0" rank="0" text="" dxfId="36">
      <formula>#ref!="YES"</formula>
    </cfRule>
  </conditionalFormatting>
  <conditionalFormatting sqref="Z90">
    <cfRule type="expression" priority="4473" aboveAverage="0" equalAverage="0" bottom="0" percent="0" rank="0" text="" dxfId="36">
      <formula>#ref!="YES"</formula>
    </cfRule>
  </conditionalFormatting>
  <conditionalFormatting sqref="AA90">
    <cfRule type="expression" priority="4474" aboveAverage="0" equalAverage="0" bottom="0" percent="0" rank="0" text="" dxfId="36">
      <formula>#ref!="YES"</formula>
    </cfRule>
  </conditionalFormatting>
  <conditionalFormatting sqref="AB90">
    <cfRule type="expression" priority="4475" aboveAverage="0" equalAverage="0" bottom="0" percent="0" rank="0" text="" dxfId="36">
      <formula>#ref!="YES"</formula>
    </cfRule>
  </conditionalFormatting>
  <conditionalFormatting sqref="AC90">
    <cfRule type="expression" priority="4476" aboveAverage="0" equalAverage="0" bottom="0" percent="0" rank="0" text="" dxfId="36">
      <formula>#ref!="YES"</formula>
    </cfRule>
  </conditionalFormatting>
  <conditionalFormatting sqref="AD90">
    <cfRule type="expression" priority="4477" aboveAverage="0" equalAverage="0" bottom="0" percent="0" rank="0" text="" dxfId="36">
      <formula>#ref!="YES"</formula>
    </cfRule>
  </conditionalFormatting>
  <conditionalFormatting sqref="AE90">
    <cfRule type="expression" priority="4478" aboveAverage="0" equalAverage="0" bottom="0" percent="0" rank="0" text="" dxfId="36">
      <formula>#ref!="YES"</formula>
    </cfRule>
  </conditionalFormatting>
  <conditionalFormatting sqref="AF90">
    <cfRule type="expression" priority="4479" aboveAverage="0" equalAverage="0" bottom="0" percent="0" rank="0" text="" dxfId="36">
      <formula>#ref!="YES"</formula>
    </cfRule>
  </conditionalFormatting>
  <conditionalFormatting sqref="AG90">
    <cfRule type="expression" priority="4480" aboveAverage="0" equalAverage="0" bottom="0" percent="0" rank="0" text="" dxfId="36">
      <formula>#ref!="YES"</formula>
    </cfRule>
  </conditionalFormatting>
  <conditionalFormatting sqref="AH90">
    <cfRule type="expression" priority="4481" aboveAverage="0" equalAverage="0" bottom="0" percent="0" rank="0" text="" dxfId="36">
      <formula>#ref!="YES"</formula>
    </cfRule>
  </conditionalFormatting>
  <conditionalFormatting sqref="AI90">
    <cfRule type="expression" priority="4482" aboveAverage="0" equalAverage="0" bottom="0" percent="0" rank="0" text="" dxfId="36">
      <formula>#ref!="YES"</formula>
    </cfRule>
  </conditionalFormatting>
  <conditionalFormatting sqref="AJ90">
    <cfRule type="expression" priority="4483" aboveAverage="0" equalAverage="0" bottom="0" percent="0" rank="0" text="" dxfId="36">
      <formula>#ref!="YES"</formula>
    </cfRule>
  </conditionalFormatting>
  <conditionalFormatting sqref="B91">
    <cfRule type="expression" priority="4484" aboveAverage="0" equalAverage="0" bottom="0" percent="0" rank="0" text="" dxfId="36">
      <formula>#ref!="YES"</formula>
    </cfRule>
  </conditionalFormatting>
  <conditionalFormatting sqref="C91">
    <cfRule type="expression" priority="4485" aboveAverage="0" equalAverage="0" bottom="0" percent="0" rank="0" text="" dxfId="36">
      <formula>#ref!="YES"</formula>
    </cfRule>
  </conditionalFormatting>
  <conditionalFormatting sqref="D91">
    <cfRule type="expression" priority="4486" aboveAverage="0" equalAverage="0" bottom="0" percent="0" rank="0" text="" dxfId="36">
      <formula>#ref!="YES"</formula>
    </cfRule>
  </conditionalFormatting>
  <conditionalFormatting sqref="E91">
    <cfRule type="expression" priority="4487" aboveAverage="0" equalAverage="0" bottom="0" percent="0" rank="0" text="" dxfId="36">
      <formula>#ref!="YES"</formula>
    </cfRule>
  </conditionalFormatting>
  <conditionalFormatting sqref="F91">
    <cfRule type="expression" priority="4488" aboveAverage="0" equalAverage="0" bottom="0" percent="0" rank="0" text="" dxfId="36">
      <formula>#ref!="YES"</formula>
    </cfRule>
  </conditionalFormatting>
  <conditionalFormatting sqref="G91">
    <cfRule type="expression" priority="4489" aboveAverage="0" equalAverage="0" bottom="0" percent="0" rank="0" text="" dxfId="36">
      <formula>#ref!="YES"</formula>
    </cfRule>
  </conditionalFormatting>
  <conditionalFormatting sqref="H91">
    <cfRule type="expression" priority="4490" aboveAverage="0" equalAverage="0" bottom="0" percent="0" rank="0" text="" dxfId="36">
      <formula>#ref!="YES"</formula>
    </cfRule>
  </conditionalFormatting>
  <conditionalFormatting sqref="I91">
    <cfRule type="expression" priority="4491" aboveAverage="0" equalAverage="0" bottom="0" percent="0" rank="0" text="" dxfId="36">
      <formula>#ref!="YES"</formula>
    </cfRule>
  </conditionalFormatting>
  <conditionalFormatting sqref="J91">
    <cfRule type="expression" priority="4492" aboveAverage="0" equalAverage="0" bottom="0" percent="0" rank="0" text="" dxfId="36">
      <formula>#ref!="YES"</formula>
    </cfRule>
  </conditionalFormatting>
  <conditionalFormatting sqref="K91">
    <cfRule type="expression" priority="4493" aboveAverage="0" equalAverage="0" bottom="0" percent="0" rank="0" text="" dxfId="36">
      <formula>#ref!="YES"</formula>
    </cfRule>
  </conditionalFormatting>
  <conditionalFormatting sqref="L91">
    <cfRule type="expression" priority="4494" aboveAverage="0" equalAverage="0" bottom="0" percent="0" rank="0" text="" dxfId="36">
      <formula>#ref!="YES"</formula>
    </cfRule>
  </conditionalFormatting>
  <conditionalFormatting sqref="M91">
    <cfRule type="expression" priority="4495" aboveAverage="0" equalAverage="0" bottom="0" percent="0" rank="0" text="" dxfId="36">
      <formula>#ref!="YES"</formula>
    </cfRule>
  </conditionalFormatting>
  <conditionalFormatting sqref="N91">
    <cfRule type="expression" priority="4496" aboveAverage="0" equalAverage="0" bottom="0" percent="0" rank="0" text="" dxfId="36">
      <formula>#ref!="YES"</formula>
    </cfRule>
  </conditionalFormatting>
  <conditionalFormatting sqref="O91">
    <cfRule type="expression" priority="4497" aboveAverage="0" equalAverage="0" bottom="0" percent="0" rank="0" text="" dxfId="36">
      <formula>#ref!="YES"</formula>
    </cfRule>
  </conditionalFormatting>
  <conditionalFormatting sqref="P91">
    <cfRule type="expression" priority="4498" aboveAverage="0" equalAverage="0" bottom="0" percent="0" rank="0" text="" dxfId="36">
      <formula>#ref!="YES"</formula>
    </cfRule>
  </conditionalFormatting>
  <conditionalFormatting sqref="Q91">
    <cfRule type="expression" priority="4499" aboveAverage="0" equalAverage="0" bottom="0" percent="0" rank="0" text="" dxfId="36">
      <formula>#ref!="YES"</formula>
    </cfRule>
  </conditionalFormatting>
  <conditionalFormatting sqref="R91">
    <cfRule type="expression" priority="4500" aboveAverage="0" equalAverage="0" bottom="0" percent="0" rank="0" text="" dxfId="36">
      <formula>#ref!="YES"</formula>
    </cfRule>
  </conditionalFormatting>
  <conditionalFormatting sqref="S91">
    <cfRule type="expression" priority="4501" aboveAverage="0" equalAverage="0" bottom="0" percent="0" rank="0" text="" dxfId="36">
      <formula>#ref!="YES"</formula>
    </cfRule>
  </conditionalFormatting>
  <conditionalFormatting sqref="T91">
    <cfRule type="expression" priority="4502" aboveAverage="0" equalAverage="0" bottom="0" percent="0" rank="0" text="" dxfId="36">
      <formula>#ref!="YES"</formula>
    </cfRule>
  </conditionalFormatting>
  <conditionalFormatting sqref="U91">
    <cfRule type="expression" priority="4503" aboveAverage="0" equalAverage="0" bottom="0" percent="0" rank="0" text="" dxfId="36">
      <formula>#ref!="YES"</formula>
    </cfRule>
  </conditionalFormatting>
  <conditionalFormatting sqref="V91">
    <cfRule type="expression" priority="4504" aboveAverage="0" equalAverage="0" bottom="0" percent="0" rank="0" text="" dxfId="36">
      <formula>#ref!="YES"</formula>
    </cfRule>
  </conditionalFormatting>
  <conditionalFormatting sqref="W91">
    <cfRule type="expression" priority="4505" aboveAverage="0" equalAverage="0" bottom="0" percent="0" rank="0" text="" dxfId="36">
      <formula>#ref!="YES"</formula>
    </cfRule>
  </conditionalFormatting>
  <conditionalFormatting sqref="X91">
    <cfRule type="expression" priority="4506" aboveAverage="0" equalAverage="0" bottom="0" percent="0" rank="0" text="" dxfId="36">
      <formula>#ref!="YES"</formula>
    </cfRule>
  </conditionalFormatting>
  <conditionalFormatting sqref="Y91">
    <cfRule type="expression" priority="4507" aboveAverage="0" equalAverage="0" bottom="0" percent="0" rank="0" text="" dxfId="36">
      <formula>#ref!="YES"</formula>
    </cfRule>
  </conditionalFormatting>
  <conditionalFormatting sqref="Z91">
    <cfRule type="expression" priority="4508" aboveAverage="0" equalAverage="0" bottom="0" percent="0" rank="0" text="" dxfId="36">
      <formula>#ref!="YES"</formula>
    </cfRule>
  </conditionalFormatting>
  <conditionalFormatting sqref="AA91">
    <cfRule type="expression" priority="4509" aboveAverage="0" equalAverage="0" bottom="0" percent="0" rank="0" text="" dxfId="36">
      <formula>#ref!="YES"</formula>
    </cfRule>
  </conditionalFormatting>
  <conditionalFormatting sqref="AB91">
    <cfRule type="expression" priority="4510" aboveAverage="0" equalAverage="0" bottom="0" percent="0" rank="0" text="" dxfId="36">
      <formula>#ref!="YES"</formula>
    </cfRule>
  </conditionalFormatting>
  <conditionalFormatting sqref="AC91">
    <cfRule type="expression" priority="4511" aboveAverage="0" equalAverage="0" bottom="0" percent="0" rank="0" text="" dxfId="36">
      <formula>#ref!="YES"</formula>
    </cfRule>
  </conditionalFormatting>
  <conditionalFormatting sqref="AD91">
    <cfRule type="expression" priority="4512" aboveAverage="0" equalAverage="0" bottom="0" percent="0" rank="0" text="" dxfId="36">
      <formula>#ref!="YES"</formula>
    </cfRule>
  </conditionalFormatting>
  <conditionalFormatting sqref="AE91">
    <cfRule type="expression" priority="4513" aboveAverage="0" equalAverage="0" bottom="0" percent="0" rank="0" text="" dxfId="36">
      <formula>#ref!="YES"</formula>
    </cfRule>
  </conditionalFormatting>
  <conditionalFormatting sqref="AF91">
    <cfRule type="expression" priority="4514" aboveAverage="0" equalAverage="0" bottom="0" percent="0" rank="0" text="" dxfId="36">
      <formula>#ref!="YES"</formula>
    </cfRule>
  </conditionalFormatting>
  <conditionalFormatting sqref="AG91">
    <cfRule type="expression" priority="4515" aboveAverage="0" equalAverage="0" bottom="0" percent="0" rank="0" text="" dxfId="36">
      <formula>#ref!="YES"</formula>
    </cfRule>
  </conditionalFormatting>
  <conditionalFormatting sqref="AH91">
    <cfRule type="expression" priority="4516" aboveAverage="0" equalAverage="0" bottom="0" percent="0" rank="0" text="" dxfId="36">
      <formula>#ref!="YES"</formula>
    </cfRule>
  </conditionalFormatting>
  <conditionalFormatting sqref="AI91">
    <cfRule type="expression" priority="4517" aboveAverage="0" equalAverage="0" bottom="0" percent="0" rank="0" text="" dxfId="36">
      <formula>#ref!="YES"</formula>
    </cfRule>
  </conditionalFormatting>
  <conditionalFormatting sqref="AJ91">
    <cfRule type="expression" priority="4518" aboveAverage="0" equalAverage="0" bottom="0" percent="0" rank="0" text="" dxfId="36">
      <formula>#ref!="YES"</formula>
    </cfRule>
  </conditionalFormatting>
  <conditionalFormatting sqref="B92">
    <cfRule type="expression" priority="4519" aboveAverage="0" equalAverage="0" bottom="0" percent="0" rank="0" text="" dxfId="36">
      <formula>#ref!="YES"</formula>
    </cfRule>
  </conditionalFormatting>
  <conditionalFormatting sqref="C92">
    <cfRule type="expression" priority="4520" aboveAverage="0" equalAverage="0" bottom="0" percent="0" rank="0" text="" dxfId="36">
      <formula>#ref!="YES"</formula>
    </cfRule>
  </conditionalFormatting>
  <conditionalFormatting sqref="D92">
    <cfRule type="expression" priority="4521" aboveAverage="0" equalAverage="0" bottom="0" percent="0" rank="0" text="" dxfId="36">
      <formula>#ref!="YES"</formula>
    </cfRule>
  </conditionalFormatting>
  <conditionalFormatting sqref="E92">
    <cfRule type="expression" priority="4522" aboveAverage="0" equalAverage="0" bottom="0" percent="0" rank="0" text="" dxfId="36">
      <formula>#ref!="YES"</formula>
    </cfRule>
  </conditionalFormatting>
  <conditionalFormatting sqref="F92">
    <cfRule type="expression" priority="4523" aboveAverage="0" equalAverage="0" bottom="0" percent="0" rank="0" text="" dxfId="36">
      <formula>#ref!="YES"</formula>
    </cfRule>
  </conditionalFormatting>
  <conditionalFormatting sqref="G92">
    <cfRule type="expression" priority="4524" aboveAverage="0" equalAverage="0" bottom="0" percent="0" rank="0" text="" dxfId="36">
      <formula>#ref!="YES"</formula>
    </cfRule>
  </conditionalFormatting>
  <conditionalFormatting sqref="H92">
    <cfRule type="expression" priority="4525" aboveAverage="0" equalAverage="0" bottom="0" percent="0" rank="0" text="" dxfId="36">
      <formula>#ref!="YES"</formula>
    </cfRule>
  </conditionalFormatting>
  <conditionalFormatting sqref="I92">
    <cfRule type="expression" priority="4526" aboveAverage="0" equalAverage="0" bottom="0" percent="0" rank="0" text="" dxfId="36">
      <formula>#ref!="YES"</formula>
    </cfRule>
  </conditionalFormatting>
  <conditionalFormatting sqref="J92">
    <cfRule type="expression" priority="4527" aboveAverage="0" equalAverage="0" bottom="0" percent="0" rank="0" text="" dxfId="36">
      <formula>#ref!="YES"</formula>
    </cfRule>
  </conditionalFormatting>
  <conditionalFormatting sqref="K92">
    <cfRule type="expression" priority="4528" aboveAverage="0" equalAverage="0" bottom="0" percent="0" rank="0" text="" dxfId="36">
      <formula>#ref!="YES"</formula>
    </cfRule>
  </conditionalFormatting>
  <conditionalFormatting sqref="L92">
    <cfRule type="expression" priority="4529" aboveAverage="0" equalAverage="0" bottom="0" percent="0" rank="0" text="" dxfId="36">
      <formula>#ref!="YES"</formula>
    </cfRule>
  </conditionalFormatting>
  <conditionalFormatting sqref="M92">
    <cfRule type="expression" priority="4530" aboveAverage="0" equalAverage="0" bottom="0" percent="0" rank="0" text="" dxfId="36">
      <formula>#ref!="YES"</formula>
    </cfRule>
  </conditionalFormatting>
  <conditionalFormatting sqref="N92">
    <cfRule type="expression" priority="4531" aboveAverage="0" equalAverage="0" bottom="0" percent="0" rank="0" text="" dxfId="36">
      <formula>#ref!="YES"</formula>
    </cfRule>
  </conditionalFormatting>
  <conditionalFormatting sqref="O92">
    <cfRule type="expression" priority="4532" aboveAverage="0" equalAverage="0" bottom="0" percent="0" rank="0" text="" dxfId="36">
      <formula>#ref!="YES"</formula>
    </cfRule>
  </conditionalFormatting>
  <conditionalFormatting sqref="P92">
    <cfRule type="expression" priority="4533" aboveAverage="0" equalAverage="0" bottom="0" percent="0" rank="0" text="" dxfId="36">
      <formula>#ref!="YES"</formula>
    </cfRule>
  </conditionalFormatting>
  <conditionalFormatting sqref="Q92">
    <cfRule type="expression" priority="4534" aboveAverage="0" equalAverage="0" bottom="0" percent="0" rank="0" text="" dxfId="36">
      <formula>#ref!="YES"</formula>
    </cfRule>
  </conditionalFormatting>
  <conditionalFormatting sqref="R92">
    <cfRule type="expression" priority="4535" aboveAverage="0" equalAverage="0" bottom="0" percent="0" rank="0" text="" dxfId="36">
      <formula>#ref!="YES"</formula>
    </cfRule>
  </conditionalFormatting>
  <conditionalFormatting sqref="S92">
    <cfRule type="expression" priority="4536" aboveAverage="0" equalAverage="0" bottom="0" percent="0" rank="0" text="" dxfId="36">
      <formula>#ref!="YES"</formula>
    </cfRule>
  </conditionalFormatting>
  <conditionalFormatting sqref="T92">
    <cfRule type="expression" priority="4537" aboveAverage="0" equalAverage="0" bottom="0" percent="0" rank="0" text="" dxfId="36">
      <formula>#ref!="YES"</formula>
    </cfRule>
  </conditionalFormatting>
  <conditionalFormatting sqref="U92">
    <cfRule type="expression" priority="4538" aboveAverage="0" equalAverage="0" bottom="0" percent="0" rank="0" text="" dxfId="36">
      <formula>#ref!="YES"</formula>
    </cfRule>
  </conditionalFormatting>
  <conditionalFormatting sqref="V92">
    <cfRule type="expression" priority="4539" aboveAverage="0" equalAverage="0" bottom="0" percent="0" rank="0" text="" dxfId="36">
      <formula>#ref!="YES"</formula>
    </cfRule>
  </conditionalFormatting>
  <conditionalFormatting sqref="W92">
    <cfRule type="expression" priority="4540" aboveAverage="0" equalAverage="0" bottom="0" percent="0" rank="0" text="" dxfId="36">
      <formula>#ref!="YES"</formula>
    </cfRule>
  </conditionalFormatting>
  <conditionalFormatting sqref="X92">
    <cfRule type="expression" priority="4541" aboveAverage="0" equalAverage="0" bottom="0" percent="0" rank="0" text="" dxfId="36">
      <formula>#ref!="YES"</formula>
    </cfRule>
  </conditionalFormatting>
  <conditionalFormatting sqref="Y92">
    <cfRule type="expression" priority="4542" aboveAverage="0" equalAverage="0" bottom="0" percent="0" rank="0" text="" dxfId="36">
      <formula>#ref!="YES"</formula>
    </cfRule>
  </conditionalFormatting>
  <conditionalFormatting sqref="Z92">
    <cfRule type="expression" priority="4543" aboveAverage="0" equalAverage="0" bottom="0" percent="0" rank="0" text="" dxfId="36">
      <formula>#ref!="YES"</formula>
    </cfRule>
  </conditionalFormatting>
  <conditionalFormatting sqref="AA92">
    <cfRule type="expression" priority="4544" aboveAverage="0" equalAverage="0" bottom="0" percent="0" rank="0" text="" dxfId="36">
      <formula>#ref!="YES"</formula>
    </cfRule>
  </conditionalFormatting>
  <conditionalFormatting sqref="AB92">
    <cfRule type="expression" priority="4545" aboveAverage="0" equalAverage="0" bottom="0" percent="0" rank="0" text="" dxfId="36">
      <formula>#ref!="YES"</formula>
    </cfRule>
  </conditionalFormatting>
  <conditionalFormatting sqref="AC92">
    <cfRule type="expression" priority="4546" aboveAverage="0" equalAverage="0" bottom="0" percent="0" rank="0" text="" dxfId="36">
      <formula>#ref!="YES"</formula>
    </cfRule>
  </conditionalFormatting>
  <conditionalFormatting sqref="AD92">
    <cfRule type="expression" priority="4547" aboveAverage="0" equalAverage="0" bottom="0" percent="0" rank="0" text="" dxfId="36">
      <formula>#ref!="YES"</formula>
    </cfRule>
  </conditionalFormatting>
  <conditionalFormatting sqref="AE92">
    <cfRule type="expression" priority="4548" aboveAverage="0" equalAverage="0" bottom="0" percent="0" rank="0" text="" dxfId="36">
      <formula>#ref!="YES"</formula>
    </cfRule>
  </conditionalFormatting>
  <conditionalFormatting sqref="AF92">
    <cfRule type="expression" priority="4549" aboveAverage="0" equalAverage="0" bottom="0" percent="0" rank="0" text="" dxfId="36">
      <formula>#ref!="YES"</formula>
    </cfRule>
  </conditionalFormatting>
  <conditionalFormatting sqref="AG92">
    <cfRule type="expression" priority="4550" aboveAverage="0" equalAverage="0" bottom="0" percent="0" rank="0" text="" dxfId="36">
      <formula>#ref!="YES"</formula>
    </cfRule>
  </conditionalFormatting>
  <conditionalFormatting sqref="AH92">
    <cfRule type="expression" priority="4551" aboveAverage="0" equalAverage="0" bottom="0" percent="0" rank="0" text="" dxfId="36">
      <formula>#ref!="YES"</formula>
    </cfRule>
  </conditionalFormatting>
  <conditionalFormatting sqref="AI92">
    <cfRule type="expression" priority="4552" aboveAverage="0" equalAverage="0" bottom="0" percent="0" rank="0" text="" dxfId="36">
      <formula>#ref!="YES"</formula>
    </cfRule>
  </conditionalFormatting>
  <conditionalFormatting sqref="AJ92">
    <cfRule type="expression" priority="4553" aboveAverage="0" equalAverage="0" bottom="0" percent="0" rank="0" text="" dxfId="36">
      <formula>#ref!="YES"</formula>
    </cfRule>
  </conditionalFormatting>
  <conditionalFormatting sqref="B93">
    <cfRule type="expression" priority="4554" aboveAverage="0" equalAverage="0" bottom="0" percent="0" rank="0" text="" dxfId="36">
      <formula>#ref!="YES"</formula>
    </cfRule>
  </conditionalFormatting>
  <conditionalFormatting sqref="C93">
    <cfRule type="expression" priority="4555" aboveAverage="0" equalAverage="0" bottom="0" percent="0" rank="0" text="" dxfId="36">
      <formula>#ref!="YES"</formula>
    </cfRule>
  </conditionalFormatting>
  <conditionalFormatting sqref="D93">
    <cfRule type="expression" priority="4556" aboveAverage="0" equalAverage="0" bottom="0" percent="0" rank="0" text="" dxfId="36">
      <formula>#ref!="YES"</formula>
    </cfRule>
  </conditionalFormatting>
  <conditionalFormatting sqref="E93">
    <cfRule type="expression" priority="4557" aboveAverage="0" equalAverage="0" bottom="0" percent="0" rank="0" text="" dxfId="36">
      <formula>#ref!="YES"</formula>
    </cfRule>
  </conditionalFormatting>
  <conditionalFormatting sqref="F93">
    <cfRule type="expression" priority="4558" aboveAverage="0" equalAverage="0" bottom="0" percent="0" rank="0" text="" dxfId="36">
      <formula>#ref!="YES"</formula>
    </cfRule>
  </conditionalFormatting>
  <conditionalFormatting sqref="G93">
    <cfRule type="expression" priority="4559" aboveAverage="0" equalAverage="0" bottom="0" percent="0" rank="0" text="" dxfId="36">
      <formula>#ref!="YES"</formula>
    </cfRule>
  </conditionalFormatting>
  <conditionalFormatting sqref="H93">
    <cfRule type="expression" priority="4560" aboveAverage="0" equalAverage="0" bottom="0" percent="0" rank="0" text="" dxfId="36">
      <formula>#ref!="YES"</formula>
    </cfRule>
  </conditionalFormatting>
  <conditionalFormatting sqref="I93">
    <cfRule type="expression" priority="4561" aboveAverage="0" equalAverage="0" bottom="0" percent="0" rank="0" text="" dxfId="36">
      <formula>#ref!="YES"</formula>
    </cfRule>
  </conditionalFormatting>
  <conditionalFormatting sqref="J93">
    <cfRule type="expression" priority="4562" aboveAverage="0" equalAverage="0" bottom="0" percent="0" rank="0" text="" dxfId="36">
      <formula>#ref!="YES"</formula>
    </cfRule>
  </conditionalFormatting>
  <conditionalFormatting sqref="K93">
    <cfRule type="expression" priority="4563" aboveAverage="0" equalAverage="0" bottom="0" percent="0" rank="0" text="" dxfId="36">
      <formula>#ref!="YES"</formula>
    </cfRule>
  </conditionalFormatting>
  <conditionalFormatting sqref="L93">
    <cfRule type="expression" priority="4564" aboveAverage="0" equalAverage="0" bottom="0" percent="0" rank="0" text="" dxfId="36">
      <formula>#ref!="YES"</formula>
    </cfRule>
  </conditionalFormatting>
  <conditionalFormatting sqref="M93">
    <cfRule type="expression" priority="4565" aboveAverage="0" equalAverage="0" bottom="0" percent="0" rank="0" text="" dxfId="36">
      <formula>#ref!="YES"</formula>
    </cfRule>
  </conditionalFormatting>
  <conditionalFormatting sqref="N93">
    <cfRule type="expression" priority="4566" aboveAverage="0" equalAverage="0" bottom="0" percent="0" rank="0" text="" dxfId="36">
      <formula>#ref!="YES"</formula>
    </cfRule>
  </conditionalFormatting>
  <conditionalFormatting sqref="O93">
    <cfRule type="expression" priority="4567" aboveAverage="0" equalAverage="0" bottom="0" percent="0" rank="0" text="" dxfId="36">
      <formula>#ref!="YES"</formula>
    </cfRule>
  </conditionalFormatting>
  <conditionalFormatting sqref="P93">
    <cfRule type="expression" priority="4568" aboveAverage="0" equalAverage="0" bottom="0" percent="0" rank="0" text="" dxfId="36">
      <formula>#ref!="YES"</formula>
    </cfRule>
  </conditionalFormatting>
  <conditionalFormatting sqref="Q93">
    <cfRule type="expression" priority="4569" aboveAverage="0" equalAverage="0" bottom="0" percent="0" rank="0" text="" dxfId="36">
      <formula>#ref!="YES"</formula>
    </cfRule>
  </conditionalFormatting>
  <conditionalFormatting sqref="R93">
    <cfRule type="expression" priority="4570" aboveAverage="0" equalAverage="0" bottom="0" percent="0" rank="0" text="" dxfId="36">
      <formula>#ref!="YES"</formula>
    </cfRule>
  </conditionalFormatting>
  <conditionalFormatting sqref="S93">
    <cfRule type="expression" priority="4571" aboveAverage="0" equalAverage="0" bottom="0" percent="0" rank="0" text="" dxfId="36">
      <formula>#ref!="YES"</formula>
    </cfRule>
  </conditionalFormatting>
  <conditionalFormatting sqref="T93">
    <cfRule type="expression" priority="4572" aboveAverage="0" equalAverage="0" bottom="0" percent="0" rank="0" text="" dxfId="36">
      <formula>#ref!="YES"</formula>
    </cfRule>
  </conditionalFormatting>
  <conditionalFormatting sqref="U93">
    <cfRule type="expression" priority="4573" aboveAverage="0" equalAverage="0" bottom="0" percent="0" rank="0" text="" dxfId="36">
      <formula>#ref!="YES"</formula>
    </cfRule>
  </conditionalFormatting>
  <conditionalFormatting sqref="V93">
    <cfRule type="expression" priority="4574" aboveAverage="0" equalAverage="0" bottom="0" percent="0" rank="0" text="" dxfId="36">
      <formula>#ref!="YES"</formula>
    </cfRule>
  </conditionalFormatting>
  <conditionalFormatting sqref="W93">
    <cfRule type="expression" priority="4575" aboveAverage="0" equalAverage="0" bottom="0" percent="0" rank="0" text="" dxfId="36">
      <formula>#ref!="YES"</formula>
    </cfRule>
  </conditionalFormatting>
  <conditionalFormatting sqref="X93">
    <cfRule type="expression" priority="4576" aboveAverage="0" equalAverage="0" bottom="0" percent="0" rank="0" text="" dxfId="36">
      <formula>#ref!="YES"</formula>
    </cfRule>
  </conditionalFormatting>
  <conditionalFormatting sqref="Y93">
    <cfRule type="expression" priority="4577" aboveAverage="0" equalAverage="0" bottom="0" percent="0" rank="0" text="" dxfId="36">
      <formula>#ref!="YES"</formula>
    </cfRule>
  </conditionalFormatting>
  <conditionalFormatting sqref="Z93">
    <cfRule type="expression" priority="4578" aboveAverage="0" equalAverage="0" bottom="0" percent="0" rank="0" text="" dxfId="36">
      <formula>#ref!="YES"</formula>
    </cfRule>
  </conditionalFormatting>
  <conditionalFormatting sqref="AA93">
    <cfRule type="expression" priority="4579" aboveAverage="0" equalAverage="0" bottom="0" percent="0" rank="0" text="" dxfId="36">
      <formula>#ref!="YES"</formula>
    </cfRule>
  </conditionalFormatting>
  <conditionalFormatting sqref="AB93">
    <cfRule type="expression" priority="4580" aboveAverage="0" equalAverage="0" bottom="0" percent="0" rank="0" text="" dxfId="36">
      <formula>#ref!="YES"</formula>
    </cfRule>
  </conditionalFormatting>
  <conditionalFormatting sqref="AC93">
    <cfRule type="expression" priority="4581" aboveAverage="0" equalAverage="0" bottom="0" percent="0" rank="0" text="" dxfId="36">
      <formula>#ref!="YES"</formula>
    </cfRule>
  </conditionalFormatting>
  <conditionalFormatting sqref="AD93">
    <cfRule type="expression" priority="4582" aboveAverage="0" equalAverage="0" bottom="0" percent="0" rank="0" text="" dxfId="36">
      <formula>#ref!="YES"</formula>
    </cfRule>
  </conditionalFormatting>
  <conditionalFormatting sqref="AE93">
    <cfRule type="expression" priority="4583" aboveAverage="0" equalAverage="0" bottom="0" percent="0" rank="0" text="" dxfId="36">
      <formula>#ref!="YES"</formula>
    </cfRule>
  </conditionalFormatting>
  <conditionalFormatting sqref="AF93">
    <cfRule type="expression" priority="4584" aboveAverage="0" equalAverage="0" bottom="0" percent="0" rank="0" text="" dxfId="36">
      <formula>#ref!="YES"</formula>
    </cfRule>
  </conditionalFormatting>
  <conditionalFormatting sqref="AG93">
    <cfRule type="expression" priority="4585" aboveAverage="0" equalAverage="0" bottom="0" percent="0" rank="0" text="" dxfId="36">
      <formula>#ref!="YES"</formula>
    </cfRule>
  </conditionalFormatting>
  <conditionalFormatting sqref="AH93">
    <cfRule type="expression" priority="4586" aboveAverage="0" equalAverage="0" bottom="0" percent="0" rank="0" text="" dxfId="36">
      <formula>#ref!="YES"</formula>
    </cfRule>
  </conditionalFormatting>
  <conditionalFormatting sqref="AI93">
    <cfRule type="expression" priority="4587" aboveAverage="0" equalAverage="0" bottom="0" percent="0" rank="0" text="" dxfId="36">
      <formula>#ref!="YES"</formula>
    </cfRule>
  </conditionalFormatting>
  <conditionalFormatting sqref="AJ93">
    <cfRule type="expression" priority="4588" aboveAverage="0" equalAverage="0" bottom="0" percent="0" rank="0" text="" dxfId="36">
      <formula>#ref!="YES"</formula>
    </cfRule>
  </conditionalFormatting>
  <conditionalFormatting sqref="B94">
    <cfRule type="expression" priority="4589" aboveAverage="0" equalAverage="0" bottom="0" percent="0" rank="0" text="" dxfId="36">
      <formula>#ref!="YES"</formula>
    </cfRule>
  </conditionalFormatting>
  <conditionalFormatting sqref="C94">
    <cfRule type="expression" priority="4590" aboveAverage="0" equalAverage="0" bottom="0" percent="0" rank="0" text="" dxfId="36">
      <formula>#ref!="YES"</formula>
    </cfRule>
  </conditionalFormatting>
  <conditionalFormatting sqref="D94">
    <cfRule type="expression" priority="4591" aboveAverage="0" equalAverage="0" bottom="0" percent="0" rank="0" text="" dxfId="36">
      <formula>#ref!="YES"</formula>
    </cfRule>
  </conditionalFormatting>
  <conditionalFormatting sqref="E94">
    <cfRule type="expression" priority="4592" aboveAverage="0" equalAverage="0" bottom="0" percent="0" rank="0" text="" dxfId="36">
      <formula>#ref!="YES"</formula>
    </cfRule>
  </conditionalFormatting>
  <conditionalFormatting sqref="F94">
    <cfRule type="expression" priority="4593" aboveAverage="0" equalAverage="0" bottom="0" percent="0" rank="0" text="" dxfId="36">
      <formula>#ref!="YES"</formula>
    </cfRule>
  </conditionalFormatting>
  <conditionalFormatting sqref="G94">
    <cfRule type="expression" priority="4594" aboveAverage="0" equalAverage="0" bottom="0" percent="0" rank="0" text="" dxfId="36">
      <formula>#ref!="YES"</formula>
    </cfRule>
  </conditionalFormatting>
  <conditionalFormatting sqref="H94">
    <cfRule type="expression" priority="4595" aboveAverage="0" equalAverage="0" bottom="0" percent="0" rank="0" text="" dxfId="36">
      <formula>#ref!="YES"</formula>
    </cfRule>
  </conditionalFormatting>
  <conditionalFormatting sqref="I94">
    <cfRule type="expression" priority="4596" aboveAverage="0" equalAverage="0" bottom="0" percent="0" rank="0" text="" dxfId="36">
      <formula>#ref!="YES"</formula>
    </cfRule>
  </conditionalFormatting>
  <conditionalFormatting sqref="J94">
    <cfRule type="expression" priority="4597" aboveAverage="0" equalAverage="0" bottom="0" percent="0" rank="0" text="" dxfId="36">
      <formula>#ref!="YES"</formula>
    </cfRule>
  </conditionalFormatting>
  <conditionalFormatting sqref="K94">
    <cfRule type="expression" priority="4598" aboveAverage="0" equalAverage="0" bottom="0" percent="0" rank="0" text="" dxfId="36">
      <formula>#ref!="YES"</formula>
    </cfRule>
  </conditionalFormatting>
  <conditionalFormatting sqref="L94">
    <cfRule type="expression" priority="4599" aboveAverage="0" equalAverage="0" bottom="0" percent="0" rank="0" text="" dxfId="36">
      <formula>#ref!="YES"</formula>
    </cfRule>
  </conditionalFormatting>
  <conditionalFormatting sqref="M94">
    <cfRule type="expression" priority="4600" aboveAverage="0" equalAverage="0" bottom="0" percent="0" rank="0" text="" dxfId="36">
      <formula>#ref!="YES"</formula>
    </cfRule>
  </conditionalFormatting>
  <conditionalFormatting sqref="N94">
    <cfRule type="expression" priority="4601" aboveAverage="0" equalAverage="0" bottom="0" percent="0" rank="0" text="" dxfId="36">
      <formula>#ref!="YES"</formula>
    </cfRule>
  </conditionalFormatting>
  <conditionalFormatting sqref="O94">
    <cfRule type="expression" priority="4602" aboveAverage="0" equalAverage="0" bottom="0" percent="0" rank="0" text="" dxfId="36">
      <formula>#ref!="YES"</formula>
    </cfRule>
  </conditionalFormatting>
  <conditionalFormatting sqref="P94">
    <cfRule type="expression" priority="4603" aboveAverage="0" equalAverage="0" bottom="0" percent="0" rank="0" text="" dxfId="36">
      <formula>#ref!="YES"</formula>
    </cfRule>
  </conditionalFormatting>
  <conditionalFormatting sqref="Q94">
    <cfRule type="expression" priority="4604" aboveAverage="0" equalAverage="0" bottom="0" percent="0" rank="0" text="" dxfId="36">
      <formula>#ref!="YES"</formula>
    </cfRule>
  </conditionalFormatting>
  <conditionalFormatting sqref="R94">
    <cfRule type="expression" priority="4605" aboveAverage="0" equalAverage="0" bottom="0" percent="0" rank="0" text="" dxfId="36">
      <formula>#ref!="YES"</formula>
    </cfRule>
  </conditionalFormatting>
  <conditionalFormatting sqref="S94">
    <cfRule type="expression" priority="4606" aboveAverage="0" equalAverage="0" bottom="0" percent="0" rank="0" text="" dxfId="36">
      <formula>#ref!="YES"</formula>
    </cfRule>
  </conditionalFormatting>
  <conditionalFormatting sqref="T94">
    <cfRule type="expression" priority="4607" aboveAverage="0" equalAverage="0" bottom="0" percent="0" rank="0" text="" dxfId="36">
      <formula>#ref!="YES"</formula>
    </cfRule>
  </conditionalFormatting>
  <conditionalFormatting sqref="U94">
    <cfRule type="expression" priority="4608" aboveAverage="0" equalAverage="0" bottom="0" percent="0" rank="0" text="" dxfId="36">
      <formula>#ref!="YES"</formula>
    </cfRule>
  </conditionalFormatting>
  <conditionalFormatting sqref="V94">
    <cfRule type="expression" priority="4609" aboveAverage="0" equalAverage="0" bottom="0" percent="0" rank="0" text="" dxfId="36">
      <formula>#ref!="YES"</formula>
    </cfRule>
  </conditionalFormatting>
  <conditionalFormatting sqref="W94">
    <cfRule type="expression" priority="4610" aboveAverage="0" equalAverage="0" bottom="0" percent="0" rank="0" text="" dxfId="36">
      <formula>#ref!="YES"</formula>
    </cfRule>
  </conditionalFormatting>
  <conditionalFormatting sqref="X94">
    <cfRule type="expression" priority="4611" aboveAverage="0" equalAverage="0" bottom="0" percent="0" rank="0" text="" dxfId="36">
      <formula>#ref!="YES"</formula>
    </cfRule>
  </conditionalFormatting>
  <conditionalFormatting sqref="Y94">
    <cfRule type="expression" priority="4612" aboveAverage="0" equalAverage="0" bottom="0" percent="0" rank="0" text="" dxfId="36">
      <formula>#ref!="YES"</formula>
    </cfRule>
  </conditionalFormatting>
  <conditionalFormatting sqref="Z94">
    <cfRule type="expression" priority="4613" aboveAverage="0" equalAverage="0" bottom="0" percent="0" rank="0" text="" dxfId="36">
      <formula>#ref!="YES"</formula>
    </cfRule>
  </conditionalFormatting>
  <conditionalFormatting sqref="AA94">
    <cfRule type="expression" priority="4614" aboveAverage="0" equalAverage="0" bottom="0" percent="0" rank="0" text="" dxfId="36">
      <formula>#ref!="YES"</formula>
    </cfRule>
  </conditionalFormatting>
  <conditionalFormatting sqref="AB94">
    <cfRule type="expression" priority="4615" aboveAverage="0" equalAverage="0" bottom="0" percent="0" rank="0" text="" dxfId="36">
      <formula>#ref!="YES"</formula>
    </cfRule>
  </conditionalFormatting>
  <conditionalFormatting sqref="AC94">
    <cfRule type="expression" priority="4616" aboveAverage="0" equalAverage="0" bottom="0" percent="0" rank="0" text="" dxfId="36">
      <formula>#ref!="YES"</formula>
    </cfRule>
  </conditionalFormatting>
  <conditionalFormatting sqref="AD94">
    <cfRule type="expression" priority="4617" aboveAverage="0" equalAverage="0" bottom="0" percent="0" rank="0" text="" dxfId="36">
      <formula>#ref!="YES"</formula>
    </cfRule>
  </conditionalFormatting>
  <conditionalFormatting sqref="AE94">
    <cfRule type="expression" priority="4618" aboveAverage="0" equalAverage="0" bottom="0" percent="0" rank="0" text="" dxfId="36">
      <formula>#ref!="YES"</formula>
    </cfRule>
  </conditionalFormatting>
  <conditionalFormatting sqref="AF94">
    <cfRule type="expression" priority="4619" aboveAverage="0" equalAverage="0" bottom="0" percent="0" rank="0" text="" dxfId="36">
      <formula>#ref!="YES"</formula>
    </cfRule>
  </conditionalFormatting>
  <conditionalFormatting sqref="AG94">
    <cfRule type="expression" priority="4620" aboveAverage="0" equalAverage="0" bottom="0" percent="0" rank="0" text="" dxfId="36">
      <formula>#ref!="YES"</formula>
    </cfRule>
  </conditionalFormatting>
  <conditionalFormatting sqref="AH94">
    <cfRule type="expression" priority="4621" aboveAverage="0" equalAverage="0" bottom="0" percent="0" rank="0" text="" dxfId="36">
      <formula>#ref!="YES"</formula>
    </cfRule>
  </conditionalFormatting>
  <conditionalFormatting sqref="AI94">
    <cfRule type="expression" priority="4622" aboveAverage="0" equalAverage="0" bottom="0" percent="0" rank="0" text="" dxfId="36">
      <formula>#ref!="YES"</formula>
    </cfRule>
  </conditionalFormatting>
  <conditionalFormatting sqref="AJ94">
    <cfRule type="expression" priority="4623" aboveAverage="0" equalAverage="0" bottom="0" percent="0" rank="0" text="" dxfId="36">
      <formula>#ref!="YES"</formula>
    </cfRule>
  </conditionalFormatting>
  <conditionalFormatting sqref="B95">
    <cfRule type="expression" priority="4624" aboveAverage="0" equalAverage="0" bottom="0" percent="0" rank="0" text="" dxfId="36">
      <formula>#ref!="YES"</formula>
    </cfRule>
  </conditionalFormatting>
  <conditionalFormatting sqref="C95">
    <cfRule type="expression" priority="4625" aboveAverage="0" equalAverage="0" bottom="0" percent="0" rank="0" text="" dxfId="36">
      <formula>#ref!="YES"</formula>
    </cfRule>
  </conditionalFormatting>
  <conditionalFormatting sqref="D95">
    <cfRule type="expression" priority="4626" aboveAverage="0" equalAverage="0" bottom="0" percent="0" rank="0" text="" dxfId="36">
      <formula>#ref!="YES"</formula>
    </cfRule>
  </conditionalFormatting>
  <conditionalFormatting sqref="E95">
    <cfRule type="expression" priority="4627" aboveAverage="0" equalAverage="0" bottom="0" percent="0" rank="0" text="" dxfId="36">
      <formula>#ref!="YES"</formula>
    </cfRule>
  </conditionalFormatting>
  <conditionalFormatting sqref="F95">
    <cfRule type="expression" priority="4628" aboveAverage="0" equalAverage="0" bottom="0" percent="0" rank="0" text="" dxfId="36">
      <formula>#ref!="YES"</formula>
    </cfRule>
  </conditionalFormatting>
  <conditionalFormatting sqref="G95">
    <cfRule type="expression" priority="4629" aboveAverage="0" equalAverage="0" bottom="0" percent="0" rank="0" text="" dxfId="36">
      <formula>#ref!="YES"</formula>
    </cfRule>
  </conditionalFormatting>
  <conditionalFormatting sqref="H95">
    <cfRule type="expression" priority="4630" aboveAverage="0" equalAverage="0" bottom="0" percent="0" rank="0" text="" dxfId="36">
      <formula>#ref!="YES"</formula>
    </cfRule>
  </conditionalFormatting>
  <conditionalFormatting sqref="I95">
    <cfRule type="expression" priority="4631" aboveAverage="0" equalAverage="0" bottom="0" percent="0" rank="0" text="" dxfId="36">
      <formula>#ref!="YES"</formula>
    </cfRule>
  </conditionalFormatting>
  <conditionalFormatting sqref="J95">
    <cfRule type="expression" priority="4632" aboveAverage="0" equalAverage="0" bottom="0" percent="0" rank="0" text="" dxfId="36">
      <formula>#ref!="YES"</formula>
    </cfRule>
  </conditionalFormatting>
  <conditionalFormatting sqref="K95">
    <cfRule type="expression" priority="4633" aboveAverage="0" equalAverage="0" bottom="0" percent="0" rank="0" text="" dxfId="36">
      <formula>#ref!="YES"</formula>
    </cfRule>
  </conditionalFormatting>
  <conditionalFormatting sqref="L95">
    <cfRule type="expression" priority="4634" aboveAverage="0" equalAverage="0" bottom="0" percent="0" rank="0" text="" dxfId="36">
      <formula>#ref!="YES"</formula>
    </cfRule>
  </conditionalFormatting>
  <conditionalFormatting sqref="M95">
    <cfRule type="expression" priority="4635" aboveAverage="0" equalAverage="0" bottom="0" percent="0" rank="0" text="" dxfId="36">
      <formula>#ref!="YES"</formula>
    </cfRule>
  </conditionalFormatting>
  <conditionalFormatting sqref="N95">
    <cfRule type="expression" priority="4636" aboveAverage="0" equalAverage="0" bottom="0" percent="0" rank="0" text="" dxfId="36">
      <formula>#ref!="YES"</formula>
    </cfRule>
  </conditionalFormatting>
  <conditionalFormatting sqref="O95">
    <cfRule type="expression" priority="4637" aboveAverage="0" equalAverage="0" bottom="0" percent="0" rank="0" text="" dxfId="36">
      <formula>#ref!="YES"</formula>
    </cfRule>
  </conditionalFormatting>
  <conditionalFormatting sqref="P95">
    <cfRule type="expression" priority="4638" aboveAverage="0" equalAverage="0" bottom="0" percent="0" rank="0" text="" dxfId="36">
      <formula>#ref!="YES"</formula>
    </cfRule>
  </conditionalFormatting>
  <conditionalFormatting sqref="Q95">
    <cfRule type="expression" priority="4639" aboveAverage="0" equalAverage="0" bottom="0" percent="0" rank="0" text="" dxfId="36">
      <formula>#ref!="YES"</formula>
    </cfRule>
  </conditionalFormatting>
  <conditionalFormatting sqref="R95">
    <cfRule type="expression" priority="4640" aboveAverage="0" equalAverage="0" bottom="0" percent="0" rank="0" text="" dxfId="36">
      <formula>#ref!="YES"</formula>
    </cfRule>
  </conditionalFormatting>
  <conditionalFormatting sqref="S95">
    <cfRule type="expression" priority="4641" aboveAverage="0" equalAverage="0" bottom="0" percent="0" rank="0" text="" dxfId="36">
      <formula>#ref!="YES"</formula>
    </cfRule>
  </conditionalFormatting>
  <conditionalFormatting sqref="T95">
    <cfRule type="expression" priority="4642" aboveAverage="0" equalAverage="0" bottom="0" percent="0" rank="0" text="" dxfId="36">
      <formula>#ref!="YES"</formula>
    </cfRule>
  </conditionalFormatting>
  <conditionalFormatting sqref="U95">
    <cfRule type="expression" priority="4643" aboveAverage="0" equalAverage="0" bottom="0" percent="0" rank="0" text="" dxfId="36">
      <formula>#ref!="YES"</formula>
    </cfRule>
  </conditionalFormatting>
  <conditionalFormatting sqref="V95">
    <cfRule type="expression" priority="4644" aboveAverage="0" equalAverage="0" bottom="0" percent="0" rank="0" text="" dxfId="36">
      <formula>#ref!="YES"</formula>
    </cfRule>
  </conditionalFormatting>
  <conditionalFormatting sqref="W95">
    <cfRule type="expression" priority="4645" aboveAverage="0" equalAverage="0" bottom="0" percent="0" rank="0" text="" dxfId="36">
      <formula>#ref!="YES"</formula>
    </cfRule>
  </conditionalFormatting>
  <conditionalFormatting sqref="X95">
    <cfRule type="expression" priority="4646" aboveAverage="0" equalAverage="0" bottom="0" percent="0" rank="0" text="" dxfId="36">
      <formula>#ref!="YES"</formula>
    </cfRule>
  </conditionalFormatting>
  <conditionalFormatting sqref="Y95">
    <cfRule type="expression" priority="4647" aboveAverage="0" equalAverage="0" bottom="0" percent="0" rank="0" text="" dxfId="36">
      <formula>#ref!="YES"</formula>
    </cfRule>
  </conditionalFormatting>
  <conditionalFormatting sqref="Z95">
    <cfRule type="expression" priority="4648" aboveAverage="0" equalAverage="0" bottom="0" percent="0" rank="0" text="" dxfId="36">
      <formula>#ref!="YES"</formula>
    </cfRule>
  </conditionalFormatting>
  <conditionalFormatting sqref="AA95">
    <cfRule type="expression" priority="4649" aboveAverage="0" equalAverage="0" bottom="0" percent="0" rank="0" text="" dxfId="36">
      <formula>#ref!="YES"</formula>
    </cfRule>
  </conditionalFormatting>
  <conditionalFormatting sqref="AB95">
    <cfRule type="expression" priority="4650" aboveAverage="0" equalAverage="0" bottom="0" percent="0" rank="0" text="" dxfId="36">
      <formula>#ref!="YES"</formula>
    </cfRule>
  </conditionalFormatting>
  <conditionalFormatting sqref="AC95">
    <cfRule type="expression" priority="4651" aboveAverage="0" equalAverage="0" bottom="0" percent="0" rank="0" text="" dxfId="36">
      <formula>#ref!="YES"</formula>
    </cfRule>
  </conditionalFormatting>
  <conditionalFormatting sqref="AD95">
    <cfRule type="expression" priority="4652" aboveAverage="0" equalAverage="0" bottom="0" percent="0" rank="0" text="" dxfId="36">
      <formula>#ref!="YES"</formula>
    </cfRule>
  </conditionalFormatting>
  <conditionalFormatting sqref="AE95">
    <cfRule type="expression" priority="4653" aboveAverage="0" equalAverage="0" bottom="0" percent="0" rank="0" text="" dxfId="36">
      <formula>#ref!="YES"</formula>
    </cfRule>
  </conditionalFormatting>
  <conditionalFormatting sqref="AF95">
    <cfRule type="expression" priority="4654" aboveAverage="0" equalAverage="0" bottom="0" percent="0" rank="0" text="" dxfId="36">
      <formula>#ref!="YES"</formula>
    </cfRule>
  </conditionalFormatting>
  <conditionalFormatting sqref="AG95">
    <cfRule type="expression" priority="4655" aboveAverage="0" equalAverage="0" bottom="0" percent="0" rank="0" text="" dxfId="36">
      <formula>#ref!="YES"</formula>
    </cfRule>
  </conditionalFormatting>
  <conditionalFormatting sqref="AH95">
    <cfRule type="expression" priority="4656" aboveAverage="0" equalAverage="0" bottom="0" percent="0" rank="0" text="" dxfId="36">
      <formula>#ref!="YES"</formula>
    </cfRule>
  </conditionalFormatting>
  <conditionalFormatting sqref="AI95">
    <cfRule type="expression" priority="4657" aboveAverage="0" equalAverage="0" bottom="0" percent="0" rank="0" text="" dxfId="36">
      <formula>#ref!="YES"</formula>
    </cfRule>
  </conditionalFormatting>
  <conditionalFormatting sqref="AJ95">
    <cfRule type="expression" priority="4658" aboveAverage="0" equalAverage="0" bottom="0" percent="0" rank="0" text="" dxfId="36">
      <formula>#ref!="YES"</formula>
    </cfRule>
  </conditionalFormatting>
  <conditionalFormatting sqref="B96">
    <cfRule type="expression" priority="4659" aboveAverage="0" equalAverage="0" bottom="0" percent="0" rank="0" text="" dxfId="36">
      <formula>#ref!="YES"</formula>
    </cfRule>
  </conditionalFormatting>
  <conditionalFormatting sqref="C96">
    <cfRule type="expression" priority="4660" aboveAverage="0" equalAverage="0" bottom="0" percent="0" rank="0" text="" dxfId="36">
      <formula>#ref!="YES"</formula>
    </cfRule>
  </conditionalFormatting>
  <conditionalFormatting sqref="D96">
    <cfRule type="expression" priority="4661" aboveAverage="0" equalAverage="0" bottom="0" percent="0" rank="0" text="" dxfId="36">
      <formula>#ref!="YES"</formula>
    </cfRule>
  </conditionalFormatting>
  <conditionalFormatting sqref="E96">
    <cfRule type="expression" priority="4662" aboveAverage="0" equalAverage="0" bottom="0" percent="0" rank="0" text="" dxfId="36">
      <formula>#ref!="YES"</formula>
    </cfRule>
  </conditionalFormatting>
  <conditionalFormatting sqref="F96">
    <cfRule type="expression" priority="4663" aboveAverage="0" equalAverage="0" bottom="0" percent="0" rank="0" text="" dxfId="36">
      <formula>#ref!="YES"</formula>
    </cfRule>
  </conditionalFormatting>
  <conditionalFormatting sqref="G96">
    <cfRule type="expression" priority="4664" aboveAverage="0" equalAverage="0" bottom="0" percent="0" rank="0" text="" dxfId="36">
      <formula>#ref!="YES"</formula>
    </cfRule>
  </conditionalFormatting>
  <conditionalFormatting sqref="H96">
    <cfRule type="expression" priority="4665" aboveAverage="0" equalAverage="0" bottom="0" percent="0" rank="0" text="" dxfId="36">
      <formula>#ref!="YES"</formula>
    </cfRule>
  </conditionalFormatting>
  <conditionalFormatting sqref="I96">
    <cfRule type="expression" priority="4666" aboveAverage="0" equalAverage="0" bottom="0" percent="0" rank="0" text="" dxfId="36">
      <formula>#ref!="YES"</formula>
    </cfRule>
  </conditionalFormatting>
  <conditionalFormatting sqref="J96">
    <cfRule type="expression" priority="4667" aboveAverage="0" equalAverage="0" bottom="0" percent="0" rank="0" text="" dxfId="36">
      <formula>#ref!="YES"</formula>
    </cfRule>
  </conditionalFormatting>
  <conditionalFormatting sqref="K96">
    <cfRule type="expression" priority="4668" aboveAverage="0" equalAverage="0" bottom="0" percent="0" rank="0" text="" dxfId="36">
      <formula>#ref!="YES"</formula>
    </cfRule>
  </conditionalFormatting>
  <conditionalFormatting sqref="L96">
    <cfRule type="expression" priority="4669" aboveAverage="0" equalAverage="0" bottom="0" percent="0" rank="0" text="" dxfId="36">
      <formula>#ref!="YES"</formula>
    </cfRule>
  </conditionalFormatting>
  <conditionalFormatting sqref="M96">
    <cfRule type="expression" priority="4670" aboveAverage="0" equalAverage="0" bottom="0" percent="0" rank="0" text="" dxfId="36">
      <formula>#ref!="YES"</formula>
    </cfRule>
  </conditionalFormatting>
  <conditionalFormatting sqref="N96">
    <cfRule type="expression" priority="4671" aboveAverage="0" equalAverage="0" bottom="0" percent="0" rank="0" text="" dxfId="36">
      <formula>#ref!="YES"</formula>
    </cfRule>
  </conditionalFormatting>
  <conditionalFormatting sqref="O96">
    <cfRule type="expression" priority="4672" aboveAverage="0" equalAverage="0" bottom="0" percent="0" rank="0" text="" dxfId="36">
      <formula>#ref!="YES"</formula>
    </cfRule>
  </conditionalFormatting>
  <conditionalFormatting sqref="P96">
    <cfRule type="expression" priority="4673" aboveAverage="0" equalAverage="0" bottom="0" percent="0" rank="0" text="" dxfId="36">
      <formula>#ref!="YES"</formula>
    </cfRule>
  </conditionalFormatting>
  <conditionalFormatting sqref="Q96">
    <cfRule type="expression" priority="4674" aboveAverage="0" equalAverage="0" bottom="0" percent="0" rank="0" text="" dxfId="36">
      <formula>#ref!="YES"</formula>
    </cfRule>
  </conditionalFormatting>
  <conditionalFormatting sqref="R96">
    <cfRule type="expression" priority="4675" aboveAverage="0" equalAverage="0" bottom="0" percent="0" rank="0" text="" dxfId="36">
      <formula>#ref!="YES"</formula>
    </cfRule>
  </conditionalFormatting>
  <conditionalFormatting sqref="S96">
    <cfRule type="expression" priority="4676" aboveAverage="0" equalAverage="0" bottom="0" percent="0" rank="0" text="" dxfId="36">
      <formula>#ref!="YES"</formula>
    </cfRule>
  </conditionalFormatting>
  <conditionalFormatting sqref="T96">
    <cfRule type="expression" priority="4677" aboveAverage="0" equalAverage="0" bottom="0" percent="0" rank="0" text="" dxfId="36">
      <formula>#ref!="YES"</formula>
    </cfRule>
  </conditionalFormatting>
  <conditionalFormatting sqref="U96">
    <cfRule type="expression" priority="4678" aboveAverage="0" equalAverage="0" bottom="0" percent="0" rank="0" text="" dxfId="36">
      <formula>#ref!="YES"</formula>
    </cfRule>
  </conditionalFormatting>
  <conditionalFormatting sqref="V96">
    <cfRule type="expression" priority="4679" aboveAverage="0" equalAverage="0" bottom="0" percent="0" rank="0" text="" dxfId="36">
      <formula>#ref!="YES"</formula>
    </cfRule>
  </conditionalFormatting>
  <conditionalFormatting sqref="W96">
    <cfRule type="expression" priority="4680" aboveAverage="0" equalAverage="0" bottom="0" percent="0" rank="0" text="" dxfId="36">
      <formula>#ref!="YES"</formula>
    </cfRule>
  </conditionalFormatting>
  <conditionalFormatting sqref="X96">
    <cfRule type="expression" priority="4681" aboveAverage="0" equalAverage="0" bottom="0" percent="0" rank="0" text="" dxfId="36">
      <formula>#ref!="YES"</formula>
    </cfRule>
  </conditionalFormatting>
  <conditionalFormatting sqref="Y96">
    <cfRule type="expression" priority="4682" aboveAverage="0" equalAverage="0" bottom="0" percent="0" rank="0" text="" dxfId="36">
      <formula>#ref!="YES"</formula>
    </cfRule>
  </conditionalFormatting>
  <conditionalFormatting sqref="Z96">
    <cfRule type="expression" priority="4683" aboveAverage="0" equalAverage="0" bottom="0" percent="0" rank="0" text="" dxfId="36">
      <formula>#ref!="YES"</formula>
    </cfRule>
  </conditionalFormatting>
  <conditionalFormatting sqref="AA96">
    <cfRule type="expression" priority="4684" aboveAverage="0" equalAverage="0" bottom="0" percent="0" rank="0" text="" dxfId="36">
      <formula>#ref!="YES"</formula>
    </cfRule>
  </conditionalFormatting>
  <conditionalFormatting sqref="AB96">
    <cfRule type="expression" priority="4685" aboveAverage="0" equalAverage="0" bottom="0" percent="0" rank="0" text="" dxfId="36">
      <formula>#ref!="YES"</formula>
    </cfRule>
  </conditionalFormatting>
  <conditionalFormatting sqref="AC96">
    <cfRule type="expression" priority="4686" aboveAverage="0" equalAverage="0" bottom="0" percent="0" rank="0" text="" dxfId="36">
      <formula>#ref!="YES"</formula>
    </cfRule>
  </conditionalFormatting>
  <conditionalFormatting sqref="AD96">
    <cfRule type="expression" priority="4687" aboveAverage="0" equalAverage="0" bottom="0" percent="0" rank="0" text="" dxfId="36">
      <formula>#ref!="YES"</formula>
    </cfRule>
  </conditionalFormatting>
  <conditionalFormatting sqref="AE96">
    <cfRule type="expression" priority="4688" aboveAverage="0" equalAverage="0" bottom="0" percent="0" rank="0" text="" dxfId="36">
      <formula>#ref!="YES"</formula>
    </cfRule>
  </conditionalFormatting>
  <conditionalFormatting sqref="AF96">
    <cfRule type="expression" priority="4689" aboveAverage="0" equalAverage="0" bottom="0" percent="0" rank="0" text="" dxfId="36">
      <formula>#ref!="YES"</formula>
    </cfRule>
  </conditionalFormatting>
  <conditionalFormatting sqref="AG96">
    <cfRule type="expression" priority="4690" aboveAverage="0" equalAverage="0" bottom="0" percent="0" rank="0" text="" dxfId="36">
      <formula>#ref!="YES"</formula>
    </cfRule>
  </conditionalFormatting>
  <conditionalFormatting sqref="AH96">
    <cfRule type="expression" priority="4691" aboveAverage="0" equalAverage="0" bottom="0" percent="0" rank="0" text="" dxfId="36">
      <formula>#ref!="YES"</formula>
    </cfRule>
  </conditionalFormatting>
  <conditionalFormatting sqref="AI96">
    <cfRule type="expression" priority="4692" aboveAverage="0" equalAverage="0" bottom="0" percent="0" rank="0" text="" dxfId="36">
      <formula>#ref!="YES"</formula>
    </cfRule>
  </conditionalFormatting>
  <conditionalFormatting sqref="AJ96">
    <cfRule type="expression" priority="4693" aboveAverage="0" equalAverage="0" bottom="0" percent="0" rank="0" text="" dxfId="36">
      <formula>#ref!="YES"</formula>
    </cfRule>
  </conditionalFormatting>
  <conditionalFormatting sqref="B97">
    <cfRule type="expression" priority="4694" aboveAverage="0" equalAverage="0" bottom="0" percent="0" rank="0" text="" dxfId="36">
      <formula>#ref!="YES"</formula>
    </cfRule>
  </conditionalFormatting>
  <conditionalFormatting sqref="C97">
    <cfRule type="expression" priority="4695" aboveAverage="0" equalAverage="0" bottom="0" percent="0" rank="0" text="" dxfId="36">
      <formula>#ref!="YES"</formula>
    </cfRule>
  </conditionalFormatting>
  <conditionalFormatting sqref="D97">
    <cfRule type="expression" priority="4696" aboveAverage="0" equalAverage="0" bottom="0" percent="0" rank="0" text="" dxfId="36">
      <formula>#ref!="YES"</formula>
    </cfRule>
  </conditionalFormatting>
  <conditionalFormatting sqref="E97">
    <cfRule type="expression" priority="4697" aboveAverage="0" equalAverage="0" bottom="0" percent="0" rank="0" text="" dxfId="36">
      <formula>#ref!="YES"</formula>
    </cfRule>
  </conditionalFormatting>
  <conditionalFormatting sqref="F97">
    <cfRule type="expression" priority="4698" aboveAverage="0" equalAverage="0" bottom="0" percent="0" rank="0" text="" dxfId="36">
      <formula>#ref!="YES"</formula>
    </cfRule>
  </conditionalFormatting>
  <conditionalFormatting sqref="G97">
    <cfRule type="expression" priority="4699" aboveAverage="0" equalAverage="0" bottom="0" percent="0" rank="0" text="" dxfId="36">
      <formula>#ref!="YES"</formula>
    </cfRule>
  </conditionalFormatting>
  <conditionalFormatting sqref="H97">
    <cfRule type="expression" priority="4700" aboveAverage="0" equalAverage="0" bottom="0" percent="0" rank="0" text="" dxfId="36">
      <formula>#ref!="YES"</formula>
    </cfRule>
  </conditionalFormatting>
  <conditionalFormatting sqref="I97">
    <cfRule type="expression" priority="4701" aboveAverage="0" equalAverage="0" bottom="0" percent="0" rank="0" text="" dxfId="36">
      <formula>#ref!="YES"</formula>
    </cfRule>
  </conditionalFormatting>
  <conditionalFormatting sqref="J97">
    <cfRule type="expression" priority="4702" aboveAverage="0" equalAverage="0" bottom="0" percent="0" rank="0" text="" dxfId="36">
      <formula>#ref!="YES"</formula>
    </cfRule>
  </conditionalFormatting>
  <conditionalFormatting sqref="K97">
    <cfRule type="expression" priority="4703" aboveAverage="0" equalAverage="0" bottom="0" percent="0" rank="0" text="" dxfId="36">
      <formula>#ref!="YES"</formula>
    </cfRule>
  </conditionalFormatting>
  <conditionalFormatting sqref="L97">
    <cfRule type="expression" priority="4704" aboveAverage="0" equalAverage="0" bottom="0" percent="0" rank="0" text="" dxfId="36">
      <formula>#ref!="YES"</formula>
    </cfRule>
  </conditionalFormatting>
  <conditionalFormatting sqref="M97">
    <cfRule type="expression" priority="4705" aboveAverage="0" equalAverage="0" bottom="0" percent="0" rank="0" text="" dxfId="36">
      <formula>#ref!="YES"</formula>
    </cfRule>
  </conditionalFormatting>
  <conditionalFormatting sqref="N97">
    <cfRule type="expression" priority="4706" aboveAverage="0" equalAverage="0" bottom="0" percent="0" rank="0" text="" dxfId="36">
      <formula>#ref!="YES"</formula>
    </cfRule>
  </conditionalFormatting>
  <conditionalFormatting sqref="O97">
    <cfRule type="expression" priority="4707" aboveAverage="0" equalAverage="0" bottom="0" percent="0" rank="0" text="" dxfId="36">
      <formula>#ref!="YES"</formula>
    </cfRule>
  </conditionalFormatting>
  <conditionalFormatting sqref="P97">
    <cfRule type="expression" priority="4708" aboveAverage="0" equalAverage="0" bottom="0" percent="0" rank="0" text="" dxfId="36">
      <formula>#ref!="YES"</formula>
    </cfRule>
  </conditionalFormatting>
  <conditionalFormatting sqref="Q97">
    <cfRule type="expression" priority="4709" aboveAverage="0" equalAverage="0" bottom="0" percent="0" rank="0" text="" dxfId="36">
      <formula>#ref!="YES"</formula>
    </cfRule>
  </conditionalFormatting>
  <conditionalFormatting sqref="R97">
    <cfRule type="expression" priority="4710" aboveAverage="0" equalAverage="0" bottom="0" percent="0" rank="0" text="" dxfId="36">
      <formula>#ref!="YES"</formula>
    </cfRule>
  </conditionalFormatting>
  <conditionalFormatting sqref="S97">
    <cfRule type="expression" priority="4711" aboveAverage="0" equalAverage="0" bottom="0" percent="0" rank="0" text="" dxfId="36">
      <formula>#ref!="YES"</formula>
    </cfRule>
  </conditionalFormatting>
  <conditionalFormatting sqref="T97">
    <cfRule type="expression" priority="4712" aboveAverage="0" equalAverage="0" bottom="0" percent="0" rank="0" text="" dxfId="36">
      <formula>#ref!="YES"</formula>
    </cfRule>
  </conditionalFormatting>
  <conditionalFormatting sqref="U97">
    <cfRule type="expression" priority="4713" aboveAverage="0" equalAverage="0" bottom="0" percent="0" rank="0" text="" dxfId="36">
      <formula>#ref!="YES"</formula>
    </cfRule>
  </conditionalFormatting>
  <conditionalFormatting sqref="V97">
    <cfRule type="expression" priority="4714" aboveAverage="0" equalAverage="0" bottom="0" percent="0" rank="0" text="" dxfId="36">
      <formula>#ref!="YES"</formula>
    </cfRule>
  </conditionalFormatting>
  <conditionalFormatting sqref="W97">
    <cfRule type="expression" priority="4715" aboveAverage="0" equalAverage="0" bottom="0" percent="0" rank="0" text="" dxfId="36">
      <formula>#ref!="YES"</formula>
    </cfRule>
  </conditionalFormatting>
  <conditionalFormatting sqref="X97">
    <cfRule type="expression" priority="4716" aboveAverage="0" equalAverage="0" bottom="0" percent="0" rank="0" text="" dxfId="36">
      <formula>#ref!="YES"</formula>
    </cfRule>
  </conditionalFormatting>
  <conditionalFormatting sqref="Y97">
    <cfRule type="expression" priority="4717" aboveAverage="0" equalAverage="0" bottom="0" percent="0" rank="0" text="" dxfId="36">
      <formula>#ref!="YES"</formula>
    </cfRule>
  </conditionalFormatting>
  <conditionalFormatting sqref="Z97">
    <cfRule type="expression" priority="4718" aboveAverage="0" equalAverage="0" bottom="0" percent="0" rank="0" text="" dxfId="36">
      <formula>#ref!="YES"</formula>
    </cfRule>
  </conditionalFormatting>
  <conditionalFormatting sqref="AA97">
    <cfRule type="expression" priority="4719" aboveAverage="0" equalAverage="0" bottom="0" percent="0" rank="0" text="" dxfId="36">
      <formula>#ref!="YES"</formula>
    </cfRule>
  </conditionalFormatting>
  <conditionalFormatting sqref="AB97">
    <cfRule type="expression" priority="4720" aboveAverage="0" equalAverage="0" bottom="0" percent="0" rank="0" text="" dxfId="36">
      <formula>#ref!="YES"</formula>
    </cfRule>
  </conditionalFormatting>
  <conditionalFormatting sqref="AC97">
    <cfRule type="expression" priority="4721" aboveAverage="0" equalAverage="0" bottom="0" percent="0" rank="0" text="" dxfId="36">
      <formula>#ref!="YES"</formula>
    </cfRule>
  </conditionalFormatting>
  <conditionalFormatting sqref="AD97">
    <cfRule type="expression" priority="4722" aboveAverage="0" equalAverage="0" bottom="0" percent="0" rank="0" text="" dxfId="36">
      <formula>#ref!="YES"</formula>
    </cfRule>
  </conditionalFormatting>
  <conditionalFormatting sqref="AE97">
    <cfRule type="expression" priority="4723" aboveAverage="0" equalAverage="0" bottom="0" percent="0" rank="0" text="" dxfId="36">
      <formula>#ref!="YES"</formula>
    </cfRule>
  </conditionalFormatting>
  <conditionalFormatting sqref="AF97">
    <cfRule type="expression" priority="4724" aboveAverage="0" equalAverage="0" bottom="0" percent="0" rank="0" text="" dxfId="36">
      <formula>#ref!="YES"</formula>
    </cfRule>
  </conditionalFormatting>
  <conditionalFormatting sqref="AG97">
    <cfRule type="expression" priority="4725" aboveAverage="0" equalAverage="0" bottom="0" percent="0" rank="0" text="" dxfId="36">
      <formula>#ref!="YES"</formula>
    </cfRule>
  </conditionalFormatting>
  <conditionalFormatting sqref="AH97">
    <cfRule type="expression" priority="4726" aboveAverage="0" equalAverage="0" bottom="0" percent="0" rank="0" text="" dxfId="36">
      <formula>#ref!="YES"</formula>
    </cfRule>
  </conditionalFormatting>
  <conditionalFormatting sqref="AI97">
    <cfRule type="expression" priority="4727" aboveAverage="0" equalAverage="0" bottom="0" percent="0" rank="0" text="" dxfId="36">
      <formula>#ref!="YES"</formula>
    </cfRule>
  </conditionalFormatting>
  <conditionalFormatting sqref="AJ97">
    <cfRule type="expression" priority="4728" aboveAverage="0" equalAverage="0" bottom="0" percent="0" rank="0" text="" dxfId="36">
      <formula>#ref!="YES"</formula>
    </cfRule>
  </conditionalFormatting>
  <conditionalFormatting sqref="B98">
    <cfRule type="expression" priority="4729" aboveAverage="0" equalAverage="0" bottom="0" percent="0" rank="0" text="" dxfId="36">
      <formula>#ref!="YES"</formula>
    </cfRule>
  </conditionalFormatting>
  <conditionalFormatting sqref="C98">
    <cfRule type="expression" priority="4730" aboveAverage="0" equalAverage="0" bottom="0" percent="0" rank="0" text="" dxfId="36">
      <formula>#ref!="YES"</formula>
    </cfRule>
  </conditionalFormatting>
  <conditionalFormatting sqref="D98">
    <cfRule type="expression" priority="4731" aboveAverage="0" equalAverage="0" bottom="0" percent="0" rank="0" text="" dxfId="36">
      <formula>#ref!="YES"</formula>
    </cfRule>
  </conditionalFormatting>
  <conditionalFormatting sqref="E98">
    <cfRule type="expression" priority="4732" aboveAverage="0" equalAverage="0" bottom="0" percent="0" rank="0" text="" dxfId="36">
      <formula>#ref!="YES"</formula>
    </cfRule>
  </conditionalFormatting>
  <conditionalFormatting sqref="F98">
    <cfRule type="expression" priority="4733" aboveAverage="0" equalAverage="0" bottom="0" percent="0" rank="0" text="" dxfId="36">
      <formula>#ref!="YES"</formula>
    </cfRule>
  </conditionalFormatting>
  <conditionalFormatting sqref="G98">
    <cfRule type="expression" priority="4734" aboveAverage="0" equalAverage="0" bottom="0" percent="0" rank="0" text="" dxfId="36">
      <formula>#ref!="YES"</formula>
    </cfRule>
  </conditionalFormatting>
  <conditionalFormatting sqref="H98">
    <cfRule type="expression" priority="4735" aboveAverage="0" equalAverage="0" bottom="0" percent="0" rank="0" text="" dxfId="36">
      <formula>#ref!="YES"</formula>
    </cfRule>
  </conditionalFormatting>
  <conditionalFormatting sqref="I98">
    <cfRule type="expression" priority="4736" aboveAverage="0" equalAverage="0" bottom="0" percent="0" rank="0" text="" dxfId="36">
      <formula>#ref!="YES"</formula>
    </cfRule>
  </conditionalFormatting>
  <conditionalFormatting sqref="J98">
    <cfRule type="expression" priority="4737" aboveAverage="0" equalAverage="0" bottom="0" percent="0" rank="0" text="" dxfId="36">
      <formula>#ref!="YES"</formula>
    </cfRule>
  </conditionalFormatting>
  <conditionalFormatting sqref="K98">
    <cfRule type="expression" priority="4738" aboveAverage="0" equalAverage="0" bottom="0" percent="0" rank="0" text="" dxfId="36">
      <formula>#ref!="YES"</formula>
    </cfRule>
  </conditionalFormatting>
  <conditionalFormatting sqref="L98">
    <cfRule type="expression" priority="4739" aboveAverage="0" equalAverage="0" bottom="0" percent="0" rank="0" text="" dxfId="36">
      <formula>#ref!="YES"</formula>
    </cfRule>
  </conditionalFormatting>
  <conditionalFormatting sqref="M98">
    <cfRule type="expression" priority="4740" aboveAverage="0" equalAverage="0" bottom="0" percent="0" rank="0" text="" dxfId="36">
      <formula>#ref!="YES"</formula>
    </cfRule>
  </conditionalFormatting>
  <conditionalFormatting sqref="N98">
    <cfRule type="expression" priority="4741" aboveAverage="0" equalAverage="0" bottom="0" percent="0" rank="0" text="" dxfId="36">
      <formula>#ref!="YES"</formula>
    </cfRule>
  </conditionalFormatting>
  <conditionalFormatting sqref="O98">
    <cfRule type="expression" priority="4742" aboveAverage="0" equalAverage="0" bottom="0" percent="0" rank="0" text="" dxfId="36">
      <formula>#ref!="YES"</formula>
    </cfRule>
  </conditionalFormatting>
  <conditionalFormatting sqref="P98">
    <cfRule type="expression" priority="4743" aboveAverage="0" equalAverage="0" bottom="0" percent="0" rank="0" text="" dxfId="36">
      <formula>#ref!="YES"</formula>
    </cfRule>
  </conditionalFormatting>
  <conditionalFormatting sqref="Q98">
    <cfRule type="expression" priority="4744" aboveAverage="0" equalAverage="0" bottom="0" percent="0" rank="0" text="" dxfId="36">
      <formula>#ref!="YES"</formula>
    </cfRule>
  </conditionalFormatting>
  <conditionalFormatting sqref="R98">
    <cfRule type="expression" priority="4745" aboveAverage="0" equalAverage="0" bottom="0" percent="0" rank="0" text="" dxfId="36">
      <formula>#ref!="YES"</formula>
    </cfRule>
  </conditionalFormatting>
  <conditionalFormatting sqref="S98">
    <cfRule type="expression" priority="4746" aboveAverage="0" equalAverage="0" bottom="0" percent="0" rank="0" text="" dxfId="36">
      <formula>#ref!="YES"</formula>
    </cfRule>
  </conditionalFormatting>
  <conditionalFormatting sqref="T98">
    <cfRule type="expression" priority="4747" aboveAverage="0" equalAverage="0" bottom="0" percent="0" rank="0" text="" dxfId="36">
      <formula>#ref!="YES"</formula>
    </cfRule>
  </conditionalFormatting>
  <conditionalFormatting sqref="U98">
    <cfRule type="expression" priority="4748" aboveAverage="0" equalAverage="0" bottom="0" percent="0" rank="0" text="" dxfId="36">
      <formula>#ref!="YES"</formula>
    </cfRule>
  </conditionalFormatting>
  <conditionalFormatting sqref="V98">
    <cfRule type="expression" priority="4749" aboveAverage="0" equalAverage="0" bottom="0" percent="0" rank="0" text="" dxfId="36">
      <formula>#ref!="YES"</formula>
    </cfRule>
  </conditionalFormatting>
  <conditionalFormatting sqref="W98">
    <cfRule type="expression" priority="4750" aboveAverage="0" equalAverage="0" bottom="0" percent="0" rank="0" text="" dxfId="36">
      <formula>#ref!="YES"</formula>
    </cfRule>
  </conditionalFormatting>
  <conditionalFormatting sqref="X98">
    <cfRule type="expression" priority="4751" aboveAverage="0" equalAverage="0" bottom="0" percent="0" rank="0" text="" dxfId="36">
      <formula>#ref!="YES"</formula>
    </cfRule>
  </conditionalFormatting>
  <conditionalFormatting sqref="Y98">
    <cfRule type="expression" priority="4752" aboveAverage="0" equalAverage="0" bottom="0" percent="0" rank="0" text="" dxfId="36">
      <formula>#ref!="YES"</formula>
    </cfRule>
  </conditionalFormatting>
  <conditionalFormatting sqref="Z98">
    <cfRule type="expression" priority="4753" aboveAverage="0" equalAverage="0" bottom="0" percent="0" rank="0" text="" dxfId="36">
      <formula>#ref!="YES"</formula>
    </cfRule>
  </conditionalFormatting>
  <conditionalFormatting sqref="AA98">
    <cfRule type="expression" priority="4754" aboveAverage="0" equalAverage="0" bottom="0" percent="0" rank="0" text="" dxfId="36">
      <formula>#ref!="YES"</formula>
    </cfRule>
  </conditionalFormatting>
  <conditionalFormatting sqref="AB98">
    <cfRule type="expression" priority="4755" aboveAverage="0" equalAverage="0" bottom="0" percent="0" rank="0" text="" dxfId="36">
      <formula>#ref!="YES"</formula>
    </cfRule>
  </conditionalFormatting>
  <conditionalFormatting sqref="AC98">
    <cfRule type="expression" priority="4756" aboveAverage="0" equalAverage="0" bottom="0" percent="0" rank="0" text="" dxfId="36">
      <formula>#ref!="YES"</formula>
    </cfRule>
  </conditionalFormatting>
  <conditionalFormatting sqref="AD98">
    <cfRule type="expression" priority="4757" aboveAverage="0" equalAverage="0" bottom="0" percent="0" rank="0" text="" dxfId="36">
      <formula>#ref!="YES"</formula>
    </cfRule>
  </conditionalFormatting>
  <conditionalFormatting sqref="AE98">
    <cfRule type="expression" priority="4758" aboveAverage="0" equalAverage="0" bottom="0" percent="0" rank="0" text="" dxfId="36">
      <formula>#ref!="YES"</formula>
    </cfRule>
  </conditionalFormatting>
  <conditionalFormatting sqref="AF98">
    <cfRule type="expression" priority="4759" aboveAverage="0" equalAverage="0" bottom="0" percent="0" rank="0" text="" dxfId="36">
      <formula>#ref!="YES"</formula>
    </cfRule>
  </conditionalFormatting>
  <conditionalFormatting sqref="AG98">
    <cfRule type="expression" priority="4760" aboveAverage="0" equalAverage="0" bottom="0" percent="0" rank="0" text="" dxfId="36">
      <formula>#ref!="YES"</formula>
    </cfRule>
  </conditionalFormatting>
  <conditionalFormatting sqref="AH98">
    <cfRule type="expression" priority="4761" aboveAverage="0" equalAverage="0" bottom="0" percent="0" rank="0" text="" dxfId="36">
      <formula>#ref!="YES"</formula>
    </cfRule>
  </conditionalFormatting>
  <conditionalFormatting sqref="AI98">
    <cfRule type="expression" priority="4762" aboveAverage="0" equalAverage="0" bottom="0" percent="0" rank="0" text="" dxfId="36">
      <formula>#ref!="YES"</formula>
    </cfRule>
  </conditionalFormatting>
  <conditionalFormatting sqref="AJ98">
    <cfRule type="expression" priority="4763" aboveAverage="0" equalAverage="0" bottom="0" percent="0" rank="0" text="" dxfId="36">
      <formula>#ref!="YES"</formula>
    </cfRule>
  </conditionalFormatting>
  <conditionalFormatting sqref="B99">
    <cfRule type="expression" priority="4764" aboveAverage="0" equalAverage="0" bottom="0" percent="0" rank="0" text="" dxfId="36">
      <formula>#ref!="YES"</formula>
    </cfRule>
  </conditionalFormatting>
  <conditionalFormatting sqref="C99">
    <cfRule type="expression" priority="4765" aboveAverage="0" equalAverage="0" bottom="0" percent="0" rank="0" text="" dxfId="36">
      <formula>#ref!="YES"</formula>
    </cfRule>
  </conditionalFormatting>
  <conditionalFormatting sqref="D99">
    <cfRule type="expression" priority="4766" aboveAverage="0" equalAverage="0" bottom="0" percent="0" rank="0" text="" dxfId="36">
      <formula>#ref!="YES"</formula>
    </cfRule>
  </conditionalFormatting>
  <conditionalFormatting sqref="E99">
    <cfRule type="expression" priority="4767" aboveAverage="0" equalAverage="0" bottom="0" percent="0" rank="0" text="" dxfId="36">
      <formula>#ref!="YES"</formula>
    </cfRule>
  </conditionalFormatting>
  <conditionalFormatting sqref="F99">
    <cfRule type="expression" priority="4768" aboveAverage="0" equalAverage="0" bottom="0" percent="0" rank="0" text="" dxfId="36">
      <formula>#ref!="YES"</formula>
    </cfRule>
  </conditionalFormatting>
  <conditionalFormatting sqref="G99">
    <cfRule type="expression" priority="4769" aboveAverage="0" equalAverage="0" bottom="0" percent="0" rank="0" text="" dxfId="36">
      <formula>#ref!="YES"</formula>
    </cfRule>
  </conditionalFormatting>
  <conditionalFormatting sqref="H99">
    <cfRule type="expression" priority="4770" aboveAverage="0" equalAverage="0" bottom="0" percent="0" rank="0" text="" dxfId="36">
      <formula>#ref!="YES"</formula>
    </cfRule>
  </conditionalFormatting>
  <conditionalFormatting sqref="I99">
    <cfRule type="expression" priority="4771" aboveAverage="0" equalAverage="0" bottom="0" percent="0" rank="0" text="" dxfId="36">
      <formula>#ref!="YES"</formula>
    </cfRule>
  </conditionalFormatting>
  <conditionalFormatting sqref="J99">
    <cfRule type="expression" priority="4772" aboveAverage="0" equalAverage="0" bottom="0" percent="0" rank="0" text="" dxfId="36">
      <formula>#ref!="YES"</formula>
    </cfRule>
  </conditionalFormatting>
  <conditionalFormatting sqref="K99">
    <cfRule type="expression" priority="4773" aboveAverage="0" equalAverage="0" bottom="0" percent="0" rank="0" text="" dxfId="36">
      <formula>#ref!="YES"</formula>
    </cfRule>
  </conditionalFormatting>
  <conditionalFormatting sqref="L99">
    <cfRule type="expression" priority="4774" aboveAverage="0" equalAverage="0" bottom="0" percent="0" rank="0" text="" dxfId="36">
      <formula>#ref!="YES"</formula>
    </cfRule>
  </conditionalFormatting>
  <conditionalFormatting sqref="M99">
    <cfRule type="expression" priority="4775" aboveAverage="0" equalAverage="0" bottom="0" percent="0" rank="0" text="" dxfId="36">
      <formula>#ref!="YES"</formula>
    </cfRule>
  </conditionalFormatting>
  <conditionalFormatting sqref="N99">
    <cfRule type="expression" priority="4776" aboveAverage="0" equalAverage="0" bottom="0" percent="0" rank="0" text="" dxfId="36">
      <formula>#ref!="YES"</formula>
    </cfRule>
  </conditionalFormatting>
  <conditionalFormatting sqref="O99">
    <cfRule type="expression" priority="4777" aboveAverage="0" equalAverage="0" bottom="0" percent="0" rank="0" text="" dxfId="36">
      <formula>#ref!="YES"</formula>
    </cfRule>
  </conditionalFormatting>
  <conditionalFormatting sqref="P99">
    <cfRule type="expression" priority="4778" aboveAverage="0" equalAverage="0" bottom="0" percent="0" rank="0" text="" dxfId="36">
      <formula>#ref!="YES"</formula>
    </cfRule>
  </conditionalFormatting>
  <conditionalFormatting sqref="Q99">
    <cfRule type="expression" priority="4779" aboveAverage="0" equalAverage="0" bottom="0" percent="0" rank="0" text="" dxfId="36">
      <formula>#ref!="YES"</formula>
    </cfRule>
  </conditionalFormatting>
  <conditionalFormatting sqref="R99">
    <cfRule type="expression" priority="4780" aboveAverage="0" equalAverage="0" bottom="0" percent="0" rank="0" text="" dxfId="36">
      <formula>#ref!="YES"</formula>
    </cfRule>
  </conditionalFormatting>
  <conditionalFormatting sqref="S99">
    <cfRule type="expression" priority="4781" aboveAverage="0" equalAverage="0" bottom="0" percent="0" rank="0" text="" dxfId="36">
      <formula>#ref!="YES"</formula>
    </cfRule>
  </conditionalFormatting>
  <conditionalFormatting sqref="T99">
    <cfRule type="expression" priority="4782" aboveAverage="0" equalAverage="0" bottom="0" percent="0" rank="0" text="" dxfId="36">
      <formula>#ref!="YES"</formula>
    </cfRule>
  </conditionalFormatting>
  <conditionalFormatting sqref="U99">
    <cfRule type="expression" priority="4783" aboveAverage="0" equalAverage="0" bottom="0" percent="0" rank="0" text="" dxfId="36">
      <formula>#ref!="YES"</formula>
    </cfRule>
  </conditionalFormatting>
  <conditionalFormatting sqref="V99">
    <cfRule type="expression" priority="4784" aboveAverage="0" equalAverage="0" bottom="0" percent="0" rank="0" text="" dxfId="36">
      <formula>#ref!="YES"</formula>
    </cfRule>
  </conditionalFormatting>
  <conditionalFormatting sqref="W99">
    <cfRule type="expression" priority="4785" aboveAverage="0" equalAverage="0" bottom="0" percent="0" rank="0" text="" dxfId="36">
      <formula>#ref!="YES"</formula>
    </cfRule>
  </conditionalFormatting>
  <conditionalFormatting sqref="X99">
    <cfRule type="expression" priority="4786" aboveAverage="0" equalAverage="0" bottom="0" percent="0" rank="0" text="" dxfId="36">
      <formula>#ref!="YES"</formula>
    </cfRule>
  </conditionalFormatting>
  <conditionalFormatting sqref="Y99">
    <cfRule type="expression" priority="4787" aboveAverage="0" equalAverage="0" bottom="0" percent="0" rank="0" text="" dxfId="36">
      <formula>#ref!="YES"</formula>
    </cfRule>
  </conditionalFormatting>
  <conditionalFormatting sqref="Z99">
    <cfRule type="expression" priority="4788" aboveAverage="0" equalAverage="0" bottom="0" percent="0" rank="0" text="" dxfId="36">
      <formula>#ref!="YES"</formula>
    </cfRule>
  </conditionalFormatting>
  <conditionalFormatting sqref="AA99">
    <cfRule type="expression" priority="4789" aboveAverage="0" equalAverage="0" bottom="0" percent="0" rank="0" text="" dxfId="36">
      <formula>#ref!="YES"</formula>
    </cfRule>
  </conditionalFormatting>
  <conditionalFormatting sqref="AB99">
    <cfRule type="expression" priority="4790" aboveAverage="0" equalAverage="0" bottom="0" percent="0" rank="0" text="" dxfId="36">
      <formula>#ref!="YES"</formula>
    </cfRule>
  </conditionalFormatting>
  <conditionalFormatting sqref="AC99">
    <cfRule type="expression" priority="4791" aboveAverage="0" equalAverage="0" bottom="0" percent="0" rank="0" text="" dxfId="36">
      <formula>#ref!="YES"</formula>
    </cfRule>
  </conditionalFormatting>
  <conditionalFormatting sqref="AD99">
    <cfRule type="expression" priority="4792" aboveAverage="0" equalAverage="0" bottom="0" percent="0" rank="0" text="" dxfId="36">
      <formula>#ref!="YES"</formula>
    </cfRule>
  </conditionalFormatting>
  <conditionalFormatting sqref="AE99">
    <cfRule type="expression" priority="4793" aboveAverage="0" equalAverage="0" bottom="0" percent="0" rank="0" text="" dxfId="36">
      <formula>#ref!="YES"</formula>
    </cfRule>
  </conditionalFormatting>
  <conditionalFormatting sqref="AF99">
    <cfRule type="expression" priority="4794" aboveAverage="0" equalAverage="0" bottom="0" percent="0" rank="0" text="" dxfId="36">
      <formula>#ref!="YES"</formula>
    </cfRule>
  </conditionalFormatting>
  <conditionalFormatting sqref="AG99">
    <cfRule type="expression" priority="4795" aboveAverage="0" equalAverage="0" bottom="0" percent="0" rank="0" text="" dxfId="36">
      <formula>#ref!="YES"</formula>
    </cfRule>
  </conditionalFormatting>
  <conditionalFormatting sqref="AH99">
    <cfRule type="expression" priority="4796" aboveAverage="0" equalAverage="0" bottom="0" percent="0" rank="0" text="" dxfId="36">
      <formula>#ref!="YES"</formula>
    </cfRule>
  </conditionalFormatting>
  <conditionalFormatting sqref="AI99">
    <cfRule type="expression" priority="4797" aboveAverage="0" equalAverage="0" bottom="0" percent="0" rank="0" text="" dxfId="36">
      <formula>#ref!="YES"</formula>
    </cfRule>
  </conditionalFormatting>
  <conditionalFormatting sqref="AJ99">
    <cfRule type="expression" priority="4798" aboveAverage="0" equalAverage="0" bottom="0" percent="0" rank="0" text="" dxfId="36">
      <formula>#ref!="YES"</formula>
    </cfRule>
  </conditionalFormatting>
  <conditionalFormatting sqref="B100">
    <cfRule type="expression" priority="4799" aboveAverage="0" equalAverage="0" bottom="0" percent="0" rank="0" text="" dxfId="36">
      <formula>#ref!="YES"</formula>
    </cfRule>
  </conditionalFormatting>
  <conditionalFormatting sqref="C100">
    <cfRule type="expression" priority="4800" aboveAverage="0" equalAverage="0" bottom="0" percent="0" rank="0" text="" dxfId="36">
      <formula>#ref!="YES"</formula>
    </cfRule>
  </conditionalFormatting>
  <conditionalFormatting sqref="D100">
    <cfRule type="expression" priority="4801" aboveAverage="0" equalAverage="0" bottom="0" percent="0" rank="0" text="" dxfId="36">
      <formula>#ref!="YES"</formula>
    </cfRule>
  </conditionalFormatting>
  <conditionalFormatting sqref="E100">
    <cfRule type="expression" priority="4802" aboveAverage="0" equalAverage="0" bottom="0" percent="0" rank="0" text="" dxfId="36">
      <formula>#ref!="YES"</formula>
    </cfRule>
  </conditionalFormatting>
  <conditionalFormatting sqref="F100">
    <cfRule type="expression" priority="4803" aboveAverage="0" equalAverage="0" bottom="0" percent="0" rank="0" text="" dxfId="36">
      <formula>#ref!="YES"</formula>
    </cfRule>
  </conditionalFormatting>
  <conditionalFormatting sqref="G100">
    <cfRule type="expression" priority="4804" aboveAverage="0" equalAverage="0" bottom="0" percent="0" rank="0" text="" dxfId="36">
      <formula>#ref!="YES"</formula>
    </cfRule>
  </conditionalFormatting>
  <conditionalFormatting sqref="H100">
    <cfRule type="expression" priority="4805" aboveAverage="0" equalAverage="0" bottom="0" percent="0" rank="0" text="" dxfId="36">
      <formula>#ref!="YES"</formula>
    </cfRule>
  </conditionalFormatting>
  <conditionalFormatting sqref="I100">
    <cfRule type="expression" priority="4806" aboveAverage="0" equalAverage="0" bottom="0" percent="0" rank="0" text="" dxfId="36">
      <formula>#ref!="YES"</formula>
    </cfRule>
  </conditionalFormatting>
  <conditionalFormatting sqref="J100">
    <cfRule type="expression" priority="4807" aboveAverage="0" equalAverage="0" bottom="0" percent="0" rank="0" text="" dxfId="36">
      <formula>#ref!="YES"</formula>
    </cfRule>
  </conditionalFormatting>
  <conditionalFormatting sqref="K100">
    <cfRule type="expression" priority="4808" aboveAverage="0" equalAverage="0" bottom="0" percent="0" rank="0" text="" dxfId="36">
      <formula>#ref!="YES"</formula>
    </cfRule>
  </conditionalFormatting>
  <conditionalFormatting sqref="L100">
    <cfRule type="expression" priority="4809" aboveAverage="0" equalAverage="0" bottom="0" percent="0" rank="0" text="" dxfId="36">
      <formula>#ref!="YES"</formula>
    </cfRule>
  </conditionalFormatting>
  <conditionalFormatting sqref="M100">
    <cfRule type="expression" priority="4810" aboveAverage="0" equalAverage="0" bottom="0" percent="0" rank="0" text="" dxfId="36">
      <formula>#ref!="YES"</formula>
    </cfRule>
  </conditionalFormatting>
  <conditionalFormatting sqref="N100">
    <cfRule type="expression" priority="4811" aboveAverage="0" equalAverage="0" bottom="0" percent="0" rank="0" text="" dxfId="36">
      <formula>#ref!="YES"</formula>
    </cfRule>
  </conditionalFormatting>
  <conditionalFormatting sqref="O100">
    <cfRule type="expression" priority="4812" aboveAverage="0" equalAverage="0" bottom="0" percent="0" rank="0" text="" dxfId="36">
      <formula>#ref!="YES"</formula>
    </cfRule>
  </conditionalFormatting>
  <conditionalFormatting sqref="P100">
    <cfRule type="expression" priority="4813" aboveAverage="0" equalAverage="0" bottom="0" percent="0" rank="0" text="" dxfId="36">
      <formula>#ref!="YES"</formula>
    </cfRule>
  </conditionalFormatting>
  <conditionalFormatting sqref="Q100">
    <cfRule type="expression" priority="4814" aboveAverage="0" equalAverage="0" bottom="0" percent="0" rank="0" text="" dxfId="36">
      <formula>#ref!="YES"</formula>
    </cfRule>
  </conditionalFormatting>
  <conditionalFormatting sqref="R100">
    <cfRule type="expression" priority="4815" aboveAverage="0" equalAverage="0" bottom="0" percent="0" rank="0" text="" dxfId="36">
      <formula>#ref!="YES"</formula>
    </cfRule>
  </conditionalFormatting>
  <conditionalFormatting sqref="S100">
    <cfRule type="expression" priority="4816" aboveAverage="0" equalAverage="0" bottom="0" percent="0" rank="0" text="" dxfId="36">
      <formula>#ref!="YES"</formula>
    </cfRule>
  </conditionalFormatting>
  <conditionalFormatting sqref="T100">
    <cfRule type="expression" priority="4817" aboveAverage="0" equalAverage="0" bottom="0" percent="0" rank="0" text="" dxfId="36">
      <formula>#ref!="YES"</formula>
    </cfRule>
  </conditionalFormatting>
  <conditionalFormatting sqref="U100">
    <cfRule type="expression" priority="4818" aboveAverage="0" equalAverage="0" bottom="0" percent="0" rank="0" text="" dxfId="36">
      <formula>#ref!="YES"</formula>
    </cfRule>
  </conditionalFormatting>
  <conditionalFormatting sqref="V100">
    <cfRule type="expression" priority="4819" aboveAverage="0" equalAverage="0" bottom="0" percent="0" rank="0" text="" dxfId="36">
      <formula>#ref!="YES"</formula>
    </cfRule>
  </conditionalFormatting>
  <conditionalFormatting sqref="W100">
    <cfRule type="expression" priority="4820" aboveAverage="0" equalAverage="0" bottom="0" percent="0" rank="0" text="" dxfId="36">
      <formula>#ref!="YES"</formula>
    </cfRule>
  </conditionalFormatting>
  <conditionalFormatting sqref="X100">
    <cfRule type="expression" priority="4821" aboveAverage="0" equalAverage="0" bottom="0" percent="0" rank="0" text="" dxfId="36">
      <formula>#ref!="YES"</formula>
    </cfRule>
  </conditionalFormatting>
  <conditionalFormatting sqref="Y100">
    <cfRule type="expression" priority="4822" aboveAverage="0" equalAverage="0" bottom="0" percent="0" rank="0" text="" dxfId="36">
      <formula>#ref!="YES"</formula>
    </cfRule>
  </conditionalFormatting>
  <conditionalFormatting sqref="Z100">
    <cfRule type="expression" priority="4823" aboveAverage="0" equalAverage="0" bottom="0" percent="0" rank="0" text="" dxfId="36">
      <formula>#ref!="YES"</formula>
    </cfRule>
  </conditionalFormatting>
  <conditionalFormatting sqref="AA100">
    <cfRule type="expression" priority="4824" aboveAverage="0" equalAverage="0" bottom="0" percent="0" rank="0" text="" dxfId="36">
      <formula>#ref!="YES"</formula>
    </cfRule>
  </conditionalFormatting>
  <conditionalFormatting sqref="AB100">
    <cfRule type="expression" priority="4825" aboveAverage="0" equalAverage="0" bottom="0" percent="0" rank="0" text="" dxfId="36">
      <formula>#ref!="YES"</formula>
    </cfRule>
  </conditionalFormatting>
  <conditionalFormatting sqref="AC100">
    <cfRule type="expression" priority="4826" aboveAverage="0" equalAverage="0" bottom="0" percent="0" rank="0" text="" dxfId="36">
      <formula>#ref!="YES"</formula>
    </cfRule>
  </conditionalFormatting>
  <conditionalFormatting sqref="AD100">
    <cfRule type="expression" priority="4827" aboveAverage="0" equalAverage="0" bottom="0" percent="0" rank="0" text="" dxfId="36">
      <formula>#ref!="YES"</formula>
    </cfRule>
  </conditionalFormatting>
  <conditionalFormatting sqref="AE100">
    <cfRule type="expression" priority="4828" aboveAverage="0" equalAverage="0" bottom="0" percent="0" rank="0" text="" dxfId="36">
      <formula>#ref!="YES"</formula>
    </cfRule>
  </conditionalFormatting>
  <conditionalFormatting sqref="AF100">
    <cfRule type="expression" priority="4829" aboveAverage="0" equalAverage="0" bottom="0" percent="0" rank="0" text="" dxfId="36">
      <formula>#ref!="YES"</formula>
    </cfRule>
  </conditionalFormatting>
  <conditionalFormatting sqref="AG100">
    <cfRule type="expression" priority="4830" aboveAverage="0" equalAverage="0" bottom="0" percent="0" rank="0" text="" dxfId="36">
      <formula>#ref!="YES"</formula>
    </cfRule>
  </conditionalFormatting>
  <conditionalFormatting sqref="AH100">
    <cfRule type="expression" priority="4831" aboveAverage="0" equalAverage="0" bottom="0" percent="0" rank="0" text="" dxfId="36">
      <formula>#ref!="YES"</formula>
    </cfRule>
  </conditionalFormatting>
  <conditionalFormatting sqref="AI100">
    <cfRule type="expression" priority="4832" aboveAverage="0" equalAverage="0" bottom="0" percent="0" rank="0" text="" dxfId="36">
      <formula>#ref!="YES"</formula>
    </cfRule>
  </conditionalFormatting>
  <conditionalFormatting sqref="AJ100">
    <cfRule type="expression" priority="4833" aboveAverage="0" equalAverage="0" bottom="0" percent="0" rank="0" text="" dxfId="36">
      <formula>#ref!="YES"</formula>
    </cfRule>
  </conditionalFormatting>
  <conditionalFormatting sqref="B101">
    <cfRule type="expression" priority="4834" aboveAverage="0" equalAverage="0" bottom="0" percent="0" rank="0" text="" dxfId="36">
      <formula>#ref!="YES"</formula>
    </cfRule>
  </conditionalFormatting>
  <conditionalFormatting sqref="C101">
    <cfRule type="expression" priority="4835" aboveAverage="0" equalAverage="0" bottom="0" percent="0" rank="0" text="" dxfId="36">
      <formula>#ref!="YES"</formula>
    </cfRule>
  </conditionalFormatting>
  <conditionalFormatting sqref="D101">
    <cfRule type="expression" priority="4836" aboveAverage="0" equalAverage="0" bottom="0" percent="0" rank="0" text="" dxfId="36">
      <formula>#ref!="YES"</formula>
    </cfRule>
  </conditionalFormatting>
  <conditionalFormatting sqref="E101">
    <cfRule type="expression" priority="4837" aboveAverage="0" equalAverage="0" bottom="0" percent="0" rank="0" text="" dxfId="36">
      <formula>#ref!="YES"</formula>
    </cfRule>
  </conditionalFormatting>
  <conditionalFormatting sqref="F101">
    <cfRule type="expression" priority="4838" aboveAverage="0" equalAverage="0" bottom="0" percent="0" rank="0" text="" dxfId="36">
      <formula>#ref!="YES"</formula>
    </cfRule>
  </conditionalFormatting>
  <conditionalFormatting sqref="G101">
    <cfRule type="expression" priority="4839" aboveAverage="0" equalAverage="0" bottom="0" percent="0" rank="0" text="" dxfId="36">
      <formula>#ref!="YES"</formula>
    </cfRule>
  </conditionalFormatting>
  <conditionalFormatting sqref="H101">
    <cfRule type="expression" priority="4840" aboveAverage="0" equalAverage="0" bottom="0" percent="0" rank="0" text="" dxfId="36">
      <formula>#ref!="YES"</formula>
    </cfRule>
  </conditionalFormatting>
  <conditionalFormatting sqref="I101">
    <cfRule type="expression" priority="4841" aboveAverage="0" equalAverage="0" bottom="0" percent="0" rank="0" text="" dxfId="36">
      <formula>#ref!="YES"</formula>
    </cfRule>
  </conditionalFormatting>
  <conditionalFormatting sqref="J101">
    <cfRule type="expression" priority="4842" aboveAverage="0" equalAverage="0" bottom="0" percent="0" rank="0" text="" dxfId="36">
      <formula>#ref!="YES"</formula>
    </cfRule>
  </conditionalFormatting>
  <conditionalFormatting sqref="K101">
    <cfRule type="expression" priority="4843" aboveAverage="0" equalAverage="0" bottom="0" percent="0" rank="0" text="" dxfId="36">
      <formula>#ref!="YES"</formula>
    </cfRule>
  </conditionalFormatting>
  <conditionalFormatting sqref="L101">
    <cfRule type="expression" priority="4844" aboveAverage="0" equalAverage="0" bottom="0" percent="0" rank="0" text="" dxfId="36">
      <formula>#ref!="YES"</formula>
    </cfRule>
  </conditionalFormatting>
  <conditionalFormatting sqref="M101">
    <cfRule type="expression" priority="4845" aboveAverage="0" equalAverage="0" bottom="0" percent="0" rank="0" text="" dxfId="36">
      <formula>#ref!="YES"</formula>
    </cfRule>
  </conditionalFormatting>
  <conditionalFormatting sqref="N101">
    <cfRule type="expression" priority="4846" aboveAverage="0" equalAverage="0" bottom="0" percent="0" rank="0" text="" dxfId="36">
      <formula>#ref!="YES"</formula>
    </cfRule>
  </conditionalFormatting>
  <conditionalFormatting sqref="O101">
    <cfRule type="expression" priority="4847" aboveAverage="0" equalAverage="0" bottom="0" percent="0" rank="0" text="" dxfId="36">
      <formula>#ref!="YES"</formula>
    </cfRule>
  </conditionalFormatting>
  <conditionalFormatting sqref="P101">
    <cfRule type="expression" priority="4848" aboveAverage="0" equalAverage="0" bottom="0" percent="0" rank="0" text="" dxfId="36">
      <formula>#ref!="YES"</formula>
    </cfRule>
  </conditionalFormatting>
  <conditionalFormatting sqref="Q101">
    <cfRule type="expression" priority="4849" aboveAverage="0" equalAverage="0" bottom="0" percent="0" rank="0" text="" dxfId="36">
      <formula>#ref!="YES"</formula>
    </cfRule>
  </conditionalFormatting>
  <conditionalFormatting sqref="R101">
    <cfRule type="expression" priority="4850" aboveAverage="0" equalAverage="0" bottom="0" percent="0" rank="0" text="" dxfId="36">
      <formula>#ref!="YES"</formula>
    </cfRule>
  </conditionalFormatting>
  <conditionalFormatting sqref="S101">
    <cfRule type="expression" priority="4851" aboveAverage="0" equalAverage="0" bottom="0" percent="0" rank="0" text="" dxfId="36">
      <formula>#ref!="YES"</formula>
    </cfRule>
  </conditionalFormatting>
  <conditionalFormatting sqref="T101">
    <cfRule type="expression" priority="4852" aboveAverage="0" equalAverage="0" bottom="0" percent="0" rank="0" text="" dxfId="36">
      <formula>#ref!="YES"</formula>
    </cfRule>
  </conditionalFormatting>
  <conditionalFormatting sqref="U101">
    <cfRule type="expression" priority="4853" aboveAverage="0" equalAverage="0" bottom="0" percent="0" rank="0" text="" dxfId="36">
      <formula>#ref!="YES"</formula>
    </cfRule>
  </conditionalFormatting>
  <conditionalFormatting sqref="V101">
    <cfRule type="expression" priority="4854" aboveAverage="0" equalAverage="0" bottom="0" percent="0" rank="0" text="" dxfId="36">
      <formula>#ref!="YES"</formula>
    </cfRule>
  </conditionalFormatting>
  <conditionalFormatting sqref="W101">
    <cfRule type="expression" priority="4855" aboveAverage="0" equalAverage="0" bottom="0" percent="0" rank="0" text="" dxfId="36">
      <formula>#ref!="YES"</formula>
    </cfRule>
  </conditionalFormatting>
  <conditionalFormatting sqref="X101">
    <cfRule type="expression" priority="4856" aboveAverage="0" equalAverage="0" bottom="0" percent="0" rank="0" text="" dxfId="36">
      <formula>#ref!="YES"</formula>
    </cfRule>
  </conditionalFormatting>
  <conditionalFormatting sqref="Y101">
    <cfRule type="expression" priority="4857" aboveAverage="0" equalAverage="0" bottom="0" percent="0" rank="0" text="" dxfId="36">
      <formula>#ref!="YES"</formula>
    </cfRule>
  </conditionalFormatting>
  <conditionalFormatting sqref="Z101">
    <cfRule type="expression" priority="4858" aboveAverage="0" equalAverage="0" bottom="0" percent="0" rank="0" text="" dxfId="36">
      <formula>#ref!="YES"</formula>
    </cfRule>
  </conditionalFormatting>
  <conditionalFormatting sqref="AA101">
    <cfRule type="expression" priority="4859" aboveAverage="0" equalAverage="0" bottom="0" percent="0" rank="0" text="" dxfId="36">
      <formula>#ref!="YES"</formula>
    </cfRule>
  </conditionalFormatting>
  <conditionalFormatting sqref="AB101">
    <cfRule type="expression" priority="4860" aboveAverage="0" equalAverage="0" bottom="0" percent="0" rank="0" text="" dxfId="36">
      <formula>#ref!="YES"</formula>
    </cfRule>
  </conditionalFormatting>
  <conditionalFormatting sqref="AC101">
    <cfRule type="expression" priority="4861" aboveAverage="0" equalAverage="0" bottom="0" percent="0" rank="0" text="" dxfId="36">
      <formula>#ref!="YES"</formula>
    </cfRule>
  </conditionalFormatting>
  <conditionalFormatting sqref="AD101">
    <cfRule type="expression" priority="4862" aboveAverage="0" equalAverage="0" bottom="0" percent="0" rank="0" text="" dxfId="36">
      <formula>#ref!="YES"</formula>
    </cfRule>
  </conditionalFormatting>
  <conditionalFormatting sqref="AE101">
    <cfRule type="expression" priority="4863" aboveAverage="0" equalAverage="0" bottom="0" percent="0" rank="0" text="" dxfId="36">
      <formula>#ref!="YES"</formula>
    </cfRule>
  </conditionalFormatting>
  <conditionalFormatting sqref="AF101">
    <cfRule type="expression" priority="4864" aboveAverage="0" equalAverage="0" bottom="0" percent="0" rank="0" text="" dxfId="36">
      <formula>#ref!="YES"</formula>
    </cfRule>
  </conditionalFormatting>
  <conditionalFormatting sqref="AG101">
    <cfRule type="expression" priority="4865" aboveAverage="0" equalAverage="0" bottom="0" percent="0" rank="0" text="" dxfId="36">
      <formula>#ref!="YES"</formula>
    </cfRule>
  </conditionalFormatting>
  <conditionalFormatting sqref="AH101">
    <cfRule type="expression" priority="4866" aboveAverage="0" equalAverage="0" bottom="0" percent="0" rank="0" text="" dxfId="36">
      <formula>#ref!="YES"</formula>
    </cfRule>
  </conditionalFormatting>
  <conditionalFormatting sqref="AI101">
    <cfRule type="expression" priority="4867" aboveAverage="0" equalAverage="0" bottom="0" percent="0" rank="0" text="" dxfId="36">
      <formula>#ref!="YES"</formula>
    </cfRule>
  </conditionalFormatting>
  <conditionalFormatting sqref="AJ101">
    <cfRule type="expression" priority="4868" aboveAverage="0" equalAverage="0" bottom="0" percent="0" rank="0" text="" dxfId="36">
      <formula>#ref!="YES"</formula>
    </cfRule>
  </conditionalFormatting>
  <conditionalFormatting sqref="B102">
    <cfRule type="expression" priority="4869" aboveAverage="0" equalAverage="0" bottom="0" percent="0" rank="0" text="" dxfId="36">
      <formula>#ref!="YES"</formula>
    </cfRule>
  </conditionalFormatting>
  <conditionalFormatting sqref="C102">
    <cfRule type="expression" priority="4870" aboveAverage="0" equalAverage="0" bottom="0" percent="0" rank="0" text="" dxfId="36">
      <formula>#ref!="YES"</formula>
    </cfRule>
  </conditionalFormatting>
  <conditionalFormatting sqref="D102">
    <cfRule type="expression" priority="4871" aboveAverage="0" equalAverage="0" bottom="0" percent="0" rank="0" text="" dxfId="36">
      <formula>#ref!="YES"</formula>
    </cfRule>
  </conditionalFormatting>
  <conditionalFormatting sqref="E102">
    <cfRule type="expression" priority="4872" aboveAverage="0" equalAverage="0" bottom="0" percent="0" rank="0" text="" dxfId="36">
      <formula>#ref!="YES"</formula>
    </cfRule>
  </conditionalFormatting>
  <conditionalFormatting sqref="F102">
    <cfRule type="expression" priority="4873" aboveAverage="0" equalAverage="0" bottom="0" percent="0" rank="0" text="" dxfId="36">
      <formula>#ref!="YES"</formula>
    </cfRule>
  </conditionalFormatting>
  <conditionalFormatting sqref="G102">
    <cfRule type="expression" priority="4874" aboveAverage="0" equalAverage="0" bottom="0" percent="0" rank="0" text="" dxfId="36">
      <formula>#ref!="YES"</formula>
    </cfRule>
  </conditionalFormatting>
  <conditionalFormatting sqref="H102">
    <cfRule type="expression" priority="4875" aboveAverage="0" equalAverage="0" bottom="0" percent="0" rank="0" text="" dxfId="36">
      <formula>#ref!="YES"</formula>
    </cfRule>
  </conditionalFormatting>
  <conditionalFormatting sqref="I102">
    <cfRule type="expression" priority="4876" aboveAverage="0" equalAverage="0" bottom="0" percent="0" rank="0" text="" dxfId="36">
      <formula>#ref!="YES"</formula>
    </cfRule>
  </conditionalFormatting>
  <conditionalFormatting sqref="J102">
    <cfRule type="expression" priority="4877" aboveAverage="0" equalAverage="0" bottom="0" percent="0" rank="0" text="" dxfId="36">
      <formula>#ref!="YES"</formula>
    </cfRule>
  </conditionalFormatting>
  <conditionalFormatting sqref="K102">
    <cfRule type="expression" priority="4878" aboveAverage="0" equalAverage="0" bottom="0" percent="0" rank="0" text="" dxfId="36">
      <formula>#ref!="YES"</formula>
    </cfRule>
  </conditionalFormatting>
  <conditionalFormatting sqref="L102">
    <cfRule type="expression" priority="4879" aboveAverage="0" equalAverage="0" bottom="0" percent="0" rank="0" text="" dxfId="36">
      <formula>#ref!="YES"</formula>
    </cfRule>
  </conditionalFormatting>
  <conditionalFormatting sqref="M102">
    <cfRule type="expression" priority="4880" aboveAverage="0" equalAverage="0" bottom="0" percent="0" rank="0" text="" dxfId="36">
      <formula>#ref!="YES"</formula>
    </cfRule>
  </conditionalFormatting>
  <conditionalFormatting sqref="N102">
    <cfRule type="expression" priority="4881" aboveAverage="0" equalAverage="0" bottom="0" percent="0" rank="0" text="" dxfId="36">
      <formula>#ref!="YES"</formula>
    </cfRule>
  </conditionalFormatting>
  <conditionalFormatting sqref="O102">
    <cfRule type="expression" priority="4882" aboveAverage="0" equalAverage="0" bottom="0" percent="0" rank="0" text="" dxfId="36">
      <formula>#ref!="YES"</formula>
    </cfRule>
  </conditionalFormatting>
  <conditionalFormatting sqref="P102">
    <cfRule type="expression" priority="4883" aboveAverage="0" equalAverage="0" bottom="0" percent="0" rank="0" text="" dxfId="36">
      <formula>#ref!="YES"</formula>
    </cfRule>
  </conditionalFormatting>
  <conditionalFormatting sqref="Q102">
    <cfRule type="expression" priority="4884" aboveAverage="0" equalAverage="0" bottom="0" percent="0" rank="0" text="" dxfId="36">
      <formula>#ref!="YES"</formula>
    </cfRule>
  </conditionalFormatting>
  <conditionalFormatting sqref="R102">
    <cfRule type="expression" priority="4885" aboveAverage="0" equalAverage="0" bottom="0" percent="0" rank="0" text="" dxfId="36">
      <formula>#ref!="YES"</formula>
    </cfRule>
  </conditionalFormatting>
  <conditionalFormatting sqref="S102">
    <cfRule type="expression" priority="4886" aboveAverage="0" equalAverage="0" bottom="0" percent="0" rank="0" text="" dxfId="36">
      <formula>#ref!="YES"</formula>
    </cfRule>
  </conditionalFormatting>
  <conditionalFormatting sqref="T102">
    <cfRule type="expression" priority="4887" aboveAverage="0" equalAverage="0" bottom="0" percent="0" rank="0" text="" dxfId="36">
      <formula>#ref!="YES"</formula>
    </cfRule>
  </conditionalFormatting>
  <conditionalFormatting sqref="U102">
    <cfRule type="expression" priority="4888" aboveAverage="0" equalAverage="0" bottom="0" percent="0" rank="0" text="" dxfId="36">
      <formula>#ref!="YES"</formula>
    </cfRule>
  </conditionalFormatting>
  <conditionalFormatting sqref="V102">
    <cfRule type="expression" priority="4889" aboveAverage="0" equalAverage="0" bottom="0" percent="0" rank="0" text="" dxfId="36">
      <formula>#ref!="YES"</formula>
    </cfRule>
  </conditionalFormatting>
  <conditionalFormatting sqref="W102">
    <cfRule type="expression" priority="4890" aboveAverage="0" equalAverage="0" bottom="0" percent="0" rank="0" text="" dxfId="36">
      <formula>#ref!="YES"</formula>
    </cfRule>
  </conditionalFormatting>
  <conditionalFormatting sqref="X102">
    <cfRule type="expression" priority="4891" aboveAverage="0" equalAverage="0" bottom="0" percent="0" rank="0" text="" dxfId="36">
      <formula>#ref!="YES"</formula>
    </cfRule>
  </conditionalFormatting>
  <conditionalFormatting sqref="Y102">
    <cfRule type="expression" priority="4892" aboveAverage="0" equalAverage="0" bottom="0" percent="0" rank="0" text="" dxfId="36">
      <formula>#ref!="YES"</formula>
    </cfRule>
  </conditionalFormatting>
  <conditionalFormatting sqref="Z102">
    <cfRule type="expression" priority="4893" aboveAverage="0" equalAverage="0" bottom="0" percent="0" rank="0" text="" dxfId="36">
      <formula>#ref!="YES"</formula>
    </cfRule>
  </conditionalFormatting>
  <conditionalFormatting sqref="AA102">
    <cfRule type="expression" priority="4894" aboveAverage="0" equalAverage="0" bottom="0" percent="0" rank="0" text="" dxfId="36">
      <formula>#ref!="YES"</formula>
    </cfRule>
  </conditionalFormatting>
  <conditionalFormatting sqref="AB102">
    <cfRule type="expression" priority="4895" aboveAverage="0" equalAverage="0" bottom="0" percent="0" rank="0" text="" dxfId="36">
      <formula>#ref!="YES"</formula>
    </cfRule>
  </conditionalFormatting>
  <conditionalFormatting sqref="AC102">
    <cfRule type="expression" priority="4896" aboveAverage="0" equalAverage="0" bottom="0" percent="0" rank="0" text="" dxfId="36">
      <formula>#ref!="YES"</formula>
    </cfRule>
  </conditionalFormatting>
  <conditionalFormatting sqref="AD102">
    <cfRule type="expression" priority="4897" aboveAverage="0" equalAverage="0" bottom="0" percent="0" rank="0" text="" dxfId="36">
      <formula>#ref!="YES"</formula>
    </cfRule>
  </conditionalFormatting>
  <conditionalFormatting sqref="AE102">
    <cfRule type="expression" priority="4898" aboveAverage="0" equalAverage="0" bottom="0" percent="0" rank="0" text="" dxfId="36">
      <formula>#ref!="YES"</formula>
    </cfRule>
  </conditionalFormatting>
  <conditionalFormatting sqref="AF102">
    <cfRule type="expression" priority="4899" aboveAverage="0" equalAverage="0" bottom="0" percent="0" rank="0" text="" dxfId="36">
      <formula>#ref!="YES"</formula>
    </cfRule>
  </conditionalFormatting>
  <conditionalFormatting sqref="AG102">
    <cfRule type="expression" priority="4900" aboveAverage="0" equalAverage="0" bottom="0" percent="0" rank="0" text="" dxfId="36">
      <formula>#ref!="YES"</formula>
    </cfRule>
  </conditionalFormatting>
  <conditionalFormatting sqref="AH102">
    <cfRule type="expression" priority="4901" aboveAverage="0" equalAverage="0" bottom="0" percent="0" rank="0" text="" dxfId="36">
      <formula>#ref!="YES"</formula>
    </cfRule>
  </conditionalFormatting>
  <conditionalFormatting sqref="AI102">
    <cfRule type="expression" priority="4902" aboveAverage="0" equalAverage="0" bottom="0" percent="0" rank="0" text="" dxfId="36">
      <formula>#ref!="YES"</formula>
    </cfRule>
  </conditionalFormatting>
  <conditionalFormatting sqref="AJ102">
    <cfRule type="expression" priority="4903" aboveAverage="0" equalAverage="0" bottom="0" percent="0" rank="0" text="" dxfId="36">
      <formula>#ref!="YES"</formula>
    </cfRule>
  </conditionalFormatting>
  <conditionalFormatting sqref="B103">
    <cfRule type="expression" priority="4904" aboveAverage="0" equalAverage="0" bottom="0" percent="0" rank="0" text="" dxfId="36">
      <formula>#ref!="YES"</formula>
    </cfRule>
  </conditionalFormatting>
  <conditionalFormatting sqref="C103">
    <cfRule type="expression" priority="4905" aboveAverage="0" equalAverage="0" bottom="0" percent="0" rank="0" text="" dxfId="36">
      <formula>#ref!="YES"</formula>
    </cfRule>
  </conditionalFormatting>
  <conditionalFormatting sqref="D103">
    <cfRule type="expression" priority="4906" aboveAverage="0" equalAverage="0" bottom="0" percent="0" rank="0" text="" dxfId="36">
      <formula>#ref!="YES"</formula>
    </cfRule>
  </conditionalFormatting>
  <conditionalFormatting sqref="E103">
    <cfRule type="expression" priority="4907" aboveAverage="0" equalAverage="0" bottom="0" percent="0" rank="0" text="" dxfId="36">
      <formula>#ref!="YES"</formula>
    </cfRule>
  </conditionalFormatting>
  <conditionalFormatting sqref="F103">
    <cfRule type="expression" priority="4908" aboveAverage="0" equalAverage="0" bottom="0" percent="0" rank="0" text="" dxfId="36">
      <formula>#ref!="YES"</formula>
    </cfRule>
  </conditionalFormatting>
  <conditionalFormatting sqref="G103">
    <cfRule type="expression" priority="4909" aboveAverage="0" equalAverage="0" bottom="0" percent="0" rank="0" text="" dxfId="36">
      <formula>#ref!="YES"</formula>
    </cfRule>
  </conditionalFormatting>
  <conditionalFormatting sqref="H103">
    <cfRule type="expression" priority="4910" aboveAverage="0" equalAverage="0" bottom="0" percent="0" rank="0" text="" dxfId="36">
      <formula>#ref!="YES"</formula>
    </cfRule>
  </conditionalFormatting>
  <conditionalFormatting sqref="I103">
    <cfRule type="expression" priority="4911" aboveAverage="0" equalAverage="0" bottom="0" percent="0" rank="0" text="" dxfId="36">
      <formula>#ref!="YES"</formula>
    </cfRule>
  </conditionalFormatting>
  <conditionalFormatting sqref="J103">
    <cfRule type="expression" priority="4912" aboveAverage="0" equalAverage="0" bottom="0" percent="0" rank="0" text="" dxfId="36">
      <formula>#ref!="YES"</formula>
    </cfRule>
  </conditionalFormatting>
  <conditionalFormatting sqref="K103">
    <cfRule type="expression" priority="4913" aboveAverage="0" equalAverage="0" bottom="0" percent="0" rank="0" text="" dxfId="36">
      <formula>#ref!="YES"</formula>
    </cfRule>
  </conditionalFormatting>
  <conditionalFormatting sqref="L103">
    <cfRule type="expression" priority="4914" aboveAverage="0" equalAverage="0" bottom="0" percent="0" rank="0" text="" dxfId="36">
      <formula>#ref!="YES"</formula>
    </cfRule>
  </conditionalFormatting>
  <conditionalFormatting sqref="M103">
    <cfRule type="expression" priority="4915" aboveAverage="0" equalAverage="0" bottom="0" percent="0" rank="0" text="" dxfId="36">
      <formula>#ref!="YES"</formula>
    </cfRule>
  </conditionalFormatting>
  <conditionalFormatting sqref="N103">
    <cfRule type="expression" priority="4916" aboveAverage="0" equalAverage="0" bottom="0" percent="0" rank="0" text="" dxfId="36">
      <formula>#ref!="YES"</formula>
    </cfRule>
  </conditionalFormatting>
  <conditionalFormatting sqref="O103">
    <cfRule type="expression" priority="4917" aboveAverage="0" equalAverage="0" bottom="0" percent="0" rank="0" text="" dxfId="36">
      <formula>#ref!="YES"</formula>
    </cfRule>
  </conditionalFormatting>
  <conditionalFormatting sqref="P103">
    <cfRule type="expression" priority="4918" aboveAverage="0" equalAverage="0" bottom="0" percent="0" rank="0" text="" dxfId="36">
      <formula>#ref!="YES"</formula>
    </cfRule>
  </conditionalFormatting>
  <conditionalFormatting sqref="Q103">
    <cfRule type="expression" priority="4919" aboveAverage="0" equalAverage="0" bottom="0" percent="0" rank="0" text="" dxfId="36">
      <formula>#ref!="YES"</formula>
    </cfRule>
  </conditionalFormatting>
  <conditionalFormatting sqref="R103">
    <cfRule type="expression" priority="4920" aboveAverage="0" equalAverage="0" bottom="0" percent="0" rank="0" text="" dxfId="36">
      <formula>#ref!="YES"</formula>
    </cfRule>
  </conditionalFormatting>
  <conditionalFormatting sqref="S103">
    <cfRule type="expression" priority="4921" aboveAverage="0" equalAverage="0" bottom="0" percent="0" rank="0" text="" dxfId="36">
      <formula>#ref!="YES"</formula>
    </cfRule>
  </conditionalFormatting>
  <conditionalFormatting sqref="T103">
    <cfRule type="expression" priority="4922" aboveAverage="0" equalAverage="0" bottom="0" percent="0" rank="0" text="" dxfId="36">
      <formula>#ref!="YES"</formula>
    </cfRule>
  </conditionalFormatting>
  <conditionalFormatting sqref="U103">
    <cfRule type="expression" priority="4923" aboveAverage="0" equalAverage="0" bottom="0" percent="0" rank="0" text="" dxfId="36">
      <formula>#ref!="YES"</formula>
    </cfRule>
  </conditionalFormatting>
  <conditionalFormatting sqref="V103">
    <cfRule type="expression" priority="4924" aboveAverage="0" equalAverage="0" bottom="0" percent="0" rank="0" text="" dxfId="36">
      <formula>#ref!="YES"</formula>
    </cfRule>
  </conditionalFormatting>
  <conditionalFormatting sqref="W103">
    <cfRule type="expression" priority="4925" aboveAverage="0" equalAverage="0" bottom="0" percent="0" rank="0" text="" dxfId="36">
      <formula>#ref!="YES"</formula>
    </cfRule>
  </conditionalFormatting>
  <conditionalFormatting sqref="X103">
    <cfRule type="expression" priority="4926" aboveAverage="0" equalAverage="0" bottom="0" percent="0" rank="0" text="" dxfId="36">
      <formula>#ref!="YES"</formula>
    </cfRule>
  </conditionalFormatting>
  <conditionalFormatting sqref="Y103">
    <cfRule type="expression" priority="4927" aboveAverage="0" equalAverage="0" bottom="0" percent="0" rank="0" text="" dxfId="36">
      <formula>#ref!="YES"</formula>
    </cfRule>
  </conditionalFormatting>
  <conditionalFormatting sqref="Z103">
    <cfRule type="expression" priority="4928" aboveAverage="0" equalAverage="0" bottom="0" percent="0" rank="0" text="" dxfId="36">
      <formula>#ref!="YES"</formula>
    </cfRule>
  </conditionalFormatting>
  <conditionalFormatting sqref="AA103">
    <cfRule type="expression" priority="4929" aboveAverage="0" equalAverage="0" bottom="0" percent="0" rank="0" text="" dxfId="36">
      <formula>#ref!="YES"</formula>
    </cfRule>
  </conditionalFormatting>
  <conditionalFormatting sqref="AB103">
    <cfRule type="expression" priority="4930" aboveAverage="0" equalAverage="0" bottom="0" percent="0" rank="0" text="" dxfId="36">
      <formula>#ref!="YES"</formula>
    </cfRule>
  </conditionalFormatting>
  <conditionalFormatting sqref="AC103">
    <cfRule type="expression" priority="4931" aboveAverage="0" equalAverage="0" bottom="0" percent="0" rank="0" text="" dxfId="36">
      <formula>#ref!="YES"</formula>
    </cfRule>
  </conditionalFormatting>
  <conditionalFormatting sqref="AD103">
    <cfRule type="expression" priority="4932" aboveAverage="0" equalAverage="0" bottom="0" percent="0" rank="0" text="" dxfId="36">
      <formula>#ref!="YES"</formula>
    </cfRule>
  </conditionalFormatting>
  <conditionalFormatting sqref="AE103">
    <cfRule type="expression" priority="4933" aboveAverage="0" equalAverage="0" bottom="0" percent="0" rank="0" text="" dxfId="36">
      <formula>#ref!="YES"</formula>
    </cfRule>
  </conditionalFormatting>
  <conditionalFormatting sqref="AF103">
    <cfRule type="expression" priority="4934" aboveAverage="0" equalAverage="0" bottom="0" percent="0" rank="0" text="" dxfId="36">
      <formula>#ref!="YES"</formula>
    </cfRule>
  </conditionalFormatting>
  <conditionalFormatting sqref="AG103">
    <cfRule type="expression" priority="4935" aboveAverage="0" equalAverage="0" bottom="0" percent="0" rank="0" text="" dxfId="36">
      <formula>#ref!="YES"</formula>
    </cfRule>
  </conditionalFormatting>
  <conditionalFormatting sqref="AH103">
    <cfRule type="expression" priority="4936" aboveAverage="0" equalAverage="0" bottom="0" percent="0" rank="0" text="" dxfId="36">
      <formula>#ref!="YES"</formula>
    </cfRule>
  </conditionalFormatting>
  <conditionalFormatting sqref="AI103">
    <cfRule type="expression" priority="4937" aboveAverage="0" equalAverage="0" bottom="0" percent="0" rank="0" text="" dxfId="36">
      <formula>#ref!="YES"</formula>
    </cfRule>
  </conditionalFormatting>
  <conditionalFormatting sqref="AJ103">
    <cfRule type="expression" priority="4938" aboveAverage="0" equalAverage="0" bottom="0" percent="0" rank="0" text="" dxfId="36">
      <formula>#ref!="YES"</formula>
    </cfRule>
  </conditionalFormatting>
  <conditionalFormatting sqref="B104">
    <cfRule type="expression" priority="4939" aboveAverage="0" equalAverage="0" bottom="0" percent="0" rank="0" text="" dxfId="36">
      <formula>#ref!="YES"</formula>
    </cfRule>
  </conditionalFormatting>
  <conditionalFormatting sqref="C104">
    <cfRule type="expression" priority="4940" aboveAverage="0" equalAverage="0" bottom="0" percent="0" rank="0" text="" dxfId="36">
      <formula>#ref!="YES"</formula>
    </cfRule>
  </conditionalFormatting>
  <conditionalFormatting sqref="D104">
    <cfRule type="expression" priority="4941" aboveAverage="0" equalAverage="0" bottom="0" percent="0" rank="0" text="" dxfId="36">
      <formula>#ref!="YES"</formula>
    </cfRule>
  </conditionalFormatting>
  <conditionalFormatting sqref="E104">
    <cfRule type="expression" priority="4942" aboveAverage="0" equalAverage="0" bottom="0" percent="0" rank="0" text="" dxfId="36">
      <formula>#ref!="YES"</formula>
    </cfRule>
  </conditionalFormatting>
  <conditionalFormatting sqref="F104">
    <cfRule type="expression" priority="4943" aboveAverage="0" equalAverage="0" bottom="0" percent="0" rank="0" text="" dxfId="36">
      <formula>#ref!="YES"</formula>
    </cfRule>
  </conditionalFormatting>
  <conditionalFormatting sqref="G104">
    <cfRule type="expression" priority="4944" aboveAverage="0" equalAverage="0" bottom="0" percent="0" rank="0" text="" dxfId="36">
      <formula>#ref!="YES"</formula>
    </cfRule>
  </conditionalFormatting>
  <conditionalFormatting sqref="H104">
    <cfRule type="expression" priority="4945" aboveAverage="0" equalAverage="0" bottom="0" percent="0" rank="0" text="" dxfId="36">
      <formula>#ref!="YES"</formula>
    </cfRule>
  </conditionalFormatting>
  <conditionalFormatting sqref="I104">
    <cfRule type="expression" priority="4946" aboveAverage="0" equalAverage="0" bottom="0" percent="0" rank="0" text="" dxfId="36">
      <formula>#ref!="YES"</formula>
    </cfRule>
  </conditionalFormatting>
  <conditionalFormatting sqref="J104">
    <cfRule type="expression" priority="4947" aboveAverage="0" equalAverage="0" bottom="0" percent="0" rank="0" text="" dxfId="36">
      <formula>#ref!="YES"</formula>
    </cfRule>
  </conditionalFormatting>
  <conditionalFormatting sqref="K104">
    <cfRule type="expression" priority="4948" aboveAverage="0" equalAverage="0" bottom="0" percent="0" rank="0" text="" dxfId="36">
      <formula>#ref!="YES"</formula>
    </cfRule>
  </conditionalFormatting>
  <conditionalFormatting sqref="L104">
    <cfRule type="expression" priority="4949" aboveAverage="0" equalAverage="0" bottom="0" percent="0" rank="0" text="" dxfId="36">
      <formula>#ref!="YES"</formula>
    </cfRule>
  </conditionalFormatting>
  <conditionalFormatting sqref="M104">
    <cfRule type="expression" priority="4950" aboveAverage="0" equalAverage="0" bottom="0" percent="0" rank="0" text="" dxfId="36">
      <formula>#ref!="YES"</formula>
    </cfRule>
  </conditionalFormatting>
  <conditionalFormatting sqref="N104">
    <cfRule type="expression" priority="4951" aboveAverage="0" equalAverage="0" bottom="0" percent="0" rank="0" text="" dxfId="36">
      <formula>#ref!="YES"</formula>
    </cfRule>
  </conditionalFormatting>
  <conditionalFormatting sqref="O104">
    <cfRule type="expression" priority="4952" aboveAverage="0" equalAverage="0" bottom="0" percent="0" rank="0" text="" dxfId="36">
      <formula>#ref!="YES"</formula>
    </cfRule>
  </conditionalFormatting>
  <conditionalFormatting sqref="P104">
    <cfRule type="expression" priority="4953" aboveAverage="0" equalAverage="0" bottom="0" percent="0" rank="0" text="" dxfId="36">
      <formula>#ref!="YES"</formula>
    </cfRule>
  </conditionalFormatting>
  <conditionalFormatting sqref="Q104">
    <cfRule type="expression" priority="4954" aboveAverage="0" equalAverage="0" bottom="0" percent="0" rank="0" text="" dxfId="36">
      <formula>#ref!="YES"</formula>
    </cfRule>
  </conditionalFormatting>
  <conditionalFormatting sqref="R104">
    <cfRule type="expression" priority="4955" aboveAverage="0" equalAverage="0" bottom="0" percent="0" rank="0" text="" dxfId="36">
      <formula>#ref!="YES"</formula>
    </cfRule>
  </conditionalFormatting>
  <conditionalFormatting sqref="S104">
    <cfRule type="expression" priority="4956" aboveAverage="0" equalAverage="0" bottom="0" percent="0" rank="0" text="" dxfId="36">
      <formula>#ref!="YES"</formula>
    </cfRule>
  </conditionalFormatting>
  <conditionalFormatting sqref="T104">
    <cfRule type="expression" priority="4957" aboveAverage="0" equalAverage="0" bottom="0" percent="0" rank="0" text="" dxfId="36">
      <formula>#ref!="YES"</formula>
    </cfRule>
  </conditionalFormatting>
  <conditionalFormatting sqref="U104">
    <cfRule type="expression" priority="4958" aboveAverage="0" equalAverage="0" bottom="0" percent="0" rank="0" text="" dxfId="36">
      <formula>#ref!="YES"</formula>
    </cfRule>
  </conditionalFormatting>
  <conditionalFormatting sqref="V104">
    <cfRule type="expression" priority="4959" aboveAverage="0" equalAverage="0" bottom="0" percent="0" rank="0" text="" dxfId="36">
      <formula>#ref!="YES"</formula>
    </cfRule>
  </conditionalFormatting>
  <conditionalFormatting sqref="W104">
    <cfRule type="expression" priority="4960" aboveAverage="0" equalAverage="0" bottom="0" percent="0" rank="0" text="" dxfId="36">
      <formula>#ref!="YES"</formula>
    </cfRule>
  </conditionalFormatting>
  <conditionalFormatting sqref="X104">
    <cfRule type="expression" priority="4961" aboveAverage="0" equalAverage="0" bottom="0" percent="0" rank="0" text="" dxfId="36">
      <formula>#ref!="YES"</formula>
    </cfRule>
  </conditionalFormatting>
  <conditionalFormatting sqref="Y104">
    <cfRule type="expression" priority="4962" aboveAverage="0" equalAverage="0" bottom="0" percent="0" rank="0" text="" dxfId="36">
      <formula>#ref!="YES"</formula>
    </cfRule>
  </conditionalFormatting>
  <conditionalFormatting sqref="Z104">
    <cfRule type="expression" priority="4963" aboveAverage="0" equalAverage="0" bottom="0" percent="0" rank="0" text="" dxfId="36">
      <formula>#ref!="YES"</formula>
    </cfRule>
  </conditionalFormatting>
  <conditionalFormatting sqref="AA104">
    <cfRule type="expression" priority="4964" aboveAverage="0" equalAverage="0" bottom="0" percent="0" rank="0" text="" dxfId="36">
      <formula>#ref!="YES"</formula>
    </cfRule>
  </conditionalFormatting>
  <conditionalFormatting sqref="AB104">
    <cfRule type="expression" priority="4965" aboveAverage="0" equalAverage="0" bottom="0" percent="0" rank="0" text="" dxfId="36">
      <formula>#ref!="YES"</formula>
    </cfRule>
  </conditionalFormatting>
  <conditionalFormatting sqref="AC104">
    <cfRule type="expression" priority="4966" aboveAverage="0" equalAverage="0" bottom="0" percent="0" rank="0" text="" dxfId="36">
      <formula>#ref!="YES"</formula>
    </cfRule>
  </conditionalFormatting>
  <conditionalFormatting sqref="AD104">
    <cfRule type="expression" priority="4967" aboveAverage="0" equalAverage="0" bottom="0" percent="0" rank="0" text="" dxfId="36">
      <formula>#ref!="YES"</formula>
    </cfRule>
  </conditionalFormatting>
  <conditionalFormatting sqref="AE104">
    <cfRule type="expression" priority="4968" aboveAverage="0" equalAverage="0" bottom="0" percent="0" rank="0" text="" dxfId="36">
      <formula>#ref!="YES"</formula>
    </cfRule>
  </conditionalFormatting>
  <conditionalFormatting sqref="AF104">
    <cfRule type="expression" priority="4969" aboveAverage="0" equalAverage="0" bottom="0" percent="0" rank="0" text="" dxfId="36">
      <formula>#ref!="YES"</formula>
    </cfRule>
  </conditionalFormatting>
  <conditionalFormatting sqref="AG104">
    <cfRule type="expression" priority="4970" aboveAverage="0" equalAverage="0" bottom="0" percent="0" rank="0" text="" dxfId="36">
      <formula>#ref!="YES"</formula>
    </cfRule>
  </conditionalFormatting>
  <conditionalFormatting sqref="AH104">
    <cfRule type="expression" priority="4971" aboveAverage="0" equalAverage="0" bottom="0" percent="0" rank="0" text="" dxfId="36">
      <formula>#ref!="YES"</formula>
    </cfRule>
  </conditionalFormatting>
  <conditionalFormatting sqref="AI104">
    <cfRule type="expression" priority="4972" aboveAverage="0" equalAverage="0" bottom="0" percent="0" rank="0" text="" dxfId="36">
      <formula>#ref!="YES"</formula>
    </cfRule>
  </conditionalFormatting>
  <conditionalFormatting sqref="AJ104">
    <cfRule type="expression" priority="4973" aboveAverage="0" equalAverage="0" bottom="0" percent="0" rank="0" text="" dxfId="36">
      <formula>#ref!="YES"</formula>
    </cfRule>
  </conditionalFormatting>
  <conditionalFormatting sqref="B105">
    <cfRule type="expression" priority="4974" aboveAverage="0" equalAverage="0" bottom="0" percent="0" rank="0" text="" dxfId="36">
      <formula>#ref!="YES"</formula>
    </cfRule>
  </conditionalFormatting>
  <conditionalFormatting sqref="C105">
    <cfRule type="expression" priority="4975" aboveAverage="0" equalAverage="0" bottom="0" percent="0" rank="0" text="" dxfId="36">
      <formula>#ref!="YES"</formula>
    </cfRule>
  </conditionalFormatting>
  <conditionalFormatting sqref="D105">
    <cfRule type="expression" priority="4976" aboveAverage="0" equalAverage="0" bottom="0" percent="0" rank="0" text="" dxfId="36">
      <formula>#ref!="YES"</formula>
    </cfRule>
  </conditionalFormatting>
  <conditionalFormatting sqref="E105">
    <cfRule type="expression" priority="4977" aboveAverage="0" equalAverage="0" bottom="0" percent="0" rank="0" text="" dxfId="36">
      <formula>#ref!="YES"</formula>
    </cfRule>
  </conditionalFormatting>
  <conditionalFormatting sqref="F105">
    <cfRule type="expression" priority="4978" aboveAverage="0" equalAverage="0" bottom="0" percent="0" rank="0" text="" dxfId="36">
      <formula>#ref!="YES"</formula>
    </cfRule>
  </conditionalFormatting>
  <conditionalFormatting sqref="G105">
    <cfRule type="expression" priority="4979" aboveAverage="0" equalAverage="0" bottom="0" percent="0" rank="0" text="" dxfId="36">
      <formula>#ref!="YES"</formula>
    </cfRule>
  </conditionalFormatting>
  <conditionalFormatting sqref="H105">
    <cfRule type="expression" priority="4980" aboveAverage="0" equalAverage="0" bottom="0" percent="0" rank="0" text="" dxfId="36">
      <formula>#ref!="YES"</formula>
    </cfRule>
  </conditionalFormatting>
  <conditionalFormatting sqref="I105">
    <cfRule type="expression" priority="4981" aboveAverage="0" equalAverage="0" bottom="0" percent="0" rank="0" text="" dxfId="36">
      <formula>#ref!="YES"</formula>
    </cfRule>
  </conditionalFormatting>
  <conditionalFormatting sqref="J105">
    <cfRule type="expression" priority="4982" aboveAverage="0" equalAverage="0" bottom="0" percent="0" rank="0" text="" dxfId="36">
      <formula>#ref!="YES"</formula>
    </cfRule>
  </conditionalFormatting>
  <conditionalFormatting sqref="K105">
    <cfRule type="expression" priority="4983" aboveAverage="0" equalAverage="0" bottom="0" percent="0" rank="0" text="" dxfId="36">
      <formula>#ref!="YES"</formula>
    </cfRule>
  </conditionalFormatting>
  <conditionalFormatting sqref="L105">
    <cfRule type="expression" priority="4984" aboveAverage="0" equalAverage="0" bottom="0" percent="0" rank="0" text="" dxfId="36">
      <formula>#ref!="YES"</formula>
    </cfRule>
  </conditionalFormatting>
  <conditionalFormatting sqref="M105">
    <cfRule type="expression" priority="4985" aboveAverage="0" equalAverage="0" bottom="0" percent="0" rank="0" text="" dxfId="36">
      <formula>#ref!="YES"</formula>
    </cfRule>
  </conditionalFormatting>
  <conditionalFormatting sqref="N105">
    <cfRule type="expression" priority="4986" aboveAverage="0" equalAverage="0" bottom="0" percent="0" rank="0" text="" dxfId="36">
      <formula>#ref!="YES"</formula>
    </cfRule>
  </conditionalFormatting>
  <conditionalFormatting sqref="O105">
    <cfRule type="expression" priority="4987" aboveAverage="0" equalAverage="0" bottom="0" percent="0" rank="0" text="" dxfId="36">
      <formula>#ref!="YES"</formula>
    </cfRule>
  </conditionalFormatting>
  <conditionalFormatting sqref="P105">
    <cfRule type="expression" priority="4988" aboveAverage="0" equalAverage="0" bottom="0" percent="0" rank="0" text="" dxfId="36">
      <formula>#ref!="YES"</formula>
    </cfRule>
  </conditionalFormatting>
  <conditionalFormatting sqref="Q105">
    <cfRule type="expression" priority="4989" aboveAverage="0" equalAverage="0" bottom="0" percent="0" rank="0" text="" dxfId="36">
      <formula>#ref!="YES"</formula>
    </cfRule>
  </conditionalFormatting>
  <conditionalFormatting sqref="R105">
    <cfRule type="expression" priority="4990" aboveAverage="0" equalAverage="0" bottom="0" percent="0" rank="0" text="" dxfId="36">
      <formula>#ref!="YES"</formula>
    </cfRule>
  </conditionalFormatting>
  <conditionalFormatting sqref="S105">
    <cfRule type="expression" priority="4991" aboveAverage="0" equalAverage="0" bottom="0" percent="0" rank="0" text="" dxfId="36">
      <formula>#ref!="YES"</formula>
    </cfRule>
  </conditionalFormatting>
  <conditionalFormatting sqref="T105">
    <cfRule type="expression" priority="4992" aboveAverage="0" equalAverage="0" bottom="0" percent="0" rank="0" text="" dxfId="36">
      <formula>#ref!="YES"</formula>
    </cfRule>
  </conditionalFormatting>
  <conditionalFormatting sqref="U105">
    <cfRule type="expression" priority="4993" aboveAverage="0" equalAverage="0" bottom="0" percent="0" rank="0" text="" dxfId="36">
      <formula>#ref!="YES"</formula>
    </cfRule>
  </conditionalFormatting>
  <conditionalFormatting sqref="V105">
    <cfRule type="expression" priority="4994" aboveAverage="0" equalAverage="0" bottom="0" percent="0" rank="0" text="" dxfId="36">
      <formula>#ref!="YES"</formula>
    </cfRule>
  </conditionalFormatting>
  <conditionalFormatting sqref="W105">
    <cfRule type="expression" priority="4995" aboveAverage="0" equalAverage="0" bottom="0" percent="0" rank="0" text="" dxfId="36">
      <formula>#ref!="YES"</formula>
    </cfRule>
  </conditionalFormatting>
  <conditionalFormatting sqref="X105">
    <cfRule type="expression" priority="4996" aboveAverage="0" equalAverage="0" bottom="0" percent="0" rank="0" text="" dxfId="36">
      <formula>#ref!="YES"</formula>
    </cfRule>
  </conditionalFormatting>
  <conditionalFormatting sqref="Y105">
    <cfRule type="expression" priority="4997" aboveAverage="0" equalAverage="0" bottom="0" percent="0" rank="0" text="" dxfId="36">
      <formula>#ref!="YES"</formula>
    </cfRule>
  </conditionalFormatting>
  <conditionalFormatting sqref="Z105">
    <cfRule type="expression" priority="4998" aboveAverage="0" equalAverage="0" bottom="0" percent="0" rank="0" text="" dxfId="36">
      <formula>#ref!="YES"</formula>
    </cfRule>
  </conditionalFormatting>
  <conditionalFormatting sqref="AA105">
    <cfRule type="expression" priority="4999" aboveAverage="0" equalAverage="0" bottom="0" percent="0" rank="0" text="" dxfId="36">
      <formula>#ref!="YES"</formula>
    </cfRule>
  </conditionalFormatting>
  <conditionalFormatting sqref="AB105">
    <cfRule type="expression" priority="5000" aboveAverage="0" equalAverage="0" bottom="0" percent="0" rank="0" text="" dxfId="36">
      <formula>#ref!="YES"</formula>
    </cfRule>
  </conditionalFormatting>
  <conditionalFormatting sqref="AC105">
    <cfRule type="expression" priority="5001" aboveAverage="0" equalAverage="0" bottom="0" percent="0" rank="0" text="" dxfId="36">
      <formula>#ref!="YES"</formula>
    </cfRule>
  </conditionalFormatting>
  <conditionalFormatting sqref="AD105">
    <cfRule type="expression" priority="5002" aboveAverage="0" equalAverage="0" bottom="0" percent="0" rank="0" text="" dxfId="36">
      <formula>#ref!="YES"</formula>
    </cfRule>
  </conditionalFormatting>
  <conditionalFormatting sqref="AE105">
    <cfRule type="expression" priority="5003" aboveAverage="0" equalAverage="0" bottom="0" percent="0" rank="0" text="" dxfId="36">
      <formula>#ref!="YES"</formula>
    </cfRule>
  </conditionalFormatting>
  <conditionalFormatting sqref="AF105">
    <cfRule type="expression" priority="5004" aboveAverage="0" equalAverage="0" bottom="0" percent="0" rank="0" text="" dxfId="36">
      <formula>#ref!="YES"</formula>
    </cfRule>
  </conditionalFormatting>
  <conditionalFormatting sqref="AG105">
    <cfRule type="expression" priority="5005" aboveAverage="0" equalAverage="0" bottom="0" percent="0" rank="0" text="" dxfId="36">
      <formula>#ref!="YES"</formula>
    </cfRule>
  </conditionalFormatting>
  <conditionalFormatting sqref="AH105">
    <cfRule type="expression" priority="5006" aboveAverage="0" equalAverage="0" bottom="0" percent="0" rank="0" text="" dxfId="36">
      <formula>#ref!="YES"</formula>
    </cfRule>
  </conditionalFormatting>
  <conditionalFormatting sqref="AI105">
    <cfRule type="expression" priority="5007" aboveAverage="0" equalAverage="0" bottom="0" percent="0" rank="0" text="" dxfId="36">
      <formula>#ref!="YES"</formula>
    </cfRule>
  </conditionalFormatting>
  <conditionalFormatting sqref="AJ105">
    <cfRule type="expression" priority="5008" aboveAverage="0" equalAverage="0" bottom="0" percent="0" rank="0" text="" dxfId="36">
      <formula>#ref!="YES"</formula>
    </cfRule>
  </conditionalFormatting>
  <conditionalFormatting sqref="B106">
    <cfRule type="expression" priority="5009" aboveAverage="0" equalAverage="0" bottom="0" percent="0" rank="0" text="" dxfId="36">
      <formula>#ref!="YES"</formula>
    </cfRule>
  </conditionalFormatting>
  <conditionalFormatting sqref="C106">
    <cfRule type="expression" priority="5010" aboveAverage="0" equalAverage="0" bottom="0" percent="0" rank="0" text="" dxfId="36">
      <formula>#ref!="YES"</formula>
    </cfRule>
  </conditionalFormatting>
  <conditionalFormatting sqref="D106">
    <cfRule type="expression" priority="5011" aboveAverage="0" equalAverage="0" bottom="0" percent="0" rank="0" text="" dxfId="36">
      <formula>#ref!="YES"</formula>
    </cfRule>
  </conditionalFormatting>
  <conditionalFormatting sqref="E106">
    <cfRule type="expression" priority="5012" aboveAverage="0" equalAverage="0" bottom="0" percent="0" rank="0" text="" dxfId="36">
      <formula>#ref!="YES"</formula>
    </cfRule>
  </conditionalFormatting>
  <conditionalFormatting sqref="F106">
    <cfRule type="expression" priority="5013" aboveAverage="0" equalAverage="0" bottom="0" percent="0" rank="0" text="" dxfId="36">
      <formula>#ref!="YES"</formula>
    </cfRule>
  </conditionalFormatting>
  <conditionalFormatting sqref="G106">
    <cfRule type="expression" priority="5014" aboveAverage="0" equalAverage="0" bottom="0" percent="0" rank="0" text="" dxfId="36">
      <formula>#ref!="YES"</formula>
    </cfRule>
  </conditionalFormatting>
  <conditionalFormatting sqref="H106">
    <cfRule type="expression" priority="5015" aboveAverage="0" equalAverage="0" bottom="0" percent="0" rank="0" text="" dxfId="36">
      <formula>#ref!="YES"</formula>
    </cfRule>
  </conditionalFormatting>
  <conditionalFormatting sqref="I106">
    <cfRule type="expression" priority="5016" aboveAverage="0" equalAverage="0" bottom="0" percent="0" rank="0" text="" dxfId="36">
      <formula>#ref!="YES"</formula>
    </cfRule>
  </conditionalFormatting>
  <conditionalFormatting sqref="J106">
    <cfRule type="expression" priority="5017" aboveAverage="0" equalAverage="0" bottom="0" percent="0" rank="0" text="" dxfId="36">
      <formula>#ref!="YES"</formula>
    </cfRule>
  </conditionalFormatting>
  <conditionalFormatting sqref="K106">
    <cfRule type="expression" priority="5018" aboveAverage="0" equalAverage="0" bottom="0" percent="0" rank="0" text="" dxfId="36">
      <formula>#ref!="YES"</formula>
    </cfRule>
  </conditionalFormatting>
  <conditionalFormatting sqref="L106">
    <cfRule type="expression" priority="5019" aboveAverage="0" equalAverage="0" bottom="0" percent="0" rank="0" text="" dxfId="36">
      <formula>#ref!="YES"</formula>
    </cfRule>
  </conditionalFormatting>
  <conditionalFormatting sqref="M106">
    <cfRule type="expression" priority="5020" aboveAverage="0" equalAverage="0" bottom="0" percent="0" rank="0" text="" dxfId="36">
      <formula>#ref!="YES"</formula>
    </cfRule>
  </conditionalFormatting>
  <conditionalFormatting sqref="N106">
    <cfRule type="expression" priority="5021" aboveAverage="0" equalAverage="0" bottom="0" percent="0" rank="0" text="" dxfId="36">
      <formula>#ref!="YES"</formula>
    </cfRule>
  </conditionalFormatting>
  <conditionalFormatting sqref="O106">
    <cfRule type="expression" priority="5022" aboveAverage="0" equalAverage="0" bottom="0" percent="0" rank="0" text="" dxfId="36">
      <formula>#ref!="YES"</formula>
    </cfRule>
  </conditionalFormatting>
  <conditionalFormatting sqref="P106">
    <cfRule type="expression" priority="5023" aboveAverage="0" equalAverage="0" bottom="0" percent="0" rank="0" text="" dxfId="36">
      <formula>#ref!="YES"</formula>
    </cfRule>
  </conditionalFormatting>
  <conditionalFormatting sqref="Q106">
    <cfRule type="expression" priority="5024" aboveAverage="0" equalAverage="0" bottom="0" percent="0" rank="0" text="" dxfId="36">
      <formula>#ref!="YES"</formula>
    </cfRule>
  </conditionalFormatting>
  <conditionalFormatting sqref="R106">
    <cfRule type="expression" priority="5025" aboveAverage="0" equalAverage="0" bottom="0" percent="0" rank="0" text="" dxfId="36">
      <formula>#ref!="YES"</formula>
    </cfRule>
  </conditionalFormatting>
  <conditionalFormatting sqref="S106">
    <cfRule type="expression" priority="5026" aboveAverage="0" equalAverage="0" bottom="0" percent="0" rank="0" text="" dxfId="36">
      <formula>#ref!="YES"</formula>
    </cfRule>
  </conditionalFormatting>
  <conditionalFormatting sqref="T106">
    <cfRule type="expression" priority="5027" aboveAverage="0" equalAverage="0" bottom="0" percent="0" rank="0" text="" dxfId="36">
      <formula>#ref!="YES"</formula>
    </cfRule>
  </conditionalFormatting>
  <conditionalFormatting sqref="U106">
    <cfRule type="expression" priority="5028" aboveAverage="0" equalAverage="0" bottom="0" percent="0" rank="0" text="" dxfId="36">
      <formula>#ref!="YES"</formula>
    </cfRule>
  </conditionalFormatting>
  <conditionalFormatting sqref="V106">
    <cfRule type="expression" priority="5029" aboveAverage="0" equalAverage="0" bottom="0" percent="0" rank="0" text="" dxfId="36">
      <formula>#ref!="YES"</formula>
    </cfRule>
  </conditionalFormatting>
  <conditionalFormatting sqref="W106">
    <cfRule type="expression" priority="5030" aboveAverage="0" equalAverage="0" bottom="0" percent="0" rank="0" text="" dxfId="36">
      <formula>#ref!="YES"</formula>
    </cfRule>
  </conditionalFormatting>
  <conditionalFormatting sqref="X106">
    <cfRule type="expression" priority="5031" aboveAverage="0" equalAverage="0" bottom="0" percent="0" rank="0" text="" dxfId="36">
      <formula>#ref!="YES"</formula>
    </cfRule>
  </conditionalFormatting>
  <conditionalFormatting sqref="Y106">
    <cfRule type="expression" priority="5032" aboveAverage="0" equalAverage="0" bottom="0" percent="0" rank="0" text="" dxfId="36">
      <formula>#ref!="YES"</formula>
    </cfRule>
  </conditionalFormatting>
  <conditionalFormatting sqref="Z106">
    <cfRule type="expression" priority="5033" aboveAverage="0" equalAverage="0" bottom="0" percent="0" rank="0" text="" dxfId="36">
      <formula>#ref!="YES"</formula>
    </cfRule>
  </conditionalFormatting>
  <conditionalFormatting sqref="AA106">
    <cfRule type="expression" priority="5034" aboveAverage="0" equalAverage="0" bottom="0" percent="0" rank="0" text="" dxfId="36">
      <formula>#ref!="YES"</formula>
    </cfRule>
  </conditionalFormatting>
  <conditionalFormatting sqref="AB106">
    <cfRule type="expression" priority="5035" aboveAverage="0" equalAverage="0" bottom="0" percent="0" rank="0" text="" dxfId="36">
      <formula>#ref!="YES"</formula>
    </cfRule>
  </conditionalFormatting>
  <conditionalFormatting sqref="AC106">
    <cfRule type="expression" priority="5036" aboveAverage="0" equalAverage="0" bottom="0" percent="0" rank="0" text="" dxfId="36">
      <formula>#ref!="YES"</formula>
    </cfRule>
  </conditionalFormatting>
  <conditionalFormatting sqref="AD106">
    <cfRule type="expression" priority="5037" aboveAverage="0" equalAverage="0" bottom="0" percent="0" rank="0" text="" dxfId="36">
      <formula>#ref!="YES"</formula>
    </cfRule>
  </conditionalFormatting>
  <conditionalFormatting sqref="AE106">
    <cfRule type="expression" priority="5038" aboveAverage="0" equalAverage="0" bottom="0" percent="0" rank="0" text="" dxfId="36">
      <formula>#ref!="YES"</formula>
    </cfRule>
  </conditionalFormatting>
  <conditionalFormatting sqref="AF106">
    <cfRule type="expression" priority="5039" aboveAverage="0" equalAverage="0" bottom="0" percent="0" rank="0" text="" dxfId="36">
      <formula>#ref!="YES"</formula>
    </cfRule>
  </conditionalFormatting>
  <conditionalFormatting sqref="AG106">
    <cfRule type="expression" priority="5040" aboveAverage="0" equalAverage="0" bottom="0" percent="0" rank="0" text="" dxfId="36">
      <formula>#ref!="YES"</formula>
    </cfRule>
  </conditionalFormatting>
  <conditionalFormatting sqref="AH106">
    <cfRule type="expression" priority="5041" aboveAverage="0" equalAverage="0" bottom="0" percent="0" rank="0" text="" dxfId="36">
      <formula>#ref!="YES"</formula>
    </cfRule>
  </conditionalFormatting>
  <conditionalFormatting sqref="AI106">
    <cfRule type="expression" priority="5042" aboveAverage="0" equalAverage="0" bottom="0" percent="0" rank="0" text="" dxfId="36">
      <formula>#ref!="YES"</formula>
    </cfRule>
  </conditionalFormatting>
  <conditionalFormatting sqref="AJ106">
    <cfRule type="expression" priority="5043" aboveAverage="0" equalAverage="0" bottom="0" percent="0" rank="0" text="" dxfId="36">
      <formula>#ref!="YES"</formula>
    </cfRule>
  </conditionalFormatting>
  <conditionalFormatting sqref="B107">
    <cfRule type="expression" priority="5044" aboveAverage="0" equalAverage="0" bottom="0" percent="0" rank="0" text="" dxfId="36">
      <formula>#ref!="YES"</formula>
    </cfRule>
  </conditionalFormatting>
  <conditionalFormatting sqref="C107">
    <cfRule type="expression" priority="5045" aboveAverage="0" equalAverage="0" bottom="0" percent="0" rank="0" text="" dxfId="36">
      <formula>#ref!="YES"</formula>
    </cfRule>
  </conditionalFormatting>
  <conditionalFormatting sqref="D107">
    <cfRule type="expression" priority="5046" aboveAverage="0" equalAverage="0" bottom="0" percent="0" rank="0" text="" dxfId="36">
      <formula>#ref!="YES"</formula>
    </cfRule>
  </conditionalFormatting>
  <conditionalFormatting sqref="E107">
    <cfRule type="expression" priority="5047" aboveAverage="0" equalAverage="0" bottom="0" percent="0" rank="0" text="" dxfId="36">
      <formula>#ref!="YES"</formula>
    </cfRule>
  </conditionalFormatting>
  <conditionalFormatting sqref="F107">
    <cfRule type="expression" priority="5048" aboveAverage="0" equalAverage="0" bottom="0" percent="0" rank="0" text="" dxfId="36">
      <formula>#ref!="YES"</formula>
    </cfRule>
  </conditionalFormatting>
  <conditionalFormatting sqref="G107">
    <cfRule type="expression" priority="5049" aboveAverage="0" equalAverage="0" bottom="0" percent="0" rank="0" text="" dxfId="36">
      <formula>#ref!="YES"</formula>
    </cfRule>
  </conditionalFormatting>
  <conditionalFormatting sqref="H107">
    <cfRule type="expression" priority="5050" aboveAverage="0" equalAverage="0" bottom="0" percent="0" rank="0" text="" dxfId="36">
      <formula>#ref!="YES"</formula>
    </cfRule>
  </conditionalFormatting>
  <conditionalFormatting sqref="I107">
    <cfRule type="expression" priority="5051" aboveAverage="0" equalAverage="0" bottom="0" percent="0" rank="0" text="" dxfId="36">
      <formula>#ref!="YES"</formula>
    </cfRule>
  </conditionalFormatting>
  <conditionalFormatting sqref="J107">
    <cfRule type="expression" priority="5052" aboveAverage="0" equalAverage="0" bottom="0" percent="0" rank="0" text="" dxfId="36">
      <formula>#ref!="YES"</formula>
    </cfRule>
  </conditionalFormatting>
  <conditionalFormatting sqref="K107">
    <cfRule type="expression" priority="5053" aboveAverage="0" equalAverage="0" bottom="0" percent="0" rank="0" text="" dxfId="36">
      <formula>#ref!="YES"</formula>
    </cfRule>
  </conditionalFormatting>
  <conditionalFormatting sqref="L107">
    <cfRule type="expression" priority="5054" aboveAverage="0" equalAverage="0" bottom="0" percent="0" rank="0" text="" dxfId="36">
      <formula>#ref!="YES"</formula>
    </cfRule>
  </conditionalFormatting>
  <conditionalFormatting sqref="M107">
    <cfRule type="expression" priority="5055" aboveAverage="0" equalAverage="0" bottom="0" percent="0" rank="0" text="" dxfId="36">
      <formula>#ref!="YES"</formula>
    </cfRule>
  </conditionalFormatting>
  <conditionalFormatting sqref="N107">
    <cfRule type="expression" priority="5056" aboveAverage="0" equalAverage="0" bottom="0" percent="0" rank="0" text="" dxfId="36">
      <formula>#ref!="YES"</formula>
    </cfRule>
  </conditionalFormatting>
  <conditionalFormatting sqref="O107">
    <cfRule type="expression" priority="5057" aboveAverage="0" equalAverage="0" bottom="0" percent="0" rank="0" text="" dxfId="36">
      <formula>#ref!="YES"</formula>
    </cfRule>
  </conditionalFormatting>
  <conditionalFormatting sqref="P107">
    <cfRule type="expression" priority="5058" aboveAverage="0" equalAverage="0" bottom="0" percent="0" rank="0" text="" dxfId="36">
      <formula>#ref!="YES"</formula>
    </cfRule>
  </conditionalFormatting>
  <conditionalFormatting sqref="Q107">
    <cfRule type="expression" priority="5059" aboveAverage="0" equalAverage="0" bottom="0" percent="0" rank="0" text="" dxfId="36">
      <formula>#ref!="YES"</formula>
    </cfRule>
  </conditionalFormatting>
  <conditionalFormatting sqref="R107">
    <cfRule type="expression" priority="5060" aboveAverage="0" equalAverage="0" bottom="0" percent="0" rank="0" text="" dxfId="36">
      <formula>#ref!="YES"</formula>
    </cfRule>
  </conditionalFormatting>
  <conditionalFormatting sqref="S107">
    <cfRule type="expression" priority="5061" aboveAverage="0" equalAverage="0" bottom="0" percent="0" rank="0" text="" dxfId="36">
      <formula>#ref!="YES"</formula>
    </cfRule>
  </conditionalFormatting>
  <conditionalFormatting sqref="T107">
    <cfRule type="expression" priority="5062" aboveAverage="0" equalAverage="0" bottom="0" percent="0" rank="0" text="" dxfId="36">
      <formula>#ref!="YES"</formula>
    </cfRule>
  </conditionalFormatting>
  <conditionalFormatting sqref="U107">
    <cfRule type="expression" priority="5063" aboveAverage="0" equalAverage="0" bottom="0" percent="0" rank="0" text="" dxfId="36">
      <formula>#ref!="YES"</formula>
    </cfRule>
  </conditionalFormatting>
  <conditionalFormatting sqref="V107">
    <cfRule type="expression" priority="5064" aboveAverage="0" equalAverage="0" bottom="0" percent="0" rank="0" text="" dxfId="36">
      <formula>#ref!="YES"</formula>
    </cfRule>
  </conditionalFormatting>
  <conditionalFormatting sqref="W107">
    <cfRule type="expression" priority="5065" aboveAverage="0" equalAverage="0" bottom="0" percent="0" rank="0" text="" dxfId="36">
      <formula>#ref!="YES"</formula>
    </cfRule>
  </conditionalFormatting>
  <conditionalFormatting sqref="X107">
    <cfRule type="expression" priority="5066" aboveAverage="0" equalAverage="0" bottom="0" percent="0" rank="0" text="" dxfId="36">
      <formula>#ref!="YES"</formula>
    </cfRule>
  </conditionalFormatting>
  <conditionalFormatting sqref="Y107">
    <cfRule type="expression" priority="5067" aboveAverage="0" equalAverage="0" bottom="0" percent="0" rank="0" text="" dxfId="36">
      <formula>#ref!="YES"</formula>
    </cfRule>
  </conditionalFormatting>
  <conditionalFormatting sqref="Z107">
    <cfRule type="expression" priority="5068" aboveAverage="0" equalAverage="0" bottom="0" percent="0" rank="0" text="" dxfId="36">
      <formula>#ref!="YES"</formula>
    </cfRule>
  </conditionalFormatting>
  <conditionalFormatting sqref="AA107">
    <cfRule type="expression" priority="5069" aboveAverage="0" equalAverage="0" bottom="0" percent="0" rank="0" text="" dxfId="36">
      <formula>#ref!="YES"</formula>
    </cfRule>
  </conditionalFormatting>
  <conditionalFormatting sqref="AB107">
    <cfRule type="expression" priority="5070" aboveAverage="0" equalAverage="0" bottom="0" percent="0" rank="0" text="" dxfId="36">
      <formula>#ref!="YES"</formula>
    </cfRule>
  </conditionalFormatting>
  <conditionalFormatting sqref="AC107">
    <cfRule type="expression" priority="5071" aboveAverage="0" equalAverage="0" bottom="0" percent="0" rank="0" text="" dxfId="36">
      <formula>#ref!="YES"</formula>
    </cfRule>
  </conditionalFormatting>
  <conditionalFormatting sqref="AD107">
    <cfRule type="expression" priority="5072" aboveAverage="0" equalAverage="0" bottom="0" percent="0" rank="0" text="" dxfId="36">
      <formula>#ref!="YES"</formula>
    </cfRule>
  </conditionalFormatting>
  <conditionalFormatting sqref="AE107">
    <cfRule type="expression" priority="5073" aboveAverage="0" equalAverage="0" bottom="0" percent="0" rank="0" text="" dxfId="36">
      <formula>#ref!="YES"</formula>
    </cfRule>
  </conditionalFormatting>
  <conditionalFormatting sqref="AF107">
    <cfRule type="expression" priority="5074" aboveAverage="0" equalAverage="0" bottom="0" percent="0" rank="0" text="" dxfId="36">
      <formula>#ref!="YES"</formula>
    </cfRule>
  </conditionalFormatting>
  <conditionalFormatting sqref="AG107">
    <cfRule type="expression" priority="5075" aboveAverage="0" equalAverage="0" bottom="0" percent="0" rank="0" text="" dxfId="36">
      <formula>#ref!="YES"</formula>
    </cfRule>
  </conditionalFormatting>
  <conditionalFormatting sqref="AH107">
    <cfRule type="expression" priority="5076" aboveAverage="0" equalAverage="0" bottom="0" percent="0" rank="0" text="" dxfId="36">
      <formula>#ref!="YES"</formula>
    </cfRule>
  </conditionalFormatting>
  <conditionalFormatting sqref="AI107">
    <cfRule type="expression" priority="5077" aboveAverage="0" equalAverage="0" bottom="0" percent="0" rank="0" text="" dxfId="36">
      <formula>#ref!="YES"</formula>
    </cfRule>
  </conditionalFormatting>
  <conditionalFormatting sqref="AJ107">
    <cfRule type="expression" priority="5078" aboveAverage="0" equalAverage="0" bottom="0" percent="0" rank="0" text="" dxfId="36">
      <formula>#ref!="YES"</formula>
    </cfRule>
  </conditionalFormatting>
  <conditionalFormatting sqref="B108">
    <cfRule type="expression" priority="5079" aboveAverage="0" equalAverage="0" bottom="0" percent="0" rank="0" text="" dxfId="36">
      <formula>#ref!="YES"</formula>
    </cfRule>
  </conditionalFormatting>
  <conditionalFormatting sqref="C108">
    <cfRule type="expression" priority="5080" aboveAverage="0" equalAverage="0" bottom="0" percent="0" rank="0" text="" dxfId="36">
      <formula>#ref!="YES"</formula>
    </cfRule>
  </conditionalFormatting>
  <conditionalFormatting sqref="D108">
    <cfRule type="expression" priority="5081" aboveAverage="0" equalAverage="0" bottom="0" percent="0" rank="0" text="" dxfId="36">
      <formula>#ref!="YES"</formula>
    </cfRule>
  </conditionalFormatting>
  <conditionalFormatting sqref="E108">
    <cfRule type="expression" priority="5082" aboveAverage="0" equalAverage="0" bottom="0" percent="0" rank="0" text="" dxfId="36">
      <formula>#ref!="YES"</formula>
    </cfRule>
  </conditionalFormatting>
  <conditionalFormatting sqref="F108">
    <cfRule type="expression" priority="5083" aboveAverage="0" equalAverage="0" bottom="0" percent="0" rank="0" text="" dxfId="36">
      <formula>#ref!="YES"</formula>
    </cfRule>
  </conditionalFormatting>
  <conditionalFormatting sqref="G108">
    <cfRule type="expression" priority="5084" aboveAverage="0" equalAverage="0" bottom="0" percent="0" rank="0" text="" dxfId="36">
      <formula>#ref!="YES"</formula>
    </cfRule>
  </conditionalFormatting>
  <conditionalFormatting sqref="H108">
    <cfRule type="expression" priority="5085" aboveAverage="0" equalAverage="0" bottom="0" percent="0" rank="0" text="" dxfId="36">
      <formula>#ref!="YES"</formula>
    </cfRule>
  </conditionalFormatting>
  <conditionalFormatting sqref="I108">
    <cfRule type="expression" priority="5086" aboveAverage="0" equalAverage="0" bottom="0" percent="0" rank="0" text="" dxfId="36">
      <formula>#ref!="YES"</formula>
    </cfRule>
  </conditionalFormatting>
  <conditionalFormatting sqref="J108">
    <cfRule type="expression" priority="5087" aboveAverage="0" equalAverage="0" bottom="0" percent="0" rank="0" text="" dxfId="36">
      <formula>#ref!="YES"</formula>
    </cfRule>
  </conditionalFormatting>
  <conditionalFormatting sqref="K108">
    <cfRule type="expression" priority="5088" aboveAverage="0" equalAverage="0" bottom="0" percent="0" rank="0" text="" dxfId="36">
      <formula>#ref!="YES"</formula>
    </cfRule>
  </conditionalFormatting>
  <conditionalFormatting sqref="L108">
    <cfRule type="expression" priority="5089" aboveAverage="0" equalAverage="0" bottom="0" percent="0" rank="0" text="" dxfId="36">
      <formula>#ref!="YES"</formula>
    </cfRule>
  </conditionalFormatting>
  <conditionalFormatting sqref="M108">
    <cfRule type="expression" priority="5090" aboveAverage="0" equalAverage="0" bottom="0" percent="0" rank="0" text="" dxfId="36">
      <formula>#ref!="YES"</formula>
    </cfRule>
  </conditionalFormatting>
  <conditionalFormatting sqref="N108">
    <cfRule type="expression" priority="5091" aboveAverage="0" equalAverage="0" bottom="0" percent="0" rank="0" text="" dxfId="36">
      <formula>#ref!="YES"</formula>
    </cfRule>
  </conditionalFormatting>
  <conditionalFormatting sqref="O108">
    <cfRule type="expression" priority="5092" aboveAverage="0" equalAverage="0" bottom="0" percent="0" rank="0" text="" dxfId="36">
      <formula>#ref!="YES"</formula>
    </cfRule>
  </conditionalFormatting>
  <conditionalFormatting sqref="P108">
    <cfRule type="expression" priority="5093" aboveAverage="0" equalAverage="0" bottom="0" percent="0" rank="0" text="" dxfId="36">
      <formula>#ref!="YES"</formula>
    </cfRule>
  </conditionalFormatting>
  <conditionalFormatting sqref="Q108">
    <cfRule type="expression" priority="5094" aboveAverage="0" equalAverage="0" bottom="0" percent="0" rank="0" text="" dxfId="36">
      <formula>#ref!="YES"</formula>
    </cfRule>
  </conditionalFormatting>
  <conditionalFormatting sqref="R108">
    <cfRule type="expression" priority="5095" aboveAverage="0" equalAverage="0" bottom="0" percent="0" rank="0" text="" dxfId="36">
      <formula>#ref!="YES"</formula>
    </cfRule>
  </conditionalFormatting>
  <conditionalFormatting sqref="S108">
    <cfRule type="expression" priority="5096" aboveAverage="0" equalAverage="0" bottom="0" percent="0" rank="0" text="" dxfId="36">
      <formula>#ref!="YES"</formula>
    </cfRule>
  </conditionalFormatting>
  <conditionalFormatting sqref="T108">
    <cfRule type="expression" priority="5097" aboveAverage="0" equalAverage="0" bottom="0" percent="0" rank="0" text="" dxfId="36">
      <formula>#ref!="YES"</formula>
    </cfRule>
  </conditionalFormatting>
  <conditionalFormatting sqref="U108">
    <cfRule type="expression" priority="5098" aboveAverage="0" equalAverage="0" bottom="0" percent="0" rank="0" text="" dxfId="36">
      <formula>#ref!="YES"</formula>
    </cfRule>
  </conditionalFormatting>
  <conditionalFormatting sqref="V108">
    <cfRule type="expression" priority="5099" aboveAverage="0" equalAverage="0" bottom="0" percent="0" rank="0" text="" dxfId="36">
      <formula>#ref!="YES"</formula>
    </cfRule>
  </conditionalFormatting>
  <conditionalFormatting sqref="W108">
    <cfRule type="expression" priority="5100" aboveAverage="0" equalAverage="0" bottom="0" percent="0" rank="0" text="" dxfId="36">
      <formula>#ref!="YES"</formula>
    </cfRule>
  </conditionalFormatting>
  <conditionalFormatting sqref="X108">
    <cfRule type="expression" priority="5101" aboveAverage="0" equalAverage="0" bottom="0" percent="0" rank="0" text="" dxfId="36">
      <formula>#ref!="YES"</formula>
    </cfRule>
  </conditionalFormatting>
  <conditionalFormatting sqref="Y108">
    <cfRule type="expression" priority="5102" aboveAverage="0" equalAverage="0" bottom="0" percent="0" rank="0" text="" dxfId="36">
      <formula>#ref!="YES"</formula>
    </cfRule>
  </conditionalFormatting>
  <conditionalFormatting sqref="Z108">
    <cfRule type="expression" priority="5103" aboveAverage="0" equalAverage="0" bottom="0" percent="0" rank="0" text="" dxfId="36">
      <formula>#ref!="YES"</formula>
    </cfRule>
  </conditionalFormatting>
  <conditionalFormatting sqref="AA108">
    <cfRule type="expression" priority="5104" aboveAverage="0" equalAverage="0" bottom="0" percent="0" rank="0" text="" dxfId="36">
      <formula>#ref!="YES"</formula>
    </cfRule>
  </conditionalFormatting>
  <conditionalFormatting sqref="AB108">
    <cfRule type="expression" priority="5105" aboveAverage="0" equalAverage="0" bottom="0" percent="0" rank="0" text="" dxfId="36">
      <formula>#ref!="YES"</formula>
    </cfRule>
  </conditionalFormatting>
  <conditionalFormatting sqref="AC108">
    <cfRule type="expression" priority="5106" aboveAverage="0" equalAverage="0" bottom="0" percent="0" rank="0" text="" dxfId="36">
      <formula>#ref!="YES"</formula>
    </cfRule>
  </conditionalFormatting>
  <conditionalFormatting sqref="AD108">
    <cfRule type="expression" priority="5107" aboveAverage="0" equalAverage="0" bottom="0" percent="0" rank="0" text="" dxfId="36">
      <formula>#ref!="YES"</formula>
    </cfRule>
  </conditionalFormatting>
  <conditionalFormatting sqref="AE108">
    <cfRule type="expression" priority="5108" aboveAverage="0" equalAverage="0" bottom="0" percent="0" rank="0" text="" dxfId="36">
      <formula>#ref!="YES"</formula>
    </cfRule>
  </conditionalFormatting>
  <conditionalFormatting sqref="AF108">
    <cfRule type="expression" priority="5109" aboveAverage="0" equalAverage="0" bottom="0" percent="0" rank="0" text="" dxfId="36">
      <formula>#ref!="YES"</formula>
    </cfRule>
  </conditionalFormatting>
  <conditionalFormatting sqref="AG108">
    <cfRule type="expression" priority="5110" aboveAverage="0" equalAverage="0" bottom="0" percent="0" rank="0" text="" dxfId="36">
      <formula>#ref!="YES"</formula>
    </cfRule>
  </conditionalFormatting>
  <conditionalFormatting sqref="AH108">
    <cfRule type="expression" priority="5111" aboveAverage="0" equalAverage="0" bottom="0" percent="0" rank="0" text="" dxfId="36">
      <formula>#ref!="YES"</formula>
    </cfRule>
  </conditionalFormatting>
  <conditionalFormatting sqref="AI108">
    <cfRule type="expression" priority="5112" aboveAverage="0" equalAverage="0" bottom="0" percent="0" rank="0" text="" dxfId="36">
      <formula>#ref!="YES"</formula>
    </cfRule>
  </conditionalFormatting>
  <conditionalFormatting sqref="AJ108">
    <cfRule type="expression" priority="5113" aboveAverage="0" equalAverage="0" bottom="0" percent="0" rank="0" text="" dxfId="36">
      <formula>#ref!="YES"</formula>
    </cfRule>
  </conditionalFormatting>
  <conditionalFormatting sqref="B109">
    <cfRule type="expression" priority="5114" aboveAverage="0" equalAverage="0" bottom="0" percent="0" rank="0" text="" dxfId="36">
      <formula>#ref!="YES"</formula>
    </cfRule>
  </conditionalFormatting>
  <conditionalFormatting sqref="C109">
    <cfRule type="expression" priority="5115" aboveAverage="0" equalAverage="0" bottom="0" percent="0" rank="0" text="" dxfId="36">
      <formula>#ref!="YES"</formula>
    </cfRule>
  </conditionalFormatting>
  <conditionalFormatting sqref="D109">
    <cfRule type="expression" priority="5116" aboveAverage="0" equalAverage="0" bottom="0" percent="0" rank="0" text="" dxfId="36">
      <formula>#ref!="YES"</formula>
    </cfRule>
  </conditionalFormatting>
  <conditionalFormatting sqref="E109">
    <cfRule type="expression" priority="5117" aboveAverage="0" equalAverage="0" bottom="0" percent="0" rank="0" text="" dxfId="36">
      <formula>#ref!="YES"</formula>
    </cfRule>
  </conditionalFormatting>
  <conditionalFormatting sqref="F109">
    <cfRule type="expression" priority="5118" aboveAverage="0" equalAverage="0" bottom="0" percent="0" rank="0" text="" dxfId="36">
      <formula>#ref!="YES"</formula>
    </cfRule>
  </conditionalFormatting>
  <conditionalFormatting sqref="G109">
    <cfRule type="expression" priority="5119" aboveAverage="0" equalAverage="0" bottom="0" percent="0" rank="0" text="" dxfId="36">
      <formula>#ref!="YES"</formula>
    </cfRule>
  </conditionalFormatting>
  <conditionalFormatting sqref="H109">
    <cfRule type="expression" priority="5120" aboveAverage="0" equalAverage="0" bottom="0" percent="0" rank="0" text="" dxfId="36">
      <formula>#ref!="YES"</formula>
    </cfRule>
  </conditionalFormatting>
  <conditionalFormatting sqref="I109">
    <cfRule type="expression" priority="5121" aboveAverage="0" equalAverage="0" bottom="0" percent="0" rank="0" text="" dxfId="36">
      <formula>#ref!="YES"</formula>
    </cfRule>
  </conditionalFormatting>
  <conditionalFormatting sqref="J109">
    <cfRule type="expression" priority="5122" aboveAverage="0" equalAverage="0" bottom="0" percent="0" rank="0" text="" dxfId="36">
      <formula>#ref!="YES"</formula>
    </cfRule>
  </conditionalFormatting>
  <conditionalFormatting sqref="K109">
    <cfRule type="expression" priority="5123" aboveAverage="0" equalAverage="0" bottom="0" percent="0" rank="0" text="" dxfId="36">
      <formula>#ref!="YES"</formula>
    </cfRule>
  </conditionalFormatting>
  <conditionalFormatting sqref="L109">
    <cfRule type="expression" priority="5124" aboveAverage="0" equalAverage="0" bottom="0" percent="0" rank="0" text="" dxfId="36">
      <formula>#ref!="YES"</formula>
    </cfRule>
  </conditionalFormatting>
  <conditionalFormatting sqref="M109">
    <cfRule type="expression" priority="5125" aboveAverage="0" equalAverage="0" bottom="0" percent="0" rank="0" text="" dxfId="36">
      <formula>#ref!="YES"</formula>
    </cfRule>
  </conditionalFormatting>
  <conditionalFormatting sqref="N109">
    <cfRule type="expression" priority="5126" aboveAverage="0" equalAverage="0" bottom="0" percent="0" rank="0" text="" dxfId="36">
      <formula>#ref!="YES"</formula>
    </cfRule>
  </conditionalFormatting>
  <conditionalFormatting sqref="O109">
    <cfRule type="expression" priority="5127" aboveAverage="0" equalAverage="0" bottom="0" percent="0" rank="0" text="" dxfId="36">
      <formula>#ref!="YES"</formula>
    </cfRule>
  </conditionalFormatting>
  <conditionalFormatting sqref="P109">
    <cfRule type="expression" priority="5128" aboveAverage="0" equalAverage="0" bottom="0" percent="0" rank="0" text="" dxfId="36">
      <formula>#ref!="YES"</formula>
    </cfRule>
  </conditionalFormatting>
  <conditionalFormatting sqref="Q109">
    <cfRule type="expression" priority="5129" aboveAverage="0" equalAverage="0" bottom="0" percent="0" rank="0" text="" dxfId="36">
      <formula>#ref!="YES"</formula>
    </cfRule>
  </conditionalFormatting>
  <conditionalFormatting sqref="R109">
    <cfRule type="expression" priority="5130" aboveAverage="0" equalAverage="0" bottom="0" percent="0" rank="0" text="" dxfId="36">
      <formula>#ref!="YES"</formula>
    </cfRule>
  </conditionalFormatting>
  <conditionalFormatting sqref="S109">
    <cfRule type="expression" priority="5131" aboveAverage="0" equalAverage="0" bottom="0" percent="0" rank="0" text="" dxfId="36">
      <formula>#ref!="YES"</formula>
    </cfRule>
  </conditionalFormatting>
  <conditionalFormatting sqref="T109">
    <cfRule type="expression" priority="5132" aboveAverage="0" equalAverage="0" bottom="0" percent="0" rank="0" text="" dxfId="36">
      <formula>#ref!="YES"</formula>
    </cfRule>
  </conditionalFormatting>
  <conditionalFormatting sqref="U109">
    <cfRule type="expression" priority="5133" aboveAverage="0" equalAverage="0" bottom="0" percent="0" rank="0" text="" dxfId="36">
      <formula>#ref!="YES"</formula>
    </cfRule>
  </conditionalFormatting>
  <conditionalFormatting sqref="V109">
    <cfRule type="expression" priority="5134" aboveAverage="0" equalAverage="0" bottom="0" percent="0" rank="0" text="" dxfId="36">
      <formula>#ref!="YES"</formula>
    </cfRule>
  </conditionalFormatting>
  <conditionalFormatting sqref="W109">
    <cfRule type="expression" priority="5135" aboveAverage="0" equalAverage="0" bottom="0" percent="0" rank="0" text="" dxfId="36">
      <formula>#ref!="YES"</formula>
    </cfRule>
  </conditionalFormatting>
  <conditionalFormatting sqref="X109">
    <cfRule type="expression" priority="5136" aboveAverage="0" equalAverage="0" bottom="0" percent="0" rank="0" text="" dxfId="36">
      <formula>#ref!="YES"</formula>
    </cfRule>
  </conditionalFormatting>
  <conditionalFormatting sqref="Y109">
    <cfRule type="expression" priority="5137" aboveAverage="0" equalAverage="0" bottom="0" percent="0" rank="0" text="" dxfId="36">
      <formula>#ref!="YES"</formula>
    </cfRule>
  </conditionalFormatting>
  <conditionalFormatting sqref="Z109">
    <cfRule type="expression" priority="5138" aboveAverage="0" equalAverage="0" bottom="0" percent="0" rank="0" text="" dxfId="36">
      <formula>#ref!="YES"</formula>
    </cfRule>
  </conditionalFormatting>
  <conditionalFormatting sqref="AA109">
    <cfRule type="expression" priority="5139" aboveAverage="0" equalAverage="0" bottom="0" percent="0" rank="0" text="" dxfId="36">
      <formula>#ref!="YES"</formula>
    </cfRule>
  </conditionalFormatting>
  <conditionalFormatting sqref="AB109">
    <cfRule type="expression" priority="5140" aboveAverage="0" equalAverage="0" bottom="0" percent="0" rank="0" text="" dxfId="36">
      <formula>#ref!="YES"</formula>
    </cfRule>
  </conditionalFormatting>
  <conditionalFormatting sqref="AC109">
    <cfRule type="expression" priority="5141" aboveAverage="0" equalAverage="0" bottom="0" percent="0" rank="0" text="" dxfId="36">
      <formula>#ref!="YES"</formula>
    </cfRule>
  </conditionalFormatting>
  <conditionalFormatting sqref="AD109">
    <cfRule type="expression" priority="5142" aboveAverage="0" equalAverage="0" bottom="0" percent="0" rank="0" text="" dxfId="36">
      <formula>#ref!="YES"</formula>
    </cfRule>
  </conditionalFormatting>
  <conditionalFormatting sqref="AE109">
    <cfRule type="expression" priority="5143" aboveAverage="0" equalAverage="0" bottom="0" percent="0" rank="0" text="" dxfId="36">
      <formula>#ref!="YES"</formula>
    </cfRule>
  </conditionalFormatting>
  <conditionalFormatting sqref="AF109">
    <cfRule type="expression" priority="5144" aboveAverage="0" equalAverage="0" bottom="0" percent="0" rank="0" text="" dxfId="36">
      <formula>#ref!="YES"</formula>
    </cfRule>
  </conditionalFormatting>
  <conditionalFormatting sqref="AG109">
    <cfRule type="expression" priority="5145" aboveAverage="0" equalAverage="0" bottom="0" percent="0" rank="0" text="" dxfId="36">
      <formula>#ref!="YES"</formula>
    </cfRule>
  </conditionalFormatting>
  <conditionalFormatting sqref="AH109">
    <cfRule type="expression" priority="5146" aboveAverage="0" equalAverage="0" bottom="0" percent="0" rank="0" text="" dxfId="36">
      <formula>#ref!="YES"</formula>
    </cfRule>
  </conditionalFormatting>
  <conditionalFormatting sqref="AI109">
    <cfRule type="expression" priority="5147" aboveAverage="0" equalAverage="0" bottom="0" percent="0" rank="0" text="" dxfId="36">
      <formula>#ref!="YES"</formula>
    </cfRule>
  </conditionalFormatting>
  <conditionalFormatting sqref="AJ109">
    <cfRule type="expression" priority="5148" aboveAverage="0" equalAverage="0" bottom="0" percent="0" rank="0" text="" dxfId="36">
      <formula>#ref!="YES"</formula>
    </cfRule>
  </conditionalFormatting>
  <conditionalFormatting sqref="B110">
    <cfRule type="expression" priority="5149" aboveAverage="0" equalAverage="0" bottom="0" percent="0" rank="0" text="" dxfId="36">
      <formula>#ref!="YES"</formula>
    </cfRule>
  </conditionalFormatting>
  <conditionalFormatting sqref="C110">
    <cfRule type="expression" priority="5150" aboveAverage="0" equalAverage="0" bottom="0" percent="0" rank="0" text="" dxfId="36">
      <formula>#ref!="YES"</formula>
    </cfRule>
  </conditionalFormatting>
  <conditionalFormatting sqref="D110">
    <cfRule type="expression" priority="5151" aboveAverage="0" equalAverage="0" bottom="0" percent="0" rank="0" text="" dxfId="36">
      <formula>#ref!="YES"</formula>
    </cfRule>
  </conditionalFormatting>
  <conditionalFormatting sqref="E110">
    <cfRule type="expression" priority="5152" aboveAverage="0" equalAverage="0" bottom="0" percent="0" rank="0" text="" dxfId="36">
      <formula>#ref!="YES"</formula>
    </cfRule>
  </conditionalFormatting>
  <conditionalFormatting sqref="F110">
    <cfRule type="expression" priority="5153" aboveAverage="0" equalAverage="0" bottom="0" percent="0" rank="0" text="" dxfId="36">
      <formula>#ref!="YES"</formula>
    </cfRule>
  </conditionalFormatting>
  <conditionalFormatting sqref="G110">
    <cfRule type="expression" priority="5154" aboveAverage="0" equalAverage="0" bottom="0" percent="0" rank="0" text="" dxfId="36">
      <formula>#ref!="YES"</formula>
    </cfRule>
  </conditionalFormatting>
  <conditionalFormatting sqref="H110">
    <cfRule type="expression" priority="5155" aboveAverage="0" equalAverage="0" bottom="0" percent="0" rank="0" text="" dxfId="36">
      <formula>#ref!="YES"</formula>
    </cfRule>
  </conditionalFormatting>
  <conditionalFormatting sqref="I110">
    <cfRule type="expression" priority="5156" aboveAverage="0" equalAverage="0" bottom="0" percent="0" rank="0" text="" dxfId="36">
      <formula>#ref!="YES"</formula>
    </cfRule>
  </conditionalFormatting>
  <conditionalFormatting sqref="J110">
    <cfRule type="expression" priority="5157" aboveAverage="0" equalAverage="0" bottom="0" percent="0" rank="0" text="" dxfId="36">
      <formula>#ref!="YES"</formula>
    </cfRule>
  </conditionalFormatting>
  <conditionalFormatting sqref="K110">
    <cfRule type="expression" priority="5158" aboveAverage="0" equalAverage="0" bottom="0" percent="0" rank="0" text="" dxfId="36">
      <formula>#ref!="YES"</formula>
    </cfRule>
  </conditionalFormatting>
  <conditionalFormatting sqref="L110">
    <cfRule type="expression" priority="5159" aboveAverage="0" equalAverage="0" bottom="0" percent="0" rank="0" text="" dxfId="36">
      <formula>#ref!="YES"</formula>
    </cfRule>
  </conditionalFormatting>
  <conditionalFormatting sqref="M110">
    <cfRule type="expression" priority="5160" aboveAverage="0" equalAverage="0" bottom="0" percent="0" rank="0" text="" dxfId="36">
      <formula>#ref!="YES"</formula>
    </cfRule>
  </conditionalFormatting>
  <conditionalFormatting sqref="N110">
    <cfRule type="expression" priority="5161" aboveAverage="0" equalAverage="0" bottom="0" percent="0" rank="0" text="" dxfId="36">
      <formula>#ref!="YES"</formula>
    </cfRule>
  </conditionalFormatting>
  <conditionalFormatting sqref="O110">
    <cfRule type="expression" priority="5162" aboveAverage="0" equalAverage="0" bottom="0" percent="0" rank="0" text="" dxfId="36">
      <formula>#ref!="YES"</formula>
    </cfRule>
  </conditionalFormatting>
  <conditionalFormatting sqref="P110">
    <cfRule type="expression" priority="5163" aboveAverage="0" equalAverage="0" bottom="0" percent="0" rank="0" text="" dxfId="36">
      <formula>#ref!="YES"</formula>
    </cfRule>
  </conditionalFormatting>
  <conditionalFormatting sqref="Q110">
    <cfRule type="expression" priority="5164" aboveAverage="0" equalAverage="0" bottom="0" percent="0" rank="0" text="" dxfId="36">
      <formula>#ref!="YES"</formula>
    </cfRule>
  </conditionalFormatting>
  <conditionalFormatting sqref="R110">
    <cfRule type="expression" priority="5165" aboveAverage="0" equalAverage="0" bottom="0" percent="0" rank="0" text="" dxfId="36">
      <formula>#ref!="YES"</formula>
    </cfRule>
  </conditionalFormatting>
  <conditionalFormatting sqref="S110">
    <cfRule type="expression" priority="5166" aboveAverage="0" equalAverage="0" bottom="0" percent="0" rank="0" text="" dxfId="36">
      <formula>#ref!="YES"</formula>
    </cfRule>
  </conditionalFormatting>
  <conditionalFormatting sqref="T110">
    <cfRule type="expression" priority="5167" aboveAverage="0" equalAverage="0" bottom="0" percent="0" rank="0" text="" dxfId="36">
      <formula>#ref!="YES"</formula>
    </cfRule>
  </conditionalFormatting>
  <conditionalFormatting sqref="U110">
    <cfRule type="expression" priority="5168" aboveAverage="0" equalAverage="0" bottom="0" percent="0" rank="0" text="" dxfId="36">
      <formula>#ref!="YES"</formula>
    </cfRule>
  </conditionalFormatting>
  <conditionalFormatting sqref="V110">
    <cfRule type="expression" priority="5169" aboveAverage="0" equalAverage="0" bottom="0" percent="0" rank="0" text="" dxfId="36">
      <formula>#ref!="YES"</formula>
    </cfRule>
  </conditionalFormatting>
  <conditionalFormatting sqref="W110">
    <cfRule type="expression" priority="5170" aboveAverage="0" equalAverage="0" bottom="0" percent="0" rank="0" text="" dxfId="36">
      <formula>#ref!="YES"</formula>
    </cfRule>
  </conditionalFormatting>
  <conditionalFormatting sqref="X110">
    <cfRule type="expression" priority="5171" aboveAverage="0" equalAverage="0" bottom="0" percent="0" rank="0" text="" dxfId="36">
      <formula>#ref!="YES"</formula>
    </cfRule>
  </conditionalFormatting>
  <conditionalFormatting sqref="Y110">
    <cfRule type="expression" priority="5172" aboveAverage="0" equalAverage="0" bottom="0" percent="0" rank="0" text="" dxfId="36">
      <formula>#ref!="YES"</formula>
    </cfRule>
  </conditionalFormatting>
  <conditionalFormatting sqref="Z110">
    <cfRule type="expression" priority="5173" aboveAverage="0" equalAverage="0" bottom="0" percent="0" rank="0" text="" dxfId="36">
      <formula>#ref!="YES"</formula>
    </cfRule>
  </conditionalFormatting>
  <conditionalFormatting sqref="AA110">
    <cfRule type="expression" priority="5174" aboveAverage="0" equalAverage="0" bottom="0" percent="0" rank="0" text="" dxfId="36">
      <formula>#ref!="YES"</formula>
    </cfRule>
  </conditionalFormatting>
  <conditionalFormatting sqref="AB110">
    <cfRule type="expression" priority="5175" aboveAverage="0" equalAverage="0" bottom="0" percent="0" rank="0" text="" dxfId="36">
      <formula>#ref!="YES"</formula>
    </cfRule>
  </conditionalFormatting>
  <conditionalFormatting sqref="AC110">
    <cfRule type="expression" priority="5176" aboveAverage="0" equalAverage="0" bottom="0" percent="0" rank="0" text="" dxfId="36">
      <formula>#ref!="YES"</formula>
    </cfRule>
  </conditionalFormatting>
  <conditionalFormatting sqref="AD110">
    <cfRule type="expression" priority="5177" aboveAverage="0" equalAverage="0" bottom="0" percent="0" rank="0" text="" dxfId="36">
      <formula>#ref!="YES"</formula>
    </cfRule>
  </conditionalFormatting>
  <conditionalFormatting sqref="AE110">
    <cfRule type="expression" priority="5178" aboveAverage="0" equalAverage="0" bottom="0" percent="0" rank="0" text="" dxfId="36">
      <formula>#ref!="YES"</formula>
    </cfRule>
  </conditionalFormatting>
  <conditionalFormatting sqref="AF110">
    <cfRule type="expression" priority="5179" aboveAverage="0" equalAverage="0" bottom="0" percent="0" rank="0" text="" dxfId="36">
      <formula>#ref!="YES"</formula>
    </cfRule>
  </conditionalFormatting>
  <conditionalFormatting sqref="AG110">
    <cfRule type="expression" priority="5180" aboveAverage="0" equalAverage="0" bottom="0" percent="0" rank="0" text="" dxfId="36">
      <formula>#ref!="YES"</formula>
    </cfRule>
  </conditionalFormatting>
  <conditionalFormatting sqref="AH110">
    <cfRule type="expression" priority="5181" aboveAverage="0" equalAverage="0" bottom="0" percent="0" rank="0" text="" dxfId="36">
      <formula>#ref!="YES"</formula>
    </cfRule>
  </conditionalFormatting>
  <conditionalFormatting sqref="AI110">
    <cfRule type="expression" priority="5182" aboveAverage="0" equalAverage="0" bottom="0" percent="0" rank="0" text="" dxfId="36">
      <formula>#ref!="YES"</formula>
    </cfRule>
  </conditionalFormatting>
  <conditionalFormatting sqref="AJ110">
    <cfRule type="expression" priority="5183" aboveAverage="0" equalAverage="0" bottom="0" percent="0" rank="0" text="" dxfId="36">
      <formula>#ref!="YES"</formula>
    </cfRule>
  </conditionalFormatting>
  <conditionalFormatting sqref="B111">
    <cfRule type="expression" priority="5184" aboveAverage="0" equalAverage="0" bottom="0" percent="0" rank="0" text="" dxfId="36">
      <formula>#ref!="YES"</formula>
    </cfRule>
  </conditionalFormatting>
  <conditionalFormatting sqref="C111">
    <cfRule type="expression" priority="5185" aboveAverage="0" equalAverage="0" bottom="0" percent="0" rank="0" text="" dxfId="36">
      <formula>#ref!="YES"</formula>
    </cfRule>
  </conditionalFormatting>
  <conditionalFormatting sqref="D111">
    <cfRule type="expression" priority="5186" aboveAverage="0" equalAverage="0" bottom="0" percent="0" rank="0" text="" dxfId="36">
      <formula>#ref!="YES"</formula>
    </cfRule>
  </conditionalFormatting>
  <conditionalFormatting sqref="E111">
    <cfRule type="expression" priority="5187" aboveAverage="0" equalAverage="0" bottom="0" percent="0" rank="0" text="" dxfId="36">
      <formula>#ref!="YES"</formula>
    </cfRule>
  </conditionalFormatting>
  <conditionalFormatting sqref="F111">
    <cfRule type="expression" priority="5188" aboveAverage="0" equalAverage="0" bottom="0" percent="0" rank="0" text="" dxfId="36">
      <formula>#ref!="YES"</formula>
    </cfRule>
  </conditionalFormatting>
  <conditionalFormatting sqref="G111">
    <cfRule type="expression" priority="5189" aboveAverage="0" equalAverage="0" bottom="0" percent="0" rank="0" text="" dxfId="36">
      <formula>#ref!="YES"</formula>
    </cfRule>
  </conditionalFormatting>
  <conditionalFormatting sqref="H111">
    <cfRule type="expression" priority="5190" aboveAverage="0" equalAverage="0" bottom="0" percent="0" rank="0" text="" dxfId="36">
      <formula>#ref!="YES"</formula>
    </cfRule>
  </conditionalFormatting>
  <conditionalFormatting sqref="I111">
    <cfRule type="expression" priority="5191" aboveAverage="0" equalAverage="0" bottom="0" percent="0" rank="0" text="" dxfId="36">
      <formula>#ref!="YES"</formula>
    </cfRule>
  </conditionalFormatting>
  <conditionalFormatting sqref="J111">
    <cfRule type="expression" priority="5192" aboveAverage="0" equalAverage="0" bottom="0" percent="0" rank="0" text="" dxfId="36">
      <formula>#ref!="YES"</formula>
    </cfRule>
  </conditionalFormatting>
  <conditionalFormatting sqref="K111">
    <cfRule type="expression" priority="5193" aboveAverage="0" equalAverage="0" bottom="0" percent="0" rank="0" text="" dxfId="36">
      <formula>#ref!="YES"</formula>
    </cfRule>
  </conditionalFormatting>
  <conditionalFormatting sqref="L111">
    <cfRule type="expression" priority="5194" aboveAverage="0" equalAverage="0" bottom="0" percent="0" rank="0" text="" dxfId="36">
      <formula>#ref!="YES"</formula>
    </cfRule>
  </conditionalFormatting>
  <conditionalFormatting sqref="M111">
    <cfRule type="expression" priority="5195" aboveAverage="0" equalAverage="0" bottom="0" percent="0" rank="0" text="" dxfId="36">
      <formula>#ref!="YES"</formula>
    </cfRule>
  </conditionalFormatting>
  <conditionalFormatting sqref="N111">
    <cfRule type="expression" priority="5196" aboveAverage="0" equalAverage="0" bottom="0" percent="0" rank="0" text="" dxfId="36">
      <formula>#ref!="YES"</formula>
    </cfRule>
  </conditionalFormatting>
  <conditionalFormatting sqref="O111">
    <cfRule type="expression" priority="5197" aboveAverage="0" equalAverage="0" bottom="0" percent="0" rank="0" text="" dxfId="36">
      <formula>#ref!="YES"</formula>
    </cfRule>
  </conditionalFormatting>
  <conditionalFormatting sqref="P111">
    <cfRule type="expression" priority="5198" aboveAverage="0" equalAverage="0" bottom="0" percent="0" rank="0" text="" dxfId="36">
      <formula>#ref!="YES"</formula>
    </cfRule>
  </conditionalFormatting>
  <conditionalFormatting sqref="Q111">
    <cfRule type="expression" priority="5199" aboveAverage="0" equalAverage="0" bottom="0" percent="0" rank="0" text="" dxfId="36">
      <formula>#ref!="YES"</formula>
    </cfRule>
  </conditionalFormatting>
  <conditionalFormatting sqref="R111">
    <cfRule type="expression" priority="5200" aboveAverage="0" equalAverage="0" bottom="0" percent="0" rank="0" text="" dxfId="36">
      <formula>#ref!="YES"</formula>
    </cfRule>
  </conditionalFormatting>
  <conditionalFormatting sqref="S111">
    <cfRule type="expression" priority="5201" aboveAverage="0" equalAverage="0" bottom="0" percent="0" rank="0" text="" dxfId="36">
      <formula>#ref!="YES"</formula>
    </cfRule>
  </conditionalFormatting>
  <conditionalFormatting sqref="T111">
    <cfRule type="expression" priority="5202" aboveAverage="0" equalAverage="0" bottom="0" percent="0" rank="0" text="" dxfId="36">
      <formula>#ref!="YES"</formula>
    </cfRule>
  </conditionalFormatting>
  <conditionalFormatting sqref="U111">
    <cfRule type="expression" priority="5203" aboveAverage="0" equalAverage="0" bottom="0" percent="0" rank="0" text="" dxfId="36">
      <formula>#ref!="YES"</formula>
    </cfRule>
  </conditionalFormatting>
  <conditionalFormatting sqref="V111">
    <cfRule type="expression" priority="5204" aboveAverage="0" equalAverage="0" bottom="0" percent="0" rank="0" text="" dxfId="36">
      <formula>#ref!="YES"</formula>
    </cfRule>
  </conditionalFormatting>
  <conditionalFormatting sqref="W111">
    <cfRule type="expression" priority="5205" aboveAverage="0" equalAverage="0" bottom="0" percent="0" rank="0" text="" dxfId="36">
      <formula>#ref!="YES"</formula>
    </cfRule>
  </conditionalFormatting>
  <conditionalFormatting sqref="X111">
    <cfRule type="expression" priority="5206" aboveAverage="0" equalAverage="0" bottom="0" percent="0" rank="0" text="" dxfId="36">
      <formula>#ref!="YES"</formula>
    </cfRule>
  </conditionalFormatting>
  <conditionalFormatting sqref="Y111">
    <cfRule type="expression" priority="5207" aboveAverage="0" equalAverage="0" bottom="0" percent="0" rank="0" text="" dxfId="36">
      <formula>#ref!="YES"</formula>
    </cfRule>
  </conditionalFormatting>
  <conditionalFormatting sqref="Z111">
    <cfRule type="expression" priority="5208" aboveAverage="0" equalAverage="0" bottom="0" percent="0" rank="0" text="" dxfId="36">
      <formula>#ref!="YES"</formula>
    </cfRule>
  </conditionalFormatting>
  <conditionalFormatting sqref="AA111">
    <cfRule type="expression" priority="5209" aboveAverage="0" equalAverage="0" bottom="0" percent="0" rank="0" text="" dxfId="36">
      <formula>#ref!="YES"</formula>
    </cfRule>
  </conditionalFormatting>
  <conditionalFormatting sqref="AB111">
    <cfRule type="expression" priority="5210" aboveAverage="0" equalAverage="0" bottom="0" percent="0" rank="0" text="" dxfId="36">
      <formula>#ref!="YES"</formula>
    </cfRule>
  </conditionalFormatting>
  <conditionalFormatting sqref="AC111">
    <cfRule type="expression" priority="5211" aboveAverage="0" equalAverage="0" bottom="0" percent="0" rank="0" text="" dxfId="36">
      <formula>#ref!="YES"</formula>
    </cfRule>
  </conditionalFormatting>
  <conditionalFormatting sqref="AD111">
    <cfRule type="expression" priority="5212" aboveAverage="0" equalAverage="0" bottom="0" percent="0" rank="0" text="" dxfId="36">
      <formula>#ref!="YES"</formula>
    </cfRule>
  </conditionalFormatting>
  <conditionalFormatting sqref="AE111">
    <cfRule type="expression" priority="5213" aboveAverage="0" equalAverage="0" bottom="0" percent="0" rank="0" text="" dxfId="36">
      <formula>#ref!="YES"</formula>
    </cfRule>
  </conditionalFormatting>
  <conditionalFormatting sqref="AF111">
    <cfRule type="expression" priority="5214" aboveAverage="0" equalAverage="0" bottom="0" percent="0" rank="0" text="" dxfId="36">
      <formula>#ref!="YES"</formula>
    </cfRule>
  </conditionalFormatting>
  <conditionalFormatting sqref="AG111">
    <cfRule type="expression" priority="5215" aboveAverage="0" equalAverage="0" bottom="0" percent="0" rank="0" text="" dxfId="36">
      <formula>#ref!="YES"</formula>
    </cfRule>
  </conditionalFormatting>
  <conditionalFormatting sqref="AH111">
    <cfRule type="expression" priority="5216" aboveAverage="0" equalAverage="0" bottom="0" percent="0" rank="0" text="" dxfId="36">
      <formula>#ref!="YES"</formula>
    </cfRule>
  </conditionalFormatting>
  <conditionalFormatting sqref="AI111">
    <cfRule type="expression" priority="5217" aboveAverage="0" equalAverage="0" bottom="0" percent="0" rank="0" text="" dxfId="36">
      <formula>#ref!="YES"</formula>
    </cfRule>
  </conditionalFormatting>
  <conditionalFormatting sqref="AJ111">
    <cfRule type="expression" priority="5218" aboveAverage="0" equalAverage="0" bottom="0" percent="0" rank="0" text="" dxfId="36">
      <formula>#ref!="YES"</formula>
    </cfRule>
  </conditionalFormatting>
  <conditionalFormatting sqref="B112">
    <cfRule type="expression" priority="5219" aboveAverage="0" equalAverage="0" bottom="0" percent="0" rank="0" text="" dxfId="36">
      <formula>#ref!="YES"</formula>
    </cfRule>
  </conditionalFormatting>
  <conditionalFormatting sqref="C112">
    <cfRule type="expression" priority="5220" aboveAverage="0" equalAverage="0" bottom="0" percent="0" rank="0" text="" dxfId="36">
      <formula>#ref!="YES"</formula>
    </cfRule>
  </conditionalFormatting>
  <conditionalFormatting sqref="D112">
    <cfRule type="expression" priority="5221" aboveAverage="0" equalAverage="0" bottom="0" percent="0" rank="0" text="" dxfId="36">
      <formula>#ref!="YES"</formula>
    </cfRule>
  </conditionalFormatting>
  <conditionalFormatting sqref="E112">
    <cfRule type="expression" priority="5222" aboveAverage="0" equalAverage="0" bottom="0" percent="0" rank="0" text="" dxfId="36">
      <formula>#ref!="YES"</formula>
    </cfRule>
  </conditionalFormatting>
  <conditionalFormatting sqref="F112">
    <cfRule type="expression" priority="5223" aboveAverage="0" equalAverage="0" bottom="0" percent="0" rank="0" text="" dxfId="36">
      <formula>#ref!="YES"</formula>
    </cfRule>
  </conditionalFormatting>
  <conditionalFormatting sqref="G112">
    <cfRule type="expression" priority="5224" aboveAverage="0" equalAverage="0" bottom="0" percent="0" rank="0" text="" dxfId="36">
      <formula>#ref!="YES"</formula>
    </cfRule>
  </conditionalFormatting>
  <conditionalFormatting sqref="H112">
    <cfRule type="expression" priority="5225" aboveAverage="0" equalAverage="0" bottom="0" percent="0" rank="0" text="" dxfId="36">
      <formula>#ref!="YES"</formula>
    </cfRule>
  </conditionalFormatting>
  <conditionalFormatting sqref="I112">
    <cfRule type="expression" priority="5226" aboveAverage="0" equalAverage="0" bottom="0" percent="0" rank="0" text="" dxfId="36">
      <formula>#ref!="YES"</formula>
    </cfRule>
  </conditionalFormatting>
  <conditionalFormatting sqref="J112">
    <cfRule type="expression" priority="5227" aboveAverage="0" equalAverage="0" bottom="0" percent="0" rank="0" text="" dxfId="36">
      <formula>#ref!="YES"</formula>
    </cfRule>
  </conditionalFormatting>
  <conditionalFormatting sqref="K112">
    <cfRule type="expression" priority="5228" aboveAverage="0" equalAverage="0" bottom="0" percent="0" rank="0" text="" dxfId="36">
      <formula>#ref!="YES"</formula>
    </cfRule>
  </conditionalFormatting>
  <conditionalFormatting sqref="L112">
    <cfRule type="expression" priority="5229" aboveAverage="0" equalAverage="0" bottom="0" percent="0" rank="0" text="" dxfId="36">
      <formula>#ref!="YES"</formula>
    </cfRule>
  </conditionalFormatting>
  <conditionalFormatting sqref="M112">
    <cfRule type="expression" priority="5230" aboveAverage="0" equalAverage="0" bottom="0" percent="0" rank="0" text="" dxfId="36">
      <formula>#ref!="YES"</formula>
    </cfRule>
  </conditionalFormatting>
  <conditionalFormatting sqref="N112">
    <cfRule type="expression" priority="5231" aboveAverage="0" equalAverage="0" bottom="0" percent="0" rank="0" text="" dxfId="36">
      <formula>#ref!="YES"</formula>
    </cfRule>
  </conditionalFormatting>
  <conditionalFormatting sqref="O112">
    <cfRule type="expression" priority="5232" aboveAverage="0" equalAverage="0" bottom="0" percent="0" rank="0" text="" dxfId="36">
      <formula>#ref!="YES"</formula>
    </cfRule>
  </conditionalFormatting>
  <conditionalFormatting sqref="P112">
    <cfRule type="expression" priority="5233" aboveAverage="0" equalAverage="0" bottom="0" percent="0" rank="0" text="" dxfId="36">
      <formula>#ref!="YES"</formula>
    </cfRule>
  </conditionalFormatting>
  <conditionalFormatting sqref="Q112">
    <cfRule type="expression" priority="5234" aboveAverage="0" equalAverage="0" bottom="0" percent="0" rank="0" text="" dxfId="36">
      <formula>#ref!="YES"</formula>
    </cfRule>
  </conditionalFormatting>
  <conditionalFormatting sqref="R112">
    <cfRule type="expression" priority="5235" aboveAverage="0" equalAverage="0" bottom="0" percent="0" rank="0" text="" dxfId="36">
      <formula>#ref!="YES"</formula>
    </cfRule>
  </conditionalFormatting>
  <conditionalFormatting sqref="S112">
    <cfRule type="expression" priority="5236" aboveAverage="0" equalAverage="0" bottom="0" percent="0" rank="0" text="" dxfId="36">
      <formula>#ref!="YES"</formula>
    </cfRule>
  </conditionalFormatting>
  <conditionalFormatting sqref="T112">
    <cfRule type="expression" priority="5237" aboveAverage="0" equalAverage="0" bottom="0" percent="0" rank="0" text="" dxfId="36">
      <formula>#ref!="YES"</formula>
    </cfRule>
  </conditionalFormatting>
  <conditionalFormatting sqref="U112">
    <cfRule type="expression" priority="5238" aboveAverage="0" equalAverage="0" bottom="0" percent="0" rank="0" text="" dxfId="36">
      <formula>#ref!="YES"</formula>
    </cfRule>
  </conditionalFormatting>
  <conditionalFormatting sqref="V112">
    <cfRule type="expression" priority="5239" aboveAverage="0" equalAverage="0" bottom="0" percent="0" rank="0" text="" dxfId="36">
      <formula>#ref!="YES"</formula>
    </cfRule>
  </conditionalFormatting>
  <conditionalFormatting sqref="W112">
    <cfRule type="expression" priority="5240" aboveAverage="0" equalAverage="0" bottom="0" percent="0" rank="0" text="" dxfId="36">
      <formula>#ref!="YES"</formula>
    </cfRule>
  </conditionalFormatting>
  <conditionalFormatting sqref="X112">
    <cfRule type="expression" priority="5241" aboveAverage="0" equalAverage="0" bottom="0" percent="0" rank="0" text="" dxfId="36">
      <formula>#ref!="YES"</formula>
    </cfRule>
  </conditionalFormatting>
  <conditionalFormatting sqref="Y112">
    <cfRule type="expression" priority="5242" aboveAverage="0" equalAverage="0" bottom="0" percent="0" rank="0" text="" dxfId="36">
      <formula>#ref!="YES"</formula>
    </cfRule>
  </conditionalFormatting>
  <conditionalFormatting sqref="Z112">
    <cfRule type="expression" priority="5243" aboveAverage="0" equalAverage="0" bottom="0" percent="0" rank="0" text="" dxfId="36">
      <formula>#ref!="YES"</formula>
    </cfRule>
  </conditionalFormatting>
  <conditionalFormatting sqref="AA112">
    <cfRule type="expression" priority="5244" aboveAverage="0" equalAverage="0" bottom="0" percent="0" rank="0" text="" dxfId="36">
      <formula>#ref!="YES"</formula>
    </cfRule>
  </conditionalFormatting>
  <conditionalFormatting sqref="AB112">
    <cfRule type="expression" priority="5245" aboveAverage="0" equalAverage="0" bottom="0" percent="0" rank="0" text="" dxfId="36">
      <formula>#ref!="YES"</formula>
    </cfRule>
  </conditionalFormatting>
  <conditionalFormatting sqref="AC112">
    <cfRule type="expression" priority="5246" aboveAverage="0" equalAverage="0" bottom="0" percent="0" rank="0" text="" dxfId="36">
      <formula>#ref!="YES"</formula>
    </cfRule>
  </conditionalFormatting>
  <conditionalFormatting sqref="AD112">
    <cfRule type="expression" priority="5247" aboveAverage="0" equalAverage="0" bottom="0" percent="0" rank="0" text="" dxfId="36">
      <formula>#ref!="YES"</formula>
    </cfRule>
  </conditionalFormatting>
  <conditionalFormatting sqref="AE112">
    <cfRule type="expression" priority="5248" aboveAverage="0" equalAverage="0" bottom="0" percent="0" rank="0" text="" dxfId="36">
      <formula>#ref!="YES"</formula>
    </cfRule>
  </conditionalFormatting>
  <conditionalFormatting sqref="AF112">
    <cfRule type="expression" priority="5249" aboveAverage="0" equalAverage="0" bottom="0" percent="0" rank="0" text="" dxfId="36">
      <formula>#ref!="YES"</formula>
    </cfRule>
  </conditionalFormatting>
  <conditionalFormatting sqref="AG112">
    <cfRule type="expression" priority="5250" aboveAverage="0" equalAverage="0" bottom="0" percent="0" rank="0" text="" dxfId="36">
      <formula>#ref!="YES"</formula>
    </cfRule>
  </conditionalFormatting>
  <conditionalFormatting sqref="AH112">
    <cfRule type="expression" priority="5251" aboveAverage="0" equalAverage="0" bottom="0" percent="0" rank="0" text="" dxfId="36">
      <formula>#ref!="YES"</formula>
    </cfRule>
  </conditionalFormatting>
  <conditionalFormatting sqref="AI112">
    <cfRule type="expression" priority="5252" aboveAverage="0" equalAverage="0" bottom="0" percent="0" rank="0" text="" dxfId="36">
      <formula>#ref!="YES"</formula>
    </cfRule>
  </conditionalFormatting>
  <conditionalFormatting sqref="AJ112">
    <cfRule type="expression" priority="5253" aboveAverage="0" equalAverage="0" bottom="0" percent="0" rank="0" text="" dxfId="36">
      <formula>#ref!="YES"</formula>
    </cfRule>
  </conditionalFormatting>
  <conditionalFormatting sqref="B113">
    <cfRule type="expression" priority="5254" aboveAverage="0" equalAverage="0" bottom="0" percent="0" rank="0" text="" dxfId="36">
      <formula>#ref!="YES"</formula>
    </cfRule>
  </conditionalFormatting>
  <conditionalFormatting sqref="C113">
    <cfRule type="expression" priority="5255" aboveAverage="0" equalAverage="0" bottom="0" percent="0" rank="0" text="" dxfId="36">
      <formula>#ref!="YES"</formula>
    </cfRule>
  </conditionalFormatting>
  <conditionalFormatting sqref="D113">
    <cfRule type="expression" priority="5256" aboveAverage="0" equalAverage="0" bottom="0" percent="0" rank="0" text="" dxfId="36">
      <formula>#ref!="YES"</formula>
    </cfRule>
  </conditionalFormatting>
  <conditionalFormatting sqref="E113">
    <cfRule type="expression" priority="5257" aboveAverage="0" equalAverage="0" bottom="0" percent="0" rank="0" text="" dxfId="36">
      <formula>#ref!="YES"</formula>
    </cfRule>
  </conditionalFormatting>
  <conditionalFormatting sqref="F113">
    <cfRule type="expression" priority="5258" aboveAverage="0" equalAverage="0" bottom="0" percent="0" rank="0" text="" dxfId="36">
      <formula>#ref!="YES"</formula>
    </cfRule>
  </conditionalFormatting>
  <conditionalFormatting sqref="G113">
    <cfRule type="expression" priority="5259" aboveAverage="0" equalAverage="0" bottom="0" percent="0" rank="0" text="" dxfId="36">
      <formula>#ref!="YES"</formula>
    </cfRule>
  </conditionalFormatting>
  <conditionalFormatting sqref="H113">
    <cfRule type="expression" priority="5260" aboveAverage="0" equalAverage="0" bottom="0" percent="0" rank="0" text="" dxfId="36">
      <formula>#ref!="YES"</formula>
    </cfRule>
  </conditionalFormatting>
  <conditionalFormatting sqref="I113">
    <cfRule type="expression" priority="5261" aboveAverage="0" equalAverage="0" bottom="0" percent="0" rank="0" text="" dxfId="36">
      <formula>#ref!="YES"</formula>
    </cfRule>
  </conditionalFormatting>
  <conditionalFormatting sqref="J113">
    <cfRule type="expression" priority="5262" aboveAverage="0" equalAverage="0" bottom="0" percent="0" rank="0" text="" dxfId="36">
      <formula>#ref!="YES"</formula>
    </cfRule>
  </conditionalFormatting>
  <conditionalFormatting sqref="K113">
    <cfRule type="expression" priority="5263" aboveAverage="0" equalAverage="0" bottom="0" percent="0" rank="0" text="" dxfId="36">
      <formula>#ref!="YES"</formula>
    </cfRule>
  </conditionalFormatting>
  <conditionalFormatting sqref="L113">
    <cfRule type="expression" priority="5264" aboveAverage="0" equalAverage="0" bottom="0" percent="0" rank="0" text="" dxfId="36">
      <formula>#ref!="YES"</formula>
    </cfRule>
  </conditionalFormatting>
  <conditionalFormatting sqref="M113">
    <cfRule type="expression" priority="5265" aboveAverage="0" equalAverage="0" bottom="0" percent="0" rank="0" text="" dxfId="36">
      <formula>#ref!="YES"</formula>
    </cfRule>
  </conditionalFormatting>
  <conditionalFormatting sqref="N113">
    <cfRule type="expression" priority="5266" aboveAverage="0" equalAverage="0" bottom="0" percent="0" rank="0" text="" dxfId="36">
      <formula>#ref!="YES"</formula>
    </cfRule>
  </conditionalFormatting>
  <conditionalFormatting sqref="O113">
    <cfRule type="expression" priority="5267" aboveAverage="0" equalAverage="0" bottom="0" percent="0" rank="0" text="" dxfId="36">
      <formula>#ref!="YES"</formula>
    </cfRule>
  </conditionalFormatting>
  <conditionalFormatting sqref="P113">
    <cfRule type="expression" priority="5268" aboveAverage="0" equalAverage="0" bottom="0" percent="0" rank="0" text="" dxfId="36">
      <formula>#ref!="YES"</formula>
    </cfRule>
  </conditionalFormatting>
  <conditionalFormatting sqref="Q113">
    <cfRule type="expression" priority="5269" aboveAverage="0" equalAverage="0" bottom="0" percent="0" rank="0" text="" dxfId="36">
      <formula>#ref!="YES"</formula>
    </cfRule>
  </conditionalFormatting>
  <conditionalFormatting sqref="R113">
    <cfRule type="expression" priority="5270" aboveAverage="0" equalAverage="0" bottom="0" percent="0" rank="0" text="" dxfId="36">
      <formula>#ref!="YES"</formula>
    </cfRule>
  </conditionalFormatting>
  <conditionalFormatting sqref="S113">
    <cfRule type="expression" priority="5271" aboveAverage="0" equalAverage="0" bottom="0" percent="0" rank="0" text="" dxfId="36">
      <formula>#ref!="YES"</formula>
    </cfRule>
  </conditionalFormatting>
  <conditionalFormatting sqref="T113">
    <cfRule type="expression" priority="5272" aboveAverage="0" equalAverage="0" bottom="0" percent="0" rank="0" text="" dxfId="36">
      <formula>#ref!="YES"</formula>
    </cfRule>
  </conditionalFormatting>
  <conditionalFormatting sqref="U113">
    <cfRule type="expression" priority="5273" aboveAverage="0" equalAverage="0" bottom="0" percent="0" rank="0" text="" dxfId="36">
      <formula>#ref!="YES"</formula>
    </cfRule>
  </conditionalFormatting>
  <conditionalFormatting sqref="V113">
    <cfRule type="expression" priority="5274" aboveAverage="0" equalAverage="0" bottom="0" percent="0" rank="0" text="" dxfId="36">
      <formula>#ref!="YES"</formula>
    </cfRule>
  </conditionalFormatting>
  <conditionalFormatting sqref="W113">
    <cfRule type="expression" priority="5275" aboveAverage="0" equalAverage="0" bottom="0" percent="0" rank="0" text="" dxfId="36">
      <formula>#ref!="YES"</formula>
    </cfRule>
  </conditionalFormatting>
  <conditionalFormatting sqref="X113">
    <cfRule type="expression" priority="5276" aboveAverage="0" equalAverage="0" bottom="0" percent="0" rank="0" text="" dxfId="36">
      <formula>#ref!="YES"</formula>
    </cfRule>
  </conditionalFormatting>
  <conditionalFormatting sqref="Y113">
    <cfRule type="expression" priority="5277" aboveAverage="0" equalAverage="0" bottom="0" percent="0" rank="0" text="" dxfId="36">
      <formula>#ref!="YES"</formula>
    </cfRule>
  </conditionalFormatting>
  <conditionalFormatting sqref="Z113">
    <cfRule type="expression" priority="5278" aboveAverage="0" equalAverage="0" bottom="0" percent="0" rank="0" text="" dxfId="36">
      <formula>#ref!="YES"</formula>
    </cfRule>
  </conditionalFormatting>
  <conditionalFormatting sqref="AA113">
    <cfRule type="expression" priority="5279" aboveAverage="0" equalAverage="0" bottom="0" percent="0" rank="0" text="" dxfId="36">
      <formula>#ref!="YES"</formula>
    </cfRule>
  </conditionalFormatting>
  <conditionalFormatting sqref="AB113">
    <cfRule type="expression" priority="5280" aboveAverage="0" equalAverage="0" bottom="0" percent="0" rank="0" text="" dxfId="36">
      <formula>#ref!="YES"</formula>
    </cfRule>
  </conditionalFormatting>
  <conditionalFormatting sqref="AC113">
    <cfRule type="expression" priority="5281" aboveAverage="0" equalAverage="0" bottom="0" percent="0" rank="0" text="" dxfId="36">
      <formula>#ref!="YES"</formula>
    </cfRule>
  </conditionalFormatting>
  <conditionalFormatting sqref="AD113">
    <cfRule type="expression" priority="5282" aboveAverage="0" equalAverage="0" bottom="0" percent="0" rank="0" text="" dxfId="36">
      <formula>#ref!="YES"</formula>
    </cfRule>
  </conditionalFormatting>
  <conditionalFormatting sqref="AE113">
    <cfRule type="expression" priority="5283" aboveAverage="0" equalAverage="0" bottom="0" percent="0" rank="0" text="" dxfId="36">
      <formula>#ref!="YES"</formula>
    </cfRule>
  </conditionalFormatting>
  <conditionalFormatting sqref="AF113">
    <cfRule type="expression" priority="5284" aboveAverage="0" equalAverage="0" bottom="0" percent="0" rank="0" text="" dxfId="36">
      <formula>#ref!="YES"</formula>
    </cfRule>
  </conditionalFormatting>
  <conditionalFormatting sqref="AG113">
    <cfRule type="expression" priority="5285" aboveAverage="0" equalAverage="0" bottom="0" percent="0" rank="0" text="" dxfId="36">
      <formula>#ref!="YES"</formula>
    </cfRule>
  </conditionalFormatting>
  <conditionalFormatting sqref="AH113">
    <cfRule type="expression" priority="5286" aboveAverage="0" equalAverage="0" bottom="0" percent="0" rank="0" text="" dxfId="36">
      <formula>#ref!="YES"</formula>
    </cfRule>
  </conditionalFormatting>
  <conditionalFormatting sqref="AI113">
    <cfRule type="expression" priority="5287" aboveAverage="0" equalAverage="0" bottom="0" percent="0" rank="0" text="" dxfId="36">
      <formula>#ref!="YES"</formula>
    </cfRule>
  </conditionalFormatting>
  <conditionalFormatting sqref="AJ113">
    <cfRule type="expression" priority="5288" aboveAverage="0" equalAverage="0" bottom="0" percent="0" rank="0" text="" dxfId="36">
      <formula>#ref!="YES"</formula>
    </cfRule>
  </conditionalFormatting>
  <conditionalFormatting sqref="B114">
    <cfRule type="expression" priority="5289" aboveAverage="0" equalAverage="0" bottom="0" percent="0" rank="0" text="" dxfId="36">
      <formula>#ref!="YES"</formula>
    </cfRule>
  </conditionalFormatting>
  <conditionalFormatting sqref="C114">
    <cfRule type="expression" priority="5290" aboveAverage="0" equalAverage="0" bottom="0" percent="0" rank="0" text="" dxfId="36">
      <formula>#ref!="YES"</formula>
    </cfRule>
  </conditionalFormatting>
  <conditionalFormatting sqref="D114">
    <cfRule type="expression" priority="5291" aboveAverage="0" equalAverage="0" bottom="0" percent="0" rank="0" text="" dxfId="36">
      <formula>#ref!="YES"</formula>
    </cfRule>
  </conditionalFormatting>
  <conditionalFormatting sqref="E114">
    <cfRule type="expression" priority="5292" aboveAverage="0" equalAverage="0" bottom="0" percent="0" rank="0" text="" dxfId="36">
      <formula>#ref!="YES"</formula>
    </cfRule>
  </conditionalFormatting>
  <conditionalFormatting sqref="F114">
    <cfRule type="expression" priority="5293" aboveAverage="0" equalAverage="0" bottom="0" percent="0" rank="0" text="" dxfId="36">
      <formula>#ref!="YES"</formula>
    </cfRule>
  </conditionalFormatting>
  <conditionalFormatting sqref="G114">
    <cfRule type="expression" priority="5294" aboveAverage="0" equalAverage="0" bottom="0" percent="0" rank="0" text="" dxfId="36">
      <formula>#ref!="YES"</formula>
    </cfRule>
  </conditionalFormatting>
  <conditionalFormatting sqref="H114">
    <cfRule type="expression" priority="5295" aboveAverage="0" equalAverage="0" bottom="0" percent="0" rank="0" text="" dxfId="36">
      <formula>#ref!="YES"</formula>
    </cfRule>
  </conditionalFormatting>
  <conditionalFormatting sqref="I114">
    <cfRule type="expression" priority="5296" aboveAverage="0" equalAverage="0" bottom="0" percent="0" rank="0" text="" dxfId="36">
      <formula>#ref!="YES"</formula>
    </cfRule>
  </conditionalFormatting>
  <conditionalFormatting sqref="J114">
    <cfRule type="expression" priority="5297" aboveAverage="0" equalAverage="0" bottom="0" percent="0" rank="0" text="" dxfId="36">
      <formula>#ref!="YES"</formula>
    </cfRule>
  </conditionalFormatting>
  <conditionalFormatting sqref="K114">
    <cfRule type="expression" priority="5298" aboveAverage="0" equalAverage="0" bottom="0" percent="0" rank="0" text="" dxfId="36">
      <formula>#ref!="YES"</formula>
    </cfRule>
  </conditionalFormatting>
  <conditionalFormatting sqref="L114">
    <cfRule type="expression" priority="5299" aboveAverage="0" equalAverage="0" bottom="0" percent="0" rank="0" text="" dxfId="36">
      <formula>#ref!="YES"</formula>
    </cfRule>
  </conditionalFormatting>
  <conditionalFormatting sqref="M114">
    <cfRule type="expression" priority="5300" aboveAverage="0" equalAverage="0" bottom="0" percent="0" rank="0" text="" dxfId="36">
      <formula>#ref!="YES"</formula>
    </cfRule>
  </conditionalFormatting>
  <conditionalFormatting sqref="N114">
    <cfRule type="expression" priority="5301" aboveAverage="0" equalAverage="0" bottom="0" percent="0" rank="0" text="" dxfId="36">
      <formula>#ref!="YES"</formula>
    </cfRule>
  </conditionalFormatting>
  <conditionalFormatting sqref="O114">
    <cfRule type="expression" priority="5302" aboveAverage="0" equalAverage="0" bottom="0" percent="0" rank="0" text="" dxfId="36">
      <formula>#ref!="YES"</formula>
    </cfRule>
  </conditionalFormatting>
  <conditionalFormatting sqref="P114">
    <cfRule type="expression" priority="5303" aboveAverage="0" equalAverage="0" bottom="0" percent="0" rank="0" text="" dxfId="36">
      <formula>#ref!="YES"</formula>
    </cfRule>
  </conditionalFormatting>
  <conditionalFormatting sqref="Q114">
    <cfRule type="expression" priority="5304" aboveAverage="0" equalAverage="0" bottom="0" percent="0" rank="0" text="" dxfId="36">
      <formula>#ref!="YES"</formula>
    </cfRule>
  </conditionalFormatting>
  <conditionalFormatting sqref="R114">
    <cfRule type="expression" priority="5305" aboveAverage="0" equalAverage="0" bottom="0" percent="0" rank="0" text="" dxfId="36">
      <formula>#ref!="YES"</formula>
    </cfRule>
  </conditionalFormatting>
  <conditionalFormatting sqref="S114">
    <cfRule type="expression" priority="5306" aboveAverage="0" equalAverage="0" bottom="0" percent="0" rank="0" text="" dxfId="36">
      <formula>#ref!="YES"</formula>
    </cfRule>
  </conditionalFormatting>
  <conditionalFormatting sqref="T114">
    <cfRule type="expression" priority="5307" aboveAverage="0" equalAverage="0" bottom="0" percent="0" rank="0" text="" dxfId="36">
      <formula>#ref!="YES"</formula>
    </cfRule>
  </conditionalFormatting>
  <conditionalFormatting sqref="U114">
    <cfRule type="expression" priority="5308" aboveAverage="0" equalAverage="0" bottom="0" percent="0" rank="0" text="" dxfId="36">
      <formula>#ref!="YES"</formula>
    </cfRule>
  </conditionalFormatting>
  <conditionalFormatting sqref="V114">
    <cfRule type="expression" priority="5309" aboveAverage="0" equalAverage="0" bottom="0" percent="0" rank="0" text="" dxfId="36">
      <formula>#ref!="YES"</formula>
    </cfRule>
  </conditionalFormatting>
  <conditionalFormatting sqref="W114">
    <cfRule type="expression" priority="5310" aboveAverage="0" equalAverage="0" bottom="0" percent="0" rank="0" text="" dxfId="36">
      <formula>#ref!="YES"</formula>
    </cfRule>
  </conditionalFormatting>
  <conditionalFormatting sqref="X114">
    <cfRule type="expression" priority="5311" aboveAverage="0" equalAverage="0" bottom="0" percent="0" rank="0" text="" dxfId="36">
      <formula>#ref!="YES"</formula>
    </cfRule>
  </conditionalFormatting>
  <conditionalFormatting sqref="Y114">
    <cfRule type="expression" priority="5312" aboveAverage="0" equalAverage="0" bottom="0" percent="0" rank="0" text="" dxfId="36">
      <formula>#ref!="YES"</formula>
    </cfRule>
  </conditionalFormatting>
  <conditionalFormatting sqref="Z114">
    <cfRule type="expression" priority="5313" aboveAverage="0" equalAverage="0" bottom="0" percent="0" rank="0" text="" dxfId="36">
      <formula>#ref!="YES"</formula>
    </cfRule>
  </conditionalFormatting>
  <conditionalFormatting sqref="AA114">
    <cfRule type="expression" priority="5314" aboveAverage="0" equalAverage="0" bottom="0" percent="0" rank="0" text="" dxfId="36">
      <formula>#ref!="YES"</formula>
    </cfRule>
  </conditionalFormatting>
  <conditionalFormatting sqref="AB114">
    <cfRule type="expression" priority="5315" aboveAverage="0" equalAverage="0" bottom="0" percent="0" rank="0" text="" dxfId="36">
      <formula>#ref!="YES"</formula>
    </cfRule>
  </conditionalFormatting>
  <conditionalFormatting sqref="AC114">
    <cfRule type="expression" priority="5316" aboveAverage="0" equalAverage="0" bottom="0" percent="0" rank="0" text="" dxfId="36">
      <formula>#ref!="YES"</formula>
    </cfRule>
  </conditionalFormatting>
  <conditionalFormatting sqref="AD114">
    <cfRule type="expression" priority="5317" aboveAverage="0" equalAverage="0" bottom="0" percent="0" rank="0" text="" dxfId="36">
      <formula>#ref!="YES"</formula>
    </cfRule>
  </conditionalFormatting>
  <conditionalFormatting sqref="AE114">
    <cfRule type="expression" priority="5318" aboveAverage="0" equalAverage="0" bottom="0" percent="0" rank="0" text="" dxfId="36">
      <formula>#ref!="YES"</formula>
    </cfRule>
  </conditionalFormatting>
  <conditionalFormatting sqref="AF114">
    <cfRule type="expression" priority="5319" aboveAverage="0" equalAverage="0" bottom="0" percent="0" rank="0" text="" dxfId="36">
      <formula>#ref!="YES"</formula>
    </cfRule>
  </conditionalFormatting>
  <conditionalFormatting sqref="AG114">
    <cfRule type="expression" priority="5320" aboveAverage="0" equalAverage="0" bottom="0" percent="0" rank="0" text="" dxfId="36">
      <formula>#ref!="YES"</formula>
    </cfRule>
  </conditionalFormatting>
  <conditionalFormatting sqref="AH114">
    <cfRule type="expression" priority="5321" aboveAverage="0" equalAverage="0" bottom="0" percent="0" rank="0" text="" dxfId="36">
      <formula>#ref!="YES"</formula>
    </cfRule>
  </conditionalFormatting>
  <conditionalFormatting sqref="AI114">
    <cfRule type="expression" priority="5322" aboveAverage="0" equalAverage="0" bottom="0" percent="0" rank="0" text="" dxfId="36">
      <formula>#ref!="YES"</formula>
    </cfRule>
  </conditionalFormatting>
  <conditionalFormatting sqref="AJ114">
    <cfRule type="expression" priority="5323" aboveAverage="0" equalAverage="0" bottom="0" percent="0" rank="0" text="" dxfId="36">
      <formula>#ref!="YES"</formula>
    </cfRule>
  </conditionalFormatting>
  <conditionalFormatting sqref="B115">
    <cfRule type="expression" priority="5324" aboveAverage="0" equalAverage="0" bottom="0" percent="0" rank="0" text="" dxfId="36">
      <formula>#ref!="YES"</formula>
    </cfRule>
  </conditionalFormatting>
  <conditionalFormatting sqref="C115">
    <cfRule type="expression" priority="5325" aboveAverage="0" equalAverage="0" bottom="0" percent="0" rank="0" text="" dxfId="36">
      <formula>#ref!="YES"</formula>
    </cfRule>
  </conditionalFormatting>
  <conditionalFormatting sqref="D115">
    <cfRule type="expression" priority="5326" aboveAverage="0" equalAverage="0" bottom="0" percent="0" rank="0" text="" dxfId="36">
      <formula>#ref!="YES"</formula>
    </cfRule>
  </conditionalFormatting>
  <conditionalFormatting sqref="E115">
    <cfRule type="expression" priority="5327" aboveAverage="0" equalAverage="0" bottom="0" percent="0" rank="0" text="" dxfId="36">
      <formula>#ref!="YES"</formula>
    </cfRule>
  </conditionalFormatting>
  <conditionalFormatting sqref="F115">
    <cfRule type="expression" priority="5328" aboveAverage="0" equalAverage="0" bottom="0" percent="0" rank="0" text="" dxfId="36">
      <formula>#ref!="YES"</formula>
    </cfRule>
  </conditionalFormatting>
  <conditionalFormatting sqref="G115">
    <cfRule type="expression" priority="5329" aboveAverage="0" equalAverage="0" bottom="0" percent="0" rank="0" text="" dxfId="36">
      <formula>#ref!="YES"</formula>
    </cfRule>
  </conditionalFormatting>
  <conditionalFormatting sqref="H115">
    <cfRule type="expression" priority="5330" aboveAverage="0" equalAverage="0" bottom="0" percent="0" rank="0" text="" dxfId="36">
      <formula>#ref!="YES"</formula>
    </cfRule>
  </conditionalFormatting>
  <conditionalFormatting sqref="I115">
    <cfRule type="expression" priority="5331" aboveAverage="0" equalAverage="0" bottom="0" percent="0" rank="0" text="" dxfId="36">
      <formula>#ref!="YES"</formula>
    </cfRule>
  </conditionalFormatting>
  <conditionalFormatting sqref="J115">
    <cfRule type="expression" priority="5332" aboveAverage="0" equalAverage="0" bottom="0" percent="0" rank="0" text="" dxfId="36">
      <formula>#ref!="YES"</formula>
    </cfRule>
  </conditionalFormatting>
  <conditionalFormatting sqref="K115">
    <cfRule type="expression" priority="5333" aboveAverage="0" equalAverage="0" bottom="0" percent="0" rank="0" text="" dxfId="36">
      <formula>#ref!="YES"</formula>
    </cfRule>
  </conditionalFormatting>
  <conditionalFormatting sqref="L115">
    <cfRule type="expression" priority="5334" aboveAverage="0" equalAverage="0" bottom="0" percent="0" rank="0" text="" dxfId="36">
      <formula>#ref!="YES"</formula>
    </cfRule>
  </conditionalFormatting>
  <conditionalFormatting sqref="M115">
    <cfRule type="expression" priority="5335" aboveAverage="0" equalAverage="0" bottom="0" percent="0" rank="0" text="" dxfId="36">
      <formula>#ref!="YES"</formula>
    </cfRule>
  </conditionalFormatting>
  <conditionalFormatting sqref="N115">
    <cfRule type="expression" priority="5336" aboveAverage="0" equalAverage="0" bottom="0" percent="0" rank="0" text="" dxfId="36">
      <formula>#ref!="YES"</formula>
    </cfRule>
  </conditionalFormatting>
  <conditionalFormatting sqref="O115">
    <cfRule type="expression" priority="5337" aboveAverage="0" equalAverage="0" bottom="0" percent="0" rank="0" text="" dxfId="36">
      <formula>#ref!="YES"</formula>
    </cfRule>
  </conditionalFormatting>
  <conditionalFormatting sqref="P115">
    <cfRule type="expression" priority="5338" aboveAverage="0" equalAverage="0" bottom="0" percent="0" rank="0" text="" dxfId="36">
      <formula>#ref!="YES"</formula>
    </cfRule>
  </conditionalFormatting>
  <conditionalFormatting sqref="Q115">
    <cfRule type="expression" priority="5339" aboveAverage="0" equalAverage="0" bottom="0" percent="0" rank="0" text="" dxfId="36">
      <formula>#ref!="YES"</formula>
    </cfRule>
  </conditionalFormatting>
  <conditionalFormatting sqref="R115">
    <cfRule type="expression" priority="5340" aboveAverage="0" equalAverage="0" bottom="0" percent="0" rank="0" text="" dxfId="36">
      <formula>#ref!="YES"</formula>
    </cfRule>
  </conditionalFormatting>
  <conditionalFormatting sqref="S115">
    <cfRule type="expression" priority="5341" aboveAverage="0" equalAverage="0" bottom="0" percent="0" rank="0" text="" dxfId="36">
      <formula>#ref!="YES"</formula>
    </cfRule>
  </conditionalFormatting>
  <conditionalFormatting sqref="T115">
    <cfRule type="expression" priority="5342" aboveAverage="0" equalAverage="0" bottom="0" percent="0" rank="0" text="" dxfId="36">
      <formula>#ref!="YES"</formula>
    </cfRule>
  </conditionalFormatting>
  <conditionalFormatting sqref="U115">
    <cfRule type="expression" priority="5343" aboveAverage="0" equalAverage="0" bottom="0" percent="0" rank="0" text="" dxfId="36">
      <formula>#ref!="YES"</formula>
    </cfRule>
  </conditionalFormatting>
  <conditionalFormatting sqref="V115">
    <cfRule type="expression" priority="5344" aboveAverage="0" equalAverage="0" bottom="0" percent="0" rank="0" text="" dxfId="36">
      <formula>#ref!="YES"</formula>
    </cfRule>
  </conditionalFormatting>
  <conditionalFormatting sqref="W115">
    <cfRule type="expression" priority="5345" aboveAverage="0" equalAverage="0" bottom="0" percent="0" rank="0" text="" dxfId="36">
      <formula>#ref!="YES"</formula>
    </cfRule>
  </conditionalFormatting>
  <conditionalFormatting sqref="X115">
    <cfRule type="expression" priority="5346" aboveAverage="0" equalAverage="0" bottom="0" percent="0" rank="0" text="" dxfId="36">
      <formula>#ref!="YES"</formula>
    </cfRule>
  </conditionalFormatting>
  <conditionalFormatting sqref="Y115">
    <cfRule type="expression" priority="5347" aboveAverage="0" equalAverage="0" bottom="0" percent="0" rank="0" text="" dxfId="36">
      <formula>#ref!="YES"</formula>
    </cfRule>
  </conditionalFormatting>
  <conditionalFormatting sqref="Z115">
    <cfRule type="expression" priority="5348" aboveAverage="0" equalAverage="0" bottom="0" percent="0" rank="0" text="" dxfId="36">
      <formula>#ref!="YES"</formula>
    </cfRule>
  </conditionalFormatting>
  <conditionalFormatting sqref="AA115">
    <cfRule type="expression" priority="5349" aboveAverage="0" equalAverage="0" bottom="0" percent="0" rank="0" text="" dxfId="36">
      <formula>#ref!="YES"</formula>
    </cfRule>
  </conditionalFormatting>
  <conditionalFormatting sqref="AB115">
    <cfRule type="expression" priority="5350" aboveAverage="0" equalAverage="0" bottom="0" percent="0" rank="0" text="" dxfId="36">
      <formula>#ref!="YES"</formula>
    </cfRule>
  </conditionalFormatting>
  <conditionalFormatting sqref="AC115">
    <cfRule type="expression" priority="5351" aboveAverage="0" equalAverage="0" bottom="0" percent="0" rank="0" text="" dxfId="36">
      <formula>#ref!="YES"</formula>
    </cfRule>
  </conditionalFormatting>
  <conditionalFormatting sqref="AD115">
    <cfRule type="expression" priority="5352" aboveAverage="0" equalAverage="0" bottom="0" percent="0" rank="0" text="" dxfId="36">
      <formula>#ref!="YES"</formula>
    </cfRule>
  </conditionalFormatting>
  <conditionalFormatting sqref="AE115">
    <cfRule type="expression" priority="5353" aboveAverage="0" equalAverage="0" bottom="0" percent="0" rank="0" text="" dxfId="36">
      <formula>#ref!="YES"</formula>
    </cfRule>
  </conditionalFormatting>
  <conditionalFormatting sqref="AF115">
    <cfRule type="expression" priority="5354" aboveAverage="0" equalAverage="0" bottom="0" percent="0" rank="0" text="" dxfId="36">
      <formula>#ref!="YES"</formula>
    </cfRule>
  </conditionalFormatting>
  <conditionalFormatting sqref="AG115">
    <cfRule type="expression" priority="5355" aboveAverage="0" equalAverage="0" bottom="0" percent="0" rank="0" text="" dxfId="36">
      <formula>#ref!="YES"</formula>
    </cfRule>
  </conditionalFormatting>
  <conditionalFormatting sqref="AH115">
    <cfRule type="expression" priority="5356" aboveAverage="0" equalAverage="0" bottom="0" percent="0" rank="0" text="" dxfId="36">
      <formula>#ref!="YES"</formula>
    </cfRule>
  </conditionalFormatting>
  <conditionalFormatting sqref="AI115">
    <cfRule type="expression" priority="5357" aboveAverage="0" equalAverage="0" bottom="0" percent="0" rank="0" text="" dxfId="36">
      <formula>#ref!="YES"</formula>
    </cfRule>
  </conditionalFormatting>
  <conditionalFormatting sqref="AJ115">
    <cfRule type="expression" priority="5358" aboveAverage="0" equalAverage="0" bottom="0" percent="0" rank="0" text="" dxfId="36">
      <formula>#ref!="YES"</formula>
    </cfRule>
  </conditionalFormatting>
  <conditionalFormatting sqref="B116">
    <cfRule type="expression" priority="5359" aboveAverage="0" equalAverage="0" bottom="0" percent="0" rank="0" text="" dxfId="36">
      <formula>#ref!="YES"</formula>
    </cfRule>
  </conditionalFormatting>
  <conditionalFormatting sqref="C116">
    <cfRule type="expression" priority="5360" aboveAverage="0" equalAverage="0" bottom="0" percent="0" rank="0" text="" dxfId="36">
      <formula>#ref!="YES"</formula>
    </cfRule>
  </conditionalFormatting>
  <conditionalFormatting sqref="D116">
    <cfRule type="expression" priority="5361" aboveAverage="0" equalAverage="0" bottom="0" percent="0" rank="0" text="" dxfId="36">
      <formula>#ref!="YES"</formula>
    </cfRule>
  </conditionalFormatting>
  <conditionalFormatting sqref="E116">
    <cfRule type="expression" priority="5362" aboveAverage="0" equalAverage="0" bottom="0" percent="0" rank="0" text="" dxfId="36">
      <formula>#ref!="YES"</formula>
    </cfRule>
  </conditionalFormatting>
  <conditionalFormatting sqref="F116">
    <cfRule type="expression" priority="5363" aboveAverage="0" equalAverage="0" bottom="0" percent="0" rank="0" text="" dxfId="36">
      <formula>#ref!="YES"</formula>
    </cfRule>
  </conditionalFormatting>
  <conditionalFormatting sqref="G116">
    <cfRule type="expression" priority="5364" aboveAverage="0" equalAverage="0" bottom="0" percent="0" rank="0" text="" dxfId="36">
      <formula>#ref!="YES"</formula>
    </cfRule>
  </conditionalFormatting>
  <conditionalFormatting sqref="H116">
    <cfRule type="expression" priority="5365" aboveAverage="0" equalAverage="0" bottom="0" percent="0" rank="0" text="" dxfId="36">
      <formula>#ref!="YES"</formula>
    </cfRule>
  </conditionalFormatting>
  <conditionalFormatting sqref="I116">
    <cfRule type="expression" priority="5366" aboveAverage="0" equalAverage="0" bottom="0" percent="0" rank="0" text="" dxfId="36">
      <formula>#ref!="YES"</formula>
    </cfRule>
  </conditionalFormatting>
  <conditionalFormatting sqref="J116">
    <cfRule type="expression" priority="5367" aboveAverage="0" equalAverage="0" bottom="0" percent="0" rank="0" text="" dxfId="36">
      <formula>#ref!="YES"</formula>
    </cfRule>
  </conditionalFormatting>
  <conditionalFormatting sqref="K116">
    <cfRule type="expression" priority="5368" aboveAverage="0" equalAverage="0" bottom="0" percent="0" rank="0" text="" dxfId="36">
      <formula>#ref!="YES"</formula>
    </cfRule>
  </conditionalFormatting>
  <conditionalFormatting sqref="L116">
    <cfRule type="expression" priority="5369" aboveAverage="0" equalAverage="0" bottom="0" percent="0" rank="0" text="" dxfId="36">
      <formula>#ref!="YES"</formula>
    </cfRule>
  </conditionalFormatting>
  <conditionalFormatting sqref="M116">
    <cfRule type="expression" priority="5370" aboveAverage="0" equalAverage="0" bottom="0" percent="0" rank="0" text="" dxfId="36">
      <formula>#ref!="YES"</formula>
    </cfRule>
  </conditionalFormatting>
  <conditionalFormatting sqref="N116">
    <cfRule type="expression" priority="5371" aboveAverage="0" equalAverage="0" bottom="0" percent="0" rank="0" text="" dxfId="36">
      <formula>#ref!="YES"</formula>
    </cfRule>
  </conditionalFormatting>
  <conditionalFormatting sqref="O116">
    <cfRule type="expression" priority="5372" aboveAverage="0" equalAverage="0" bottom="0" percent="0" rank="0" text="" dxfId="36">
      <formula>#ref!="YES"</formula>
    </cfRule>
  </conditionalFormatting>
  <conditionalFormatting sqref="P116">
    <cfRule type="expression" priority="5373" aboveAverage="0" equalAverage="0" bottom="0" percent="0" rank="0" text="" dxfId="36">
      <formula>#ref!="YES"</formula>
    </cfRule>
  </conditionalFormatting>
  <conditionalFormatting sqref="Q116">
    <cfRule type="expression" priority="5374" aboveAverage="0" equalAverage="0" bottom="0" percent="0" rank="0" text="" dxfId="36">
      <formula>#ref!="YES"</formula>
    </cfRule>
  </conditionalFormatting>
  <conditionalFormatting sqref="R116">
    <cfRule type="expression" priority="5375" aboveAverage="0" equalAverage="0" bottom="0" percent="0" rank="0" text="" dxfId="36">
      <formula>#ref!="YES"</formula>
    </cfRule>
  </conditionalFormatting>
  <conditionalFormatting sqref="S116">
    <cfRule type="expression" priority="5376" aboveAverage="0" equalAverage="0" bottom="0" percent="0" rank="0" text="" dxfId="36">
      <formula>#ref!="YES"</formula>
    </cfRule>
  </conditionalFormatting>
  <conditionalFormatting sqref="T116">
    <cfRule type="expression" priority="5377" aboveAverage="0" equalAverage="0" bottom="0" percent="0" rank="0" text="" dxfId="36">
      <formula>#ref!="YES"</formula>
    </cfRule>
  </conditionalFormatting>
  <conditionalFormatting sqref="U116">
    <cfRule type="expression" priority="5378" aboveAverage="0" equalAverage="0" bottom="0" percent="0" rank="0" text="" dxfId="36">
      <formula>#ref!="YES"</formula>
    </cfRule>
  </conditionalFormatting>
  <conditionalFormatting sqref="V116">
    <cfRule type="expression" priority="5379" aboveAverage="0" equalAverage="0" bottom="0" percent="0" rank="0" text="" dxfId="36">
      <formula>#ref!="YES"</formula>
    </cfRule>
  </conditionalFormatting>
  <conditionalFormatting sqref="W116">
    <cfRule type="expression" priority="5380" aboveAverage="0" equalAverage="0" bottom="0" percent="0" rank="0" text="" dxfId="36">
      <formula>#ref!="YES"</formula>
    </cfRule>
  </conditionalFormatting>
  <conditionalFormatting sqref="X116">
    <cfRule type="expression" priority="5381" aboveAverage="0" equalAverage="0" bottom="0" percent="0" rank="0" text="" dxfId="36">
      <formula>#ref!="YES"</formula>
    </cfRule>
  </conditionalFormatting>
  <conditionalFormatting sqref="Y116">
    <cfRule type="expression" priority="5382" aboveAverage="0" equalAverage="0" bottom="0" percent="0" rank="0" text="" dxfId="36">
      <formula>#ref!="YES"</formula>
    </cfRule>
  </conditionalFormatting>
  <conditionalFormatting sqref="Z116">
    <cfRule type="expression" priority="5383" aboveAverage="0" equalAverage="0" bottom="0" percent="0" rank="0" text="" dxfId="36">
      <formula>#ref!="YES"</formula>
    </cfRule>
  </conditionalFormatting>
  <conditionalFormatting sqref="AA116">
    <cfRule type="expression" priority="5384" aboveAverage="0" equalAverage="0" bottom="0" percent="0" rank="0" text="" dxfId="36">
      <formula>#ref!="YES"</formula>
    </cfRule>
  </conditionalFormatting>
  <conditionalFormatting sqref="AB116">
    <cfRule type="expression" priority="5385" aboveAverage="0" equalAverage="0" bottom="0" percent="0" rank="0" text="" dxfId="36">
      <formula>#ref!="YES"</formula>
    </cfRule>
  </conditionalFormatting>
  <conditionalFormatting sqref="AC116">
    <cfRule type="expression" priority="5386" aboveAverage="0" equalAverage="0" bottom="0" percent="0" rank="0" text="" dxfId="36">
      <formula>#ref!="YES"</formula>
    </cfRule>
  </conditionalFormatting>
  <conditionalFormatting sqref="AD116">
    <cfRule type="expression" priority="5387" aboveAverage="0" equalAverage="0" bottom="0" percent="0" rank="0" text="" dxfId="36">
      <formula>#ref!="YES"</formula>
    </cfRule>
  </conditionalFormatting>
  <conditionalFormatting sqref="AE116">
    <cfRule type="expression" priority="5388" aboveAverage="0" equalAverage="0" bottom="0" percent="0" rank="0" text="" dxfId="36">
      <formula>#ref!="YES"</formula>
    </cfRule>
  </conditionalFormatting>
  <conditionalFormatting sqref="AF116">
    <cfRule type="expression" priority="5389" aboveAverage="0" equalAverage="0" bottom="0" percent="0" rank="0" text="" dxfId="36">
      <formula>#ref!="YES"</formula>
    </cfRule>
  </conditionalFormatting>
  <conditionalFormatting sqref="AG116">
    <cfRule type="expression" priority="5390" aboveAverage="0" equalAverage="0" bottom="0" percent="0" rank="0" text="" dxfId="36">
      <formula>#ref!="YES"</formula>
    </cfRule>
  </conditionalFormatting>
  <conditionalFormatting sqref="AH116">
    <cfRule type="expression" priority="5391" aboveAverage="0" equalAverage="0" bottom="0" percent="0" rank="0" text="" dxfId="36">
      <formula>#ref!="YES"</formula>
    </cfRule>
  </conditionalFormatting>
  <conditionalFormatting sqref="AI116">
    <cfRule type="expression" priority="5392" aboveAverage="0" equalAverage="0" bottom="0" percent="0" rank="0" text="" dxfId="36">
      <formula>#ref!="YES"</formula>
    </cfRule>
  </conditionalFormatting>
  <conditionalFormatting sqref="AJ116">
    <cfRule type="expression" priority="5393" aboveAverage="0" equalAverage="0" bottom="0" percent="0" rank="0" text="" dxfId="36">
      <formula>#ref!="YES"</formula>
    </cfRule>
  </conditionalFormatting>
  <conditionalFormatting sqref="B117">
    <cfRule type="expression" priority="5394" aboveAverage="0" equalAverage="0" bottom="0" percent="0" rank="0" text="" dxfId="36">
      <formula>#ref!="YES"</formula>
    </cfRule>
  </conditionalFormatting>
  <conditionalFormatting sqref="C117">
    <cfRule type="expression" priority="5395" aboveAverage="0" equalAverage="0" bottom="0" percent="0" rank="0" text="" dxfId="36">
      <formula>#ref!="YES"</formula>
    </cfRule>
  </conditionalFormatting>
  <conditionalFormatting sqref="D117">
    <cfRule type="expression" priority="5396" aboveAverage="0" equalAverage="0" bottom="0" percent="0" rank="0" text="" dxfId="36">
      <formula>#ref!="YES"</formula>
    </cfRule>
  </conditionalFormatting>
  <conditionalFormatting sqref="E117">
    <cfRule type="expression" priority="5397" aboveAverage="0" equalAverage="0" bottom="0" percent="0" rank="0" text="" dxfId="36">
      <formula>#ref!="YES"</formula>
    </cfRule>
  </conditionalFormatting>
  <conditionalFormatting sqref="F117">
    <cfRule type="expression" priority="5398" aboveAverage="0" equalAverage="0" bottom="0" percent="0" rank="0" text="" dxfId="36">
      <formula>#ref!="YES"</formula>
    </cfRule>
  </conditionalFormatting>
  <conditionalFormatting sqref="G117">
    <cfRule type="expression" priority="5399" aboveAverage="0" equalAverage="0" bottom="0" percent="0" rank="0" text="" dxfId="36">
      <formula>#ref!="YES"</formula>
    </cfRule>
  </conditionalFormatting>
  <conditionalFormatting sqref="H117">
    <cfRule type="expression" priority="5400" aboveAverage="0" equalAverage="0" bottom="0" percent="0" rank="0" text="" dxfId="36">
      <formula>#ref!="YES"</formula>
    </cfRule>
  </conditionalFormatting>
  <conditionalFormatting sqref="I117">
    <cfRule type="expression" priority="5401" aboveAverage="0" equalAverage="0" bottom="0" percent="0" rank="0" text="" dxfId="36">
      <formula>#ref!="YES"</formula>
    </cfRule>
  </conditionalFormatting>
  <conditionalFormatting sqref="J117">
    <cfRule type="expression" priority="5402" aboveAverage="0" equalAverage="0" bottom="0" percent="0" rank="0" text="" dxfId="36">
      <formula>#ref!="YES"</formula>
    </cfRule>
  </conditionalFormatting>
  <conditionalFormatting sqref="K117">
    <cfRule type="expression" priority="5403" aboveAverage="0" equalAverage="0" bottom="0" percent="0" rank="0" text="" dxfId="36">
      <formula>#ref!="YES"</formula>
    </cfRule>
  </conditionalFormatting>
  <conditionalFormatting sqref="L117">
    <cfRule type="expression" priority="5404" aboveAverage="0" equalAverage="0" bottom="0" percent="0" rank="0" text="" dxfId="36">
      <formula>#ref!="YES"</formula>
    </cfRule>
  </conditionalFormatting>
  <conditionalFormatting sqref="M117">
    <cfRule type="expression" priority="5405" aboveAverage="0" equalAverage="0" bottom="0" percent="0" rank="0" text="" dxfId="36">
      <formula>#ref!="YES"</formula>
    </cfRule>
  </conditionalFormatting>
  <conditionalFormatting sqref="N117">
    <cfRule type="expression" priority="5406" aboveAverage="0" equalAverage="0" bottom="0" percent="0" rank="0" text="" dxfId="36">
      <formula>#ref!="YES"</formula>
    </cfRule>
  </conditionalFormatting>
  <conditionalFormatting sqref="O117">
    <cfRule type="expression" priority="5407" aboveAverage="0" equalAverage="0" bottom="0" percent="0" rank="0" text="" dxfId="36">
      <formula>#ref!="YES"</formula>
    </cfRule>
  </conditionalFormatting>
  <conditionalFormatting sqref="P117">
    <cfRule type="expression" priority="5408" aboveAverage="0" equalAverage="0" bottom="0" percent="0" rank="0" text="" dxfId="36">
      <formula>#ref!="YES"</formula>
    </cfRule>
  </conditionalFormatting>
  <conditionalFormatting sqref="Q117">
    <cfRule type="expression" priority="5409" aboveAverage="0" equalAverage="0" bottom="0" percent="0" rank="0" text="" dxfId="36">
      <formula>#ref!="YES"</formula>
    </cfRule>
  </conditionalFormatting>
  <conditionalFormatting sqref="R117">
    <cfRule type="expression" priority="5410" aboveAverage="0" equalAverage="0" bottom="0" percent="0" rank="0" text="" dxfId="36">
      <formula>#ref!="YES"</formula>
    </cfRule>
  </conditionalFormatting>
  <conditionalFormatting sqref="S117">
    <cfRule type="expression" priority="5411" aboveAverage="0" equalAverage="0" bottom="0" percent="0" rank="0" text="" dxfId="36">
      <formula>#ref!="YES"</formula>
    </cfRule>
  </conditionalFormatting>
  <conditionalFormatting sqref="T117">
    <cfRule type="expression" priority="5412" aboveAverage="0" equalAverage="0" bottom="0" percent="0" rank="0" text="" dxfId="36">
      <formula>#ref!="YES"</formula>
    </cfRule>
  </conditionalFormatting>
  <conditionalFormatting sqref="U117">
    <cfRule type="expression" priority="5413" aboveAverage="0" equalAverage="0" bottom="0" percent="0" rank="0" text="" dxfId="36">
      <formula>#ref!="YES"</formula>
    </cfRule>
  </conditionalFormatting>
  <conditionalFormatting sqref="V117">
    <cfRule type="expression" priority="5414" aboveAverage="0" equalAverage="0" bottom="0" percent="0" rank="0" text="" dxfId="36">
      <formula>#ref!="YES"</formula>
    </cfRule>
  </conditionalFormatting>
  <conditionalFormatting sqref="W117">
    <cfRule type="expression" priority="5415" aboveAverage="0" equalAverage="0" bottom="0" percent="0" rank="0" text="" dxfId="36">
      <formula>#ref!="YES"</formula>
    </cfRule>
  </conditionalFormatting>
  <conditionalFormatting sqref="X117">
    <cfRule type="expression" priority="5416" aboveAverage="0" equalAverage="0" bottom="0" percent="0" rank="0" text="" dxfId="36">
      <formula>#ref!="YES"</formula>
    </cfRule>
  </conditionalFormatting>
  <conditionalFormatting sqref="Y117">
    <cfRule type="expression" priority="5417" aboveAverage="0" equalAverage="0" bottom="0" percent="0" rank="0" text="" dxfId="36">
      <formula>#ref!="YES"</formula>
    </cfRule>
  </conditionalFormatting>
  <conditionalFormatting sqref="Z117">
    <cfRule type="expression" priority="5418" aboveAverage="0" equalAverage="0" bottom="0" percent="0" rank="0" text="" dxfId="36">
      <formula>#ref!="YES"</formula>
    </cfRule>
  </conditionalFormatting>
  <conditionalFormatting sqref="AA117">
    <cfRule type="expression" priority="5419" aboveAverage="0" equalAverage="0" bottom="0" percent="0" rank="0" text="" dxfId="36">
      <formula>#ref!="YES"</formula>
    </cfRule>
  </conditionalFormatting>
  <conditionalFormatting sqref="AB117">
    <cfRule type="expression" priority="5420" aboveAverage="0" equalAverage="0" bottom="0" percent="0" rank="0" text="" dxfId="36">
      <formula>#ref!="YES"</formula>
    </cfRule>
  </conditionalFormatting>
  <conditionalFormatting sqref="AC117">
    <cfRule type="expression" priority="5421" aboveAverage="0" equalAverage="0" bottom="0" percent="0" rank="0" text="" dxfId="36">
      <formula>#ref!="YES"</formula>
    </cfRule>
  </conditionalFormatting>
  <conditionalFormatting sqref="AD117">
    <cfRule type="expression" priority="5422" aboveAverage="0" equalAverage="0" bottom="0" percent="0" rank="0" text="" dxfId="36">
      <formula>#ref!="YES"</formula>
    </cfRule>
  </conditionalFormatting>
  <conditionalFormatting sqref="AE117">
    <cfRule type="expression" priority="5423" aboveAverage="0" equalAverage="0" bottom="0" percent="0" rank="0" text="" dxfId="36">
      <formula>#ref!="YES"</formula>
    </cfRule>
  </conditionalFormatting>
  <conditionalFormatting sqref="AF117">
    <cfRule type="expression" priority="5424" aboveAverage="0" equalAverage="0" bottom="0" percent="0" rank="0" text="" dxfId="36">
      <formula>#ref!="YES"</formula>
    </cfRule>
  </conditionalFormatting>
  <conditionalFormatting sqref="AG117">
    <cfRule type="expression" priority="5425" aboveAverage="0" equalAverage="0" bottom="0" percent="0" rank="0" text="" dxfId="36">
      <formula>#ref!="YES"</formula>
    </cfRule>
  </conditionalFormatting>
  <conditionalFormatting sqref="AH117">
    <cfRule type="expression" priority="5426" aboveAverage="0" equalAverage="0" bottom="0" percent="0" rank="0" text="" dxfId="36">
      <formula>#ref!="YES"</formula>
    </cfRule>
  </conditionalFormatting>
  <conditionalFormatting sqref="AI117">
    <cfRule type="expression" priority="5427" aboveAverage="0" equalAverage="0" bottom="0" percent="0" rank="0" text="" dxfId="36">
      <formula>#ref!="YES"</formula>
    </cfRule>
  </conditionalFormatting>
  <conditionalFormatting sqref="AJ117">
    <cfRule type="expression" priority="5428" aboveAverage="0" equalAverage="0" bottom="0" percent="0" rank="0" text="" dxfId="36">
      <formula>#ref!="YES"</formula>
    </cfRule>
  </conditionalFormatting>
  <conditionalFormatting sqref="B118">
    <cfRule type="expression" priority="5429" aboveAverage="0" equalAverage="0" bottom="0" percent="0" rank="0" text="" dxfId="36">
      <formula>#ref!="YES"</formula>
    </cfRule>
  </conditionalFormatting>
  <conditionalFormatting sqref="C118">
    <cfRule type="expression" priority="5430" aboveAverage="0" equalAverage="0" bottom="0" percent="0" rank="0" text="" dxfId="36">
      <formula>#ref!="YES"</formula>
    </cfRule>
  </conditionalFormatting>
  <conditionalFormatting sqref="D118">
    <cfRule type="expression" priority="5431" aboveAverage="0" equalAverage="0" bottom="0" percent="0" rank="0" text="" dxfId="36">
      <formula>#ref!="YES"</formula>
    </cfRule>
  </conditionalFormatting>
  <conditionalFormatting sqref="E118">
    <cfRule type="expression" priority="5432" aboveAverage="0" equalAverage="0" bottom="0" percent="0" rank="0" text="" dxfId="36">
      <formula>#ref!="YES"</formula>
    </cfRule>
  </conditionalFormatting>
  <conditionalFormatting sqref="F118">
    <cfRule type="expression" priority="5433" aboveAverage="0" equalAverage="0" bottom="0" percent="0" rank="0" text="" dxfId="36">
      <formula>#ref!="YES"</formula>
    </cfRule>
  </conditionalFormatting>
  <conditionalFormatting sqref="G118">
    <cfRule type="expression" priority="5434" aboveAverage="0" equalAverage="0" bottom="0" percent="0" rank="0" text="" dxfId="36">
      <formula>#ref!="YES"</formula>
    </cfRule>
  </conditionalFormatting>
  <conditionalFormatting sqref="H118">
    <cfRule type="expression" priority="5435" aboveAverage="0" equalAverage="0" bottom="0" percent="0" rank="0" text="" dxfId="36">
      <formula>#ref!="YES"</formula>
    </cfRule>
  </conditionalFormatting>
  <conditionalFormatting sqref="I118">
    <cfRule type="expression" priority="5436" aboveAverage="0" equalAverage="0" bottom="0" percent="0" rank="0" text="" dxfId="36">
      <formula>#ref!="YES"</formula>
    </cfRule>
  </conditionalFormatting>
  <conditionalFormatting sqref="J118">
    <cfRule type="expression" priority="5437" aboveAverage="0" equalAverage="0" bottom="0" percent="0" rank="0" text="" dxfId="36">
      <formula>#ref!="YES"</formula>
    </cfRule>
  </conditionalFormatting>
  <conditionalFormatting sqref="K118">
    <cfRule type="expression" priority="5438" aboveAverage="0" equalAverage="0" bottom="0" percent="0" rank="0" text="" dxfId="36">
      <formula>#ref!="YES"</formula>
    </cfRule>
  </conditionalFormatting>
  <conditionalFormatting sqref="L118">
    <cfRule type="expression" priority="5439" aboveAverage="0" equalAverage="0" bottom="0" percent="0" rank="0" text="" dxfId="36">
      <formula>#ref!="YES"</formula>
    </cfRule>
  </conditionalFormatting>
  <conditionalFormatting sqref="M118">
    <cfRule type="expression" priority="5440" aboveAverage="0" equalAverage="0" bottom="0" percent="0" rank="0" text="" dxfId="36">
      <formula>#ref!="YES"</formula>
    </cfRule>
  </conditionalFormatting>
  <conditionalFormatting sqref="N118">
    <cfRule type="expression" priority="5441" aboveAverage="0" equalAverage="0" bottom="0" percent="0" rank="0" text="" dxfId="36">
      <formula>#ref!="YES"</formula>
    </cfRule>
  </conditionalFormatting>
  <conditionalFormatting sqref="O118">
    <cfRule type="expression" priority="5442" aboveAverage="0" equalAverage="0" bottom="0" percent="0" rank="0" text="" dxfId="36">
      <formula>#ref!="YES"</formula>
    </cfRule>
  </conditionalFormatting>
  <conditionalFormatting sqref="P118">
    <cfRule type="expression" priority="5443" aboveAverage="0" equalAverage="0" bottom="0" percent="0" rank="0" text="" dxfId="36">
      <formula>#ref!="YES"</formula>
    </cfRule>
  </conditionalFormatting>
  <conditionalFormatting sqref="Q118">
    <cfRule type="expression" priority="5444" aboveAverage="0" equalAverage="0" bottom="0" percent="0" rank="0" text="" dxfId="36">
      <formula>#ref!="YES"</formula>
    </cfRule>
  </conditionalFormatting>
  <conditionalFormatting sqref="R118">
    <cfRule type="expression" priority="5445" aboveAverage="0" equalAverage="0" bottom="0" percent="0" rank="0" text="" dxfId="36">
      <formula>#ref!="YES"</formula>
    </cfRule>
  </conditionalFormatting>
  <conditionalFormatting sqref="S118">
    <cfRule type="expression" priority="5446" aboveAverage="0" equalAverage="0" bottom="0" percent="0" rank="0" text="" dxfId="36">
      <formula>#ref!="YES"</formula>
    </cfRule>
  </conditionalFormatting>
  <conditionalFormatting sqref="T118">
    <cfRule type="expression" priority="5447" aboveAverage="0" equalAverage="0" bottom="0" percent="0" rank="0" text="" dxfId="36">
      <formula>#ref!="YES"</formula>
    </cfRule>
  </conditionalFormatting>
  <conditionalFormatting sqref="U118">
    <cfRule type="expression" priority="5448" aboveAverage="0" equalAverage="0" bottom="0" percent="0" rank="0" text="" dxfId="36">
      <formula>#ref!="YES"</formula>
    </cfRule>
  </conditionalFormatting>
  <conditionalFormatting sqref="V118">
    <cfRule type="expression" priority="5449" aboveAverage="0" equalAverage="0" bottom="0" percent="0" rank="0" text="" dxfId="36">
      <formula>#ref!="YES"</formula>
    </cfRule>
  </conditionalFormatting>
  <conditionalFormatting sqref="W118">
    <cfRule type="expression" priority="5450" aboveAverage="0" equalAverage="0" bottom="0" percent="0" rank="0" text="" dxfId="36">
      <formula>#ref!="YES"</formula>
    </cfRule>
  </conditionalFormatting>
  <conditionalFormatting sqref="X118">
    <cfRule type="expression" priority="5451" aboveAverage="0" equalAverage="0" bottom="0" percent="0" rank="0" text="" dxfId="36">
      <formula>#ref!="YES"</formula>
    </cfRule>
  </conditionalFormatting>
  <conditionalFormatting sqref="Y118">
    <cfRule type="expression" priority="5452" aboveAverage="0" equalAverage="0" bottom="0" percent="0" rank="0" text="" dxfId="36">
      <formula>#ref!="YES"</formula>
    </cfRule>
  </conditionalFormatting>
  <conditionalFormatting sqref="Z118">
    <cfRule type="expression" priority="5453" aboveAverage="0" equalAverage="0" bottom="0" percent="0" rank="0" text="" dxfId="36">
      <formula>#ref!="YES"</formula>
    </cfRule>
  </conditionalFormatting>
  <conditionalFormatting sqref="AA118">
    <cfRule type="expression" priority="5454" aboveAverage="0" equalAverage="0" bottom="0" percent="0" rank="0" text="" dxfId="36">
      <formula>#ref!="YES"</formula>
    </cfRule>
  </conditionalFormatting>
  <conditionalFormatting sqref="AB118">
    <cfRule type="expression" priority="5455" aboveAverage="0" equalAverage="0" bottom="0" percent="0" rank="0" text="" dxfId="36">
      <formula>#ref!="YES"</formula>
    </cfRule>
  </conditionalFormatting>
  <conditionalFormatting sqref="AC118">
    <cfRule type="expression" priority="5456" aboveAverage="0" equalAverage="0" bottom="0" percent="0" rank="0" text="" dxfId="36">
      <formula>#ref!="YES"</formula>
    </cfRule>
  </conditionalFormatting>
  <conditionalFormatting sqref="AD118">
    <cfRule type="expression" priority="5457" aboveAverage="0" equalAverage="0" bottom="0" percent="0" rank="0" text="" dxfId="36">
      <formula>#ref!="YES"</formula>
    </cfRule>
  </conditionalFormatting>
  <conditionalFormatting sqref="AE118">
    <cfRule type="expression" priority="5458" aboveAverage="0" equalAverage="0" bottom="0" percent="0" rank="0" text="" dxfId="36">
      <formula>#ref!="YES"</formula>
    </cfRule>
  </conditionalFormatting>
  <conditionalFormatting sqref="AF118">
    <cfRule type="expression" priority="5459" aboveAverage="0" equalAverage="0" bottom="0" percent="0" rank="0" text="" dxfId="36">
      <formula>#ref!="YES"</formula>
    </cfRule>
  </conditionalFormatting>
  <conditionalFormatting sqref="AG118">
    <cfRule type="expression" priority="5460" aboveAverage="0" equalAverage="0" bottom="0" percent="0" rank="0" text="" dxfId="36">
      <formula>#ref!="YES"</formula>
    </cfRule>
  </conditionalFormatting>
  <conditionalFormatting sqref="AH118">
    <cfRule type="expression" priority="5461" aboveAverage="0" equalAverage="0" bottom="0" percent="0" rank="0" text="" dxfId="36">
      <formula>#ref!="YES"</formula>
    </cfRule>
  </conditionalFormatting>
  <conditionalFormatting sqref="AI118">
    <cfRule type="expression" priority="5462" aboveAverage="0" equalAverage="0" bottom="0" percent="0" rank="0" text="" dxfId="36">
      <formula>#ref!="YES"</formula>
    </cfRule>
  </conditionalFormatting>
  <conditionalFormatting sqref="AJ118">
    <cfRule type="expression" priority="5463" aboveAverage="0" equalAverage="0" bottom="0" percent="0" rank="0" text="" dxfId="36">
      <formula>#ref!="YES"</formula>
    </cfRule>
  </conditionalFormatting>
  <conditionalFormatting sqref="B119">
    <cfRule type="expression" priority="5464" aboveAverage="0" equalAverage="0" bottom="0" percent="0" rank="0" text="" dxfId="36">
      <formula>#ref!="YES"</formula>
    </cfRule>
  </conditionalFormatting>
  <conditionalFormatting sqref="C119">
    <cfRule type="expression" priority="5465" aboveAverage="0" equalAverage="0" bottom="0" percent="0" rank="0" text="" dxfId="36">
      <formula>#ref!="YES"</formula>
    </cfRule>
  </conditionalFormatting>
  <conditionalFormatting sqref="D119">
    <cfRule type="expression" priority="5466" aboveAverage="0" equalAverage="0" bottom="0" percent="0" rank="0" text="" dxfId="36">
      <formula>#ref!="YES"</formula>
    </cfRule>
  </conditionalFormatting>
  <conditionalFormatting sqref="E119">
    <cfRule type="expression" priority="5467" aboveAverage="0" equalAverage="0" bottom="0" percent="0" rank="0" text="" dxfId="36">
      <formula>#ref!="YES"</formula>
    </cfRule>
  </conditionalFormatting>
  <conditionalFormatting sqref="F119">
    <cfRule type="expression" priority="5468" aboveAverage="0" equalAverage="0" bottom="0" percent="0" rank="0" text="" dxfId="36">
      <formula>#ref!="YES"</formula>
    </cfRule>
  </conditionalFormatting>
  <conditionalFormatting sqref="G119">
    <cfRule type="expression" priority="5469" aboveAverage="0" equalAverage="0" bottom="0" percent="0" rank="0" text="" dxfId="36">
      <formula>#ref!="YES"</formula>
    </cfRule>
  </conditionalFormatting>
  <conditionalFormatting sqref="H119">
    <cfRule type="expression" priority="5470" aboveAverage="0" equalAverage="0" bottom="0" percent="0" rank="0" text="" dxfId="36">
      <formula>#ref!="YES"</formula>
    </cfRule>
  </conditionalFormatting>
  <conditionalFormatting sqref="I119">
    <cfRule type="expression" priority="5471" aboveAverage="0" equalAverage="0" bottom="0" percent="0" rank="0" text="" dxfId="36">
      <formula>#ref!="YES"</formula>
    </cfRule>
  </conditionalFormatting>
  <conditionalFormatting sqref="J119">
    <cfRule type="expression" priority="5472" aboveAverage="0" equalAverage="0" bottom="0" percent="0" rank="0" text="" dxfId="36">
      <formula>#ref!="YES"</formula>
    </cfRule>
  </conditionalFormatting>
  <conditionalFormatting sqref="K119">
    <cfRule type="expression" priority="5473" aboveAverage="0" equalAverage="0" bottom="0" percent="0" rank="0" text="" dxfId="36">
      <formula>#ref!="YES"</formula>
    </cfRule>
  </conditionalFormatting>
  <conditionalFormatting sqref="L119">
    <cfRule type="expression" priority="5474" aboveAverage="0" equalAverage="0" bottom="0" percent="0" rank="0" text="" dxfId="36">
      <formula>#ref!="YES"</formula>
    </cfRule>
  </conditionalFormatting>
  <conditionalFormatting sqref="M119">
    <cfRule type="expression" priority="5475" aboveAverage="0" equalAverage="0" bottom="0" percent="0" rank="0" text="" dxfId="36">
      <formula>#ref!="YES"</formula>
    </cfRule>
  </conditionalFormatting>
  <conditionalFormatting sqref="N119">
    <cfRule type="expression" priority="5476" aboveAverage="0" equalAverage="0" bottom="0" percent="0" rank="0" text="" dxfId="36">
      <formula>#ref!="YES"</formula>
    </cfRule>
  </conditionalFormatting>
  <conditionalFormatting sqref="O119">
    <cfRule type="expression" priority="5477" aboveAverage="0" equalAverage="0" bottom="0" percent="0" rank="0" text="" dxfId="36">
      <formula>#ref!="YES"</formula>
    </cfRule>
  </conditionalFormatting>
  <conditionalFormatting sqref="P119">
    <cfRule type="expression" priority="5478" aboveAverage="0" equalAverage="0" bottom="0" percent="0" rank="0" text="" dxfId="36">
      <formula>#ref!="YES"</formula>
    </cfRule>
  </conditionalFormatting>
  <conditionalFormatting sqref="Q119">
    <cfRule type="expression" priority="5479" aboveAverage="0" equalAverage="0" bottom="0" percent="0" rank="0" text="" dxfId="36">
      <formula>#ref!="YES"</formula>
    </cfRule>
  </conditionalFormatting>
  <conditionalFormatting sqref="R119">
    <cfRule type="expression" priority="5480" aboveAverage="0" equalAverage="0" bottom="0" percent="0" rank="0" text="" dxfId="36">
      <formula>#ref!="YES"</formula>
    </cfRule>
  </conditionalFormatting>
  <conditionalFormatting sqref="S119">
    <cfRule type="expression" priority="5481" aboveAverage="0" equalAverage="0" bottom="0" percent="0" rank="0" text="" dxfId="36">
      <formula>#ref!="YES"</formula>
    </cfRule>
  </conditionalFormatting>
  <conditionalFormatting sqref="T119">
    <cfRule type="expression" priority="5482" aboveAverage="0" equalAverage="0" bottom="0" percent="0" rank="0" text="" dxfId="36">
      <formula>#ref!="YES"</formula>
    </cfRule>
  </conditionalFormatting>
  <conditionalFormatting sqref="U119">
    <cfRule type="expression" priority="5483" aboveAverage="0" equalAverage="0" bottom="0" percent="0" rank="0" text="" dxfId="36">
      <formula>#ref!="YES"</formula>
    </cfRule>
  </conditionalFormatting>
  <conditionalFormatting sqref="V119">
    <cfRule type="expression" priority="5484" aboveAverage="0" equalAverage="0" bottom="0" percent="0" rank="0" text="" dxfId="36">
      <formula>#ref!="YES"</formula>
    </cfRule>
  </conditionalFormatting>
  <conditionalFormatting sqref="W119">
    <cfRule type="expression" priority="5485" aboveAverage="0" equalAverage="0" bottom="0" percent="0" rank="0" text="" dxfId="36">
      <formula>#ref!="YES"</formula>
    </cfRule>
  </conditionalFormatting>
  <conditionalFormatting sqref="X119">
    <cfRule type="expression" priority="5486" aboveAverage="0" equalAverage="0" bottom="0" percent="0" rank="0" text="" dxfId="36">
      <formula>#ref!="YES"</formula>
    </cfRule>
  </conditionalFormatting>
  <conditionalFormatting sqref="Y119">
    <cfRule type="expression" priority="5487" aboveAverage="0" equalAverage="0" bottom="0" percent="0" rank="0" text="" dxfId="36">
      <formula>#ref!="YES"</formula>
    </cfRule>
  </conditionalFormatting>
  <conditionalFormatting sqref="Z119">
    <cfRule type="expression" priority="5488" aboveAverage="0" equalAverage="0" bottom="0" percent="0" rank="0" text="" dxfId="36">
      <formula>#ref!="YES"</formula>
    </cfRule>
  </conditionalFormatting>
  <conditionalFormatting sqref="AA119">
    <cfRule type="expression" priority="5489" aboveAverage="0" equalAverage="0" bottom="0" percent="0" rank="0" text="" dxfId="36">
      <formula>#ref!="YES"</formula>
    </cfRule>
  </conditionalFormatting>
  <conditionalFormatting sqref="AB119">
    <cfRule type="expression" priority="5490" aboveAverage="0" equalAverage="0" bottom="0" percent="0" rank="0" text="" dxfId="36">
      <formula>#ref!="YES"</formula>
    </cfRule>
  </conditionalFormatting>
  <conditionalFormatting sqref="AC119">
    <cfRule type="expression" priority="5491" aboveAverage="0" equalAverage="0" bottom="0" percent="0" rank="0" text="" dxfId="36">
      <formula>#ref!="YES"</formula>
    </cfRule>
  </conditionalFormatting>
  <conditionalFormatting sqref="AD119">
    <cfRule type="expression" priority="5492" aboveAverage="0" equalAverage="0" bottom="0" percent="0" rank="0" text="" dxfId="36">
      <formula>#ref!="YES"</formula>
    </cfRule>
  </conditionalFormatting>
  <conditionalFormatting sqref="AE119">
    <cfRule type="expression" priority="5493" aboveAverage="0" equalAverage="0" bottom="0" percent="0" rank="0" text="" dxfId="36">
      <formula>#ref!="YES"</formula>
    </cfRule>
  </conditionalFormatting>
  <conditionalFormatting sqref="AF119">
    <cfRule type="expression" priority="5494" aboveAverage="0" equalAverage="0" bottom="0" percent="0" rank="0" text="" dxfId="36">
      <formula>#ref!="YES"</formula>
    </cfRule>
  </conditionalFormatting>
  <conditionalFormatting sqref="AG119">
    <cfRule type="expression" priority="5495" aboveAverage="0" equalAverage="0" bottom="0" percent="0" rank="0" text="" dxfId="36">
      <formula>#ref!="YES"</formula>
    </cfRule>
  </conditionalFormatting>
  <conditionalFormatting sqref="AH119">
    <cfRule type="expression" priority="5496" aboveAverage="0" equalAverage="0" bottom="0" percent="0" rank="0" text="" dxfId="36">
      <formula>#ref!="YES"</formula>
    </cfRule>
  </conditionalFormatting>
  <conditionalFormatting sqref="AI119">
    <cfRule type="expression" priority="5497" aboveAverage="0" equalAverage="0" bottom="0" percent="0" rank="0" text="" dxfId="36">
      <formula>#ref!="YES"</formula>
    </cfRule>
  </conditionalFormatting>
  <conditionalFormatting sqref="AJ119">
    <cfRule type="expression" priority="5498" aboveAverage="0" equalAverage="0" bottom="0" percent="0" rank="0" text="" dxfId="36">
      <formula>#ref!="YES"</formula>
    </cfRule>
  </conditionalFormatting>
  <conditionalFormatting sqref="B120">
    <cfRule type="expression" priority="5499" aboveAverage="0" equalAverage="0" bottom="0" percent="0" rank="0" text="" dxfId="36">
      <formula>#ref!="YES"</formula>
    </cfRule>
  </conditionalFormatting>
  <conditionalFormatting sqref="C120">
    <cfRule type="expression" priority="5500" aboveAverage="0" equalAverage="0" bottom="0" percent="0" rank="0" text="" dxfId="36">
      <formula>#ref!="YES"</formula>
    </cfRule>
  </conditionalFormatting>
  <conditionalFormatting sqref="D120">
    <cfRule type="expression" priority="5501" aboveAverage="0" equalAverage="0" bottom="0" percent="0" rank="0" text="" dxfId="36">
      <formula>#ref!="YES"</formula>
    </cfRule>
  </conditionalFormatting>
  <conditionalFormatting sqref="E120">
    <cfRule type="expression" priority="5502" aboveAverage="0" equalAverage="0" bottom="0" percent="0" rank="0" text="" dxfId="36">
      <formula>#ref!="YES"</formula>
    </cfRule>
  </conditionalFormatting>
  <conditionalFormatting sqref="F120">
    <cfRule type="expression" priority="5503" aboveAverage="0" equalAverage="0" bottom="0" percent="0" rank="0" text="" dxfId="36">
      <formula>#ref!="YES"</formula>
    </cfRule>
  </conditionalFormatting>
  <conditionalFormatting sqref="G120">
    <cfRule type="expression" priority="5504" aboveAverage="0" equalAverage="0" bottom="0" percent="0" rank="0" text="" dxfId="36">
      <formula>#ref!="YES"</formula>
    </cfRule>
  </conditionalFormatting>
  <conditionalFormatting sqref="H120">
    <cfRule type="expression" priority="5505" aboveAverage="0" equalAverage="0" bottom="0" percent="0" rank="0" text="" dxfId="36">
      <formula>#ref!="YES"</formula>
    </cfRule>
  </conditionalFormatting>
  <conditionalFormatting sqref="I120">
    <cfRule type="expression" priority="5506" aboveAverage="0" equalAverage="0" bottom="0" percent="0" rank="0" text="" dxfId="36">
      <formula>#ref!="YES"</formula>
    </cfRule>
  </conditionalFormatting>
  <conditionalFormatting sqref="J120">
    <cfRule type="expression" priority="5507" aboveAverage="0" equalAverage="0" bottom="0" percent="0" rank="0" text="" dxfId="36">
      <formula>#ref!="YES"</formula>
    </cfRule>
  </conditionalFormatting>
  <conditionalFormatting sqref="K120">
    <cfRule type="expression" priority="5508" aboveAverage="0" equalAverage="0" bottom="0" percent="0" rank="0" text="" dxfId="36">
      <formula>#ref!="YES"</formula>
    </cfRule>
  </conditionalFormatting>
  <conditionalFormatting sqref="L120">
    <cfRule type="expression" priority="5509" aboveAverage="0" equalAverage="0" bottom="0" percent="0" rank="0" text="" dxfId="36">
      <formula>#ref!="YES"</formula>
    </cfRule>
  </conditionalFormatting>
  <conditionalFormatting sqref="M120">
    <cfRule type="expression" priority="5510" aboveAverage="0" equalAverage="0" bottom="0" percent="0" rank="0" text="" dxfId="36">
      <formula>#ref!="YES"</formula>
    </cfRule>
  </conditionalFormatting>
  <conditionalFormatting sqref="N120">
    <cfRule type="expression" priority="5511" aboveAverage="0" equalAverage="0" bottom="0" percent="0" rank="0" text="" dxfId="36">
      <formula>#ref!="YES"</formula>
    </cfRule>
  </conditionalFormatting>
  <conditionalFormatting sqref="O120">
    <cfRule type="expression" priority="5512" aboveAverage="0" equalAverage="0" bottom="0" percent="0" rank="0" text="" dxfId="36">
      <formula>#ref!="YES"</formula>
    </cfRule>
  </conditionalFormatting>
  <conditionalFormatting sqref="P120">
    <cfRule type="expression" priority="5513" aboveAverage="0" equalAverage="0" bottom="0" percent="0" rank="0" text="" dxfId="36">
      <formula>#ref!="YES"</formula>
    </cfRule>
  </conditionalFormatting>
  <conditionalFormatting sqref="Q120">
    <cfRule type="expression" priority="5514" aboveAverage="0" equalAverage="0" bottom="0" percent="0" rank="0" text="" dxfId="36">
      <formula>#ref!="YES"</formula>
    </cfRule>
  </conditionalFormatting>
  <conditionalFormatting sqref="R120">
    <cfRule type="expression" priority="5515" aboveAverage="0" equalAverage="0" bottom="0" percent="0" rank="0" text="" dxfId="36">
      <formula>#ref!="YES"</formula>
    </cfRule>
  </conditionalFormatting>
  <conditionalFormatting sqref="S120">
    <cfRule type="expression" priority="5516" aboveAverage="0" equalAverage="0" bottom="0" percent="0" rank="0" text="" dxfId="36">
      <formula>#ref!="YES"</formula>
    </cfRule>
  </conditionalFormatting>
  <conditionalFormatting sqref="T120">
    <cfRule type="expression" priority="5517" aboveAverage="0" equalAverage="0" bottom="0" percent="0" rank="0" text="" dxfId="36">
      <formula>#ref!="YES"</formula>
    </cfRule>
  </conditionalFormatting>
  <conditionalFormatting sqref="U120">
    <cfRule type="expression" priority="5518" aboveAverage="0" equalAverage="0" bottom="0" percent="0" rank="0" text="" dxfId="36">
      <formula>#ref!="YES"</formula>
    </cfRule>
  </conditionalFormatting>
  <conditionalFormatting sqref="V120">
    <cfRule type="expression" priority="5519" aboveAverage="0" equalAverage="0" bottom="0" percent="0" rank="0" text="" dxfId="36">
      <formula>#ref!="YES"</formula>
    </cfRule>
  </conditionalFormatting>
  <conditionalFormatting sqref="W120">
    <cfRule type="expression" priority="5520" aboveAverage="0" equalAverage="0" bottom="0" percent="0" rank="0" text="" dxfId="36">
      <formula>#ref!="YES"</formula>
    </cfRule>
  </conditionalFormatting>
  <conditionalFormatting sqref="X120">
    <cfRule type="expression" priority="5521" aboveAverage="0" equalAverage="0" bottom="0" percent="0" rank="0" text="" dxfId="36">
      <formula>#ref!="YES"</formula>
    </cfRule>
  </conditionalFormatting>
  <conditionalFormatting sqref="Y120">
    <cfRule type="expression" priority="5522" aboveAverage="0" equalAverage="0" bottom="0" percent="0" rank="0" text="" dxfId="36">
      <formula>#ref!="YES"</formula>
    </cfRule>
  </conditionalFormatting>
  <conditionalFormatting sqref="Z120">
    <cfRule type="expression" priority="5523" aboveAverage="0" equalAverage="0" bottom="0" percent="0" rank="0" text="" dxfId="36">
      <formula>#ref!="YES"</formula>
    </cfRule>
  </conditionalFormatting>
  <conditionalFormatting sqref="AA120">
    <cfRule type="expression" priority="5524" aboveAverage="0" equalAverage="0" bottom="0" percent="0" rank="0" text="" dxfId="36">
      <formula>#ref!="YES"</formula>
    </cfRule>
  </conditionalFormatting>
  <conditionalFormatting sqref="AB120">
    <cfRule type="expression" priority="5525" aboveAverage="0" equalAverage="0" bottom="0" percent="0" rank="0" text="" dxfId="36">
      <formula>#ref!="YES"</formula>
    </cfRule>
  </conditionalFormatting>
  <conditionalFormatting sqref="AC120">
    <cfRule type="expression" priority="5526" aboveAverage="0" equalAverage="0" bottom="0" percent="0" rank="0" text="" dxfId="36">
      <formula>#ref!="YES"</formula>
    </cfRule>
  </conditionalFormatting>
  <conditionalFormatting sqref="AD120">
    <cfRule type="expression" priority="5527" aboveAverage="0" equalAverage="0" bottom="0" percent="0" rank="0" text="" dxfId="36">
      <formula>#ref!="YES"</formula>
    </cfRule>
  </conditionalFormatting>
  <conditionalFormatting sqref="AE120">
    <cfRule type="expression" priority="5528" aboveAverage="0" equalAverage="0" bottom="0" percent="0" rank="0" text="" dxfId="36">
      <formula>#ref!="YES"</formula>
    </cfRule>
  </conditionalFormatting>
  <conditionalFormatting sqref="AF120">
    <cfRule type="expression" priority="5529" aboveAverage="0" equalAverage="0" bottom="0" percent="0" rank="0" text="" dxfId="36">
      <formula>#ref!="YES"</formula>
    </cfRule>
  </conditionalFormatting>
  <conditionalFormatting sqref="AG120">
    <cfRule type="expression" priority="5530" aboveAverage="0" equalAverage="0" bottom="0" percent="0" rank="0" text="" dxfId="36">
      <formula>#ref!="YES"</formula>
    </cfRule>
  </conditionalFormatting>
  <conditionalFormatting sqref="AH120">
    <cfRule type="expression" priority="5531" aboveAverage="0" equalAverage="0" bottom="0" percent="0" rank="0" text="" dxfId="36">
      <formula>#ref!="YES"</formula>
    </cfRule>
  </conditionalFormatting>
  <conditionalFormatting sqref="AI120">
    <cfRule type="expression" priority="5532" aboveAverage="0" equalAverage="0" bottom="0" percent="0" rank="0" text="" dxfId="36">
      <formula>#ref!="YES"</formula>
    </cfRule>
  </conditionalFormatting>
  <conditionalFormatting sqref="AJ120">
    <cfRule type="expression" priority="5533" aboveAverage="0" equalAverage="0" bottom="0" percent="0" rank="0" text="" dxfId="36">
      <formula>#ref!="YES"</formula>
    </cfRule>
  </conditionalFormatting>
  <conditionalFormatting sqref="B121">
    <cfRule type="expression" priority="5534" aboveAverage="0" equalAverage="0" bottom="0" percent="0" rank="0" text="" dxfId="36">
      <formula>#ref!="YES"</formula>
    </cfRule>
  </conditionalFormatting>
  <conditionalFormatting sqref="C121">
    <cfRule type="expression" priority="5535" aboveAverage="0" equalAverage="0" bottom="0" percent="0" rank="0" text="" dxfId="36">
      <formula>#ref!="YES"</formula>
    </cfRule>
  </conditionalFormatting>
  <conditionalFormatting sqref="D121">
    <cfRule type="expression" priority="5536" aboveAverage="0" equalAverage="0" bottom="0" percent="0" rank="0" text="" dxfId="36">
      <formula>#ref!="YES"</formula>
    </cfRule>
  </conditionalFormatting>
  <conditionalFormatting sqref="E121">
    <cfRule type="expression" priority="5537" aboveAverage="0" equalAverage="0" bottom="0" percent="0" rank="0" text="" dxfId="36">
      <formula>#ref!="YES"</formula>
    </cfRule>
  </conditionalFormatting>
  <conditionalFormatting sqref="F121">
    <cfRule type="expression" priority="5538" aboveAverage="0" equalAverage="0" bottom="0" percent="0" rank="0" text="" dxfId="36">
      <formula>#ref!="YES"</formula>
    </cfRule>
  </conditionalFormatting>
  <conditionalFormatting sqref="G121">
    <cfRule type="expression" priority="5539" aboveAverage="0" equalAverage="0" bottom="0" percent="0" rank="0" text="" dxfId="36">
      <formula>#ref!="YES"</formula>
    </cfRule>
  </conditionalFormatting>
  <conditionalFormatting sqref="H121">
    <cfRule type="expression" priority="5540" aboveAverage="0" equalAverage="0" bottom="0" percent="0" rank="0" text="" dxfId="36">
      <formula>#ref!="YES"</formula>
    </cfRule>
  </conditionalFormatting>
  <conditionalFormatting sqref="I121">
    <cfRule type="expression" priority="5541" aboveAverage="0" equalAverage="0" bottom="0" percent="0" rank="0" text="" dxfId="36">
      <formula>#ref!="YES"</formula>
    </cfRule>
  </conditionalFormatting>
  <conditionalFormatting sqref="J121">
    <cfRule type="expression" priority="5542" aboveAverage="0" equalAverage="0" bottom="0" percent="0" rank="0" text="" dxfId="36">
      <formula>#ref!="YES"</formula>
    </cfRule>
  </conditionalFormatting>
  <conditionalFormatting sqref="K121">
    <cfRule type="expression" priority="5543" aboveAverage="0" equalAverage="0" bottom="0" percent="0" rank="0" text="" dxfId="36">
      <formula>#ref!="YES"</formula>
    </cfRule>
  </conditionalFormatting>
  <conditionalFormatting sqref="L121">
    <cfRule type="expression" priority="5544" aboveAverage="0" equalAverage="0" bottom="0" percent="0" rank="0" text="" dxfId="36">
      <formula>#ref!="YES"</formula>
    </cfRule>
  </conditionalFormatting>
  <conditionalFormatting sqref="M121">
    <cfRule type="expression" priority="5545" aboveAverage="0" equalAverage="0" bottom="0" percent="0" rank="0" text="" dxfId="36">
      <formula>#ref!="YES"</formula>
    </cfRule>
  </conditionalFormatting>
  <conditionalFormatting sqref="N121">
    <cfRule type="expression" priority="5546" aboveAverage="0" equalAverage="0" bottom="0" percent="0" rank="0" text="" dxfId="36">
      <formula>#ref!="YES"</formula>
    </cfRule>
  </conditionalFormatting>
  <conditionalFormatting sqref="O121">
    <cfRule type="expression" priority="5547" aboveAverage="0" equalAverage="0" bottom="0" percent="0" rank="0" text="" dxfId="36">
      <formula>#ref!="YES"</formula>
    </cfRule>
  </conditionalFormatting>
  <conditionalFormatting sqref="P121">
    <cfRule type="expression" priority="5548" aboveAverage="0" equalAverage="0" bottom="0" percent="0" rank="0" text="" dxfId="36">
      <formula>#ref!="YES"</formula>
    </cfRule>
  </conditionalFormatting>
  <conditionalFormatting sqref="Q121">
    <cfRule type="expression" priority="5549" aboveAverage="0" equalAverage="0" bottom="0" percent="0" rank="0" text="" dxfId="36">
      <formula>#ref!="YES"</formula>
    </cfRule>
  </conditionalFormatting>
  <conditionalFormatting sqref="R121">
    <cfRule type="expression" priority="5550" aboveAverage="0" equalAverage="0" bottom="0" percent="0" rank="0" text="" dxfId="36">
      <formula>#ref!="YES"</formula>
    </cfRule>
  </conditionalFormatting>
  <conditionalFormatting sqref="S121">
    <cfRule type="expression" priority="5551" aboveAverage="0" equalAverage="0" bottom="0" percent="0" rank="0" text="" dxfId="36">
      <formula>#ref!="YES"</formula>
    </cfRule>
  </conditionalFormatting>
  <conditionalFormatting sqref="T121">
    <cfRule type="expression" priority="5552" aboveAverage="0" equalAverage="0" bottom="0" percent="0" rank="0" text="" dxfId="36">
      <formula>#ref!="YES"</formula>
    </cfRule>
  </conditionalFormatting>
  <conditionalFormatting sqref="U121">
    <cfRule type="expression" priority="5553" aboveAverage="0" equalAverage="0" bottom="0" percent="0" rank="0" text="" dxfId="36">
      <formula>#ref!="YES"</formula>
    </cfRule>
  </conditionalFormatting>
  <conditionalFormatting sqref="V121">
    <cfRule type="expression" priority="5554" aboveAverage="0" equalAverage="0" bottom="0" percent="0" rank="0" text="" dxfId="36">
      <formula>#ref!="YES"</formula>
    </cfRule>
  </conditionalFormatting>
  <conditionalFormatting sqref="W121">
    <cfRule type="expression" priority="5555" aboveAverage="0" equalAverage="0" bottom="0" percent="0" rank="0" text="" dxfId="36">
      <formula>#ref!="YES"</formula>
    </cfRule>
  </conditionalFormatting>
  <conditionalFormatting sqref="X121">
    <cfRule type="expression" priority="5556" aboveAverage="0" equalAverage="0" bottom="0" percent="0" rank="0" text="" dxfId="36">
      <formula>#ref!="YES"</formula>
    </cfRule>
  </conditionalFormatting>
  <conditionalFormatting sqref="Y121">
    <cfRule type="expression" priority="5557" aboveAverage="0" equalAverage="0" bottom="0" percent="0" rank="0" text="" dxfId="36">
      <formula>#ref!="YES"</formula>
    </cfRule>
  </conditionalFormatting>
  <conditionalFormatting sqref="Z121">
    <cfRule type="expression" priority="5558" aboveAverage="0" equalAverage="0" bottom="0" percent="0" rank="0" text="" dxfId="36">
      <formula>#ref!="YES"</formula>
    </cfRule>
  </conditionalFormatting>
  <conditionalFormatting sqref="AA121">
    <cfRule type="expression" priority="5559" aboveAverage="0" equalAverage="0" bottom="0" percent="0" rank="0" text="" dxfId="36">
      <formula>#ref!="YES"</formula>
    </cfRule>
  </conditionalFormatting>
  <conditionalFormatting sqref="AB121">
    <cfRule type="expression" priority="5560" aboveAverage="0" equalAverage="0" bottom="0" percent="0" rank="0" text="" dxfId="36">
      <formula>#ref!="YES"</formula>
    </cfRule>
  </conditionalFormatting>
  <conditionalFormatting sqref="AC121">
    <cfRule type="expression" priority="5561" aboveAverage="0" equalAverage="0" bottom="0" percent="0" rank="0" text="" dxfId="36">
      <formula>#ref!="YES"</formula>
    </cfRule>
  </conditionalFormatting>
  <conditionalFormatting sqref="AD121">
    <cfRule type="expression" priority="5562" aboveAverage="0" equalAverage="0" bottom="0" percent="0" rank="0" text="" dxfId="36">
      <formula>#ref!="YES"</formula>
    </cfRule>
  </conditionalFormatting>
  <conditionalFormatting sqref="AE121">
    <cfRule type="expression" priority="5563" aboveAverage="0" equalAverage="0" bottom="0" percent="0" rank="0" text="" dxfId="36">
      <formula>#ref!="YES"</formula>
    </cfRule>
  </conditionalFormatting>
  <conditionalFormatting sqref="AF121">
    <cfRule type="expression" priority="5564" aboveAverage="0" equalAverage="0" bottom="0" percent="0" rank="0" text="" dxfId="36">
      <formula>#ref!="YES"</formula>
    </cfRule>
  </conditionalFormatting>
  <conditionalFormatting sqref="AG121">
    <cfRule type="expression" priority="5565" aboveAverage="0" equalAverage="0" bottom="0" percent="0" rank="0" text="" dxfId="36">
      <formula>#ref!="YES"</formula>
    </cfRule>
  </conditionalFormatting>
  <conditionalFormatting sqref="AH121">
    <cfRule type="expression" priority="5566" aboveAverage="0" equalAverage="0" bottom="0" percent="0" rank="0" text="" dxfId="36">
      <formula>#ref!="YES"</formula>
    </cfRule>
  </conditionalFormatting>
  <conditionalFormatting sqref="AI121">
    <cfRule type="expression" priority="5567" aboveAverage="0" equalAverage="0" bottom="0" percent="0" rank="0" text="" dxfId="36">
      <formula>#ref!="YES"</formula>
    </cfRule>
  </conditionalFormatting>
  <conditionalFormatting sqref="AJ121">
    <cfRule type="expression" priority="5568" aboveAverage="0" equalAverage="0" bottom="0" percent="0" rank="0" text="" dxfId="36">
      <formula>#ref!="YES"</formula>
    </cfRule>
  </conditionalFormatting>
  <conditionalFormatting sqref="B122">
    <cfRule type="expression" priority="5569" aboveAverage="0" equalAverage="0" bottom="0" percent="0" rank="0" text="" dxfId="36">
      <formula>#ref!="YES"</formula>
    </cfRule>
  </conditionalFormatting>
  <conditionalFormatting sqref="C122">
    <cfRule type="expression" priority="5570" aboveAverage="0" equalAverage="0" bottom="0" percent="0" rank="0" text="" dxfId="36">
      <formula>#ref!="YES"</formula>
    </cfRule>
  </conditionalFormatting>
  <conditionalFormatting sqref="D122">
    <cfRule type="expression" priority="5571" aboveAverage="0" equalAverage="0" bottom="0" percent="0" rank="0" text="" dxfId="36">
      <formula>#ref!="YES"</formula>
    </cfRule>
  </conditionalFormatting>
  <conditionalFormatting sqref="E122">
    <cfRule type="expression" priority="5572" aboveAverage="0" equalAverage="0" bottom="0" percent="0" rank="0" text="" dxfId="36">
      <formula>#ref!="YES"</formula>
    </cfRule>
  </conditionalFormatting>
  <conditionalFormatting sqref="F122">
    <cfRule type="expression" priority="5573" aboveAverage="0" equalAverage="0" bottom="0" percent="0" rank="0" text="" dxfId="36">
      <formula>#ref!="YES"</formula>
    </cfRule>
  </conditionalFormatting>
  <conditionalFormatting sqref="G122">
    <cfRule type="expression" priority="5574" aboveAverage="0" equalAverage="0" bottom="0" percent="0" rank="0" text="" dxfId="36">
      <formula>#ref!="YES"</formula>
    </cfRule>
  </conditionalFormatting>
  <conditionalFormatting sqref="H122">
    <cfRule type="expression" priority="5575" aboveAverage="0" equalAverage="0" bottom="0" percent="0" rank="0" text="" dxfId="36">
      <formula>#ref!="YES"</formula>
    </cfRule>
  </conditionalFormatting>
  <conditionalFormatting sqref="I122">
    <cfRule type="expression" priority="5576" aboveAverage="0" equalAverage="0" bottom="0" percent="0" rank="0" text="" dxfId="36">
      <formula>#ref!="YES"</formula>
    </cfRule>
  </conditionalFormatting>
  <conditionalFormatting sqref="J122">
    <cfRule type="expression" priority="5577" aboveAverage="0" equalAverage="0" bottom="0" percent="0" rank="0" text="" dxfId="36">
      <formula>#ref!="YES"</formula>
    </cfRule>
  </conditionalFormatting>
  <conditionalFormatting sqref="K122">
    <cfRule type="expression" priority="5578" aboveAverage="0" equalAverage="0" bottom="0" percent="0" rank="0" text="" dxfId="36">
      <formula>#ref!="YES"</formula>
    </cfRule>
  </conditionalFormatting>
  <conditionalFormatting sqref="L122">
    <cfRule type="expression" priority="5579" aboveAverage="0" equalAverage="0" bottom="0" percent="0" rank="0" text="" dxfId="36">
      <formula>#ref!="YES"</formula>
    </cfRule>
  </conditionalFormatting>
  <conditionalFormatting sqref="M122">
    <cfRule type="expression" priority="5580" aboveAverage="0" equalAverage="0" bottom="0" percent="0" rank="0" text="" dxfId="36">
      <formula>#ref!="YES"</formula>
    </cfRule>
  </conditionalFormatting>
  <conditionalFormatting sqref="N122">
    <cfRule type="expression" priority="5581" aboveAverage="0" equalAverage="0" bottom="0" percent="0" rank="0" text="" dxfId="36">
      <formula>#ref!="YES"</formula>
    </cfRule>
  </conditionalFormatting>
  <conditionalFormatting sqref="O122">
    <cfRule type="expression" priority="5582" aboveAverage="0" equalAverage="0" bottom="0" percent="0" rank="0" text="" dxfId="36">
      <formula>#ref!="YES"</formula>
    </cfRule>
  </conditionalFormatting>
  <conditionalFormatting sqref="P122">
    <cfRule type="expression" priority="5583" aboveAverage="0" equalAverage="0" bottom="0" percent="0" rank="0" text="" dxfId="36">
      <formula>#ref!="YES"</formula>
    </cfRule>
  </conditionalFormatting>
  <conditionalFormatting sqref="Q122">
    <cfRule type="expression" priority="5584" aboveAverage="0" equalAverage="0" bottom="0" percent="0" rank="0" text="" dxfId="36">
      <formula>#ref!="YES"</formula>
    </cfRule>
  </conditionalFormatting>
  <conditionalFormatting sqref="R122">
    <cfRule type="expression" priority="5585" aboveAverage="0" equalAverage="0" bottom="0" percent="0" rank="0" text="" dxfId="36">
      <formula>#ref!="YES"</formula>
    </cfRule>
  </conditionalFormatting>
  <conditionalFormatting sqref="S122">
    <cfRule type="expression" priority="5586" aboveAverage="0" equalAverage="0" bottom="0" percent="0" rank="0" text="" dxfId="36">
      <formula>#ref!="YES"</formula>
    </cfRule>
  </conditionalFormatting>
  <conditionalFormatting sqref="T122">
    <cfRule type="expression" priority="5587" aboveAverage="0" equalAverage="0" bottom="0" percent="0" rank="0" text="" dxfId="36">
      <formula>#ref!="YES"</formula>
    </cfRule>
  </conditionalFormatting>
  <conditionalFormatting sqref="U122">
    <cfRule type="expression" priority="5588" aboveAverage="0" equalAverage="0" bottom="0" percent="0" rank="0" text="" dxfId="36">
      <formula>#ref!="YES"</formula>
    </cfRule>
  </conditionalFormatting>
  <conditionalFormatting sqref="V122">
    <cfRule type="expression" priority="5589" aboveAverage="0" equalAverage="0" bottom="0" percent="0" rank="0" text="" dxfId="36">
      <formula>#ref!="YES"</formula>
    </cfRule>
  </conditionalFormatting>
  <conditionalFormatting sqref="W122">
    <cfRule type="expression" priority="5590" aboveAverage="0" equalAverage="0" bottom="0" percent="0" rank="0" text="" dxfId="36">
      <formula>#ref!="YES"</formula>
    </cfRule>
  </conditionalFormatting>
  <conditionalFormatting sqref="X122">
    <cfRule type="expression" priority="5591" aboveAverage="0" equalAverage="0" bottom="0" percent="0" rank="0" text="" dxfId="36">
      <formula>#ref!="YES"</formula>
    </cfRule>
  </conditionalFormatting>
  <conditionalFormatting sqref="Y122">
    <cfRule type="expression" priority="5592" aboveAverage="0" equalAverage="0" bottom="0" percent="0" rank="0" text="" dxfId="36">
      <formula>#ref!="YES"</formula>
    </cfRule>
  </conditionalFormatting>
  <conditionalFormatting sqref="Z122">
    <cfRule type="expression" priority="5593" aboveAverage="0" equalAverage="0" bottom="0" percent="0" rank="0" text="" dxfId="36">
      <formula>#ref!="YES"</formula>
    </cfRule>
  </conditionalFormatting>
  <conditionalFormatting sqref="AA122">
    <cfRule type="expression" priority="5594" aboveAverage="0" equalAverage="0" bottom="0" percent="0" rank="0" text="" dxfId="36">
      <formula>#ref!="YES"</formula>
    </cfRule>
  </conditionalFormatting>
  <conditionalFormatting sqref="AB122">
    <cfRule type="expression" priority="5595" aboveAverage="0" equalAverage="0" bottom="0" percent="0" rank="0" text="" dxfId="36">
      <formula>#ref!="YES"</formula>
    </cfRule>
  </conditionalFormatting>
  <conditionalFormatting sqref="AC122">
    <cfRule type="expression" priority="5596" aboveAverage="0" equalAverage="0" bottom="0" percent="0" rank="0" text="" dxfId="36">
      <formula>#ref!="YES"</formula>
    </cfRule>
  </conditionalFormatting>
  <conditionalFormatting sqref="AD122">
    <cfRule type="expression" priority="5597" aboveAverage="0" equalAverage="0" bottom="0" percent="0" rank="0" text="" dxfId="36">
      <formula>#ref!="YES"</formula>
    </cfRule>
  </conditionalFormatting>
  <conditionalFormatting sqref="AE122">
    <cfRule type="expression" priority="5598" aboveAverage="0" equalAverage="0" bottom="0" percent="0" rank="0" text="" dxfId="36">
      <formula>#ref!="YES"</formula>
    </cfRule>
  </conditionalFormatting>
  <conditionalFormatting sqref="AF122">
    <cfRule type="expression" priority="5599" aboveAverage="0" equalAverage="0" bottom="0" percent="0" rank="0" text="" dxfId="36">
      <formula>#ref!="YES"</formula>
    </cfRule>
  </conditionalFormatting>
  <conditionalFormatting sqref="AG122">
    <cfRule type="expression" priority="5600" aboveAverage="0" equalAverage="0" bottom="0" percent="0" rank="0" text="" dxfId="36">
      <formula>#ref!="YES"</formula>
    </cfRule>
  </conditionalFormatting>
  <conditionalFormatting sqref="AH122">
    <cfRule type="expression" priority="5601" aboveAverage="0" equalAverage="0" bottom="0" percent="0" rank="0" text="" dxfId="36">
      <formula>#ref!="YES"</formula>
    </cfRule>
  </conditionalFormatting>
  <conditionalFormatting sqref="AI122">
    <cfRule type="expression" priority="5602" aboveAverage="0" equalAverage="0" bottom="0" percent="0" rank="0" text="" dxfId="36">
      <formula>#ref!="YES"</formula>
    </cfRule>
  </conditionalFormatting>
  <conditionalFormatting sqref="AJ122">
    <cfRule type="expression" priority="5603" aboveAverage="0" equalAverage="0" bottom="0" percent="0" rank="0" text="" dxfId="36">
      <formula>#ref!="YES"</formula>
    </cfRule>
  </conditionalFormatting>
  <conditionalFormatting sqref="B123">
    <cfRule type="expression" priority="5604" aboveAverage="0" equalAverage="0" bottom="0" percent="0" rank="0" text="" dxfId="36">
      <formula>#ref!="YES"</formula>
    </cfRule>
  </conditionalFormatting>
  <conditionalFormatting sqref="C123">
    <cfRule type="expression" priority="5605" aboveAverage="0" equalAverage="0" bottom="0" percent="0" rank="0" text="" dxfId="36">
      <formula>#ref!="YES"</formula>
    </cfRule>
  </conditionalFormatting>
  <conditionalFormatting sqref="D123">
    <cfRule type="expression" priority="5606" aboveAverage="0" equalAverage="0" bottom="0" percent="0" rank="0" text="" dxfId="36">
      <formula>#ref!="YES"</formula>
    </cfRule>
  </conditionalFormatting>
  <conditionalFormatting sqref="E123">
    <cfRule type="expression" priority="5607" aboveAverage="0" equalAverage="0" bottom="0" percent="0" rank="0" text="" dxfId="36">
      <formula>#ref!="YES"</formula>
    </cfRule>
  </conditionalFormatting>
  <conditionalFormatting sqref="F123">
    <cfRule type="expression" priority="5608" aboveAverage="0" equalAverage="0" bottom="0" percent="0" rank="0" text="" dxfId="36">
      <formula>#ref!="YES"</formula>
    </cfRule>
  </conditionalFormatting>
  <conditionalFormatting sqref="G123">
    <cfRule type="expression" priority="5609" aboveAverage="0" equalAverage="0" bottom="0" percent="0" rank="0" text="" dxfId="36">
      <formula>#ref!="YES"</formula>
    </cfRule>
  </conditionalFormatting>
  <conditionalFormatting sqref="H123">
    <cfRule type="expression" priority="5610" aboveAverage="0" equalAverage="0" bottom="0" percent="0" rank="0" text="" dxfId="36">
      <formula>#ref!="YES"</formula>
    </cfRule>
  </conditionalFormatting>
  <conditionalFormatting sqref="I123">
    <cfRule type="expression" priority="5611" aboveAverage="0" equalAverage="0" bottom="0" percent="0" rank="0" text="" dxfId="36">
      <formula>#ref!="YES"</formula>
    </cfRule>
  </conditionalFormatting>
  <conditionalFormatting sqref="J123">
    <cfRule type="expression" priority="5612" aboveAverage="0" equalAverage="0" bottom="0" percent="0" rank="0" text="" dxfId="36">
      <formula>#ref!="YES"</formula>
    </cfRule>
  </conditionalFormatting>
  <conditionalFormatting sqref="K123">
    <cfRule type="expression" priority="5613" aboveAverage="0" equalAverage="0" bottom="0" percent="0" rank="0" text="" dxfId="36">
      <formula>#ref!="YES"</formula>
    </cfRule>
  </conditionalFormatting>
  <conditionalFormatting sqref="L123">
    <cfRule type="expression" priority="5614" aboveAverage="0" equalAverage="0" bottom="0" percent="0" rank="0" text="" dxfId="36">
      <formula>#ref!="YES"</formula>
    </cfRule>
  </conditionalFormatting>
  <conditionalFormatting sqref="M123">
    <cfRule type="expression" priority="5615" aboveAverage="0" equalAverage="0" bottom="0" percent="0" rank="0" text="" dxfId="36">
      <formula>#ref!="YES"</formula>
    </cfRule>
  </conditionalFormatting>
  <conditionalFormatting sqref="N123">
    <cfRule type="expression" priority="5616" aboveAverage="0" equalAverage="0" bottom="0" percent="0" rank="0" text="" dxfId="36">
      <formula>#ref!="YES"</formula>
    </cfRule>
  </conditionalFormatting>
  <conditionalFormatting sqref="O123">
    <cfRule type="expression" priority="5617" aboveAverage="0" equalAverage="0" bottom="0" percent="0" rank="0" text="" dxfId="36">
      <formula>#ref!="YES"</formula>
    </cfRule>
  </conditionalFormatting>
  <conditionalFormatting sqref="P123">
    <cfRule type="expression" priority="5618" aboveAverage="0" equalAverage="0" bottom="0" percent="0" rank="0" text="" dxfId="36">
      <formula>#ref!="YES"</formula>
    </cfRule>
  </conditionalFormatting>
  <conditionalFormatting sqref="Q123">
    <cfRule type="expression" priority="5619" aboveAverage="0" equalAverage="0" bottom="0" percent="0" rank="0" text="" dxfId="36">
      <formula>#ref!="YES"</formula>
    </cfRule>
  </conditionalFormatting>
  <conditionalFormatting sqref="R123">
    <cfRule type="expression" priority="5620" aboveAverage="0" equalAverage="0" bottom="0" percent="0" rank="0" text="" dxfId="36">
      <formula>#ref!="YES"</formula>
    </cfRule>
  </conditionalFormatting>
  <conditionalFormatting sqref="S123">
    <cfRule type="expression" priority="5621" aboveAverage="0" equalAverage="0" bottom="0" percent="0" rank="0" text="" dxfId="36">
      <formula>#ref!="YES"</formula>
    </cfRule>
  </conditionalFormatting>
  <conditionalFormatting sqref="T123">
    <cfRule type="expression" priority="5622" aboveAverage="0" equalAverage="0" bottom="0" percent="0" rank="0" text="" dxfId="36">
      <formula>#ref!="YES"</formula>
    </cfRule>
  </conditionalFormatting>
  <conditionalFormatting sqref="U123">
    <cfRule type="expression" priority="5623" aboveAverage="0" equalAverage="0" bottom="0" percent="0" rank="0" text="" dxfId="36">
      <formula>#ref!="YES"</formula>
    </cfRule>
  </conditionalFormatting>
  <conditionalFormatting sqref="V123">
    <cfRule type="expression" priority="5624" aboveAverage="0" equalAverage="0" bottom="0" percent="0" rank="0" text="" dxfId="36">
      <formula>#ref!="YES"</formula>
    </cfRule>
  </conditionalFormatting>
  <conditionalFormatting sqref="W123">
    <cfRule type="expression" priority="5625" aboveAverage="0" equalAverage="0" bottom="0" percent="0" rank="0" text="" dxfId="36">
      <formula>#ref!="YES"</formula>
    </cfRule>
  </conditionalFormatting>
  <conditionalFormatting sqref="X123">
    <cfRule type="expression" priority="5626" aboveAverage="0" equalAverage="0" bottom="0" percent="0" rank="0" text="" dxfId="36">
      <formula>#ref!="YES"</formula>
    </cfRule>
  </conditionalFormatting>
  <conditionalFormatting sqref="Y123">
    <cfRule type="expression" priority="5627" aboveAverage="0" equalAverage="0" bottom="0" percent="0" rank="0" text="" dxfId="36">
      <formula>#ref!="YES"</formula>
    </cfRule>
  </conditionalFormatting>
  <conditionalFormatting sqref="Z123">
    <cfRule type="expression" priority="5628" aboveAverage="0" equalAverage="0" bottom="0" percent="0" rank="0" text="" dxfId="36">
      <formula>#ref!="YES"</formula>
    </cfRule>
  </conditionalFormatting>
  <conditionalFormatting sqref="AA123">
    <cfRule type="expression" priority="5629" aboveAverage="0" equalAverage="0" bottom="0" percent="0" rank="0" text="" dxfId="36">
      <formula>#ref!="YES"</formula>
    </cfRule>
  </conditionalFormatting>
  <conditionalFormatting sqref="AB123">
    <cfRule type="expression" priority="5630" aboveAverage="0" equalAverage="0" bottom="0" percent="0" rank="0" text="" dxfId="36">
      <formula>#ref!="YES"</formula>
    </cfRule>
  </conditionalFormatting>
  <conditionalFormatting sqref="AC123">
    <cfRule type="expression" priority="5631" aboveAverage="0" equalAverage="0" bottom="0" percent="0" rank="0" text="" dxfId="36">
      <formula>#ref!="YES"</formula>
    </cfRule>
  </conditionalFormatting>
  <conditionalFormatting sqref="AD123">
    <cfRule type="expression" priority="5632" aboveAverage="0" equalAverage="0" bottom="0" percent="0" rank="0" text="" dxfId="36">
      <formula>#ref!="YES"</formula>
    </cfRule>
  </conditionalFormatting>
  <conditionalFormatting sqref="AE123">
    <cfRule type="expression" priority="5633" aboveAverage="0" equalAverage="0" bottom="0" percent="0" rank="0" text="" dxfId="36">
      <formula>#ref!="YES"</formula>
    </cfRule>
  </conditionalFormatting>
  <conditionalFormatting sqref="AF123">
    <cfRule type="expression" priority="5634" aboveAverage="0" equalAverage="0" bottom="0" percent="0" rank="0" text="" dxfId="36">
      <formula>#ref!="YES"</formula>
    </cfRule>
  </conditionalFormatting>
  <conditionalFormatting sqref="AG123">
    <cfRule type="expression" priority="5635" aboveAverage="0" equalAverage="0" bottom="0" percent="0" rank="0" text="" dxfId="36">
      <formula>#ref!="YES"</formula>
    </cfRule>
  </conditionalFormatting>
  <conditionalFormatting sqref="AH123">
    <cfRule type="expression" priority="5636" aboveAverage="0" equalAverage="0" bottom="0" percent="0" rank="0" text="" dxfId="36">
      <formula>#ref!="YES"</formula>
    </cfRule>
  </conditionalFormatting>
  <conditionalFormatting sqref="AI123">
    <cfRule type="expression" priority="5637" aboveAverage="0" equalAverage="0" bottom="0" percent="0" rank="0" text="" dxfId="36">
      <formula>#ref!="YES"</formula>
    </cfRule>
  </conditionalFormatting>
  <conditionalFormatting sqref="AJ123">
    <cfRule type="expression" priority="5638" aboveAverage="0" equalAverage="0" bottom="0" percent="0" rank="0" text="" dxfId="36">
      <formula>#ref!="YES"</formula>
    </cfRule>
  </conditionalFormatting>
  <conditionalFormatting sqref="B124">
    <cfRule type="expression" priority="5639" aboveAverage="0" equalAverage="0" bottom="0" percent="0" rank="0" text="" dxfId="36">
      <formula>#ref!="YES"</formula>
    </cfRule>
  </conditionalFormatting>
  <conditionalFormatting sqref="C124">
    <cfRule type="expression" priority="5640" aboveAverage="0" equalAverage="0" bottom="0" percent="0" rank="0" text="" dxfId="36">
      <formula>#ref!="YES"</formula>
    </cfRule>
  </conditionalFormatting>
  <conditionalFormatting sqref="D124">
    <cfRule type="expression" priority="5641" aboveAverage="0" equalAverage="0" bottom="0" percent="0" rank="0" text="" dxfId="36">
      <formula>#ref!="YES"</formula>
    </cfRule>
  </conditionalFormatting>
  <conditionalFormatting sqref="E124">
    <cfRule type="expression" priority="5642" aboveAverage="0" equalAverage="0" bottom="0" percent="0" rank="0" text="" dxfId="36">
      <formula>#ref!="YES"</formula>
    </cfRule>
  </conditionalFormatting>
  <conditionalFormatting sqref="F124">
    <cfRule type="expression" priority="5643" aboveAverage="0" equalAverage="0" bottom="0" percent="0" rank="0" text="" dxfId="36">
      <formula>#ref!="YES"</formula>
    </cfRule>
  </conditionalFormatting>
  <conditionalFormatting sqref="G124">
    <cfRule type="expression" priority="5644" aboveAverage="0" equalAverage="0" bottom="0" percent="0" rank="0" text="" dxfId="36">
      <formula>#ref!="YES"</formula>
    </cfRule>
  </conditionalFormatting>
  <conditionalFormatting sqref="H124">
    <cfRule type="expression" priority="5645" aboveAverage="0" equalAverage="0" bottom="0" percent="0" rank="0" text="" dxfId="36">
      <formula>#ref!="YES"</formula>
    </cfRule>
  </conditionalFormatting>
  <conditionalFormatting sqref="I124">
    <cfRule type="expression" priority="5646" aboveAverage="0" equalAverage="0" bottom="0" percent="0" rank="0" text="" dxfId="36">
      <formula>#ref!="YES"</formula>
    </cfRule>
  </conditionalFormatting>
  <conditionalFormatting sqref="J124">
    <cfRule type="expression" priority="5647" aboveAverage="0" equalAverage="0" bottom="0" percent="0" rank="0" text="" dxfId="36">
      <formula>#ref!="YES"</formula>
    </cfRule>
  </conditionalFormatting>
  <conditionalFormatting sqref="K124">
    <cfRule type="expression" priority="5648" aboveAverage="0" equalAverage="0" bottom="0" percent="0" rank="0" text="" dxfId="36">
      <formula>#ref!="YES"</formula>
    </cfRule>
  </conditionalFormatting>
  <conditionalFormatting sqref="L124">
    <cfRule type="expression" priority="5649" aboveAverage="0" equalAverage="0" bottom="0" percent="0" rank="0" text="" dxfId="36">
      <formula>#ref!="YES"</formula>
    </cfRule>
  </conditionalFormatting>
  <conditionalFormatting sqref="M124">
    <cfRule type="expression" priority="5650" aboveAverage="0" equalAverage="0" bottom="0" percent="0" rank="0" text="" dxfId="36">
      <formula>#ref!="YES"</formula>
    </cfRule>
  </conditionalFormatting>
  <conditionalFormatting sqref="N124">
    <cfRule type="expression" priority="5651" aboveAverage="0" equalAverage="0" bottom="0" percent="0" rank="0" text="" dxfId="36">
      <formula>#ref!="YES"</formula>
    </cfRule>
  </conditionalFormatting>
  <conditionalFormatting sqref="O124">
    <cfRule type="expression" priority="5652" aboveAverage="0" equalAverage="0" bottom="0" percent="0" rank="0" text="" dxfId="36">
      <formula>#ref!="YES"</formula>
    </cfRule>
  </conditionalFormatting>
  <conditionalFormatting sqref="P124">
    <cfRule type="expression" priority="5653" aboveAverage="0" equalAverage="0" bottom="0" percent="0" rank="0" text="" dxfId="36">
      <formula>#ref!="YES"</formula>
    </cfRule>
  </conditionalFormatting>
  <conditionalFormatting sqref="Q124">
    <cfRule type="expression" priority="5654" aboveAverage="0" equalAverage="0" bottom="0" percent="0" rank="0" text="" dxfId="36">
      <formula>#ref!="YES"</formula>
    </cfRule>
  </conditionalFormatting>
  <conditionalFormatting sqref="R124">
    <cfRule type="expression" priority="5655" aboveAverage="0" equalAverage="0" bottom="0" percent="0" rank="0" text="" dxfId="36">
      <formula>#ref!="YES"</formula>
    </cfRule>
  </conditionalFormatting>
  <conditionalFormatting sqref="S124">
    <cfRule type="expression" priority="5656" aboveAverage="0" equalAverage="0" bottom="0" percent="0" rank="0" text="" dxfId="36">
      <formula>#ref!="YES"</formula>
    </cfRule>
  </conditionalFormatting>
  <conditionalFormatting sqref="T124">
    <cfRule type="expression" priority="5657" aboveAverage="0" equalAverage="0" bottom="0" percent="0" rank="0" text="" dxfId="36">
      <formula>#ref!="YES"</formula>
    </cfRule>
  </conditionalFormatting>
  <conditionalFormatting sqref="U124">
    <cfRule type="expression" priority="5658" aboveAverage="0" equalAverage="0" bottom="0" percent="0" rank="0" text="" dxfId="36">
      <formula>#ref!="YES"</formula>
    </cfRule>
  </conditionalFormatting>
  <conditionalFormatting sqref="V124">
    <cfRule type="expression" priority="5659" aboveAverage="0" equalAverage="0" bottom="0" percent="0" rank="0" text="" dxfId="36">
      <formula>#ref!="YES"</formula>
    </cfRule>
  </conditionalFormatting>
  <conditionalFormatting sqref="W124">
    <cfRule type="expression" priority="5660" aboveAverage="0" equalAverage="0" bottom="0" percent="0" rank="0" text="" dxfId="36">
      <formula>#ref!="YES"</formula>
    </cfRule>
  </conditionalFormatting>
  <conditionalFormatting sqref="X124">
    <cfRule type="expression" priority="5661" aboveAverage="0" equalAverage="0" bottom="0" percent="0" rank="0" text="" dxfId="36">
      <formula>#ref!="YES"</formula>
    </cfRule>
  </conditionalFormatting>
  <conditionalFormatting sqref="Y124">
    <cfRule type="expression" priority="5662" aboveAverage="0" equalAverage="0" bottom="0" percent="0" rank="0" text="" dxfId="36">
      <formula>#ref!="YES"</formula>
    </cfRule>
  </conditionalFormatting>
  <conditionalFormatting sqref="Z124">
    <cfRule type="expression" priority="5663" aboveAverage="0" equalAverage="0" bottom="0" percent="0" rank="0" text="" dxfId="36">
      <formula>#ref!="YES"</formula>
    </cfRule>
  </conditionalFormatting>
  <conditionalFormatting sqref="AA124">
    <cfRule type="expression" priority="5664" aboveAverage="0" equalAverage="0" bottom="0" percent="0" rank="0" text="" dxfId="36">
      <formula>#ref!="YES"</formula>
    </cfRule>
  </conditionalFormatting>
  <conditionalFormatting sqref="AB124">
    <cfRule type="expression" priority="5665" aboveAverage="0" equalAverage="0" bottom="0" percent="0" rank="0" text="" dxfId="36">
      <formula>#ref!="YES"</formula>
    </cfRule>
  </conditionalFormatting>
  <conditionalFormatting sqref="AC124">
    <cfRule type="expression" priority="5666" aboveAverage="0" equalAverage="0" bottom="0" percent="0" rank="0" text="" dxfId="36">
      <formula>#ref!="YES"</formula>
    </cfRule>
  </conditionalFormatting>
  <conditionalFormatting sqref="AD124">
    <cfRule type="expression" priority="5667" aboveAverage="0" equalAverage="0" bottom="0" percent="0" rank="0" text="" dxfId="36">
      <formula>#ref!="YES"</formula>
    </cfRule>
  </conditionalFormatting>
  <conditionalFormatting sqref="AE124">
    <cfRule type="expression" priority="5668" aboveAverage="0" equalAverage="0" bottom="0" percent="0" rank="0" text="" dxfId="36">
      <formula>#ref!="YES"</formula>
    </cfRule>
  </conditionalFormatting>
  <conditionalFormatting sqref="AF124">
    <cfRule type="expression" priority="5669" aboveAverage="0" equalAverage="0" bottom="0" percent="0" rank="0" text="" dxfId="36">
      <formula>#ref!="YES"</formula>
    </cfRule>
  </conditionalFormatting>
  <conditionalFormatting sqref="AG124">
    <cfRule type="expression" priority="5670" aboveAverage="0" equalAverage="0" bottom="0" percent="0" rank="0" text="" dxfId="36">
      <formula>#ref!="YES"</formula>
    </cfRule>
  </conditionalFormatting>
  <conditionalFormatting sqref="AH124">
    <cfRule type="expression" priority="5671" aboveAverage="0" equalAverage="0" bottom="0" percent="0" rank="0" text="" dxfId="36">
      <formula>#ref!="YES"</formula>
    </cfRule>
  </conditionalFormatting>
  <conditionalFormatting sqref="AI124">
    <cfRule type="expression" priority="5672" aboveAverage="0" equalAverage="0" bottom="0" percent="0" rank="0" text="" dxfId="36">
      <formula>#ref!="YES"</formula>
    </cfRule>
  </conditionalFormatting>
  <conditionalFormatting sqref="AJ124">
    <cfRule type="expression" priority="5673" aboveAverage="0" equalAverage="0" bottom="0" percent="0" rank="0" text="" dxfId="36">
      <formula>#ref!="YES"</formula>
    </cfRule>
  </conditionalFormatting>
  <conditionalFormatting sqref="B125">
    <cfRule type="expression" priority="5674" aboveAverage="0" equalAverage="0" bottom="0" percent="0" rank="0" text="" dxfId="36">
      <formula>#ref!="YES"</formula>
    </cfRule>
  </conditionalFormatting>
  <conditionalFormatting sqref="C125">
    <cfRule type="expression" priority="5675" aboveAverage="0" equalAverage="0" bottom="0" percent="0" rank="0" text="" dxfId="36">
      <formula>#ref!="YES"</formula>
    </cfRule>
  </conditionalFormatting>
  <conditionalFormatting sqref="D125">
    <cfRule type="expression" priority="5676" aboveAverage="0" equalAverage="0" bottom="0" percent="0" rank="0" text="" dxfId="36">
      <formula>#ref!="YES"</formula>
    </cfRule>
  </conditionalFormatting>
  <conditionalFormatting sqref="E125">
    <cfRule type="expression" priority="5677" aboveAverage="0" equalAverage="0" bottom="0" percent="0" rank="0" text="" dxfId="36">
      <formula>#ref!="YES"</formula>
    </cfRule>
  </conditionalFormatting>
  <conditionalFormatting sqref="F125">
    <cfRule type="expression" priority="5678" aboveAverage="0" equalAverage="0" bottom="0" percent="0" rank="0" text="" dxfId="36">
      <formula>#ref!="YES"</formula>
    </cfRule>
  </conditionalFormatting>
  <conditionalFormatting sqref="G125">
    <cfRule type="expression" priority="5679" aboveAverage="0" equalAverage="0" bottom="0" percent="0" rank="0" text="" dxfId="36">
      <formula>#ref!="YES"</formula>
    </cfRule>
  </conditionalFormatting>
  <conditionalFormatting sqref="H125">
    <cfRule type="expression" priority="5680" aboveAverage="0" equalAverage="0" bottom="0" percent="0" rank="0" text="" dxfId="36">
      <formula>#ref!="YES"</formula>
    </cfRule>
  </conditionalFormatting>
  <conditionalFormatting sqref="I125">
    <cfRule type="expression" priority="5681" aboveAverage="0" equalAverage="0" bottom="0" percent="0" rank="0" text="" dxfId="36">
      <formula>#ref!="YES"</formula>
    </cfRule>
  </conditionalFormatting>
  <conditionalFormatting sqref="J125">
    <cfRule type="expression" priority="5682" aboveAverage="0" equalAverage="0" bottom="0" percent="0" rank="0" text="" dxfId="36">
      <formula>#ref!="YES"</formula>
    </cfRule>
  </conditionalFormatting>
  <conditionalFormatting sqref="K125">
    <cfRule type="expression" priority="5683" aboveAverage="0" equalAverage="0" bottom="0" percent="0" rank="0" text="" dxfId="36">
      <formula>#ref!="YES"</formula>
    </cfRule>
  </conditionalFormatting>
  <conditionalFormatting sqref="L125">
    <cfRule type="expression" priority="5684" aboveAverage="0" equalAverage="0" bottom="0" percent="0" rank="0" text="" dxfId="36">
      <formula>#ref!="YES"</formula>
    </cfRule>
  </conditionalFormatting>
  <conditionalFormatting sqref="M125">
    <cfRule type="expression" priority="5685" aboveAverage="0" equalAverage="0" bottom="0" percent="0" rank="0" text="" dxfId="36">
      <formula>#ref!="YES"</formula>
    </cfRule>
  </conditionalFormatting>
  <conditionalFormatting sqref="N125">
    <cfRule type="expression" priority="5686" aboveAverage="0" equalAverage="0" bottom="0" percent="0" rank="0" text="" dxfId="36">
      <formula>#ref!="YES"</formula>
    </cfRule>
  </conditionalFormatting>
  <conditionalFormatting sqref="O125">
    <cfRule type="expression" priority="5687" aboveAverage="0" equalAverage="0" bottom="0" percent="0" rank="0" text="" dxfId="36">
      <formula>#ref!="YES"</formula>
    </cfRule>
  </conditionalFormatting>
  <conditionalFormatting sqref="P125">
    <cfRule type="expression" priority="5688" aboveAverage="0" equalAverage="0" bottom="0" percent="0" rank="0" text="" dxfId="36">
      <formula>#ref!="YES"</formula>
    </cfRule>
  </conditionalFormatting>
  <conditionalFormatting sqref="Q125">
    <cfRule type="expression" priority="5689" aboveAverage="0" equalAverage="0" bottom="0" percent="0" rank="0" text="" dxfId="36">
      <formula>#ref!="YES"</formula>
    </cfRule>
  </conditionalFormatting>
  <conditionalFormatting sqref="R125">
    <cfRule type="expression" priority="5690" aboveAverage="0" equalAverage="0" bottom="0" percent="0" rank="0" text="" dxfId="36">
      <formula>#ref!="YES"</formula>
    </cfRule>
  </conditionalFormatting>
  <conditionalFormatting sqref="S125">
    <cfRule type="expression" priority="5691" aboveAverage="0" equalAverage="0" bottom="0" percent="0" rank="0" text="" dxfId="36">
      <formula>#ref!="YES"</formula>
    </cfRule>
  </conditionalFormatting>
  <conditionalFormatting sqref="T125">
    <cfRule type="expression" priority="5692" aboveAverage="0" equalAverage="0" bottom="0" percent="0" rank="0" text="" dxfId="36">
      <formula>#ref!="YES"</formula>
    </cfRule>
  </conditionalFormatting>
  <conditionalFormatting sqref="U125">
    <cfRule type="expression" priority="5693" aboveAverage="0" equalAverage="0" bottom="0" percent="0" rank="0" text="" dxfId="36">
      <formula>#ref!="YES"</formula>
    </cfRule>
  </conditionalFormatting>
  <conditionalFormatting sqref="V125">
    <cfRule type="expression" priority="5694" aboveAverage="0" equalAverage="0" bottom="0" percent="0" rank="0" text="" dxfId="36">
      <formula>#ref!="YES"</formula>
    </cfRule>
  </conditionalFormatting>
  <conditionalFormatting sqref="W125">
    <cfRule type="expression" priority="5695" aboveAverage="0" equalAverage="0" bottom="0" percent="0" rank="0" text="" dxfId="36">
      <formula>#ref!="YES"</formula>
    </cfRule>
  </conditionalFormatting>
  <conditionalFormatting sqref="X125">
    <cfRule type="expression" priority="5696" aboveAverage="0" equalAverage="0" bottom="0" percent="0" rank="0" text="" dxfId="36">
      <formula>#ref!="YES"</formula>
    </cfRule>
  </conditionalFormatting>
  <conditionalFormatting sqref="Y125">
    <cfRule type="expression" priority="5697" aboveAverage="0" equalAverage="0" bottom="0" percent="0" rank="0" text="" dxfId="36">
      <formula>#ref!="YES"</formula>
    </cfRule>
  </conditionalFormatting>
  <conditionalFormatting sqref="Z125">
    <cfRule type="expression" priority="5698" aboveAverage="0" equalAverage="0" bottom="0" percent="0" rank="0" text="" dxfId="36">
      <formula>#ref!="YES"</formula>
    </cfRule>
  </conditionalFormatting>
  <conditionalFormatting sqref="AA125">
    <cfRule type="expression" priority="5699" aboveAverage="0" equalAverage="0" bottom="0" percent="0" rank="0" text="" dxfId="36">
      <formula>#ref!="YES"</formula>
    </cfRule>
  </conditionalFormatting>
  <conditionalFormatting sqref="AB125">
    <cfRule type="expression" priority="5700" aboveAverage="0" equalAverage="0" bottom="0" percent="0" rank="0" text="" dxfId="36">
      <formula>#ref!="YES"</formula>
    </cfRule>
  </conditionalFormatting>
  <conditionalFormatting sqref="AC125">
    <cfRule type="expression" priority="5701" aboveAverage="0" equalAverage="0" bottom="0" percent="0" rank="0" text="" dxfId="36">
      <formula>#ref!="YES"</formula>
    </cfRule>
  </conditionalFormatting>
  <conditionalFormatting sqref="AD125">
    <cfRule type="expression" priority="5702" aboveAverage="0" equalAverage="0" bottom="0" percent="0" rank="0" text="" dxfId="36">
      <formula>#ref!="YES"</formula>
    </cfRule>
  </conditionalFormatting>
  <conditionalFormatting sqref="AE125">
    <cfRule type="expression" priority="5703" aboveAverage="0" equalAverage="0" bottom="0" percent="0" rank="0" text="" dxfId="36">
      <formula>#ref!="YES"</formula>
    </cfRule>
  </conditionalFormatting>
  <conditionalFormatting sqref="AF125">
    <cfRule type="expression" priority="5704" aboveAverage="0" equalAverage="0" bottom="0" percent="0" rank="0" text="" dxfId="36">
      <formula>#ref!="YES"</formula>
    </cfRule>
  </conditionalFormatting>
  <conditionalFormatting sqref="AG125">
    <cfRule type="expression" priority="5705" aboveAverage="0" equalAverage="0" bottom="0" percent="0" rank="0" text="" dxfId="36">
      <formula>#ref!="YES"</formula>
    </cfRule>
  </conditionalFormatting>
  <conditionalFormatting sqref="AH125">
    <cfRule type="expression" priority="5706" aboveAverage="0" equalAverage="0" bottom="0" percent="0" rank="0" text="" dxfId="36">
      <formula>#ref!="YES"</formula>
    </cfRule>
  </conditionalFormatting>
  <conditionalFormatting sqref="AI125">
    <cfRule type="expression" priority="5707" aboveAverage="0" equalAverage="0" bottom="0" percent="0" rank="0" text="" dxfId="36">
      <formula>#ref!="YES"</formula>
    </cfRule>
  </conditionalFormatting>
  <conditionalFormatting sqref="AJ125">
    <cfRule type="expression" priority="5708" aboveAverage="0" equalAverage="0" bottom="0" percent="0" rank="0" text="" dxfId="36">
      <formula>#ref!="YES"</formula>
    </cfRule>
  </conditionalFormatting>
  <conditionalFormatting sqref="B126">
    <cfRule type="expression" priority="5709" aboveAverage="0" equalAverage="0" bottom="0" percent="0" rank="0" text="" dxfId="36">
      <formula>#ref!="YES"</formula>
    </cfRule>
  </conditionalFormatting>
  <conditionalFormatting sqref="C126">
    <cfRule type="expression" priority="5710" aboveAverage="0" equalAverage="0" bottom="0" percent="0" rank="0" text="" dxfId="36">
      <formula>#ref!="YES"</formula>
    </cfRule>
  </conditionalFormatting>
  <conditionalFormatting sqref="D126">
    <cfRule type="expression" priority="5711" aboveAverage="0" equalAverage="0" bottom="0" percent="0" rank="0" text="" dxfId="36">
      <formula>#ref!="YES"</formula>
    </cfRule>
  </conditionalFormatting>
  <conditionalFormatting sqref="E126">
    <cfRule type="expression" priority="5712" aboveAverage="0" equalAverage="0" bottom="0" percent="0" rank="0" text="" dxfId="36">
      <formula>#ref!="YES"</formula>
    </cfRule>
  </conditionalFormatting>
  <conditionalFormatting sqref="F126">
    <cfRule type="expression" priority="5713" aboveAverage="0" equalAverage="0" bottom="0" percent="0" rank="0" text="" dxfId="36">
      <formula>#ref!="YES"</formula>
    </cfRule>
  </conditionalFormatting>
  <conditionalFormatting sqref="G126">
    <cfRule type="expression" priority="5714" aboveAverage="0" equalAverage="0" bottom="0" percent="0" rank="0" text="" dxfId="36">
      <formula>#ref!="YES"</formula>
    </cfRule>
  </conditionalFormatting>
  <conditionalFormatting sqref="H126">
    <cfRule type="expression" priority="5715" aboveAverage="0" equalAverage="0" bottom="0" percent="0" rank="0" text="" dxfId="36">
      <formula>#ref!="YES"</formula>
    </cfRule>
  </conditionalFormatting>
  <conditionalFormatting sqref="I126">
    <cfRule type="expression" priority="5716" aboveAverage="0" equalAverage="0" bottom="0" percent="0" rank="0" text="" dxfId="36">
      <formula>#ref!="YES"</formula>
    </cfRule>
  </conditionalFormatting>
  <conditionalFormatting sqref="J126">
    <cfRule type="expression" priority="5717" aboveAverage="0" equalAverage="0" bottom="0" percent="0" rank="0" text="" dxfId="36">
      <formula>#ref!="YES"</formula>
    </cfRule>
  </conditionalFormatting>
  <conditionalFormatting sqref="K126">
    <cfRule type="expression" priority="5718" aboveAverage="0" equalAverage="0" bottom="0" percent="0" rank="0" text="" dxfId="36">
      <formula>#ref!="YES"</formula>
    </cfRule>
  </conditionalFormatting>
  <conditionalFormatting sqref="L126">
    <cfRule type="expression" priority="5719" aboveAverage="0" equalAverage="0" bottom="0" percent="0" rank="0" text="" dxfId="36">
      <formula>#ref!="YES"</formula>
    </cfRule>
  </conditionalFormatting>
  <conditionalFormatting sqref="M126">
    <cfRule type="expression" priority="5720" aboveAverage="0" equalAverage="0" bottom="0" percent="0" rank="0" text="" dxfId="36">
      <formula>#ref!="YES"</formula>
    </cfRule>
  </conditionalFormatting>
  <conditionalFormatting sqref="N126">
    <cfRule type="expression" priority="5721" aboveAverage="0" equalAverage="0" bottom="0" percent="0" rank="0" text="" dxfId="36">
      <formula>#ref!="YES"</formula>
    </cfRule>
  </conditionalFormatting>
  <conditionalFormatting sqref="O126">
    <cfRule type="expression" priority="5722" aboveAverage="0" equalAverage="0" bottom="0" percent="0" rank="0" text="" dxfId="36">
      <formula>#ref!="YES"</formula>
    </cfRule>
  </conditionalFormatting>
  <conditionalFormatting sqref="P126">
    <cfRule type="expression" priority="5723" aboveAverage="0" equalAverage="0" bottom="0" percent="0" rank="0" text="" dxfId="36">
      <formula>#ref!="YES"</formula>
    </cfRule>
  </conditionalFormatting>
  <conditionalFormatting sqref="Q126">
    <cfRule type="expression" priority="5724" aboveAverage="0" equalAverage="0" bottom="0" percent="0" rank="0" text="" dxfId="36">
      <formula>#ref!="YES"</formula>
    </cfRule>
  </conditionalFormatting>
  <conditionalFormatting sqref="R126">
    <cfRule type="expression" priority="5725" aboveAverage="0" equalAverage="0" bottom="0" percent="0" rank="0" text="" dxfId="36">
      <formula>#ref!="YES"</formula>
    </cfRule>
  </conditionalFormatting>
  <conditionalFormatting sqref="S126">
    <cfRule type="expression" priority="5726" aboveAverage="0" equalAverage="0" bottom="0" percent="0" rank="0" text="" dxfId="36">
      <formula>#ref!="YES"</formula>
    </cfRule>
  </conditionalFormatting>
  <conditionalFormatting sqref="T126">
    <cfRule type="expression" priority="5727" aboveAverage="0" equalAverage="0" bottom="0" percent="0" rank="0" text="" dxfId="36">
      <formula>#ref!="YES"</formula>
    </cfRule>
  </conditionalFormatting>
  <conditionalFormatting sqref="U126">
    <cfRule type="expression" priority="5728" aboveAverage="0" equalAverage="0" bottom="0" percent="0" rank="0" text="" dxfId="36">
      <formula>#ref!="YES"</formula>
    </cfRule>
  </conditionalFormatting>
  <conditionalFormatting sqref="V126">
    <cfRule type="expression" priority="5729" aboveAverage="0" equalAverage="0" bottom="0" percent="0" rank="0" text="" dxfId="36">
      <formula>#ref!="YES"</formula>
    </cfRule>
  </conditionalFormatting>
  <conditionalFormatting sqref="W126">
    <cfRule type="expression" priority="5730" aboveAverage="0" equalAverage="0" bottom="0" percent="0" rank="0" text="" dxfId="36">
      <formula>#ref!="YES"</formula>
    </cfRule>
  </conditionalFormatting>
  <conditionalFormatting sqref="X126">
    <cfRule type="expression" priority="5731" aboveAverage="0" equalAverage="0" bottom="0" percent="0" rank="0" text="" dxfId="36">
      <formula>#ref!="YES"</formula>
    </cfRule>
  </conditionalFormatting>
  <conditionalFormatting sqref="Y126">
    <cfRule type="expression" priority="5732" aboveAverage="0" equalAverage="0" bottom="0" percent="0" rank="0" text="" dxfId="36">
      <formula>#ref!="YES"</formula>
    </cfRule>
  </conditionalFormatting>
  <conditionalFormatting sqref="Z126">
    <cfRule type="expression" priority="5733" aboveAverage="0" equalAverage="0" bottom="0" percent="0" rank="0" text="" dxfId="36">
      <formula>#ref!="YES"</formula>
    </cfRule>
  </conditionalFormatting>
  <conditionalFormatting sqref="AA126">
    <cfRule type="expression" priority="5734" aboveAverage="0" equalAverage="0" bottom="0" percent="0" rank="0" text="" dxfId="36">
      <formula>#ref!="YES"</formula>
    </cfRule>
  </conditionalFormatting>
  <conditionalFormatting sqref="AB126">
    <cfRule type="expression" priority="5735" aboveAverage="0" equalAverage="0" bottom="0" percent="0" rank="0" text="" dxfId="36">
      <formula>#ref!="YES"</formula>
    </cfRule>
  </conditionalFormatting>
  <conditionalFormatting sqref="AC126">
    <cfRule type="expression" priority="5736" aboveAverage="0" equalAverage="0" bottom="0" percent="0" rank="0" text="" dxfId="36">
      <formula>#ref!="YES"</formula>
    </cfRule>
  </conditionalFormatting>
  <conditionalFormatting sqref="AD126">
    <cfRule type="expression" priority="5737" aboveAverage="0" equalAverage="0" bottom="0" percent="0" rank="0" text="" dxfId="36">
      <formula>#ref!="YES"</formula>
    </cfRule>
  </conditionalFormatting>
  <conditionalFormatting sqref="AE126">
    <cfRule type="expression" priority="5738" aboveAverage="0" equalAverage="0" bottom="0" percent="0" rank="0" text="" dxfId="36">
      <formula>#ref!="YES"</formula>
    </cfRule>
  </conditionalFormatting>
  <conditionalFormatting sqref="AF126">
    <cfRule type="expression" priority="5739" aboveAverage="0" equalAverage="0" bottom="0" percent="0" rank="0" text="" dxfId="36">
      <formula>#ref!="YES"</formula>
    </cfRule>
  </conditionalFormatting>
  <conditionalFormatting sqref="AG126">
    <cfRule type="expression" priority="5740" aboveAverage="0" equalAverage="0" bottom="0" percent="0" rank="0" text="" dxfId="36">
      <formula>#ref!="YES"</formula>
    </cfRule>
  </conditionalFormatting>
  <conditionalFormatting sqref="AH126">
    <cfRule type="expression" priority="5741" aboveAverage="0" equalAverage="0" bottom="0" percent="0" rank="0" text="" dxfId="36">
      <formula>#ref!="YES"</formula>
    </cfRule>
  </conditionalFormatting>
  <conditionalFormatting sqref="AI126">
    <cfRule type="expression" priority="5742" aboveAverage="0" equalAverage="0" bottom="0" percent="0" rank="0" text="" dxfId="36">
      <formula>#ref!="YES"</formula>
    </cfRule>
  </conditionalFormatting>
  <conditionalFormatting sqref="AJ126">
    <cfRule type="expression" priority="5743" aboveAverage="0" equalAverage="0" bottom="0" percent="0" rank="0" text="" dxfId="36">
      <formula>#ref!="YES"</formula>
    </cfRule>
  </conditionalFormatting>
  <conditionalFormatting sqref="B127">
    <cfRule type="expression" priority="5744" aboveAverage="0" equalAverage="0" bottom="0" percent="0" rank="0" text="" dxfId="36">
      <formula>#ref!="YES"</formula>
    </cfRule>
  </conditionalFormatting>
  <conditionalFormatting sqref="C127">
    <cfRule type="expression" priority="5745" aboveAverage="0" equalAverage="0" bottom="0" percent="0" rank="0" text="" dxfId="36">
      <formula>#ref!="YES"</formula>
    </cfRule>
  </conditionalFormatting>
  <conditionalFormatting sqref="D127">
    <cfRule type="expression" priority="5746" aboveAverage="0" equalAverage="0" bottom="0" percent="0" rank="0" text="" dxfId="36">
      <formula>#ref!="YES"</formula>
    </cfRule>
  </conditionalFormatting>
  <conditionalFormatting sqref="E127">
    <cfRule type="expression" priority="5747" aboveAverage="0" equalAverage="0" bottom="0" percent="0" rank="0" text="" dxfId="36">
      <formula>#ref!="YES"</formula>
    </cfRule>
  </conditionalFormatting>
  <conditionalFormatting sqref="F127">
    <cfRule type="expression" priority="5748" aboveAverage="0" equalAverage="0" bottom="0" percent="0" rank="0" text="" dxfId="36">
      <formula>#ref!="YES"</formula>
    </cfRule>
  </conditionalFormatting>
  <conditionalFormatting sqref="G127">
    <cfRule type="expression" priority="5749" aboveAverage="0" equalAverage="0" bottom="0" percent="0" rank="0" text="" dxfId="36">
      <formula>#ref!="YES"</formula>
    </cfRule>
  </conditionalFormatting>
  <conditionalFormatting sqref="H127">
    <cfRule type="expression" priority="5750" aboveAverage="0" equalAverage="0" bottom="0" percent="0" rank="0" text="" dxfId="36">
      <formula>#ref!="YES"</formula>
    </cfRule>
  </conditionalFormatting>
  <conditionalFormatting sqref="I127">
    <cfRule type="expression" priority="5751" aboveAverage="0" equalAverage="0" bottom="0" percent="0" rank="0" text="" dxfId="36">
      <formula>#ref!="YES"</formula>
    </cfRule>
  </conditionalFormatting>
  <conditionalFormatting sqref="J127">
    <cfRule type="expression" priority="5752" aboveAverage="0" equalAverage="0" bottom="0" percent="0" rank="0" text="" dxfId="36">
      <formula>#ref!="YES"</formula>
    </cfRule>
  </conditionalFormatting>
  <conditionalFormatting sqref="K127">
    <cfRule type="expression" priority="5753" aboveAverage="0" equalAverage="0" bottom="0" percent="0" rank="0" text="" dxfId="36">
      <formula>#ref!="YES"</formula>
    </cfRule>
  </conditionalFormatting>
  <conditionalFormatting sqref="L127">
    <cfRule type="expression" priority="5754" aboveAverage="0" equalAverage="0" bottom="0" percent="0" rank="0" text="" dxfId="36">
      <formula>#ref!="YES"</formula>
    </cfRule>
  </conditionalFormatting>
  <conditionalFormatting sqref="M127">
    <cfRule type="expression" priority="5755" aboveAverage="0" equalAverage="0" bottom="0" percent="0" rank="0" text="" dxfId="36">
      <formula>#ref!="YES"</formula>
    </cfRule>
  </conditionalFormatting>
  <conditionalFormatting sqref="N127">
    <cfRule type="expression" priority="5756" aboveAverage="0" equalAverage="0" bottom="0" percent="0" rank="0" text="" dxfId="36">
      <formula>#ref!="YES"</formula>
    </cfRule>
  </conditionalFormatting>
  <conditionalFormatting sqref="O127">
    <cfRule type="expression" priority="5757" aboveAverage="0" equalAverage="0" bottom="0" percent="0" rank="0" text="" dxfId="36">
      <formula>#ref!="YES"</formula>
    </cfRule>
  </conditionalFormatting>
  <conditionalFormatting sqref="P127">
    <cfRule type="expression" priority="5758" aboveAverage="0" equalAverage="0" bottom="0" percent="0" rank="0" text="" dxfId="36">
      <formula>#ref!="YES"</formula>
    </cfRule>
  </conditionalFormatting>
  <conditionalFormatting sqref="Q127">
    <cfRule type="expression" priority="5759" aboveAverage="0" equalAverage="0" bottom="0" percent="0" rank="0" text="" dxfId="36">
      <formula>#ref!="YES"</formula>
    </cfRule>
  </conditionalFormatting>
  <conditionalFormatting sqref="R127">
    <cfRule type="expression" priority="5760" aboveAverage="0" equalAverage="0" bottom="0" percent="0" rank="0" text="" dxfId="36">
      <formula>#ref!="YES"</formula>
    </cfRule>
  </conditionalFormatting>
  <conditionalFormatting sqref="S127">
    <cfRule type="expression" priority="5761" aboveAverage="0" equalAverage="0" bottom="0" percent="0" rank="0" text="" dxfId="36">
      <formula>#ref!="YES"</formula>
    </cfRule>
  </conditionalFormatting>
  <conditionalFormatting sqref="T127">
    <cfRule type="expression" priority="5762" aboveAverage="0" equalAverage="0" bottom="0" percent="0" rank="0" text="" dxfId="36">
      <formula>#ref!="YES"</formula>
    </cfRule>
  </conditionalFormatting>
  <conditionalFormatting sqref="U127">
    <cfRule type="expression" priority="5763" aboveAverage="0" equalAverage="0" bottom="0" percent="0" rank="0" text="" dxfId="36">
      <formula>#ref!="YES"</formula>
    </cfRule>
  </conditionalFormatting>
  <conditionalFormatting sqref="V127">
    <cfRule type="expression" priority="5764" aboveAverage="0" equalAverage="0" bottom="0" percent="0" rank="0" text="" dxfId="36">
      <formula>#ref!="YES"</formula>
    </cfRule>
  </conditionalFormatting>
  <conditionalFormatting sqref="W127">
    <cfRule type="expression" priority="5765" aboveAverage="0" equalAverage="0" bottom="0" percent="0" rank="0" text="" dxfId="36">
      <formula>#ref!="YES"</formula>
    </cfRule>
  </conditionalFormatting>
  <conditionalFormatting sqref="X127">
    <cfRule type="expression" priority="5766" aboveAverage="0" equalAverage="0" bottom="0" percent="0" rank="0" text="" dxfId="36">
      <formula>#ref!="YES"</formula>
    </cfRule>
  </conditionalFormatting>
  <conditionalFormatting sqref="Y127">
    <cfRule type="expression" priority="5767" aboveAverage="0" equalAverage="0" bottom="0" percent="0" rank="0" text="" dxfId="36">
      <formula>#ref!="YES"</formula>
    </cfRule>
  </conditionalFormatting>
  <conditionalFormatting sqref="Z127">
    <cfRule type="expression" priority="5768" aboveAverage="0" equalAverage="0" bottom="0" percent="0" rank="0" text="" dxfId="36">
      <formula>#ref!="YES"</formula>
    </cfRule>
  </conditionalFormatting>
  <conditionalFormatting sqref="AA127">
    <cfRule type="expression" priority="5769" aboveAverage="0" equalAverage="0" bottom="0" percent="0" rank="0" text="" dxfId="36">
      <formula>#ref!="YES"</formula>
    </cfRule>
  </conditionalFormatting>
  <conditionalFormatting sqref="AB127">
    <cfRule type="expression" priority="5770" aboveAverage="0" equalAverage="0" bottom="0" percent="0" rank="0" text="" dxfId="36">
      <formula>#ref!="YES"</formula>
    </cfRule>
  </conditionalFormatting>
  <conditionalFormatting sqref="AC127">
    <cfRule type="expression" priority="5771" aboveAverage="0" equalAverage="0" bottom="0" percent="0" rank="0" text="" dxfId="36">
      <formula>#ref!="YES"</formula>
    </cfRule>
  </conditionalFormatting>
  <conditionalFormatting sqref="AD127">
    <cfRule type="expression" priority="5772" aboveAverage="0" equalAverage="0" bottom="0" percent="0" rank="0" text="" dxfId="36">
      <formula>#ref!="YES"</formula>
    </cfRule>
  </conditionalFormatting>
  <conditionalFormatting sqref="AE127">
    <cfRule type="expression" priority="5773" aboveAverage="0" equalAverage="0" bottom="0" percent="0" rank="0" text="" dxfId="36">
      <formula>#ref!="YES"</formula>
    </cfRule>
  </conditionalFormatting>
  <conditionalFormatting sqref="AF127">
    <cfRule type="expression" priority="5774" aboveAverage="0" equalAverage="0" bottom="0" percent="0" rank="0" text="" dxfId="36">
      <formula>#ref!="YES"</formula>
    </cfRule>
  </conditionalFormatting>
  <conditionalFormatting sqref="AG127">
    <cfRule type="expression" priority="5775" aboveAverage="0" equalAverage="0" bottom="0" percent="0" rank="0" text="" dxfId="36">
      <formula>#ref!="YES"</formula>
    </cfRule>
  </conditionalFormatting>
  <conditionalFormatting sqref="AH127">
    <cfRule type="expression" priority="5776" aboveAverage="0" equalAverage="0" bottom="0" percent="0" rank="0" text="" dxfId="36">
      <formula>#ref!="YES"</formula>
    </cfRule>
  </conditionalFormatting>
  <conditionalFormatting sqref="AI127">
    <cfRule type="expression" priority="5777" aboveAverage="0" equalAverage="0" bottom="0" percent="0" rank="0" text="" dxfId="36">
      <formula>#ref!="YES"</formula>
    </cfRule>
  </conditionalFormatting>
  <conditionalFormatting sqref="AJ127">
    <cfRule type="expression" priority="5778" aboveAverage="0" equalAverage="0" bottom="0" percent="0" rank="0" text="" dxfId="36">
      <formula>#ref!="YES"</formula>
    </cfRule>
  </conditionalFormatting>
  <conditionalFormatting sqref="B128">
    <cfRule type="expression" priority="5779" aboveAverage="0" equalAverage="0" bottom="0" percent="0" rank="0" text="" dxfId="36">
      <formula>#ref!="YES"</formula>
    </cfRule>
  </conditionalFormatting>
  <conditionalFormatting sqref="C128">
    <cfRule type="expression" priority="5780" aboveAverage="0" equalAverage="0" bottom="0" percent="0" rank="0" text="" dxfId="36">
      <formula>#ref!="YES"</formula>
    </cfRule>
  </conditionalFormatting>
  <conditionalFormatting sqref="D128">
    <cfRule type="expression" priority="5781" aboveAverage="0" equalAverage="0" bottom="0" percent="0" rank="0" text="" dxfId="36">
      <formula>#ref!="YES"</formula>
    </cfRule>
  </conditionalFormatting>
  <conditionalFormatting sqref="E128">
    <cfRule type="expression" priority="5782" aboveAverage="0" equalAverage="0" bottom="0" percent="0" rank="0" text="" dxfId="36">
      <formula>#ref!="YES"</formula>
    </cfRule>
  </conditionalFormatting>
  <conditionalFormatting sqref="F128">
    <cfRule type="expression" priority="5783" aboveAverage="0" equalAverage="0" bottom="0" percent="0" rank="0" text="" dxfId="36">
      <formula>#ref!="YES"</formula>
    </cfRule>
  </conditionalFormatting>
  <conditionalFormatting sqref="G128">
    <cfRule type="expression" priority="5784" aboveAverage="0" equalAverage="0" bottom="0" percent="0" rank="0" text="" dxfId="36">
      <formula>#ref!="YES"</formula>
    </cfRule>
  </conditionalFormatting>
  <conditionalFormatting sqref="H128">
    <cfRule type="expression" priority="5785" aboveAverage="0" equalAverage="0" bottom="0" percent="0" rank="0" text="" dxfId="36">
      <formula>#ref!="YES"</formula>
    </cfRule>
  </conditionalFormatting>
  <conditionalFormatting sqref="I128">
    <cfRule type="expression" priority="5786" aboveAverage="0" equalAverage="0" bottom="0" percent="0" rank="0" text="" dxfId="36">
      <formula>#ref!="YES"</formula>
    </cfRule>
  </conditionalFormatting>
  <conditionalFormatting sqref="J128">
    <cfRule type="expression" priority="5787" aboveAverage="0" equalAverage="0" bottom="0" percent="0" rank="0" text="" dxfId="36">
      <formula>#ref!="YES"</formula>
    </cfRule>
  </conditionalFormatting>
  <conditionalFormatting sqref="K128">
    <cfRule type="expression" priority="5788" aboveAverage="0" equalAverage="0" bottom="0" percent="0" rank="0" text="" dxfId="36">
      <formula>#ref!="YES"</formula>
    </cfRule>
  </conditionalFormatting>
  <conditionalFormatting sqref="L128">
    <cfRule type="expression" priority="5789" aboveAverage="0" equalAverage="0" bottom="0" percent="0" rank="0" text="" dxfId="36">
      <formula>#ref!="YES"</formula>
    </cfRule>
  </conditionalFormatting>
  <conditionalFormatting sqref="M128">
    <cfRule type="expression" priority="5790" aboveAverage="0" equalAverage="0" bottom="0" percent="0" rank="0" text="" dxfId="36">
      <formula>#ref!="YES"</formula>
    </cfRule>
  </conditionalFormatting>
  <conditionalFormatting sqref="N128">
    <cfRule type="expression" priority="5791" aboveAverage="0" equalAverage="0" bottom="0" percent="0" rank="0" text="" dxfId="36">
      <formula>#ref!="YES"</formula>
    </cfRule>
  </conditionalFormatting>
  <conditionalFormatting sqref="O128">
    <cfRule type="expression" priority="5792" aboveAverage="0" equalAverage="0" bottom="0" percent="0" rank="0" text="" dxfId="36">
      <formula>#ref!="YES"</formula>
    </cfRule>
  </conditionalFormatting>
  <conditionalFormatting sqref="P128">
    <cfRule type="expression" priority="5793" aboveAverage="0" equalAverage="0" bottom="0" percent="0" rank="0" text="" dxfId="36">
      <formula>#ref!="YES"</formula>
    </cfRule>
  </conditionalFormatting>
  <conditionalFormatting sqref="Q128">
    <cfRule type="expression" priority="5794" aboveAverage="0" equalAverage="0" bottom="0" percent="0" rank="0" text="" dxfId="36">
      <formula>#ref!="YES"</formula>
    </cfRule>
  </conditionalFormatting>
  <conditionalFormatting sqref="R128">
    <cfRule type="expression" priority="5795" aboveAverage="0" equalAverage="0" bottom="0" percent="0" rank="0" text="" dxfId="36">
      <formula>#ref!="YES"</formula>
    </cfRule>
  </conditionalFormatting>
  <conditionalFormatting sqref="S128">
    <cfRule type="expression" priority="5796" aboveAverage="0" equalAverage="0" bottom="0" percent="0" rank="0" text="" dxfId="36">
      <formula>#ref!="YES"</formula>
    </cfRule>
  </conditionalFormatting>
  <conditionalFormatting sqref="T128">
    <cfRule type="expression" priority="5797" aboveAverage="0" equalAverage="0" bottom="0" percent="0" rank="0" text="" dxfId="36">
      <formula>#ref!="YES"</formula>
    </cfRule>
  </conditionalFormatting>
  <conditionalFormatting sqref="U128">
    <cfRule type="expression" priority="5798" aboveAverage="0" equalAverage="0" bottom="0" percent="0" rank="0" text="" dxfId="36">
      <formula>#ref!="YES"</formula>
    </cfRule>
  </conditionalFormatting>
  <conditionalFormatting sqref="V128">
    <cfRule type="expression" priority="5799" aboveAverage="0" equalAverage="0" bottom="0" percent="0" rank="0" text="" dxfId="36">
      <formula>#ref!="YES"</formula>
    </cfRule>
  </conditionalFormatting>
  <conditionalFormatting sqref="W128">
    <cfRule type="expression" priority="5800" aboveAverage="0" equalAverage="0" bottom="0" percent="0" rank="0" text="" dxfId="36">
      <formula>#ref!="YES"</formula>
    </cfRule>
  </conditionalFormatting>
  <conditionalFormatting sqref="X128">
    <cfRule type="expression" priority="5801" aboveAverage="0" equalAverage="0" bottom="0" percent="0" rank="0" text="" dxfId="36">
      <formula>#ref!="YES"</formula>
    </cfRule>
  </conditionalFormatting>
  <conditionalFormatting sqref="Y128">
    <cfRule type="expression" priority="5802" aboveAverage="0" equalAverage="0" bottom="0" percent="0" rank="0" text="" dxfId="36">
      <formula>#ref!="YES"</formula>
    </cfRule>
  </conditionalFormatting>
  <conditionalFormatting sqref="Z128">
    <cfRule type="expression" priority="5803" aboveAverage="0" equalAverage="0" bottom="0" percent="0" rank="0" text="" dxfId="36">
      <formula>#ref!="YES"</formula>
    </cfRule>
  </conditionalFormatting>
  <conditionalFormatting sqref="AA128">
    <cfRule type="expression" priority="5804" aboveAverage="0" equalAverage="0" bottom="0" percent="0" rank="0" text="" dxfId="36">
      <formula>#ref!="YES"</formula>
    </cfRule>
  </conditionalFormatting>
  <conditionalFormatting sqref="AB128">
    <cfRule type="expression" priority="5805" aboveAverage="0" equalAverage="0" bottom="0" percent="0" rank="0" text="" dxfId="36">
      <formula>#ref!="YES"</formula>
    </cfRule>
  </conditionalFormatting>
  <conditionalFormatting sqref="AC128">
    <cfRule type="expression" priority="5806" aboveAverage="0" equalAverage="0" bottom="0" percent="0" rank="0" text="" dxfId="36">
      <formula>#ref!="YES"</formula>
    </cfRule>
  </conditionalFormatting>
  <conditionalFormatting sqref="AD128">
    <cfRule type="expression" priority="5807" aboveAverage="0" equalAverage="0" bottom="0" percent="0" rank="0" text="" dxfId="36">
      <formula>#ref!="YES"</formula>
    </cfRule>
  </conditionalFormatting>
  <conditionalFormatting sqref="AE128">
    <cfRule type="expression" priority="5808" aboveAverage="0" equalAverage="0" bottom="0" percent="0" rank="0" text="" dxfId="36">
      <formula>#ref!="YES"</formula>
    </cfRule>
  </conditionalFormatting>
  <conditionalFormatting sqref="AF128">
    <cfRule type="expression" priority="5809" aboveAverage="0" equalAverage="0" bottom="0" percent="0" rank="0" text="" dxfId="36">
      <formula>#ref!="YES"</formula>
    </cfRule>
  </conditionalFormatting>
  <conditionalFormatting sqref="AG128">
    <cfRule type="expression" priority="5810" aboveAverage="0" equalAverage="0" bottom="0" percent="0" rank="0" text="" dxfId="36">
      <formula>#ref!="YES"</formula>
    </cfRule>
  </conditionalFormatting>
  <conditionalFormatting sqref="AH128">
    <cfRule type="expression" priority="5811" aboveAverage="0" equalAverage="0" bottom="0" percent="0" rank="0" text="" dxfId="36">
      <formula>#ref!="YES"</formula>
    </cfRule>
  </conditionalFormatting>
  <conditionalFormatting sqref="AI128">
    <cfRule type="expression" priority="5812" aboveAverage="0" equalAverage="0" bottom="0" percent="0" rank="0" text="" dxfId="36">
      <formula>#ref!="YES"</formula>
    </cfRule>
  </conditionalFormatting>
  <conditionalFormatting sqref="AJ128">
    <cfRule type="expression" priority="5813" aboveAverage="0" equalAverage="0" bottom="0" percent="0" rank="0" text="" dxfId="36">
      <formula>#ref!="YES"</formula>
    </cfRule>
  </conditionalFormatting>
  <conditionalFormatting sqref="B129">
    <cfRule type="expression" priority="5814" aboveAverage="0" equalAverage="0" bottom="0" percent="0" rank="0" text="" dxfId="36">
      <formula>#ref!="YES"</formula>
    </cfRule>
  </conditionalFormatting>
  <conditionalFormatting sqref="C129">
    <cfRule type="expression" priority="5815" aboveAverage="0" equalAverage="0" bottom="0" percent="0" rank="0" text="" dxfId="36">
      <formula>#ref!="YES"</formula>
    </cfRule>
  </conditionalFormatting>
  <conditionalFormatting sqref="D129">
    <cfRule type="expression" priority="5816" aboveAverage="0" equalAverage="0" bottom="0" percent="0" rank="0" text="" dxfId="36">
      <formula>#ref!="YES"</formula>
    </cfRule>
  </conditionalFormatting>
  <conditionalFormatting sqref="E129">
    <cfRule type="expression" priority="5817" aboveAverage="0" equalAverage="0" bottom="0" percent="0" rank="0" text="" dxfId="36">
      <formula>#ref!="YES"</formula>
    </cfRule>
  </conditionalFormatting>
  <conditionalFormatting sqref="F129">
    <cfRule type="expression" priority="5818" aboveAverage="0" equalAverage="0" bottom="0" percent="0" rank="0" text="" dxfId="36">
      <formula>#ref!="YES"</formula>
    </cfRule>
  </conditionalFormatting>
  <conditionalFormatting sqref="G129">
    <cfRule type="expression" priority="5819" aboveAverage="0" equalAverage="0" bottom="0" percent="0" rank="0" text="" dxfId="36">
      <formula>#ref!="YES"</formula>
    </cfRule>
  </conditionalFormatting>
  <conditionalFormatting sqref="H129">
    <cfRule type="expression" priority="5820" aboveAverage="0" equalAverage="0" bottom="0" percent="0" rank="0" text="" dxfId="36">
      <formula>#ref!="YES"</formula>
    </cfRule>
  </conditionalFormatting>
  <conditionalFormatting sqref="I129">
    <cfRule type="expression" priority="5821" aboveAverage="0" equalAverage="0" bottom="0" percent="0" rank="0" text="" dxfId="36">
      <formula>#ref!="YES"</formula>
    </cfRule>
  </conditionalFormatting>
  <conditionalFormatting sqref="J129">
    <cfRule type="expression" priority="5822" aboveAverage="0" equalAverage="0" bottom="0" percent="0" rank="0" text="" dxfId="36">
      <formula>#ref!="YES"</formula>
    </cfRule>
  </conditionalFormatting>
  <conditionalFormatting sqref="K129">
    <cfRule type="expression" priority="5823" aboveAverage="0" equalAverage="0" bottom="0" percent="0" rank="0" text="" dxfId="36">
      <formula>#ref!="YES"</formula>
    </cfRule>
  </conditionalFormatting>
  <conditionalFormatting sqref="L129">
    <cfRule type="expression" priority="5824" aboveAverage="0" equalAverage="0" bottom="0" percent="0" rank="0" text="" dxfId="36">
      <formula>#ref!="YES"</formula>
    </cfRule>
  </conditionalFormatting>
  <conditionalFormatting sqref="M129">
    <cfRule type="expression" priority="5825" aboveAverage="0" equalAverage="0" bottom="0" percent="0" rank="0" text="" dxfId="36">
      <formula>#ref!="YES"</formula>
    </cfRule>
  </conditionalFormatting>
  <conditionalFormatting sqref="N129">
    <cfRule type="expression" priority="5826" aboveAverage="0" equalAverage="0" bottom="0" percent="0" rank="0" text="" dxfId="36">
      <formula>#ref!="YES"</formula>
    </cfRule>
  </conditionalFormatting>
  <conditionalFormatting sqref="O129">
    <cfRule type="expression" priority="5827" aboveAverage="0" equalAverage="0" bottom="0" percent="0" rank="0" text="" dxfId="36">
      <formula>#ref!="YES"</formula>
    </cfRule>
  </conditionalFormatting>
  <conditionalFormatting sqref="P129">
    <cfRule type="expression" priority="5828" aboveAverage="0" equalAverage="0" bottom="0" percent="0" rank="0" text="" dxfId="36">
      <formula>#ref!="YES"</formula>
    </cfRule>
  </conditionalFormatting>
  <conditionalFormatting sqref="Q129">
    <cfRule type="expression" priority="5829" aboveAverage="0" equalAverage="0" bottom="0" percent="0" rank="0" text="" dxfId="36">
      <formula>#ref!="YES"</formula>
    </cfRule>
  </conditionalFormatting>
  <conditionalFormatting sqref="R129">
    <cfRule type="expression" priority="5830" aboveAverage="0" equalAverage="0" bottom="0" percent="0" rank="0" text="" dxfId="36">
      <formula>#ref!="YES"</formula>
    </cfRule>
  </conditionalFormatting>
  <conditionalFormatting sqref="S129">
    <cfRule type="expression" priority="5831" aboveAverage="0" equalAverage="0" bottom="0" percent="0" rank="0" text="" dxfId="36">
      <formula>#ref!="YES"</formula>
    </cfRule>
  </conditionalFormatting>
  <conditionalFormatting sqref="T129">
    <cfRule type="expression" priority="5832" aboveAverage="0" equalAverage="0" bottom="0" percent="0" rank="0" text="" dxfId="36">
      <formula>#ref!="YES"</formula>
    </cfRule>
  </conditionalFormatting>
  <conditionalFormatting sqref="U129">
    <cfRule type="expression" priority="5833" aboveAverage="0" equalAverage="0" bottom="0" percent="0" rank="0" text="" dxfId="36">
      <formula>#ref!="YES"</formula>
    </cfRule>
  </conditionalFormatting>
  <conditionalFormatting sqref="V129">
    <cfRule type="expression" priority="5834" aboveAverage="0" equalAverage="0" bottom="0" percent="0" rank="0" text="" dxfId="36">
      <formula>#ref!="YES"</formula>
    </cfRule>
  </conditionalFormatting>
  <conditionalFormatting sqref="W129">
    <cfRule type="expression" priority="5835" aboveAverage="0" equalAverage="0" bottom="0" percent="0" rank="0" text="" dxfId="36">
      <formula>#ref!="YES"</formula>
    </cfRule>
  </conditionalFormatting>
  <conditionalFormatting sqref="X129">
    <cfRule type="expression" priority="5836" aboveAverage="0" equalAverage="0" bottom="0" percent="0" rank="0" text="" dxfId="36">
      <formula>#ref!="YES"</formula>
    </cfRule>
  </conditionalFormatting>
  <conditionalFormatting sqref="Y129">
    <cfRule type="expression" priority="5837" aboveAverage="0" equalAverage="0" bottom="0" percent="0" rank="0" text="" dxfId="36">
      <formula>#ref!="YES"</formula>
    </cfRule>
  </conditionalFormatting>
  <conditionalFormatting sqref="Z129">
    <cfRule type="expression" priority="5838" aboveAverage="0" equalAverage="0" bottom="0" percent="0" rank="0" text="" dxfId="36">
      <formula>#ref!="YES"</formula>
    </cfRule>
  </conditionalFormatting>
  <conditionalFormatting sqref="AA129">
    <cfRule type="expression" priority="5839" aboveAverage="0" equalAverage="0" bottom="0" percent="0" rank="0" text="" dxfId="36">
      <formula>#ref!="YES"</formula>
    </cfRule>
  </conditionalFormatting>
  <conditionalFormatting sqref="AB129">
    <cfRule type="expression" priority="5840" aboveAverage="0" equalAverage="0" bottom="0" percent="0" rank="0" text="" dxfId="36">
      <formula>#ref!="YES"</formula>
    </cfRule>
  </conditionalFormatting>
  <conditionalFormatting sqref="AC129">
    <cfRule type="expression" priority="5841" aboveAverage="0" equalAverage="0" bottom="0" percent="0" rank="0" text="" dxfId="36">
      <formula>#ref!="YES"</formula>
    </cfRule>
  </conditionalFormatting>
  <conditionalFormatting sqref="AD129">
    <cfRule type="expression" priority="5842" aboveAverage="0" equalAverage="0" bottom="0" percent="0" rank="0" text="" dxfId="36">
      <formula>#ref!="YES"</formula>
    </cfRule>
  </conditionalFormatting>
  <conditionalFormatting sqref="AE129">
    <cfRule type="expression" priority="5843" aboveAverage="0" equalAverage="0" bottom="0" percent="0" rank="0" text="" dxfId="36">
      <formula>#ref!="YES"</formula>
    </cfRule>
  </conditionalFormatting>
  <conditionalFormatting sqref="AF129">
    <cfRule type="expression" priority="5844" aboveAverage="0" equalAverage="0" bottom="0" percent="0" rank="0" text="" dxfId="36">
      <formula>#ref!="YES"</formula>
    </cfRule>
  </conditionalFormatting>
  <conditionalFormatting sqref="AG129">
    <cfRule type="expression" priority="5845" aboveAverage="0" equalAverage="0" bottom="0" percent="0" rank="0" text="" dxfId="36">
      <formula>#ref!="YES"</formula>
    </cfRule>
  </conditionalFormatting>
  <conditionalFormatting sqref="AH129">
    <cfRule type="expression" priority="5846" aboveAverage="0" equalAverage="0" bottom="0" percent="0" rank="0" text="" dxfId="36">
      <formula>#ref!="YES"</formula>
    </cfRule>
  </conditionalFormatting>
  <conditionalFormatting sqref="AI129">
    <cfRule type="expression" priority="5847" aboveAverage="0" equalAverage="0" bottom="0" percent="0" rank="0" text="" dxfId="36">
      <formula>#ref!="YES"</formula>
    </cfRule>
  </conditionalFormatting>
  <conditionalFormatting sqref="AJ129">
    <cfRule type="expression" priority="5848" aboveAverage="0" equalAverage="0" bottom="0" percent="0" rank="0" text="" dxfId="36">
      <formula>#ref!="YES"</formula>
    </cfRule>
  </conditionalFormatting>
  <conditionalFormatting sqref="B130">
    <cfRule type="expression" priority="5849" aboveAverage="0" equalAverage="0" bottom="0" percent="0" rank="0" text="" dxfId="36">
      <formula>#ref!="YES"</formula>
    </cfRule>
  </conditionalFormatting>
  <conditionalFormatting sqref="C130">
    <cfRule type="expression" priority="5850" aboveAverage="0" equalAverage="0" bottom="0" percent="0" rank="0" text="" dxfId="36">
      <formula>#ref!="YES"</formula>
    </cfRule>
  </conditionalFormatting>
  <conditionalFormatting sqref="D130">
    <cfRule type="expression" priority="5851" aboveAverage="0" equalAverage="0" bottom="0" percent="0" rank="0" text="" dxfId="36">
      <formula>#ref!="YES"</formula>
    </cfRule>
  </conditionalFormatting>
  <conditionalFormatting sqref="E130">
    <cfRule type="expression" priority="5852" aboveAverage="0" equalAverage="0" bottom="0" percent="0" rank="0" text="" dxfId="36">
      <formula>#ref!="YES"</formula>
    </cfRule>
  </conditionalFormatting>
  <conditionalFormatting sqref="F130">
    <cfRule type="expression" priority="5853" aboveAverage="0" equalAverage="0" bottom="0" percent="0" rank="0" text="" dxfId="36">
      <formula>#ref!="YES"</formula>
    </cfRule>
  </conditionalFormatting>
  <conditionalFormatting sqref="G130">
    <cfRule type="expression" priority="5854" aboveAverage="0" equalAverage="0" bottom="0" percent="0" rank="0" text="" dxfId="36">
      <formula>#ref!="YES"</formula>
    </cfRule>
  </conditionalFormatting>
  <conditionalFormatting sqref="H130">
    <cfRule type="expression" priority="5855" aboveAverage="0" equalAverage="0" bottom="0" percent="0" rank="0" text="" dxfId="36">
      <formula>#ref!="YES"</formula>
    </cfRule>
  </conditionalFormatting>
  <conditionalFormatting sqref="I130">
    <cfRule type="expression" priority="5856" aboveAverage="0" equalAverage="0" bottom="0" percent="0" rank="0" text="" dxfId="36">
      <formula>#ref!="YES"</formula>
    </cfRule>
  </conditionalFormatting>
  <conditionalFormatting sqref="J130">
    <cfRule type="expression" priority="5857" aboveAverage="0" equalAverage="0" bottom="0" percent="0" rank="0" text="" dxfId="36">
      <formula>#ref!="YES"</formula>
    </cfRule>
  </conditionalFormatting>
  <conditionalFormatting sqref="K130">
    <cfRule type="expression" priority="5858" aboveAverage="0" equalAverage="0" bottom="0" percent="0" rank="0" text="" dxfId="36">
      <formula>#ref!="YES"</formula>
    </cfRule>
  </conditionalFormatting>
  <conditionalFormatting sqref="L130">
    <cfRule type="expression" priority="5859" aboveAverage="0" equalAverage="0" bottom="0" percent="0" rank="0" text="" dxfId="36">
      <formula>#ref!="YES"</formula>
    </cfRule>
  </conditionalFormatting>
  <conditionalFormatting sqref="M130">
    <cfRule type="expression" priority="5860" aboveAverage="0" equalAverage="0" bottom="0" percent="0" rank="0" text="" dxfId="36">
      <formula>#ref!="YES"</formula>
    </cfRule>
  </conditionalFormatting>
  <conditionalFormatting sqref="N130">
    <cfRule type="expression" priority="5861" aboveAverage="0" equalAverage="0" bottom="0" percent="0" rank="0" text="" dxfId="36">
      <formula>#ref!="YES"</formula>
    </cfRule>
  </conditionalFormatting>
  <conditionalFormatting sqref="O130">
    <cfRule type="expression" priority="5862" aboveAverage="0" equalAverage="0" bottom="0" percent="0" rank="0" text="" dxfId="36">
      <formula>#ref!="YES"</formula>
    </cfRule>
  </conditionalFormatting>
  <conditionalFormatting sqref="P130">
    <cfRule type="expression" priority="5863" aboveAverage="0" equalAverage="0" bottom="0" percent="0" rank="0" text="" dxfId="36">
      <formula>#ref!="YES"</formula>
    </cfRule>
  </conditionalFormatting>
  <conditionalFormatting sqref="Q130">
    <cfRule type="expression" priority="5864" aboveAverage="0" equalAverage="0" bottom="0" percent="0" rank="0" text="" dxfId="36">
      <formula>#ref!="YES"</formula>
    </cfRule>
  </conditionalFormatting>
  <conditionalFormatting sqref="R130">
    <cfRule type="expression" priority="5865" aboveAverage="0" equalAverage="0" bottom="0" percent="0" rank="0" text="" dxfId="36">
      <formula>#ref!="YES"</formula>
    </cfRule>
  </conditionalFormatting>
  <conditionalFormatting sqref="S130">
    <cfRule type="expression" priority="5866" aboveAverage="0" equalAverage="0" bottom="0" percent="0" rank="0" text="" dxfId="36">
      <formula>#ref!="YES"</formula>
    </cfRule>
  </conditionalFormatting>
  <conditionalFormatting sqref="T130">
    <cfRule type="expression" priority="5867" aboveAverage="0" equalAverage="0" bottom="0" percent="0" rank="0" text="" dxfId="36">
      <formula>#ref!="YES"</formula>
    </cfRule>
  </conditionalFormatting>
  <conditionalFormatting sqref="U130">
    <cfRule type="expression" priority="5868" aboveAverage="0" equalAverage="0" bottom="0" percent="0" rank="0" text="" dxfId="36">
      <formula>#ref!="YES"</formula>
    </cfRule>
  </conditionalFormatting>
  <conditionalFormatting sqref="V130">
    <cfRule type="expression" priority="5869" aboveAverage="0" equalAverage="0" bottom="0" percent="0" rank="0" text="" dxfId="36">
      <formula>#ref!="YES"</formula>
    </cfRule>
  </conditionalFormatting>
  <conditionalFormatting sqref="W130">
    <cfRule type="expression" priority="5870" aboveAverage="0" equalAverage="0" bottom="0" percent="0" rank="0" text="" dxfId="36">
      <formula>#ref!="YES"</formula>
    </cfRule>
  </conditionalFormatting>
  <conditionalFormatting sqref="X130">
    <cfRule type="expression" priority="5871" aboveAverage="0" equalAverage="0" bottom="0" percent="0" rank="0" text="" dxfId="36">
      <formula>#ref!="YES"</formula>
    </cfRule>
  </conditionalFormatting>
  <conditionalFormatting sqref="Y130">
    <cfRule type="expression" priority="5872" aboveAverage="0" equalAverage="0" bottom="0" percent="0" rank="0" text="" dxfId="36">
      <formula>#ref!="YES"</formula>
    </cfRule>
  </conditionalFormatting>
  <conditionalFormatting sqref="Z130">
    <cfRule type="expression" priority="5873" aboveAverage="0" equalAverage="0" bottom="0" percent="0" rank="0" text="" dxfId="36">
      <formula>#ref!="YES"</formula>
    </cfRule>
  </conditionalFormatting>
  <conditionalFormatting sqref="AA130">
    <cfRule type="expression" priority="5874" aboveAverage="0" equalAverage="0" bottom="0" percent="0" rank="0" text="" dxfId="36">
      <formula>#ref!="YES"</formula>
    </cfRule>
  </conditionalFormatting>
  <conditionalFormatting sqref="AB130">
    <cfRule type="expression" priority="5875" aboveAverage="0" equalAverage="0" bottom="0" percent="0" rank="0" text="" dxfId="36">
      <formula>#ref!="YES"</formula>
    </cfRule>
  </conditionalFormatting>
  <conditionalFormatting sqref="AC130">
    <cfRule type="expression" priority="5876" aboveAverage="0" equalAverage="0" bottom="0" percent="0" rank="0" text="" dxfId="36">
      <formula>#ref!="YES"</formula>
    </cfRule>
  </conditionalFormatting>
  <conditionalFormatting sqref="AD130">
    <cfRule type="expression" priority="5877" aboveAverage="0" equalAverage="0" bottom="0" percent="0" rank="0" text="" dxfId="36">
      <formula>#ref!="YES"</formula>
    </cfRule>
  </conditionalFormatting>
  <conditionalFormatting sqref="AE130">
    <cfRule type="expression" priority="5878" aboveAverage="0" equalAverage="0" bottom="0" percent="0" rank="0" text="" dxfId="36">
      <formula>#ref!="YES"</formula>
    </cfRule>
  </conditionalFormatting>
  <conditionalFormatting sqref="AF130">
    <cfRule type="expression" priority="5879" aboveAverage="0" equalAverage="0" bottom="0" percent="0" rank="0" text="" dxfId="36">
      <formula>#ref!="YES"</formula>
    </cfRule>
  </conditionalFormatting>
  <conditionalFormatting sqref="AG130">
    <cfRule type="expression" priority="5880" aboveAverage="0" equalAverage="0" bottom="0" percent="0" rank="0" text="" dxfId="36">
      <formula>#ref!="YES"</formula>
    </cfRule>
  </conditionalFormatting>
  <conditionalFormatting sqref="AH130">
    <cfRule type="expression" priority="5881" aboveAverage="0" equalAverage="0" bottom="0" percent="0" rank="0" text="" dxfId="36">
      <formula>#ref!="YES"</formula>
    </cfRule>
  </conditionalFormatting>
  <conditionalFormatting sqref="AI130">
    <cfRule type="expression" priority="5882" aboveAverage="0" equalAverage="0" bottom="0" percent="0" rank="0" text="" dxfId="36">
      <formula>#ref!="YES"</formula>
    </cfRule>
  </conditionalFormatting>
  <conditionalFormatting sqref="AJ130">
    <cfRule type="expression" priority="5883" aboveAverage="0" equalAverage="0" bottom="0" percent="0" rank="0" text="" dxfId="36">
      <formula>#ref!="YES"</formula>
    </cfRule>
  </conditionalFormatting>
  <conditionalFormatting sqref="B131">
    <cfRule type="expression" priority="5884" aboveAverage="0" equalAverage="0" bottom="0" percent="0" rank="0" text="" dxfId="36">
      <formula>#ref!="YES"</formula>
    </cfRule>
  </conditionalFormatting>
  <conditionalFormatting sqref="C131">
    <cfRule type="expression" priority="5885" aboveAverage="0" equalAverage="0" bottom="0" percent="0" rank="0" text="" dxfId="36">
      <formula>#ref!="YES"</formula>
    </cfRule>
  </conditionalFormatting>
  <conditionalFormatting sqref="D131">
    <cfRule type="expression" priority="5886" aboveAverage="0" equalAverage="0" bottom="0" percent="0" rank="0" text="" dxfId="36">
      <formula>#ref!="YES"</formula>
    </cfRule>
  </conditionalFormatting>
  <conditionalFormatting sqref="E131">
    <cfRule type="expression" priority="5887" aboveAverage="0" equalAverage="0" bottom="0" percent="0" rank="0" text="" dxfId="36">
      <formula>#ref!="YES"</formula>
    </cfRule>
  </conditionalFormatting>
  <conditionalFormatting sqref="F131">
    <cfRule type="expression" priority="5888" aboveAverage="0" equalAverage="0" bottom="0" percent="0" rank="0" text="" dxfId="36">
      <formula>#ref!="YES"</formula>
    </cfRule>
  </conditionalFormatting>
  <conditionalFormatting sqref="G131">
    <cfRule type="expression" priority="5889" aboveAverage="0" equalAverage="0" bottom="0" percent="0" rank="0" text="" dxfId="36">
      <formula>#ref!="YES"</formula>
    </cfRule>
  </conditionalFormatting>
  <conditionalFormatting sqref="H131">
    <cfRule type="expression" priority="5890" aboveAverage="0" equalAverage="0" bottom="0" percent="0" rank="0" text="" dxfId="36">
      <formula>#ref!="YES"</formula>
    </cfRule>
  </conditionalFormatting>
  <conditionalFormatting sqref="I131">
    <cfRule type="expression" priority="5891" aboveAverage="0" equalAverage="0" bottom="0" percent="0" rank="0" text="" dxfId="36">
      <formula>#ref!="YES"</formula>
    </cfRule>
  </conditionalFormatting>
  <conditionalFormatting sqref="J131">
    <cfRule type="expression" priority="5892" aboveAverage="0" equalAverage="0" bottom="0" percent="0" rank="0" text="" dxfId="36">
      <formula>#ref!="YES"</formula>
    </cfRule>
  </conditionalFormatting>
  <conditionalFormatting sqref="K131">
    <cfRule type="expression" priority="5893" aboveAverage="0" equalAverage="0" bottom="0" percent="0" rank="0" text="" dxfId="36">
      <formula>#ref!="YES"</formula>
    </cfRule>
  </conditionalFormatting>
  <conditionalFormatting sqref="L131">
    <cfRule type="expression" priority="5894" aboveAverage="0" equalAverage="0" bottom="0" percent="0" rank="0" text="" dxfId="36">
      <formula>#ref!="YES"</formula>
    </cfRule>
  </conditionalFormatting>
  <conditionalFormatting sqref="M131">
    <cfRule type="expression" priority="5895" aboveAverage="0" equalAverage="0" bottom="0" percent="0" rank="0" text="" dxfId="36">
      <formula>#ref!="YES"</formula>
    </cfRule>
  </conditionalFormatting>
  <conditionalFormatting sqref="N131">
    <cfRule type="expression" priority="5896" aboveAverage="0" equalAverage="0" bottom="0" percent="0" rank="0" text="" dxfId="36">
      <formula>#ref!="YES"</formula>
    </cfRule>
  </conditionalFormatting>
  <conditionalFormatting sqref="O131">
    <cfRule type="expression" priority="5897" aboveAverage="0" equalAverage="0" bottom="0" percent="0" rank="0" text="" dxfId="36">
      <formula>#ref!="YES"</formula>
    </cfRule>
  </conditionalFormatting>
  <conditionalFormatting sqref="P131">
    <cfRule type="expression" priority="5898" aboveAverage="0" equalAverage="0" bottom="0" percent="0" rank="0" text="" dxfId="36">
      <formula>#ref!="YES"</formula>
    </cfRule>
  </conditionalFormatting>
  <conditionalFormatting sqref="Q131">
    <cfRule type="expression" priority="5899" aboveAverage="0" equalAverage="0" bottom="0" percent="0" rank="0" text="" dxfId="36">
      <formula>#ref!="YES"</formula>
    </cfRule>
  </conditionalFormatting>
  <conditionalFormatting sqref="R131">
    <cfRule type="expression" priority="5900" aboveAverage="0" equalAverage="0" bottom="0" percent="0" rank="0" text="" dxfId="36">
      <formula>#ref!="YES"</formula>
    </cfRule>
  </conditionalFormatting>
  <conditionalFormatting sqref="S131">
    <cfRule type="expression" priority="5901" aboveAverage="0" equalAverage="0" bottom="0" percent="0" rank="0" text="" dxfId="36">
      <formula>#ref!="YES"</formula>
    </cfRule>
  </conditionalFormatting>
  <conditionalFormatting sqref="T131">
    <cfRule type="expression" priority="5902" aboveAverage="0" equalAverage="0" bottom="0" percent="0" rank="0" text="" dxfId="36">
      <formula>#ref!="YES"</formula>
    </cfRule>
  </conditionalFormatting>
  <conditionalFormatting sqref="U131">
    <cfRule type="expression" priority="5903" aboveAverage="0" equalAverage="0" bottom="0" percent="0" rank="0" text="" dxfId="36">
      <formula>#ref!="YES"</formula>
    </cfRule>
  </conditionalFormatting>
  <conditionalFormatting sqref="V131">
    <cfRule type="expression" priority="5904" aboveAverage="0" equalAverage="0" bottom="0" percent="0" rank="0" text="" dxfId="36">
      <formula>#ref!="YES"</formula>
    </cfRule>
  </conditionalFormatting>
  <conditionalFormatting sqref="W131">
    <cfRule type="expression" priority="5905" aboveAverage="0" equalAverage="0" bottom="0" percent="0" rank="0" text="" dxfId="36">
      <formula>#ref!="YES"</formula>
    </cfRule>
  </conditionalFormatting>
  <conditionalFormatting sqref="X131">
    <cfRule type="expression" priority="5906" aboveAverage="0" equalAverage="0" bottom="0" percent="0" rank="0" text="" dxfId="36">
      <formula>#ref!="YES"</formula>
    </cfRule>
  </conditionalFormatting>
  <conditionalFormatting sqref="Y131">
    <cfRule type="expression" priority="5907" aboveAverage="0" equalAverage="0" bottom="0" percent="0" rank="0" text="" dxfId="36">
      <formula>#ref!="YES"</formula>
    </cfRule>
  </conditionalFormatting>
  <conditionalFormatting sqref="Z131">
    <cfRule type="expression" priority="5908" aboveAverage="0" equalAverage="0" bottom="0" percent="0" rank="0" text="" dxfId="36">
      <formula>#ref!="YES"</formula>
    </cfRule>
  </conditionalFormatting>
  <conditionalFormatting sqref="AA131">
    <cfRule type="expression" priority="5909" aboveAverage="0" equalAverage="0" bottom="0" percent="0" rank="0" text="" dxfId="36">
      <formula>#ref!="YES"</formula>
    </cfRule>
  </conditionalFormatting>
  <conditionalFormatting sqref="AB131">
    <cfRule type="expression" priority="5910" aboveAverage="0" equalAverage="0" bottom="0" percent="0" rank="0" text="" dxfId="36">
      <formula>#ref!="YES"</formula>
    </cfRule>
  </conditionalFormatting>
  <conditionalFormatting sqref="AC131">
    <cfRule type="expression" priority="5911" aboveAverage="0" equalAverage="0" bottom="0" percent="0" rank="0" text="" dxfId="36">
      <formula>#ref!="YES"</formula>
    </cfRule>
  </conditionalFormatting>
  <conditionalFormatting sqref="AD131">
    <cfRule type="expression" priority="5912" aboveAverage="0" equalAverage="0" bottom="0" percent="0" rank="0" text="" dxfId="36">
      <formula>#ref!="YES"</formula>
    </cfRule>
  </conditionalFormatting>
  <conditionalFormatting sqref="AE131">
    <cfRule type="expression" priority="5913" aboveAverage="0" equalAverage="0" bottom="0" percent="0" rank="0" text="" dxfId="36">
      <formula>#ref!="YES"</formula>
    </cfRule>
  </conditionalFormatting>
  <conditionalFormatting sqref="AF131">
    <cfRule type="expression" priority="5914" aboveAverage="0" equalAverage="0" bottom="0" percent="0" rank="0" text="" dxfId="36">
      <formula>#ref!="YES"</formula>
    </cfRule>
  </conditionalFormatting>
  <conditionalFormatting sqref="AG131">
    <cfRule type="expression" priority="5915" aboveAverage="0" equalAverage="0" bottom="0" percent="0" rank="0" text="" dxfId="36">
      <formula>#ref!="YES"</formula>
    </cfRule>
  </conditionalFormatting>
  <conditionalFormatting sqref="AH131">
    <cfRule type="expression" priority="5916" aboveAverage="0" equalAverage="0" bottom="0" percent="0" rank="0" text="" dxfId="36">
      <formula>#ref!="YES"</formula>
    </cfRule>
  </conditionalFormatting>
  <conditionalFormatting sqref="AI131">
    <cfRule type="expression" priority="5917" aboveAverage="0" equalAverage="0" bottom="0" percent="0" rank="0" text="" dxfId="36">
      <formula>#ref!="YES"</formula>
    </cfRule>
  </conditionalFormatting>
  <conditionalFormatting sqref="AJ131">
    <cfRule type="expression" priority="5918" aboveAverage="0" equalAverage="0" bottom="0" percent="0" rank="0" text="" dxfId="36">
      <formula>#ref!="YES"</formula>
    </cfRule>
  </conditionalFormatting>
  <conditionalFormatting sqref="B132">
    <cfRule type="expression" priority="5919" aboveAverage="0" equalAverage="0" bottom="0" percent="0" rank="0" text="" dxfId="36">
      <formula>#ref!="YES"</formula>
    </cfRule>
  </conditionalFormatting>
  <conditionalFormatting sqref="C132">
    <cfRule type="expression" priority="5920" aboveAverage="0" equalAverage="0" bottom="0" percent="0" rank="0" text="" dxfId="36">
      <formula>#ref!="YES"</formula>
    </cfRule>
  </conditionalFormatting>
  <conditionalFormatting sqref="D132">
    <cfRule type="expression" priority="5921" aboveAverage="0" equalAverage="0" bottom="0" percent="0" rank="0" text="" dxfId="36">
      <formula>#ref!="YES"</formula>
    </cfRule>
  </conditionalFormatting>
  <conditionalFormatting sqref="E132">
    <cfRule type="expression" priority="5922" aboveAverage="0" equalAverage="0" bottom="0" percent="0" rank="0" text="" dxfId="36">
      <formula>#ref!="YES"</formula>
    </cfRule>
  </conditionalFormatting>
  <conditionalFormatting sqref="F132">
    <cfRule type="expression" priority="5923" aboveAverage="0" equalAverage="0" bottom="0" percent="0" rank="0" text="" dxfId="36">
      <formula>#ref!="YES"</formula>
    </cfRule>
  </conditionalFormatting>
  <conditionalFormatting sqref="G132">
    <cfRule type="expression" priority="5924" aboveAverage="0" equalAverage="0" bottom="0" percent="0" rank="0" text="" dxfId="36">
      <formula>#ref!="YES"</formula>
    </cfRule>
  </conditionalFormatting>
  <conditionalFormatting sqref="H132">
    <cfRule type="expression" priority="5925" aboveAverage="0" equalAverage="0" bottom="0" percent="0" rank="0" text="" dxfId="36">
      <formula>#ref!="YES"</formula>
    </cfRule>
  </conditionalFormatting>
  <conditionalFormatting sqref="I132">
    <cfRule type="expression" priority="5926" aboveAverage="0" equalAverage="0" bottom="0" percent="0" rank="0" text="" dxfId="36">
      <formula>#ref!="YES"</formula>
    </cfRule>
  </conditionalFormatting>
  <conditionalFormatting sqref="J132">
    <cfRule type="expression" priority="5927" aboveAverage="0" equalAverage="0" bottom="0" percent="0" rank="0" text="" dxfId="36">
      <formula>#ref!="YES"</formula>
    </cfRule>
  </conditionalFormatting>
  <conditionalFormatting sqref="K132">
    <cfRule type="expression" priority="5928" aboveAverage="0" equalAverage="0" bottom="0" percent="0" rank="0" text="" dxfId="36">
      <formula>#ref!="YES"</formula>
    </cfRule>
  </conditionalFormatting>
  <conditionalFormatting sqref="L132">
    <cfRule type="expression" priority="5929" aboveAverage="0" equalAverage="0" bottom="0" percent="0" rank="0" text="" dxfId="36">
      <formula>#ref!="YES"</formula>
    </cfRule>
  </conditionalFormatting>
  <conditionalFormatting sqref="M132">
    <cfRule type="expression" priority="5930" aboveAverage="0" equalAverage="0" bottom="0" percent="0" rank="0" text="" dxfId="36">
      <formula>#ref!="YES"</formula>
    </cfRule>
  </conditionalFormatting>
  <conditionalFormatting sqref="N132">
    <cfRule type="expression" priority="5931" aboveAverage="0" equalAverage="0" bottom="0" percent="0" rank="0" text="" dxfId="36">
      <formula>#ref!="YES"</formula>
    </cfRule>
  </conditionalFormatting>
  <conditionalFormatting sqref="O132">
    <cfRule type="expression" priority="5932" aboveAverage="0" equalAverage="0" bottom="0" percent="0" rank="0" text="" dxfId="36">
      <formula>#ref!="YES"</formula>
    </cfRule>
  </conditionalFormatting>
  <conditionalFormatting sqref="P132">
    <cfRule type="expression" priority="5933" aboveAverage="0" equalAverage="0" bottom="0" percent="0" rank="0" text="" dxfId="36">
      <formula>#ref!="YES"</formula>
    </cfRule>
  </conditionalFormatting>
  <conditionalFormatting sqref="Q132">
    <cfRule type="expression" priority="5934" aboveAverage="0" equalAverage="0" bottom="0" percent="0" rank="0" text="" dxfId="36">
      <formula>#ref!="YES"</formula>
    </cfRule>
  </conditionalFormatting>
  <conditionalFormatting sqref="R132">
    <cfRule type="expression" priority="5935" aboveAverage="0" equalAverage="0" bottom="0" percent="0" rank="0" text="" dxfId="36">
      <formula>#ref!="YES"</formula>
    </cfRule>
  </conditionalFormatting>
  <conditionalFormatting sqref="S132">
    <cfRule type="expression" priority="5936" aboveAverage="0" equalAverage="0" bottom="0" percent="0" rank="0" text="" dxfId="36">
      <formula>#ref!="YES"</formula>
    </cfRule>
  </conditionalFormatting>
  <conditionalFormatting sqref="T132">
    <cfRule type="expression" priority="5937" aboveAverage="0" equalAverage="0" bottom="0" percent="0" rank="0" text="" dxfId="36">
      <formula>#ref!="YES"</formula>
    </cfRule>
  </conditionalFormatting>
  <conditionalFormatting sqref="U132">
    <cfRule type="expression" priority="5938" aboveAverage="0" equalAverage="0" bottom="0" percent="0" rank="0" text="" dxfId="36">
      <formula>#ref!="YES"</formula>
    </cfRule>
  </conditionalFormatting>
  <conditionalFormatting sqref="V132">
    <cfRule type="expression" priority="5939" aboveAverage="0" equalAverage="0" bottom="0" percent="0" rank="0" text="" dxfId="36">
      <formula>#ref!="YES"</formula>
    </cfRule>
  </conditionalFormatting>
  <conditionalFormatting sqref="W132">
    <cfRule type="expression" priority="5940" aboveAverage="0" equalAverage="0" bottom="0" percent="0" rank="0" text="" dxfId="36">
      <formula>#ref!="YES"</formula>
    </cfRule>
  </conditionalFormatting>
  <conditionalFormatting sqref="X132">
    <cfRule type="expression" priority="5941" aboveAverage="0" equalAverage="0" bottom="0" percent="0" rank="0" text="" dxfId="36">
      <formula>#ref!="YES"</formula>
    </cfRule>
  </conditionalFormatting>
  <conditionalFormatting sqref="Y132">
    <cfRule type="expression" priority="5942" aboveAverage="0" equalAverage="0" bottom="0" percent="0" rank="0" text="" dxfId="36">
      <formula>#ref!="YES"</formula>
    </cfRule>
  </conditionalFormatting>
  <conditionalFormatting sqref="Z132">
    <cfRule type="expression" priority="5943" aboveAverage="0" equalAverage="0" bottom="0" percent="0" rank="0" text="" dxfId="36">
      <formula>#ref!="YES"</formula>
    </cfRule>
  </conditionalFormatting>
  <conditionalFormatting sqref="AA132">
    <cfRule type="expression" priority="5944" aboveAverage="0" equalAverage="0" bottom="0" percent="0" rank="0" text="" dxfId="36">
      <formula>#ref!="YES"</formula>
    </cfRule>
  </conditionalFormatting>
  <conditionalFormatting sqref="AB132">
    <cfRule type="expression" priority="5945" aboveAverage="0" equalAverage="0" bottom="0" percent="0" rank="0" text="" dxfId="36">
      <formula>#ref!="YES"</formula>
    </cfRule>
  </conditionalFormatting>
  <conditionalFormatting sqref="AC132">
    <cfRule type="expression" priority="5946" aboveAverage="0" equalAverage="0" bottom="0" percent="0" rank="0" text="" dxfId="36">
      <formula>#ref!="YES"</formula>
    </cfRule>
  </conditionalFormatting>
  <conditionalFormatting sqref="AD132">
    <cfRule type="expression" priority="5947" aboveAverage="0" equalAverage="0" bottom="0" percent="0" rank="0" text="" dxfId="36">
      <formula>#ref!="YES"</formula>
    </cfRule>
  </conditionalFormatting>
  <conditionalFormatting sqref="AE132">
    <cfRule type="expression" priority="5948" aboveAverage="0" equalAverage="0" bottom="0" percent="0" rank="0" text="" dxfId="36">
      <formula>#ref!="YES"</formula>
    </cfRule>
  </conditionalFormatting>
  <conditionalFormatting sqref="AF132">
    <cfRule type="expression" priority="5949" aboveAverage="0" equalAverage="0" bottom="0" percent="0" rank="0" text="" dxfId="36">
      <formula>#ref!="YES"</formula>
    </cfRule>
  </conditionalFormatting>
  <conditionalFormatting sqref="AG132">
    <cfRule type="expression" priority="5950" aboveAverage="0" equalAverage="0" bottom="0" percent="0" rank="0" text="" dxfId="36">
      <formula>#ref!="YES"</formula>
    </cfRule>
  </conditionalFormatting>
  <conditionalFormatting sqref="AH132">
    <cfRule type="expression" priority="5951" aboveAverage="0" equalAverage="0" bottom="0" percent="0" rank="0" text="" dxfId="36">
      <formula>#ref!="YES"</formula>
    </cfRule>
  </conditionalFormatting>
  <conditionalFormatting sqref="AI132">
    <cfRule type="expression" priority="5952" aboveAverage="0" equalAverage="0" bottom="0" percent="0" rank="0" text="" dxfId="36">
      <formula>#ref!="YES"</formula>
    </cfRule>
  </conditionalFormatting>
  <conditionalFormatting sqref="AJ132">
    <cfRule type="expression" priority="5953" aboveAverage="0" equalAverage="0" bottom="0" percent="0" rank="0" text="" dxfId="36">
      <formula>#ref!="YES"</formula>
    </cfRule>
  </conditionalFormatting>
  <conditionalFormatting sqref="B133">
    <cfRule type="expression" priority="5954" aboveAverage="0" equalAverage="0" bottom="0" percent="0" rank="0" text="" dxfId="36">
      <formula>#ref!="YES"</formula>
    </cfRule>
  </conditionalFormatting>
  <conditionalFormatting sqref="C133">
    <cfRule type="expression" priority="5955" aboveAverage="0" equalAverage="0" bottom="0" percent="0" rank="0" text="" dxfId="36">
      <formula>#ref!="YES"</formula>
    </cfRule>
  </conditionalFormatting>
  <conditionalFormatting sqref="D133">
    <cfRule type="expression" priority="5956" aboveAverage="0" equalAverage="0" bottom="0" percent="0" rank="0" text="" dxfId="36">
      <formula>#ref!="YES"</formula>
    </cfRule>
  </conditionalFormatting>
  <conditionalFormatting sqref="E133">
    <cfRule type="expression" priority="5957" aboveAverage="0" equalAverage="0" bottom="0" percent="0" rank="0" text="" dxfId="36">
      <formula>#ref!="YES"</formula>
    </cfRule>
  </conditionalFormatting>
  <conditionalFormatting sqref="F133">
    <cfRule type="expression" priority="5958" aboveAverage="0" equalAverage="0" bottom="0" percent="0" rank="0" text="" dxfId="36">
      <formula>#ref!="YES"</formula>
    </cfRule>
  </conditionalFormatting>
  <conditionalFormatting sqref="G133">
    <cfRule type="expression" priority="5959" aboveAverage="0" equalAverage="0" bottom="0" percent="0" rank="0" text="" dxfId="36">
      <formula>#ref!="YES"</formula>
    </cfRule>
  </conditionalFormatting>
  <conditionalFormatting sqref="H133">
    <cfRule type="expression" priority="5960" aboveAverage="0" equalAverage="0" bottom="0" percent="0" rank="0" text="" dxfId="36">
      <formula>#ref!="YES"</formula>
    </cfRule>
  </conditionalFormatting>
  <conditionalFormatting sqref="I133">
    <cfRule type="expression" priority="5961" aboveAverage="0" equalAverage="0" bottom="0" percent="0" rank="0" text="" dxfId="36">
      <formula>#ref!="YES"</formula>
    </cfRule>
  </conditionalFormatting>
  <conditionalFormatting sqref="J133">
    <cfRule type="expression" priority="5962" aboveAverage="0" equalAverage="0" bottom="0" percent="0" rank="0" text="" dxfId="36">
      <formula>#ref!="YES"</formula>
    </cfRule>
  </conditionalFormatting>
  <conditionalFormatting sqref="K133">
    <cfRule type="expression" priority="5963" aboveAverage="0" equalAverage="0" bottom="0" percent="0" rank="0" text="" dxfId="36">
      <formula>#ref!="YES"</formula>
    </cfRule>
  </conditionalFormatting>
  <conditionalFormatting sqref="L133">
    <cfRule type="expression" priority="5964" aboveAverage="0" equalAverage="0" bottom="0" percent="0" rank="0" text="" dxfId="36">
      <formula>#ref!="YES"</formula>
    </cfRule>
  </conditionalFormatting>
  <conditionalFormatting sqref="M133">
    <cfRule type="expression" priority="5965" aboveAverage="0" equalAverage="0" bottom="0" percent="0" rank="0" text="" dxfId="36">
      <formula>#ref!="YES"</formula>
    </cfRule>
  </conditionalFormatting>
  <conditionalFormatting sqref="N133">
    <cfRule type="expression" priority="5966" aboveAverage="0" equalAverage="0" bottom="0" percent="0" rank="0" text="" dxfId="36">
      <formula>#ref!="YES"</formula>
    </cfRule>
  </conditionalFormatting>
  <conditionalFormatting sqref="O133">
    <cfRule type="expression" priority="5967" aboveAverage="0" equalAverage="0" bottom="0" percent="0" rank="0" text="" dxfId="36">
      <formula>#ref!="YES"</formula>
    </cfRule>
  </conditionalFormatting>
  <conditionalFormatting sqref="P133">
    <cfRule type="expression" priority="5968" aboveAverage="0" equalAverage="0" bottom="0" percent="0" rank="0" text="" dxfId="36">
      <formula>#ref!="YES"</formula>
    </cfRule>
  </conditionalFormatting>
  <conditionalFormatting sqref="Q133">
    <cfRule type="expression" priority="5969" aboveAverage="0" equalAverage="0" bottom="0" percent="0" rank="0" text="" dxfId="36">
      <formula>#ref!="YES"</formula>
    </cfRule>
  </conditionalFormatting>
  <conditionalFormatting sqref="R133">
    <cfRule type="expression" priority="5970" aboveAverage="0" equalAverage="0" bottom="0" percent="0" rank="0" text="" dxfId="36">
      <formula>#ref!="YES"</formula>
    </cfRule>
  </conditionalFormatting>
  <conditionalFormatting sqref="S133">
    <cfRule type="expression" priority="5971" aboveAverage="0" equalAverage="0" bottom="0" percent="0" rank="0" text="" dxfId="36">
      <formula>#ref!="YES"</formula>
    </cfRule>
  </conditionalFormatting>
  <conditionalFormatting sqref="T133">
    <cfRule type="expression" priority="5972" aboveAverage="0" equalAverage="0" bottom="0" percent="0" rank="0" text="" dxfId="36">
      <formula>#ref!="YES"</formula>
    </cfRule>
  </conditionalFormatting>
  <conditionalFormatting sqref="U133">
    <cfRule type="expression" priority="5973" aboveAverage="0" equalAverage="0" bottom="0" percent="0" rank="0" text="" dxfId="36">
      <formula>#ref!="YES"</formula>
    </cfRule>
  </conditionalFormatting>
  <conditionalFormatting sqref="V133">
    <cfRule type="expression" priority="5974" aboveAverage="0" equalAverage="0" bottom="0" percent="0" rank="0" text="" dxfId="36">
      <formula>#ref!="YES"</formula>
    </cfRule>
  </conditionalFormatting>
  <conditionalFormatting sqref="W133">
    <cfRule type="expression" priority="5975" aboveAverage="0" equalAverage="0" bottom="0" percent="0" rank="0" text="" dxfId="36">
      <formula>#ref!="YES"</formula>
    </cfRule>
  </conditionalFormatting>
  <conditionalFormatting sqref="X133">
    <cfRule type="expression" priority="5976" aboveAverage="0" equalAverage="0" bottom="0" percent="0" rank="0" text="" dxfId="36">
      <formula>#ref!="YES"</formula>
    </cfRule>
  </conditionalFormatting>
  <conditionalFormatting sqref="Y133">
    <cfRule type="expression" priority="5977" aboveAverage="0" equalAverage="0" bottom="0" percent="0" rank="0" text="" dxfId="36">
      <formula>#ref!="YES"</formula>
    </cfRule>
  </conditionalFormatting>
  <conditionalFormatting sqref="Z133">
    <cfRule type="expression" priority="5978" aboveAverage="0" equalAverage="0" bottom="0" percent="0" rank="0" text="" dxfId="36">
      <formula>#ref!="YES"</formula>
    </cfRule>
  </conditionalFormatting>
  <conditionalFormatting sqref="AA133">
    <cfRule type="expression" priority="5979" aboveAverage="0" equalAverage="0" bottom="0" percent="0" rank="0" text="" dxfId="36">
      <formula>#ref!="YES"</formula>
    </cfRule>
  </conditionalFormatting>
  <conditionalFormatting sqref="AB133">
    <cfRule type="expression" priority="5980" aboveAverage="0" equalAverage="0" bottom="0" percent="0" rank="0" text="" dxfId="36">
      <formula>#ref!="YES"</formula>
    </cfRule>
  </conditionalFormatting>
  <conditionalFormatting sqref="AC133">
    <cfRule type="expression" priority="5981" aboveAverage="0" equalAverage="0" bottom="0" percent="0" rank="0" text="" dxfId="36">
      <formula>#ref!="YES"</formula>
    </cfRule>
  </conditionalFormatting>
  <conditionalFormatting sqref="AD133">
    <cfRule type="expression" priority="5982" aboveAverage="0" equalAverage="0" bottom="0" percent="0" rank="0" text="" dxfId="36">
      <formula>#ref!="YES"</formula>
    </cfRule>
  </conditionalFormatting>
  <conditionalFormatting sqref="AE133">
    <cfRule type="expression" priority="5983" aboveAverage="0" equalAverage="0" bottom="0" percent="0" rank="0" text="" dxfId="36">
      <formula>#ref!="YES"</formula>
    </cfRule>
  </conditionalFormatting>
  <conditionalFormatting sqref="AF133">
    <cfRule type="expression" priority="5984" aboveAverage="0" equalAverage="0" bottom="0" percent="0" rank="0" text="" dxfId="36">
      <formula>#ref!="YES"</formula>
    </cfRule>
  </conditionalFormatting>
  <conditionalFormatting sqref="AG133">
    <cfRule type="expression" priority="5985" aboveAverage="0" equalAverage="0" bottom="0" percent="0" rank="0" text="" dxfId="36">
      <formula>#ref!="YES"</formula>
    </cfRule>
  </conditionalFormatting>
  <conditionalFormatting sqref="AH133">
    <cfRule type="expression" priority="5986" aboveAverage="0" equalAverage="0" bottom="0" percent="0" rank="0" text="" dxfId="36">
      <formula>#ref!="YES"</formula>
    </cfRule>
  </conditionalFormatting>
  <conditionalFormatting sqref="AI133">
    <cfRule type="expression" priority="5987" aboveAverage="0" equalAverage="0" bottom="0" percent="0" rank="0" text="" dxfId="36">
      <formula>#ref!="YES"</formula>
    </cfRule>
  </conditionalFormatting>
  <conditionalFormatting sqref="AJ133">
    <cfRule type="expression" priority="5988" aboveAverage="0" equalAverage="0" bottom="0" percent="0" rank="0" text="" dxfId="36">
      <formula>#ref!="YES"</formula>
    </cfRule>
  </conditionalFormatting>
  <conditionalFormatting sqref="B134">
    <cfRule type="expression" priority="5989" aboveAverage="0" equalAverage="0" bottom="0" percent="0" rank="0" text="" dxfId="36">
      <formula>#ref!="YES"</formula>
    </cfRule>
  </conditionalFormatting>
  <conditionalFormatting sqref="C134">
    <cfRule type="expression" priority="5990" aboveAverage="0" equalAverage="0" bottom="0" percent="0" rank="0" text="" dxfId="36">
      <formula>#ref!="YES"</formula>
    </cfRule>
  </conditionalFormatting>
  <conditionalFormatting sqref="D134">
    <cfRule type="expression" priority="5991" aboveAverage="0" equalAverage="0" bottom="0" percent="0" rank="0" text="" dxfId="36">
      <formula>#ref!="YES"</formula>
    </cfRule>
  </conditionalFormatting>
  <conditionalFormatting sqref="E134">
    <cfRule type="expression" priority="5992" aboveAverage="0" equalAverage="0" bottom="0" percent="0" rank="0" text="" dxfId="36">
      <formula>#ref!="YES"</formula>
    </cfRule>
  </conditionalFormatting>
  <conditionalFormatting sqref="F134">
    <cfRule type="expression" priority="5993" aboveAverage="0" equalAverage="0" bottom="0" percent="0" rank="0" text="" dxfId="36">
      <formula>#ref!="YES"</formula>
    </cfRule>
  </conditionalFormatting>
  <conditionalFormatting sqref="G134">
    <cfRule type="expression" priority="5994" aboveAverage="0" equalAverage="0" bottom="0" percent="0" rank="0" text="" dxfId="36">
      <formula>#ref!="YES"</formula>
    </cfRule>
  </conditionalFormatting>
  <conditionalFormatting sqref="H134">
    <cfRule type="expression" priority="5995" aboveAverage="0" equalAverage="0" bottom="0" percent="0" rank="0" text="" dxfId="36">
      <formula>#ref!="YES"</formula>
    </cfRule>
  </conditionalFormatting>
  <conditionalFormatting sqref="I134">
    <cfRule type="expression" priority="5996" aboveAverage="0" equalAverage="0" bottom="0" percent="0" rank="0" text="" dxfId="36">
      <formula>#ref!="YES"</formula>
    </cfRule>
  </conditionalFormatting>
  <conditionalFormatting sqref="J134">
    <cfRule type="expression" priority="5997" aboveAverage="0" equalAverage="0" bottom="0" percent="0" rank="0" text="" dxfId="36">
      <formula>#ref!="YES"</formula>
    </cfRule>
  </conditionalFormatting>
  <conditionalFormatting sqref="K134">
    <cfRule type="expression" priority="5998" aboveAverage="0" equalAverage="0" bottom="0" percent="0" rank="0" text="" dxfId="36">
      <formula>#ref!="YES"</formula>
    </cfRule>
  </conditionalFormatting>
  <conditionalFormatting sqref="L134">
    <cfRule type="expression" priority="5999" aboveAverage="0" equalAverage="0" bottom="0" percent="0" rank="0" text="" dxfId="36">
      <formula>#ref!="YES"</formula>
    </cfRule>
  </conditionalFormatting>
  <conditionalFormatting sqref="M134">
    <cfRule type="expression" priority="6000" aboveAverage="0" equalAverage="0" bottom="0" percent="0" rank="0" text="" dxfId="36">
      <formula>#ref!="YES"</formula>
    </cfRule>
  </conditionalFormatting>
  <conditionalFormatting sqref="N134">
    <cfRule type="expression" priority="6001" aboveAverage="0" equalAverage="0" bottom="0" percent="0" rank="0" text="" dxfId="36">
      <formula>#ref!="YES"</formula>
    </cfRule>
  </conditionalFormatting>
  <conditionalFormatting sqref="O134">
    <cfRule type="expression" priority="6002" aboveAverage="0" equalAverage="0" bottom="0" percent="0" rank="0" text="" dxfId="36">
      <formula>#ref!="YES"</formula>
    </cfRule>
  </conditionalFormatting>
  <conditionalFormatting sqref="P134">
    <cfRule type="expression" priority="6003" aboveAverage="0" equalAverage="0" bottom="0" percent="0" rank="0" text="" dxfId="36">
      <formula>#ref!="YES"</formula>
    </cfRule>
  </conditionalFormatting>
  <conditionalFormatting sqref="Q134">
    <cfRule type="expression" priority="6004" aboveAverage="0" equalAverage="0" bottom="0" percent="0" rank="0" text="" dxfId="36">
      <formula>#ref!="YES"</formula>
    </cfRule>
  </conditionalFormatting>
  <conditionalFormatting sqref="R134">
    <cfRule type="expression" priority="6005" aboveAverage="0" equalAverage="0" bottom="0" percent="0" rank="0" text="" dxfId="36">
      <formula>#ref!="YES"</formula>
    </cfRule>
  </conditionalFormatting>
  <conditionalFormatting sqref="S134">
    <cfRule type="expression" priority="6006" aboveAverage="0" equalAverage="0" bottom="0" percent="0" rank="0" text="" dxfId="36">
      <formula>#ref!="YES"</formula>
    </cfRule>
  </conditionalFormatting>
  <conditionalFormatting sqref="T134">
    <cfRule type="expression" priority="6007" aboveAverage="0" equalAverage="0" bottom="0" percent="0" rank="0" text="" dxfId="36">
      <formula>#ref!="YES"</formula>
    </cfRule>
  </conditionalFormatting>
  <conditionalFormatting sqref="U134">
    <cfRule type="expression" priority="6008" aboveAverage="0" equalAverage="0" bottom="0" percent="0" rank="0" text="" dxfId="36">
      <formula>#ref!="YES"</formula>
    </cfRule>
  </conditionalFormatting>
  <conditionalFormatting sqref="V134">
    <cfRule type="expression" priority="6009" aboveAverage="0" equalAverage="0" bottom="0" percent="0" rank="0" text="" dxfId="36">
      <formula>#ref!="YES"</formula>
    </cfRule>
  </conditionalFormatting>
  <conditionalFormatting sqref="W134">
    <cfRule type="expression" priority="6010" aboveAverage="0" equalAverage="0" bottom="0" percent="0" rank="0" text="" dxfId="36">
      <formula>#ref!="YES"</formula>
    </cfRule>
  </conditionalFormatting>
  <conditionalFormatting sqref="X134">
    <cfRule type="expression" priority="6011" aboveAverage="0" equalAverage="0" bottom="0" percent="0" rank="0" text="" dxfId="36">
      <formula>#ref!="YES"</formula>
    </cfRule>
  </conditionalFormatting>
  <conditionalFormatting sqref="Y134">
    <cfRule type="expression" priority="6012" aboveAverage="0" equalAverage="0" bottom="0" percent="0" rank="0" text="" dxfId="36">
      <formula>#ref!="YES"</formula>
    </cfRule>
  </conditionalFormatting>
  <conditionalFormatting sqref="Z134">
    <cfRule type="expression" priority="6013" aboveAverage="0" equalAverage="0" bottom="0" percent="0" rank="0" text="" dxfId="36">
      <formula>#ref!="YES"</formula>
    </cfRule>
  </conditionalFormatting>
  <conditionalFormatting sqref="AA134">
    <cfRule type="expression" priority="6014" aboveAverage="0" equalAverage="0" bottom="0" percent="0" rank="0" text="" dxfId="36">
      <formula>#ref!="YES"</formula>
    </cfRule>
  </conditionalFormatting>
  <conditionalFormatting sqref="AB134">
    <cfRule type="expression" priority="6015" aboveAverage="0" equalAverage="0" bottom="0" percent="0" rank="0" text="" dxfId="36">
      <formula>#ref!="YES"</formula>
    </cfRule>
  </conditionalFormatting>
  <conditionalFormatting sqref="AC134">
    <cfRule type="expression" priority="6016" aboveAverage="0" equalAverage="0" bottom="0" percent="0" rank="0" text="" dxfId="36">
      <formula>#ref!="YES"</formula>
    </cfRule>
  </conditionalFormatting>
  <conditionalFormatting sqref="AD134">
    <cfRule type="expression" priority="6017" aboveAverage="0" equalAverage="0" bottom="0" percent="0" rank="0" text="" dxfId="36">
      <formula>#ref!="YES"</formula>
    </cfRule>
  </conditionalFormatting>
  <conditionalFormatting sqref="AE134">
    <cfRule type="expression" priority="6018" aboveAverage="0" equalAverage="0" bottom="0" percent="0" rank="0" text="" dxfId="36">
      <formula>#ref!="YES"</formula>
    </cfRule>
  </conditionalFormatting>
  <conditionalFormatting sqref="AF134">
    <cfRule type="expression" priority="6019" aboveAverage="0" equalAverage="0" bottom="0" percent="0" rank="0" text="" dxfId="36">
      <formula>#ref!="YES"</formula>
    </cfRule>
  </conditionalFormatting>
  <conditionalFormatting sqref="AG134">
    <cfRule type="expression" priority="6020" aboveAverage="0" equalAverage="0" bottom="0" percent="0" rank="0" text="" dxfId="36">
      <formula>#ref!="YES"</formula>
    </cfRule>
  </conditionalFormatting>
  <conditionalFormatting sqref="AH134">
    <cfRule type="expression" priority="6021" aboveAverage="0" equalAverage="0" bottom="0" percent="0" rank="0" text="" dxfId="36">
      <formula>#ref!="YES"</formula>
    </cfRule>
  </conditionalFormatting>
  <conditionalFormatting sqref="AI134">
    <cfRule type="expression" priority="6022" aboveAverage="0" equalAverage="0" bottom="0" percent="0" rank="0" text="" dxfId="36">
      <formula>#ref!="YES"</formula>
    </cfRule>
  </conditionalFormatting>
  <conditionalFormatting sqref="AJ134">
    <cfRule type="expression" priority="6023" aboveAverage="0" equalAverage="0" bottom="0" percent="0" rank="0" text="" dxfId="36">
      <formula>#ref!="YES"</formula>
    </cfRule>
  </conditionalFormatting>
  <conditionalFormatting sqref="B135">
    <cfRule type="expression" priority="6024" aboveAverage="0" equalAverage="0" bottom="0" percent="0" rank="0" text="" dxfId="36">
      <formula>#ref!="YES"</formula>
    </cfRule>
  </conditionalFormatting>
  <conditionalFormatting sqref="C135">
    <cfRule type="expression" priority="6025" aboveAverage="0" equalAverage="0" bottom="0" percent="0" rank="0" text="" dxfId="36">
      <formula>#ref!="YES"</formula>
    </cfRule>
  </conditionalFormatting>
  <conditionalFormatting sqref="D135">
    <cfRule type="expression" priority="6026" aboveAverage="0" equalAverage="0" bottom="0" percent="0" rank="0" text="" dxfId="36">
      <formula>#ref!="YES"</formula>
    </cfRule>
  </conditionalFormatting>
  <conditionalFormatting sqref="E135">
    <cfRule type="expression" priority="6027" aboveAverage="0" equalAverage="0" bottom="0" percent="0" rank="0" text="" dxfId="36">
      <formula>#ref!="YES"</formula>
    </cfRule>
  </conditionalFormatting>
  <conditionalFormatting sqref="F135">
    <cfRule type="expression" priority="6028" aboveAverage="0" equalAverage="0" bottom="0" percent="0" rank="0" text="" dxfId="36">
      <formula>#ref!="YES"</formula>
    </cfRule>
  </conditionalFormatting>
  <conditionalFormatting sqref="G135">
    <cfRule type="expression" priority="6029" aboveAverage="0" equalAverage="0" bottom="0" percent="0" rank="0" text="" dxfId="36">
      <formula>#ref!="YES"</formula>
    </cfRule>
  </conditionalFormatting>
  <conditionalFormatting sqref="H135">
    <cfRule type="expression" priority="6030" aboveAverage="0" equalAverage="0" bottom="0" percent="0" rank="0" text="" dxfId="36">
      <formula>#ref!="YES"</formula>
    </cfRule>
  </conditionalFormatting>
  <conditionalFormatting sqref="I135">
    <cfRule type="expression" priority="6031" aboveAverage="0" equalAverage="0" bottom="0" percent="0" rank="0" text="" dxfId="36">
      <formula>#ref!="YES"</formula>
    </cfRule>
  </conditionalFormatting>
  <conditionalFormatting sqref="J135">
    <cfRule type="expression" priority="6032" aboveAverage="0" equalAverage="0" bottom="0" percent="0" rank="0" text="" dxfId="36">
      <formula>#ref!="YES"</formula>
    </cfRule>
  </conditionalFormatting>
  <conditionalFormatting sqref="K135">
    <cfRule type="expression" priority="6033" aboveAverage="0" equalAverage="0" bottom="0" percent="0" rank="0" text="" dxfId="36">
      <formula>#ref!="YES"</formula>
    </cfRule>
  </conditionalFormatting>
  <conditionalFormatting sqref="L135">
    <cfRule type="expression" priority="6034" aboveAverage="0" equalAverage="0" bottom="0" percent="0" rank="0" text="" dxfId="36">
      <formula>#ref!="YES"</formula>
    </cfRule>
  </conditionalFormatting>
  <conditionalFormatting sqref="M135">
    <cfRule type="expression" priority="6035" aboveAverage="0" equalAverage="0" bottom="0" percent="0" rank="0" text="" dxfId="36">
      <formula>#ref!="YES"</formula>
    </cfRule>
  </conditionalFormatting>
  <conditionalFormatting sqref="N135">
    <cfRule type="expression" priority="6036" aboveAverage="0" equalAverage="0" bottom="0" percent="0" rank="0" text="" dxfId="36">
      <formula>#ref!="YES"</formula>
    </cfRule>
  </conditionalFormatting>
  <conditionalFormatting sqref="O135">
    <cfRule type="expression" priority="6037" aboveAverage="0" equalAverage="0" bottom="0" percent="0" rank="0" text="" dxfId="36">
      <formula>#ref!="YES"</formula>
    </cfRule>
  </conditionalFormatting>
  <conditionalFormatting sqref="P135">
    <cfRule type="expression" priority="6038" aboveAverage="0" equalAverage="0" bottom="0" percent="0" rank="0" text="" dxfId="36">
      <formula>#ref!="YES"</formula>
    </cfRule>
  </conditionalFormatting>
  <conditionalFormatting sqref="Q135">
    <cfRule type="expression" priority="6039" aboveAverage="0" equalAverage="0" bottom="0" percent="0" rank="0" text="" dxfId="36">
      <formula>#ref!="YES"</formula>
    </cfRule>
  </conditionalFormatting>
  <conditionalFormatting sqref="R135">
    <cfRule type="expression" priority="6040" aboveAverage="0" equalAverage="0" bottom="0" percent="0" rank="0" text="" dxfId="36">
      <formula>#ref!="YES"</formula>
    </cfRule>
  </conditionalFormatting>
  <conditionalFormatting sqref="S135">
    <cfRule type="expression" priority="6041" aboveAverage="0" equalAverage="0" bottom="0" percent="0" rank="0" text="" dxfId="36">
      <formula>#ref!="YES"</formula>
    </cfRule>
  </conditionalFormatting>
  <conditionalFormatting sqref="T135">
    <cfRule type="expression" priority="6042" aboveAverage="0" equalAverage="0" bottom="0" percent="0" rank="0" text="" dxfId="36">
      <formula>#ref!="YES"</formula>
    </cfRule>
  </conditionalFormatting>
  <conditionalFormatting sqref="U135">
    <cfRule type="expression" priority="6043" aboveAverage="0" equalAverage="0" bottom="0" percent="0" rank="0" text="" dxfId="36">
      <formula>#ref!="YES"</formula>
    </cfRule>
  </conditionalFormatting>
  <conditionalFormatting sqref="V135">
    <cfRule type="expression" priority="6044" aboveAverage="0" equalAverage="0" bottom="0" percent="0" rank="0" text="" dxfId="36">
      <formula>#ref!="YES"</formula>
    </cfRule>
  </conditionalFormatting>
  <conditionalFormatting sqref="W135">
    <cfRule type="expression" priority="6045" aboveAverage="0" equalAverage="0" bottom="0" percent="0" rank="0" text="" dxfId="36">
      <formula>#ref!="YES"</formula>
    </cfRule>
  </conditionalFormatting>
  <conditionalFormatting sqref="X135">
    <cfRule type="expression" priority="6046" aboveAverage="0" equalAverage="0" bottom="0" percent="0" rank="0" text="" dxfId="36">
      <formula>#ref!="YES"</formula>
    </cfRule>
  </conditionalFormatting>
  <conditionalFormatting sqref="Y135">
    <cfRule type="expression" priority="6047" aboveAverage="0" equalAverage="0" bottom="0" percent="0" rank="0" text="" dxfId="36">
      <formula>#ref!="YES"</formula>
    </cfRule>
  </conditionalFormatting>
  <conditionalFormatting sqref="Z135">
    <cfRule type="expression" priority="6048" aboveAverage="0" equalAverage="0" bottom="0" percent="0" rank="0" text="" dxfId="36">
      <formula>#ref!="YES"</formula>
    </cfRule>
  </conditionalFormatting>
  <conditionalFormatting sqref="AA135">
    <cfRule type="expression" priority="6049" aboveAverage="0" equalAverage="0" bottom="0" percent="0" rank="0" text="" dxfId="36">
      <formula>#ref!="YES"</formula>
    </cfRule>
  </conditionalFormatting>
  <conditionalFormatting sqref="AB135">
    <cfRule type="expression" priority="6050" aboveAverage="0" equalAverage="0" bottom="0" percent="0" rank="0" text="" dxfId="36">
      <formula>#ref!="YES"</formula>
    </cfRule>
  </conditionalFormatting>
  <conditionalFormatting sqref="AC135">
    <cfRule type="expression" priority="6051" aboveAverage="0" equalAverage="0" bottom="0" percent="0" rank="0" text="" dxfId="36">
      <formula>#ref!="YES"</formula>
    </cfRule>
  </conditionalFormatting>
  <conditionalFormatting sqref="AD135">
    <cfRule type="expression" priority="6052" aboveAverage="0" equalAverage="0" bottom="0" percent="0" rank="0" text="" dxfId="36">
      <formula>#ref!="YES"</formula>
    </cfRule>
  </conditionalFormatting>
  <conditionalFormatting sqref="AE135">
    <cfRule type="expression" priority="6053" aboveAverage="0" equalAverage="0" bottom="0" percent="0" rank="0" text="" dxfId="36">
      <formula>#ref!="YES"</formula>
    </cfRule>
  </conditionalFormatting>
  <conditionalFormatting sqref="AF135">
    <cfRule type="expression" priority="6054" aboveAverage="0" equalAverage="0" bottom="0" percent="0" rank="0" text="" dxfId="36">
      <formula>#ref!="YES"</formula>
    </cfRule>
  </conditionalFormatting>
  <conditionalFormatting sqref="AG135">
    <cfRule type="expression" priority="6055" aboveAverage="0" equalAverage="0" bottom="0" percent="0" rank="0" text="" dxfId="36">
      <formula>#ref!="YES"</formula>
    </cfRule>
  </conditionalFormatting>
  <conditionalFormatting sqref="AH135">
    <cfRule type="expression" priority="6056" aboveAverage="0" equalAverage="0" bottom="0" percent="0" rank="0" text="" dxfId="36">
      <formula>#ref!="YES"</formula>
    </cfRule>
  </conditionalFormatting>
  <conditionalFormatting sqref="AI135">
    <cfRule type="expression" priority="6057" aboveAverage="0" equalAverage="0" bottom="0" percent="0" rank="0" text="" dxfId="36">
      <formula>#ref!="YES"</formula>
    </cfRule>
  </conditionalFormatting>
  <conditionalFormatting sqref="AJ135">
    <cfRule type="expression" priority="6058" aboveAverage="0" equalAverage="0" bottom="0" percent="0" rank="0" text="" dxfId="36">
      <formula>#ref!="YES"</formula>
    </cfRule>
  </conditionalFormatting>
  <conditionalFormatting sqref="B136">
    <cfRule type="expression" priority="6059" aboveAverage="0" equalAverage="0" bottom="0" percent="0" rank="0" text="" dxfId="36">
      <formula>#ref!="YES"</formula>
    </cfRule>
  </conditionalFormatting>
  <conditionalFormatting sqref="C136">
    <cfRule type="expression" priority="6060" aboveAverage="0" equalAverage="0" bottom="0" percent="0" rank="0" text="" dxfId="36">
      <formula>#ref!="YES"</formula>
    </cfRule>
  </conditionalFormatting>
  <conditionalFormatting sqref="D136">
    <cfRule type="expression" priority="6061" aboveAverage="0" equalAverage="0" bottom="0" percent="0" rank="0" text="" dxfId="36">
      <formula>#ref!="YES"</formula>
    </cfRule>
  </conditionalFormatting>
  <conditionalFormatting sqref="E136">
    <cfRule type="expression" priority="6062" aboveAverage="0" equalAverage="0" bottom="0" percent="0" rank="0" text="" dxfId="36">
      <formula>#ref!="YES"</formula>
    </cfRule>
  </conditionalFormatting>
  <conditionalFormatting sqref="F136">
    <cfRule type="expression" priority="6063" aboveAverage="0" equalAverage="0" bottom="0" percent="0" rank="0" text="" dxfId="36">
      <formula>#ref!="YES"</formula>
    </cfRule>
  </conditionalFormatting>
  <conditionalFormatting sqref="G136">
    <cfRule type="expression" priority="6064" aboveAverage="0" equalAverage="0" bottom="0" percent="0" rank="0" text="" dxfId="36">
      <formula>#ref!="YES"</formula>
    </cfRule>
  </conditionalFormatting>
  <conditionalFormatting sqref="H136">
    <cfRule type="expression" priority="6065" aboveAverage="0" equalAverage="0" bottom="0" percent="0" rank="0" text="" dxfId="36">
      <formula>#ref!="YES"</formula>
    </cfRule>
  </conditionalFormatting>
  <conditionalFormatting sqref="I136">
    <cfRule type="expression" priority="6066" aboveAverage="0" equalAverage="0" bottom="0" percent="0" rank="0" text="" dxfId="36">
      <formula>#ref!="YES"</formula>
    </cfRule>
  </conditionalFormatting>
  <conditionalFormatting sqref="J136">
    <cfRule type="expression" priority="6067" aboveAverage="0" equalAverage="0" bottom="0" percent="0" rank="0" text="" dxfId="36">
      <formula>#ref!="YES"</formula>
    </cfRule>
  </conditionalFormatting>
  <conditionalFormatting sqref="K136">
    <cfRule type="expression" priority="6068" aboveAverage="0" equalAverage="0" bottom="0" percent="0" rank="0" text="" dxfId="36">
      <formula>#ref!="YES"</formula>
    </cfRule>
  </conditionalFormatting>
  <conditionalFormatting sqref="L136">
    <cfRule type="expression" priority="6069" aboveAverage="0" equalAverage="0" bottom="0" percent="0" rank="0" text="" dxfId="36">
      <formula>#ref!="YES"</formula>
    </cfRule>
  </conditionalFormatting>
  <conditionalFormatting sqref="M136">
    <cfRule type="expression" priority="6070" aboveAverage="0" equalAverage="0" bottom="0" percent="0" rank="0" text="" dxfId="36">
      <formula>#ref!="YES"</formula>
    </cfRule>
  </conditionalFormatting>
  <conditionalFormatting sqref="N136">
    <cfRule type="expression" priority="6071" aboveAverage="0" equalAverage="0" bottom="0" percent="0" rank="0" text="" dxfId="36">
      <formula>#ref!="YES"</formula>
    </cfRule>
  </conditionalFormatting>
  <conditionalFormatting sqref="O136">
    <cfRule type="expression" priority="6072" aboveAverage="0" equalAverage="0" bottom="0" percent="0" rank="0" text="" dxfId="36">
      <formula>#ref!="YES"</formula>
    </cfRule>
  </conditionalFormatting>
  <conditionalFormatting sqref="P136">
    <cfRule type="expression" priority="6073" aboveAverage="0" equalAverage="0" bottom="0" percent="0" rank="0" text="" dxfId="36">
      <formula>#ref!="YES"</formula>
    </cfRule>
  </conditionalFormatting>
  <conditionalFormatting sqref="Q136">
    <cfRule type="expression" priority="6074" aboveAverage="0" equalAverage="0" bottom="0" percent="0" rank="0" text="" dxfId="36">
      <formula>#ref!="YES"</formula>
    </cfRule>
  </conditionalFormatting>
  <conditionalFormatting sqref="R136">
    <cfRule type="expression" priority="6075" aboveAverage="0" equalAverage="0" bottom="0" percent="0" rank="0" text="" dxfId="36">
      <formula>#ref!="YES"</formula>
    </cfRule>
  </conditionalFormatting>
  <conditionalFormatting sqref="S136">
    <cfRule type="expression" priority="6076" aboveAverage="0" equalAverage="0" bottom="0" percent="0" rank="0" text="" dxfId="36">
      <formula>#ref!="YES"</formula>
    </cfRule>
  </conditionalFormatting>
  <conditionalFormatting sqref="T136">
    <cfRule type="expression" priority="6077" aboveAverage="0" equalAverage="0" bottom="0" percent="0" rank="0" text="" dxfId="36">
      <formula>#ref!="YES"</formula>
    </cfRule>
  </conditionalFormatting>
  <conditionalFormatting sqref="U136">
    <cfRule type="expression" priority="6078" aboveAverage="0" equalAverage="0" bottom="0" percent="0" rank="0" text="" dxfId="36">
      <formula>#ref!="YES"</formula>
    </cfRule>
  </conditionalFormatting>
  <conditionalFormatting sqref="V136">
    <cfRule type="expression" priority="6079" aboveAverage="0" equalAverage="0" bottom="0" percent="0" rank="0" text="" dxfId="36">
      <formula>#ref!="YES"</formula>
    </cfRule>
  </conditionalFormatting>
  <conditionalFormatting sqref="W136">
    <cfRule type="expression" priority="6080" aboveAverage="0" equalAverage="0" bottom="0" percent="0" rank="0" text="" dxfId="36">
      <formula>#ref!="YES"</formula>
    </cfRule>
  </conditionalFormatting>
  <conditionalFormatting sqref="X136">
    <cfRule type="expression" priority="6081" aboveAverage="0" equalAverage="0" bottom="0" percent="0" rank="0" text="" dxfId="36">
      <formula>#ref!="YES"</formula>
    </cfRule>
  </conditionalFormatting>
  <conditionalFormatting sqref="Y136">
    <cfRule type="expression" priority="6082" aboveAverage="0" equalAverage="0" bottom="0" percent="0" rank="0" text="" dxfId="36">
      <formula>#ref!="YES"</formula>
    </cfRule>
  </conditionalFormatting>
  <conditionalFormatting sqref="Z136">
    <cfRule type="expression" priority="6083" aboveAverage="0" equalAverage="0" bottom="0" percent="0" rank="0" text="" dxfId="36">
      <formula>#ref!="YES"</formula>
    </cfRule>
  </conditionalFormatting>
  <conditionalFormatting sqref="AA136">
    <cfRule type="expression" priority="6084" aboveAverage="0" equalAverage="0" bottom="0" percent="0" rank="0" text="" dxfId="36">
      <formula>#ref!="YES"</formula>
    </cfRule>
  </conditionalFormatting>
  <conditionalFormatting sqref="AB136">
    <cfRule type="expression" priority="6085" aboveAverage="0" equalAverage="0" bottom="0" percent="0" rank="0" text="" dxfId="36">
      <formula>#ref!="YES"</formula>
    </cfRule>
  </conditionalFormatting>
  <conditionalFormatting sqref="AC136">
    <cfRule type="expression" priority="6086" aboveAverage="0" equalAverage="0" bottom="0" percent="0" rank="0" text="" dxfId="36">
      <formula>#ref!="YES"</formula>
    </cfRule>
  </conditionalFormatting>
  <conditionalFormatting sqref="AD136">
    <cfRule type="expression" priority="6087" aboveAverage="0" equalAverage="0" bottom="0" percent="0" rank="0" text="" dxfId="36">
      <formula>#ref!="YES"</formula>
    </cfRule>
  </conditionalFormatting>
  <conditionalFormatting sqref="AE136">
    <cfRule type="expression" priority="6088" aboveAverage="0" equalAverage="0" bottom="0" percent="0" rank="0" text="" dxfId="36">
      <formula>#ref!="YES"</formula>
    </cfRule>
  </conditionalFormatting>
  <conditionalFormatting sqref="AF136">
    <cfRule type="expression" priority="6089" aboveAverage="0" equalAverage="0" bottom="0" percent="0" rank="0" text="" dxfId="36">
      <formula>#ref!="YES"</formula>
    </cfRule>
  </conditionalFormatting>
  <conditionalFormatting sqref="AG136">
    <cfRule type="expression" priority="6090" aboveAverage="0" equalAverage="0" bottom="0" percent="0" rank="0" text="" dxfId="36">
      <formula>#ref!="YES"</formula>
    </cfRule>
  </conditionalFormatting>
  <conditionalFormatting sqref="AH136">
    <cfRule type="expression" priority="6091" aboveAverage="0" equalAverage="0" bottom="0" percent="0" rank="0" text="" dxfId="36">
      <formula>#ref!="YES"</formula>
    </cfRule>
  </conditionalFormatting>
  <conditionalFormatting sqref="AI136">
    <cfRule type="expression" priority="6092" aboveAverage="0" equalAverage="0" bottom="0" percent="0" rank="0" text="" dxfId="36">
      <formula>#ref!="YES"</formula>
    </cfRule>
  </conditionalFormatting>
  <conditionalFormatting sqref="AJ136">
    <cfRule type="expression" priority="6093" aboveAverage="0" equalAverage="0" bottom="0" percent="0" rank="0" text="" dxfId="36">
      <formula>#ref!="YES"</formula>
    </cfRule>
  </conditionalFormatting>
  <conditionalFormatting sqref="B137">
    <cfRule type="expression" priority="6094" aboveAverage="0" equalAverage="0" bottom="0" percent="0" rank="0" text="" dxfId="36">
      <formula>#ref!="YES"</formula>
    </cfRule>
  </conditionalFormatting>
  <conditionalFormatting sqref="C137">
    <cfRule type="expression" priority="6095" aboveAverage="0" equalAverage="0" bottom="0" percent="0" rank="0" text="" dxfId="36">
      <formula>#ref!="YES"</formula>
    </cfRule>
  </conditionalFormatting>
  <conditionalFormatting sqref="D137">
    <cfRule type="expression" priority="6096" aboveAverage="0" equalAverage="0" bottom="0" percent="0" rank="0" text="" dxfId="36">
      <formula>#ref!="YES"</formula>
    </cfRule>
  </conditionalFormatting>
  <conditionalFormatting sqref="E137">
    <cfRule type="expression" priority="6097" aboveAverage="0" equalAverage="0" bottom="0" percent="0" rank="0" text="" dxfId="36">
      <formula>#ref!="YES"</formula>
    </cfRule>
  </conditionalFormatting>
  <conditionalFormatting sqref="F137">
    <cfRule type="expression" priority="6098" aboveAverage="0" equalAverage="0" bottom="0" percent="0" rank="0" text="" dxfId="36">
      <formula>#ref!="YES"</formula>
    </cfRule>
  </conditionalFormatting>
  <conditionalFormatting sqref="G137">
    <cfRule type="expression" priority="6099" aboveAverage="0" equalAverage="0" bottom="0" percent="0" rank="0" text="" dxfId="36">
      <formula>#ref!="YES"</formula>
    </cfRule>
  </conditionalFormatting>
  <conditionalFormatting sqref="H137">
    <cfRule type="expression" priority="6100" aboveAverage="0" equalAverage="0" bottom="0" percent="0" rank="0" text="" dxfId="36">
      <formula>#ref!="YES"</formula>
    </cfRule>
  </conditionalFormatting>
  <conditionalFormatting sqref="I137">
    <cfRule type="expression" priority="6101" aboveAverage="0" equalAverage="0" bottom="0" percent="0" rank="0" text="" dxfId="36">
      <formula>#ref!="YES"</formula>
    </cfRule>
  </conditionalFormatting>
  <conditionalFormatting sqref="J137">
    <cfRule type="expression" priority="6102" aboveAverage="0" equalAverage="0" bottom="0" percent="0" rank="0" text="" dxfId="36">
      <formula>#ref!="YES"</formula>
    </cfRule>
  </conditionalFormatting>
  <conditionalFormatting sqref="K137">
    <cfRule type="expression" priority="6103" aboveAverage="0" equalAverage="0" bottom="0" percent="0" rank="0" text="" dxfId="36">
      <formula>#ref!="YES"</formula>
    </cfRule>
  </conditionalFormatting>
  <conditionalFormatting sqref="L137">
    <cfRule type="expression" priority="6104" aboveAverage="0" equalAverage="0" bottom="0" percent="0" rank="0" text="" dxfId="36">
      <formula>#ref!="YES"</formula>
    </cfRule>
  </conditionalFormatting>
  <conditionalFormatting sqref="M137">
    <cfRule type="expression" priority="6105" aboveAverage="0" equalAverage="0" bottom="0" percent="0" rank="0" text="" dxfId="36">
      <formula>#ref!="YES"</formula>
    </cfRule>
  </conditionalFormatting>
  <conditionalFormatting sqref="N137">
    <cfRule type="expression" priority="6106" aboveAverage="0" equalAverage="0" bottom="0" percent="0" rank="0" text="" dxfId="36">
      <formula>#ref!="YES"</formula>
    </cfRule>
  </conditionalFormatting>
  <conditionalFormatting sqref="O137">
    <cfRule type="expression" priority="6107" aboveAverage="0" equalAverage="0" bottom="0" percent="0" rank="0" text="" dxfId="36">
      <formula>#ref!="YES"</formula>
    </cfRule>
  </conditionalFormatting>
  <conditionalFormatting sqref="P137">
    <cfRule type="expression" priority="6108" aboveAverage="0" equalAverage="0" bottom="0" percent="0" rank="0" text="" dxfId="36">
      <formula>#ref!="YES"</formula>
    </cfRule>
  </conditionalFormatting>
  <conditionalFormatting sqref="Q137">
    <cfRule type="expression" priority="6109" aboveAverage="0" equalAverage="0" bottom="0" percent="0" rank="0" text="" dxfId="36">
      <formula>#ref!="YES"</formula>
    </cfRule>
  </conditionalFormatting>
  <conditionalFormatting sqref="R137">
    <cfRule type="expression" priority="6110" aboveAverage="0" equalAverage="0" bottom="0" percent="0" rank="0" text="" dxfId="36">
      <formula>#ref!="YES"</formula>
    </cfRule>
  </conditionalFormatting>
  <conditionalFormatting sqref="S137">
    <cfRule type="expression" priority="6111" aboveAverage="0" equalAverage="0" bottom="0" percent="0" rank="0" text="" dxfId="36">
      <formula>#ref!="YES"</formula>
    </cfRule>
  </conditionalFormatting>
  <conditionalFormatting sqref="T137">
    <cfRule type="expression" priority="6112" aboveAverage="0" equalAverage="0" bottom="0" percent="0" rank="0" text="" dxfId="36">
      <formula>#ref!="YES"</formula>
    </cfRule>
  </conditionalFormatting>
  <conditionalFormatting sqref="U137">
    <cfRule type="expression" priority="6113" aboveAverage="0" equalAverage="0" bottom="0" percent="0" rank="0" text="" dxfId="36">
      <formula>#ref!="YES"</formula>
    </cfRule>
  </conditionalFormatting>
  <conditionalFormatting sqref="V137">
    <cfRule type="expression" priority="6114" aboveAverage="0" equalAverage="0" bottom="0" percent="0" rank="0" text="" dxfId="36">
      <formula>#ref!="YES"</formula>
    </cfRule>
  </conditionalFormatting>
  <conditionalFormatting sqref="W137">
    <cfRule type="expression" priority="6115" aboveAverage="0" equalAverage="0" bottom="0" percent="0" rank="0" text="" dxfId="36">
      <formula>#ref!="YES"</formula>
    </cfRule>
  </conditionalFormatting>
  <conditionalFormatting sqref="X137">
    <cfRule type="expression" priority="6116" aboveAverage="0" equalAverage="0" bottom="0" percent="0" rank="0" text="" dxfId="36">
      <formula>#ref!="YES"</formula>
    </cfRule>
  </conditionalFormatting>
  <conditionalFormatting sqref="Y137">
    <cfRule type="expression" priority="6117" aboveAverage="0" equalAverage="0" bottom="0" percent="0" rank="0" text="" dxfId="36">
      <formula>#ref!="YES"</formula>
    </cfRule>
  </conditionalFormatting>
  <conditionalFormatting sqref="Z137">
    <cfRule type="expression" priority="6118" aboveAverage="0" equalAverage="0" bottom="0" percent="0" rank="0" text="" dxfId="36">
      <formula>#ref!="YES"</formula>
    </cfRule>
  </conditionalFormatting>
  <conditionalFormatting sqref="AA137">
    <cfRule type="expression" priority="6119" aboveAverage="0" equalAverage="0" bottom="0" percent="0" rank="0" text="" dxfId="36">
      <formula>#ref!="YES"</formula>
    </cfRule>
  </conditionalFormatting>
  <conditionalFormatting sqref="AB137">
    <cfRule type="expression" priority="6120" aboveAverage="0" equalAverage="0" bottom="0" percent="0" rank="0" text="" dxfId="36">
      <formula>#ref!="YES"</formula>
    </cfRule>
  </conditionalFormatting>
  <conditionalFormatting sqref="AC137">
    <cfRule type="expression" priority="6121" aboveAverage="0" equalAverage="0" bottom="0" percent="0" rank="0" text="" dxfId="36">
      <formula>#ref!="YES"</formula>
    </cfRule>
  </conditionalFormatting>
  <conditionalFormatting sqref="AD137">
    <cfRule type="expression" priority="6122" aboveAverage="0" equalAverage="0" bottom="0" percent="0" rank="0" text="" dxfId="36">
      <formula>#ref!="YES"</formula>
    </cfRule>
  </conditionalFormatting>
  <conditionalFormatting sqref="AE137">
    <cfRule type="expression" priority="6123" aboveAverage="0" equalAverage="0" bottom="0" percent="0" rank="0" text="" dxfId="36">
      <formula>#ref!="YES"</formula>
    </cfRule>
  </conditionalFormatting>
  <conditionalFormatting sqref="AF137">
    <cfRule type="expression" priority="6124" aboveAverage="0" equalAverage="0" bottom="0" percent="0" rank="0" text="" dxfId="36">
      <formula>#ref!="YES"</formula>
    </cfRule>
  </conditionalFormatting>
  <conditionalFormatting sqref="AG137">
    <cfRule type="expression" priority="6125" aboveAverage="0" equalAverage="0" bottom="0" percent="0" rank="0" text="" dxfId="36">
      <formula>#ref!="YES"</formula>
    </cfRule>
  </conditionalFormatting>
  <conditionalFormatting sqref="AH137">
    <cfRule type="expression" priority="6126" aboveAverage="0" equalAverage="0" bottom="0" percent="0" rank="0" text="" dxfId="36">
      <formula>#ref!="YES"</formula>
    </cfRule>
  </conditionalFormatting>
  <conditionalFormatting sqref="AI137">
    <cfRule type="expression" priority="6127" aboveAverage="0" equalAverage="0" bottom="0" percent="0" rank="0" text="" dxfId="36">
      <formula>#ref!="YES"</formula>
    </cfRule>
  </conditionalFormatting>
  <conditionalFormatting sqref="AJ137">
    <cfRule type="expression" priority="6128" aboveAverage="0" equalAverage="0" bottom="0" percent="0" rank="0" text="" dxfId="36">
      <formula>#ref!="YES"</formula>
    </cfRule>
  </conditionalFormatting>
  <conditionalFormatting sqref="B138">
    <cfRule type="expression" priority="6129" aboveAverage="0" equalAverage="0" bottom="0" percent="0" rank="0" text="" dxfId="36">
      <formula>#ref!="YES"</formula>
    </cfRule>
  </conditionalFormatting>
  <conditionalFormatting sqref="C138">
    <cfRule type="expression" priority="6130" aboveAverage="0" equalAverage="0" bottom="0" percent="0" rank="0" text="" dxfId="36">
      <formula>#ref!="YES"</formula>
    </cfRule>
  </conditionalFormatting>
  <conditionalFormatting sqref="D138">
    <cfRule type="expression" priority="6131" aboveAverage="0" equalAverage="0" bottom="0" percent="0" rank="0" text="" dxfId="36">
      <formula>#ref!="YES"</formula>
    </cfRule>
  </conditionalFormatting>
  <conditionalFormatting sqref="E138">
    <cfRule type="expression" priority="6132" aboveAverage="0" equalAverage="0" bottom="0" percent="0" rank="0" text="" dxfId="36">
      <formula>#ref!="YES"</formula>
    </cfRule>
  </conditionalFormatting>
  <conditionalFormatting sqref="F138">
    <cfRule type="expression" priority="6133" aboveAverage="0" equalAverage="0" bottom="0" percent="0" rank="0" text="" dxfId="36">
      <formula>#ref!="YES"</formula>
    </cfRule>
  </conditionalFormatting>
  <conditionalFormatting sqref="G138">
    <cfRule type="expression" priority="6134" aboveAverage="0" equalAverage="0" bottom="0" percent="0" rank="0" text="" dxfId="36">
      <formula>#ref!="YES"</formula>
    </cfRule>
  </conditionalFormatting>
  <conditionalFormatting sqref="H138">
    <cfRule type="expression" priority="6135" aboveAverage="0" equalAverage="0" bottom="0" percent="0" rank="0" text="" dxfId="36">
      <formula>#ref!="YES"</formula>
    </cfRule>
  </conditionalFormatting>
  <conditionalFormatting sqref="I138">
    <cfRule type="expression" priority="6136" aboveAverage="0" equalAverage="0" bottom="0" percent="0" rank="0" text="" dxfId="36">
      <formula>#ref!="YES"</formula>
    </cfRule>
  </conditionalFormatting>
  <conditionalFormatting sqref="J138">
    <cfRule type="expression" priority="6137" aboveAverage="0" equalAverage="0" bottom="0" percent="0" rank="0" text="" dxfId="36">
      <formula>#ref!="YES"</formula>
    </cfRule>
  </conditionalFormatting>
  <conditionalFormatting sqref="K138">
    <cfRule type="expression" priority="6138" aboveAverage="0" equalAverage="0" bottom="0" percent="0" rank="0" text="" dxfId="36">
      <formula>#ref!="YES"</formula>
    </cfRule>
  </conditionalFormatting>
  <conditionalFormatting sqref="L138">
    <cfRule type="expression" priority="6139" aboveAverage="0" equalAverage="0" bottom="0" percent="0" rank="0" text="" dxfId="36">
      <formula>#ref!="YES"</formula>
    </cfRule>
  </conditionalFormatting>
  <conditionalFormatting sqref="M138">
    <cfRule type="expression" priority="6140" aboveAverage="0" equalAverage="0" bottom="0" percent="0" rank="0" text="" dxfId="36">
      <formula>#ref!="YES"</formula>
    </cfRule>
  </conditionalFormatting>
  <conditionalFormatting sqref="N138">
    <cfRule type="expression" priority="6141" aboveAverage="0" equalAverage="0" bottom="0" percent="0" rank="0" text="" dxfId="36">
      <formula>#ref!="YES"</formula>
    </cfRule>
  </conditionalFormatting>
  <conditionalFormatting sqref="O138">
    <cfRule type="expression" priority="6142" aboveAverage="0" equalAverage="0" bottom="0" percent="0" rank="0" text="" dxfId="36">
      <formula>#ref!="YES"</formula>
    </cfRule>
  </conditionalFormatting>
  <conditionalFormatting sqref="P138">
    <cfRule type="expression" priority="6143" aboveAverage="0" equalAverage="0" bottom="0" percent="0" rank="0" text="" dxfId="36">
      <formula>#ref!="YES"</formula>
    </cfRule>
  </conditionalFormatting>
  <conditionalFormatting sqref="Q138">
    <cfRule type="expression" priority="6144" aboveAverage="0" equalAverage="0" bottom="0" percent="0" rank="0" text="" dxfId="36">
      <formula>#ref!="YES"</formula>
    </cfRule>
  </conditionalFormatting>
  <conditionalFormatting sqref="R138">
    <cfRule type="expression" priority="6145" aboveAverage="0" equalAverage="0" bottom="0" percent="0" rank="0" text="" dxfId="36">
      <formula>#ref!="YES"</formula>
    </cfRule>
  </conditionalFormatting>
  <conditionalFormatting sqref="S138">
    <cfRule type="expression" priority="6146" aboveAverage="0" equalAverage="0" bottom="0" percent="0" rank="0" text="" dxfId="36">
      <formula>#ref!="YES"</formula>
    </cfRule>
  </conditionalFormatting>
  <conditionalFormatting sqref="T138">
    <cfRule type="expression" priority="6147" aboveAverage="0" equalAverage="0" bottom="0" percent="0" rank="0" text="" dxfId="36">
      <formula>#ref!="YES"</formula>
    </cfRule>
  </conditionalFormatting>
  <conditionalFormatting sqref="U138">
    <cfRule type="expression" priority="6148" aboveAverage="0" equalAverage="0" bottom="0" percent="0" rank="0" text="" dxfId="36">
      <formula>#ref!="YES"</formula>
    </cfRule>
  </conditionalFormatting>
  <conditionalFormatting sqref="V138">
    <cfRule type="expression" priority="6149" aboveAverage="0" equalAverage="0" bottom="0" percent="0" rank="0" text="" dxfId="36">
      <formula>#ref!="YES"</formula>
    </cfRule>
  </conditionalFormatting>
  <conditionalFormatting sqref="W138">
    <cfRule type="expression" priority="6150" aboveAverage="0" equalAverage="0" bottom="0" percent="0" rank="0" text="" dxfId="36">
      <formula>#ref!="YES"</formula>
    </cfRule>
  </conditionalFormatting>
  <conditionalFormatting sqref="X138">
    <cfRule type="expression" priority="6151" aboveAverage="0" equalAverage="0" bottom="0" percent="0" rank="0" text="" dxfId="36">
      <formula>#ref!="YES"</formula>
    </cfRule>
  </conditionalFormatting>
  <conditionalFormatting sqref="Y138">
    <cfRule type="expression" priority="6152" aboveAverage="0" equalAverage="0" bottom="0" percent="0" rank="0" text="" dxfId="36">
      <formula>#ref!="YES"</formula>
    </cfRule>
  </conditionalFormatting>
  <conditionalFormatting sqref="Z138">
    <cfRule type="expression" priority="6153" aboveAverage="0" equalAverage="0" bottom="0" percent="0" rank="0" text="" dxfId="36">
      <formula>#ref!="YES"</formula>
    </cfRule>
  </conditionalFormatting>
  <conditionalFormatting sqref="AA138">
    <cfRule type="expression" priority="6154" aboveAverage="0" equalAverage="0" bottom="0" percent="0" rank="0" text="" dxfId="36">
      <formula>#ref!="YES"</formula>
    </cfRule>
  </conditionalFormatting>
  <conditionalFormatting sqref="AB138">
    <cfRule type="expression" priority="6155" aboveAverage="0" equalAverage="0" bottom="0" percent="0" rank="0" text="" dxfId="36">
      <formula>#ref!="YES"</formula>
    </cfRule>
  </conditionalFormatting>
  <conditionalFormatting sqref="AC138">
    <cfRule type="expression" priority="6156" aboveAverage="0" equalAverage="0" bottom="0" percent="0" rank="0" text="" dxfId="36">
      <formula>#ref!="YES"</formula>
    </cfRule>
  </conditionalFormatting>
  <conditionalFormatting sqref="AD138">
    <cfRule type="expression" priority="6157" aboveAverage="0" equalAverage="0" bottom="0" percent="0" rank="0" text="" dxfId="36">
      <formula>#ref!="YES"</formula>
    </cfRule>
  </conditionalFormatting>
  <conditionalFormatting sqref="AE138">
    <cfRule type="expression" priority="6158" aboveAverage="0" equalAverage="0" bottom="0" percent="0" rank="0" text="" dxfId="36">
      <formula>#ref!="YES"</formula>
    </cfRule>
  </conditionalFormatting>
  <conditionalFormatting sqref="AF138">
    <cfRule type="expression" priority="6159" aboveAverage="0" equalAverage="0" bottom="0" percent="0" rank="0" text="" dxfId="36">
      <formula>#ref!="YES"</formula>
    </cfRule>
  </conditionalFormatting>
  <conditionalFormatting sqref="AG138">
    <cfRule type="expression" priority="6160" aboveAverage="0" equalAverage="0" bottom="0" percent="0" rank="0" text="" dxfId="36">
      <formula>#ref!="YES"</formula>
    </cfRule>
  </conditionalFormatting>
  <conditionalFormatting sqref="AH138">
    <cfRule type="expression" priority="6161" aboveAverage="0" equalAverage="0" bottom="0" percent="0" rank="0" text="" dxfId="36">
      <formula>#ref!="YES"</formula>
    </cfRule>
  </conditionalFormatting>
  <conditionalFormatting sqref="AI138">
    <cfRule type="expression" priority="6162" aboveAverage="0" equalAverage="0" bottom="0" percent="0" rank="0" text="" dxfId="36">
      <formula>#ref!="YES"</formula>
    </cfRule>
  </conditionalFormatting>
  <conditionalFormatting sqref="AJ138">
    <cfRule type="expression" priority="6163" aboveAverage="0" equalAverage="0" bottom="0" percent="0" rank="0" text="" dxfId="36">
      <formula>#ref!="YES"</formula>
    </cfRule>
  </conditionalFormatting>
  <conditionalFormatting sqref="B139">
    <cfRule type="expression" priority="6164" aboveAverage="0" equalAverage="0" bottom="0" percent="0" rank="0" text="" dxfId="36">
      <formula>#ref!="YES"</formula>
    </cfRule>
  </conditionalFormatting>
  <conditionalFormatting sqref="C139">
    <cfRule type="expression" priority="6165" aboveAverage="0" equalAverage="0" bottom="0" percent="0" rank="0" text="" dxfId="36">
      <formula>#ref!="YES"</formula>
    </cfRule>
  </conditionalFormatting>
  <conditionalFormatting sqref="D139">
    <cfRule type="expression" priority="6166" aboveAverage="0" equalAverage="0" bottom="0" percent="0" rank="0" text="" dxfId="36">
      <formula>#ref!="YES"</formula>
    </cfRule>
  </conditionalFormatting>
  <conditionalFormatting sqref="E139">
    <cfRule type="expression" priority="6167" aboveAverage="0" equalAverage="0" bottom="0" percent="0" rank="0" text="" dxfId="36">
      <formula>#ref!="YES"</formula>
    </cfRule>
  </conditionalFormatting>
  <conditionalFormatting sqref="F139">
    <cfRule type="expression" priority="6168" aboveAverage="0" equalAverage="0" bottom="0" percent="0" rank="0" text="" dxfId="36">
      <formula>#ref!="YES"</formula>
    </cfRule>
  </conditionalFormatting>
  <conditionalFormatting sqref="G139">
    <cfRule type="expression" priority="6169" aboveAverage="0" equalAverage="0" bottom="0" percent="0" rank="0" text="" dxfId="36">
      <formula>#ref!="YES"</formula>
    </cfRule>
  </conditionalFormatting>
  <conditionalFormatting sqref="H139">
    <cfRule type="expression" priority="6170" aboveAverage="0" equalAverage="0" bottom="0" percent="0" rank="0" text="" dxfId="36">
      <formula>#ref!="YES"</formula>
    </cfRule>
  </conditionalFormatting>
  <conditionalFormatting sqref="I139">
    <cfRule type="expression" priority="6171" aboveAverage="0" equalAverage="0" bottom="0" percent="0" rank="0" text="" dxfId="36">
      <formula>#ref!="YES"</formula>
    </cfRule>
  </conditionalFormatting>
  <conditionalFormatting sqref="J139">
    <cfRule type="expression" priority="6172" aboveAverage="0" equalAverage="0" bottom="0" percent="0" rank="0" text="" dxfId="36">
      <formula>#ref!="YES"</formula>
    </cfRule>
  </conditionalFormatting>
  <conditionalFormatting sqref="K139">
    <cfRule type="expression" priority="6173" aboveAverage="0" equalAverage="0" bottom="0" percent="0" rank="0" text="" dxfId="36">
      <formula>#ref!="YES"</formula>
    </cfRule>
  </conditionalFormatting>
  <conditionalFormatting sqref="L139">
    <cfRule type="expression" priority="6174" aboveAverage="0" equalAverage="0" bottom="0" percent="0" rank="0" text="" dxfId="36">
      <formula>#ref!="YES"</formula>
    </cfRule>
  </conditionalFormatting>
  <conditionalFormatting sqref="M139">
    <cfRule type="expression" priority="6175" aboveAverage="0" equalAverage="0" bottom="0" percent="0" rank="0" text="" dxfId="36">
      <formula>#ref!="YES"</formula>
    </cfRule>
  </conditionalFormatting>
  <conditionalFormatting sqref="N139">
    <cfRule type="expression" priority="6176" aboveAverage="0" equalAverage="0" bottom="0" percent="0" rank="0" text="" dxfId="36">
      <formula>#ref!="YES"</formula>
    </cfRule>
  </conditionalFormatting>
  <conditionalFormatting sqref="O139">
    <cfRule type="expression" priority="6177" aboveAverage="0" equalAverage="0" bottom="0" percent="0" rank="0" text="" dxfId="36">
      <formula>#ref!="YES"</formula>
    </cfRule>
  </conditionalFormatting>
  <conditionalFormatting sqref="P139">
    <cfRule type="expression" priority="6178" aboveAverage="0" equalAverage="0" bottom="0" percent="0" rank="0" text="" dxfId="36">
      <formula>#ref!="YES"</formula>
    </cfRule>
  </conditionalFormatting>
  <conditionalFormatting sqref="Q139">
    <cfRule type="expression" priority="6179" aboveAverage="0" equalAverage="0" bottom="0" percent="0" rank="0" text="" dxfId="36">
      <formula>#ref!="YES"</formula>
    </cfRule>
  </conditionalFormatting>
  <conditionalFormatting sqref="R139">
    <cfRule type="expression" priority="6180" aboveAverage="0" equalAverage="0" bottom="0" percent="0" rank="0" text="" dxfId="36">
      <formula>#ref!="YES"</formula>
    </cfRule>
  </conditionalFormatting>
  <conditionalFormatting sqref="S139">
    <cfRule type="expression" priority="6181" aboveAverage="0" equalAverage="0" bottom="0" percent="0" rank="0" text="" dxfId="36">
      <formula>#ref!="YES"</formula>
    </cfRule>
  </conditionalFormatting>
  <conditionalFormatting sqref="T139">
    <cfRule type="expression" priority="6182" aboveAverage="0" equalAverage="0" bottom="0" percent="0" rank="0" text="" dxfId="36">
      <formula>#ref!="YES"</formula>
    </cfRule>
  </conditionalFormatting>
  <conditionalFormatting sqref="U139">
    <cfRule type="expression" priority="6183" aboveAverage="0" equalAverage="0" bottom="0" percent="0" rank="0" text="" dxfId="36">
      <formula>#ref!="YES"</formula>
    </cfRule>
  </conditionalFormatting>
  <conditionalFormatting sqref="V139">
    <cfRule type="expression" priority="6184" aboveAverage="0" equalAverage="0" bottom="0" percent="0" rank="0" text="" dxfId="36">
      <formula>#ref!="YES"</formula>
    </cfRule>
  </conditionalFormatting>
  <conditionalFormatting sqref="W139">
    <cfRule type="expression" priority="6185" aboveAverage="0" equalAverage="0" bottom="0" percent="0" rank="0" text="" dxfId="36">
      <formula>#ref!="YES"</formula>
    </cfRule>
  </conditionalFormatting>
  <conditionalFormatting sqref="X139">
    <cfRule type="expression" priority="6186" aboveAverage="0" equalAverage="0" bottom="0" percent="0" rank="0" text="" dxfId="36">
      <formula>#ref!="YES"</formula>
    </cfRule>
  </conditionalFormatting>
  <conditionalFormatting sqref="Y139">
    <cfRule type="expression" priority="6187" aboveAverage="0" equalAverage="0" bottom="0" percent="0" rank="0" text="" dxfId="36">
      <formula>#ref!="YES"</formula>
    </cfRule>
  </conditionalFormatting>
  <conditionalFormatting sqref="Z139">
    <cfRule type="expression" priority="6188" aboveAverage="0" equalAverage="0" bottom="0" percent="0" rank="0" text="" dxfId="36">
      <formula>#ref!="YES"</formula>
    </cfRule>
  </conditionalFormatting>
  <conditionalFormatting sqref="AA139">
    <cfRule type="expression" priority="6189" aboveAverage="0" equalAverage="0" bottom="0" percent="0" rank="0" text="" dxfId="36">
      <formula>#ref!="YES"</formula>
    </cfRule>
  </conditionalFormatting>
  <conditionalFormatting sqref="AB139">
    <cfRule type="expression" priority="6190" aboveAverage="0" equalAverage="0" bottom="0" percent="0" rank="0" text="" dxfId="36">
      <formula>#ref!="YES"</formula>
    </cfRule>
  </conditionalFormatting>
  <conditionalFormatting sqref="AC139">
    <cfRule type="expression" priority="6191" aboveAverage="0" equalAverage="0" bottom="0" percent="0" rank="0" text="" dxfId="36">
      <formula>#ref!="YES"</formula>
    </cfRule>
  </conditionalFormatting>
  <conditionalFormatting sqref="AD139">
    <cfRule type="expression" priority="6192" aboveAverage="0" equalAverage="0" bottom="0" percent="0" rank="0" text="" dxfId="36">
      <formula>#ref!="YES"</formula>
    </cfRule>
  </conditionalFormatting>
  <conditionalFormatting sqref="AE139">
    <cfRule type="expression" priority="6193" aboveAverage="0" equalAverage="0" bottom="0" percent="0" rank="0" text="" dxfId="36">
      <formula>#ref!="YES"</formula>
    </cfRule>
  </conditionalFormatting>
  <conditionalFormatting sqref="AF139">
    <cfRule type="expression" priority="6194" aboveAverage="0" equalAverage="0" bottom="0" percent="0" rank="0" text="" dxfId="36">
      <formula>#ref!="YES"</formula>
    </cfRule>
  </conditionalFormatting>
  <conditionalFormatting sqref="AG139">
    <cfRule type="expression" priority="6195" aboveAverage="0" equalAverage="0" bottom="0" percent="0" rank="0" text="" dxfId="36">
      <formula>#ref!="YES"</formula>
    </cfRule>
  </conditionalFormatting>
  <conditionalFormatting sqref="AH139">
    <cfRule type="expression" priority="6196" aboveAverage="0" equalAverage="0" bottom="0" percent="0" rank="0" text="" dxfId="36">
      <formula>#ref!="YES"</formula>
    </cfRule>
  </conditionalFormatting>
  <conditionalFormatting sqref="AI139">
    <cfRule type="expression" priority="6197" aboveAverage="0" equalAverage="0" bottom="0" percent="0" rank="0" text="" dxfId="36">
      <formula>#ref!="YES"</formula>
    </cfRule>
  </conditionalFormatting>
  <conditionalFormatting sqref="AJ139">
    <cfRule type="expression" priority="6198" aboveAverage="0" equalAverage="0" bottom="0" percent="0" rank="0" text="" dxfId="36">
      <formula>#ref!="YES"</formula>
    </cfRule>
  </conditionalFormatting>
  <conditionalFormatting sqref="B140">
    <cfRule type="expression" priority="6199" aboveAverage="0" equalAverage="0" bottom="0" percent="0" rank="0" text="" dxfId="36">
      <formula>#ref!="YES"</formula>
    </cfRule>
  </conditionalFormatting>
  <conditionalFormatting sqref="C140">
    <cfRule type="expression" priority="6200" aboveAverage="0" equalAverage="0" bottom="0" percent="0" rank="0" text="" dxfId="36">
      <formula>#ref!="YES"</formula>
    </cfRule>
  </conditionalFormatting>
  <conditionalFormatting sqref="D140">
    <cfRule type="expression" priority="6201" aboveAverage="0" equalAverage="0" bottom="0" percent="0" rank="0" text="" dxfId="36">
      <formula>#ref!="YES"</formula>
    </cfRule>
  </conditionalFormatting>
  <conditionalFormatting sqref="E140">
    <cfRule type="expression" priority="6202" aboveAverage="0" equalAverage="0" bottom="0" percent="0" rank="0" text="" dxfId="36">
      <formula>#ref!="YES"</formula>
    </cfRule>
  </conditionalFormatting>
  <conditionalFormatting sqref="F140">
    <cfRule type="expression" priority="6203" aboveAverage="0" equalAverage="0" bottom="0" percent="0" rank="0" text="" dxfId="36">
      <formula>#ref!="YES"</formula>
    </cfRule>
  </conditionalFormatting>
  <conditionalFormatting sqref="G140">
    <cfRule type="expression" priority="6204" aboveAverage="0" equalAverage="0" bottom="0" percent="0" rank="0" text="" dxfId="36">
      <formula>#ref!="YES"</formula>
    </cfRule>
  </conditionalFormatting>
  <conditionalFormatting sqref="H140">
    <cfRule type="expression" priority="6205" aboveAverage="0" equalAverage="0" bottom="0" percent="0" rank="0" text="" dxfId="36">
      <formula>#ref!="YES"</formula>
    </cfRule>
  </conditionalFormatting>
  <conditionalFormatting sqref="I140">
    <cfRule type="expression" priority="6206" aboveAverage="0" equalAverage="0" bottom="0" percent="0" rank="0" text="" dxfId="36">
      <formula>#ref!="YES"</formula>
    </cfRule>
  </conditionalFormatting>
  <conditionalFormatting sqref="J140">
    <cfRule type="expression" priority="6207" aboveAverage="0" equalAverage="0" bottom="0" percent="0" rank="0" text="" dxfId="36">
      <formula>#ref!="YES"</formula>
    </cfRule>
  </conditionalFormatting>
  <conditionalFormatting sqref="K140">
    <cfRule type="expression" priority="6208" aboveAverage="0" equalAverage="0" bottom="0" percent="0" rank="0" text="" dxfId="36">
      <formula>#ref!="YES"</formula>
    </cfRule>
  </conditionalFormatting>
  <conditionalFormatting sqref="L140">
    <cfRule type="expression" priority="6209" aboveAverage="0" equalAverage="0" bottom="0" percent="0" rank="0" text="" dxfId="36">
      <formula>#ref!="YES"</formula>
    </cfRule>
  </conditionalFormatting>
  <conditionalFormatting sqref="M140">
    <cfRule type="expression" priority="6210" aboveAverage="0" equalAverage="0" bottom="0" percent="0" rank="0" text="" dxfId="36">
      <formula>#ref!="YES"</formula>
    </cfRule>
  </conditionalFormatting>
  <conditionalFormatting sqref="N140">
    <cfRule type="expression" priority="6211" aboveAverage="0" equalAverage="0" bottom="0" percent="0" rank="0" text="" dxfId="36">
      <formula>#ref!="YES"</formula>
    </cfRule>
  </conditionalFormatting>
  <conditionalFormatting sqref="O140">
    <cfRule type="expression" priority="6212" aboveAverage="0" equalAverage="0" bottom="0" percent="0" rank="0" text="" dxfId="36">
      <formula>#ref!="YES"</formula>
    </cfRule>
  </conditionalFormatting>
  <conditionalFormatting sqref="P140">
    <cfRule type="expression" priority="6213" aboveAverage="0" equalAverage="0" bottom="0" percent="0" rank="0" text="" dxfId="36">
      <formula>#ref!="YES"</formula>
    </cfRule>
  </conditionalFormatting>
  <conditionalFormatting sqref="Q140">
    <cfRule type="expression" priority="6214" aboveAverage="0" equalAverage="0" bottom="0" percent="0" rank="0" text="" dxfId="36">
      <formula>#ref!="YES"</formula>
    </cfRule>
  </conditionalFormatting>
  <conditionalFormatting sqref="R140">
    <cfRule type="expression" priority="6215" aboveAverage="0" equalAverage="0" bottom="0" percent="0" rank="0" text="" dxfId="36">
      <formula>#ref!="YES"</formula>
    </cfRule>
  </conditionalFormatting>
  <conditionalFormatting sqref="S140">
    <cfRule type="expression" priority="6216" aboveAverage="0" equalAverage="0" bottom="0" percent="0" rank="0" text="" dxfId="36">
      <formula>#ref!="YES"</formula>
    </cfRule>
  </conditionalFormatting>
  <conditionalFormatting sqref="T140">
    <cfRule type="expression" priority="6217" aboveAverage="0" equalAverage="0" bottom="0" percent="0" rank="0" text="" dxfId="36">
      <formula>#ref!="YES"</formula>
    </cfRule>
  </conditionalFormatting>
  <conditionalFormatting sqref="U140">
    <cfRule type="expression" priority="6218" aboveAverage="0" equalAverage="0" bottom="0" percent="0" rank="0" text="" dxfId="36">
      <formula>#ref!="YES"</formula>
    </cfRule>
  </conditionalFormatting>
  <conditionalFormatting sqref="V140">
    <cfRule type="expression" priority="6219" aboveAverage="0" equalAverage="0" bottom="0" percent="0" rank="0" text="" dxfId="36">
      <formula>#ref!="YES"</formula>
    </cfRule>
  </conditionalFormatting>
  <conditionalFormatting sqref="W140">
    <cfRule type="expression" priority="6220" aboveAverage="0" equalAverage="0" bottom="0" percent="0" rank="0" text="" dxfId="36">
      <formula>#ref!="YES"</formula>
    </cfRule>
  </conditionalFormatting>
  <conditionalFormatting sqref="X140">
    <cfRule type="expression" priority="6221" aboveAverage="0" equalAverage="0" bottom="0" percent="0" rank="0" text="" dxfId="36">
      <formula>#ref!="YES"</formula>
    </cfRule>
  </conditionalFormatting>
  <conditionalFormatting sqref="Y140">
    <cfRule type="expression" priority="6222" aboveAverage="0" equalAverage="0" bottom="0" percent="0" rank="0" text="" dxfId="36">
      <formula>#ref!="YES"</formula>
    </cfRule>
  </conditionalFormatting>
  <conditionalFormatting sqref="Z140">
    <cfRule type="expression" priority="6223" aboveAverage="0" equalAverage="0" bottom="0" percent="0" rank="0" text="" dxfId="36">
      <formula>#ref!="YES"</formula>
    </cfRule>
  </conditionalFormatting>
  <conditionalFormatting sqref="AA140">
    <cfRule type="expression" priority="6224" aboveAverage="0" equalAverage="0" bottom="0" percent="0" rank="0" text="" dxfId="36">
      <formula>#ref!="YES"</formula>
    </cfRule>
  </conditionalFormatting>
  <conditionalFormatting sqref="AB140">
    <cfRule type="expression" priority="6225" aboveAverage="0" equalAverage="0" bottom="0" percent="0" rank="0" text="" dxfId="36">
      <formula>#ref!="YES"</formula>
    </cfRule>
  </conditionalFormatting>
  <conditionalFormatting sqref="AC140">
    <cfRule type="expression" priority="6226" aboveAverage="0" equalAverage="0" bottom="0" percent="0" rank="0" text="" dxfId="36">
      <formula>#ref!="YES"</formula>
    </cfRule>
  </conditionalFormatting>
  <conditionalFormatting sqref="AD140">
    <cfRule type="expression" priority="6227" aboveAverage="0" equalAverage="0" bottom="0" percent="0" rank="0" text="" dxfId="36">
      <formula>#ref!="YES"</formula>
    </cfRule>
  </conditionalFormatting>
  <conditionalFormatting sqref="AE140">
    <cfRule type="expression" priority="6228" aboveAverage="0" equalAverage="0" bottom="0" percent="0" rank="0" text="" dxfId="36">
      <formula>#ref!="YES"</formula>
    </cfRule>
  </conditionalFormatting>
  <conditionalFormatting sqref="AF140">
    <cfRule type="expression" priority="6229" aboveAverage="0" equalAverage="0" bottom="0" percent="0" rank="0" text="" dxfId="36">
      <formula>#ref!="YES"</formula>
    </cfRule>
  </conditionalFormatting>
  <conditionalFormatting sqref="AG140">
    <cfRule type="expression" priority="6230" aboveAverage="0" equalAverage="0" bottom="0" percent="0" rank="0" text="" dxfId="36">
      <formula>#ref!="YES"</formula>
    </cfRule>
  </conditionalFormatting>
  <conditionalFormatting sqref="AH140">
    <cfRule type="expression" priority="6231" aboveAverage="0" equalAverage="0" bottom="0" percent="0" rank="0" text="" dxfId="36">
      <formula>#ref!="YES"</formula>
    </cfRule>
  </conditionalFormatting>
  <conditionalFormatting sqref="AI140">
    <cfRule type="expression" priority="6232" aboveAverage="0" equalAverage="0" bottom="0" percent="0" rank="0" text="" dxfId="36">
      <formula>#ref!="YES"</formula>
    </cfRule>
  </conditionalFormatting>
  <conditionalFormatting sqref="AJ140">
    <cfRule type="expression" priority="6233" aboveAverage="0" equalAverage="0" bottom="0" percent="0" rank="0" text="" dxfId="36">
      <formula>#ref!="YES"</formula>
    </cfRule>
  </conditionalFormatting>
  <conditionalFormatting sqref="B141">
    <cfRule type="expression" priority="6234" aboveAverage="0" equalAverage="0" bottom="0" percent="0" rank="0" text="" dxfId="36">
      <formula>#ref!="YES"</formula>
    </cfRule>
  </conditionalFormatting>
  <conditionalFormatting sqref="C141">
    <cfRule type="expression" priority="6235" aboveAverage="0" equalAverage="0" bottom="0" percent="0" rank="0" text="" dxfId="36">
      <formula>#ref!="YES"</formula>
    </cfRule>
  </conditionalFormatting>
  <conditionalFormatting sqref="D141">
    <cfRule type="expression" priority="6236" aboveAverage="0" equalAverage="0" bottom="0" percent="0" rank="0" text="" dxfId="36">
      <formula>#ref!="YES"</formula>
    </cfRule>
  </conditionalFormatting>
  <conditionalFormatting sqref="E141">
    <cfRule type="expression" priority="6237" aboveAverage="0" equalAverage="0" bottom="0" percent="0" rank="0" text="" dxfId="36">
      <formula>#ref!="YES"</formula>
    </cfRule>
  </conditionalFormatting>
  <conditionalFormatting sqref="F141">
    <cfRule type="expression" priority="6238" aboveAverage="0" equalAverage="0" bottom="0" percent="0" rank="0" text="" dxfId="36">
      <formula>#ref!="YES"</formula>
    </cfRule>
  </conditionalFormatting>
  <conditionalFormatting sqref="G141">
    <cfRule type="expression" priority="6239" aboveAverage="0" equalAverage="0" bottom="0" percent="0" rank="0" text="" dxfId="36">
      <formula>#ref!="YES"</formula>
    </cfRule>
  </conditionalFormatting>
  <conditionalFormatting sqref="H141">
    <cfRule type="expression" priority="6240" aboveAverage="0" equalAverage="0" bottom="0" percent="0" rank="0" text="" dxfId="36">
      <formula>#ref!="YES"</formula>
    </cfRule>
  </conditionalFormatting>
  <conditionalFormatting sqref="I141">
    <cfRule type="expression" priority="6241" aboveAverage="0" equalAverage="0" bottom="0" percent="0" rank="0" text="" dxfId="36">
      <formula>#ref!="YES"</formula>
    </cfRule>
  </conditionalFormatting>
  <conditionalFormatting sqref="J141">
    <cfRule type="expression" priority="6242" aboveAverage="0" equalAverage="0" bottom="0" percent="0" rank="0" text="" dxfId="36">
      <formula>#ref!="YES"</formula>
    </cfRule>
  </conditionalFormatting>
  <conditionalFormatting sqref="K141">
    <cfRule type="expression" priority="6243" aboveAverage="0" equalAverage="0" bottom="0" percent="0" rank="0" text="" dxfId="36">
      <formula>#ref!="YES"</formula>
    </cfRule>
  </conditionalFormatting>
  <conditionalFormatting sqref="L141">
    <cfRule type="expression" priority="6244" aboveAverage="0" equalAverage="0" bottom="0" percent="0" rank="0" text="" dxfId="36">
      <formula>#ref!="YES"</formula>
    </cfRule>
  </conditionalFormatting>
  <conditionalFormatting sqref="M141">
    <cfRule type="expression" priority="6245" aboveAverage="0" equalAverage="0" bottom="0" percent="0" rank="0" text="" dxfId="36">
      <formula>#ref!="YES"</formula>
    </cfRule>
  </conditionalFormatting>
  <conditionalFormatting sqref="N141">
    <cfRule type="expression" priority="6246" aboveAverage="0" equalAverage="0" bottom="0" percent="0" rank="0" text="" dxfId="36">
      <formula>#ref!="YES"</formula>
    </cfRule>
  </conditionalFormatting>
  <conditionalFormatting sqref="O141">
    <cfRule type="expression" priority="6247" aboveAverage="0" equalAverage="0" bottom="0" percent="0" rank="0" text="" dxfId="36">
      <formula>#ref!="YES"</formula>
    </cfRule>
  </conditionalFormatting>
  <conditionalFormatting sqref="P141">
    <cfRule type="expression" priority="6248" aboveAverage="0" equalAverage="0" bottom="0" percent="0" rank="0" text="" dxfId="36">
      <formula>#ref!="YES"</formula>
    </cfRule>
  </conditionalFormatting>
  <conditionalFormatting sqref="Q141">
    <cfRule type="expression" priority="6249" aboveAverage="0" equalAverage="0" bottom="0" percent="0" rank="0" text="" dxfId="36">
      <formula>#ref!="YES"</formula>
    </cfRule>
  </conditionalFormatting>
  <conditionalFormatting sqref="R141">
    <cfRule type="expression" priority="6250" aboveAverage="0" equalAverage="0" bottom="0" percent="0" rank="0" text="" dxfId="36">
      <formula>#ref!="YES"</formula>
    </cfRule>
  </conditionalFormatting>
  <conditionalFormatting sqref="S141">
    <cfRule type="expression" priority="6251" aboveAverage="0" equalAverage="0" bottom="0" percent="0" rank="0" text="" dxfId="36">
      <formula>#ref!="YES"</formula>
    </cfRule>
  </conditionalFormatting>
  <conditionalFormatting sqref="T141">
    <cfRule type="expression" priority="6252" aboveAverage="0" equalAverage="0" bottom="0" percent="0" rank="0" text="" dxfId="36">
      <formula>#ref!="YES"</formula>
    </cfRule>
  </conditionalFormatting>
  <conditionalFormatting sqref="U141">
    <cfRule type="expression" priority="6253" aboveAverage="0" equalAverage="0" bottom="0" percent="0" rank="0" text="" dxfId="36">
      <formula>#ref!="YES"</formula>
    </cfRule>
  </conditionalFormatting>
  <conditionalFormatting sqref="V141">
    <cfRule type="expression" priority="6254" aboveAverage="0" equalAverage="0" bottom="0" percent="0" rank="0" text="" dxfId="36">
      <formula>#ref!="YES"</formula>
    </cfRule>
  </conditionalFormatting>
  <conditionalFormatting sqref="W141">
    <cfRule type="expression" priority="6255" aboveAverage="0" equalAverage="0" bottom="0" percent="0" rank="0" text="" dxfId="36">
      <formula>#ref!="YES"</formula>
    </cfRule>
  </conditionalFormatting>
  <conditionalFormatting sqref="X141">
    <cfRule type="expression" priority="6256" aboveAverage="0" equalAverage="0" bottom="0" percent="0" rank="0" text="" dxfId="36">
      <formula>#ref!="YES"</formula>
    </cfRule>
  </conditionalFormatting>
  <conditionalFormatting sqref="Y141">
    <cfRule type="expression" priority="6257" aboveAverage="0" equalAverage="0" bottom="0" percent="0" rank="0" text="" dxfId="36">
      <formula>#ref!="YES"</formula>
    </cfRule>
  </conditionalFormatting>
  <conditionalFormatting sqref="Z141">
    <cfRule type="expression" priority="6258" aboveAverage="0" equalAverage="0" bottom="0" percent="0" rank="0" text="" dxfId="36">
      <formula>#ref!="YES"</formula>
    </cfRule>
  </conditionalFormatting>
  <conditionalFormatting sqref="AA141">
    <cfRule type="expression" priority="6259" aboveAverage="0" equalAverage="0" bottom="0" percent="0" rank="0" text="" dxfId="36">
      <formula>#ref!="YES"</formula>
    </cfRule>
  </conditionalFormatting>
  <conditionalFormatting sqref="AB141">
    <cfRule type="expression" priority="6260" aboveAverage="0" equalAverage="0" bottom="0" percent="0" rank="0" text="" dxfId="36">
      <formula>#ref!="YES"</formula>
    </cfRule>
  </conditionalFormatting>
  <conditionalFormatting sqref="AC141">
    <cfRule type="expression" priority="6261" aboveAverage="0" equalAverage="0" bottom="0" percent="0" rank="0" text="" dxfId="36">
      <formula>#ref!="YES"</formula>
    </cfRule>
  </conditionalFormatting>
  <conditionalFormatting sqref="AD141">
    <cfRule type="expression" priority="6262" aboveAverage="0" equalAverage="0" bottom="0" percent="0" rank="0" text="" dxfId="36">
      <formula>#ref!="YES"</formula>
    </cfRule>
  </conditionalFormatting>
  <conditionalFormatting sqref="AE141">
    <cfRule type="expression" priority="6263" aboveAverage="0" equalAverage="0" bottom="0" percent="0" rank="0" text="" dxfId="36">
      <formula>#ref!="YES"</formula>
    </cfRule>
  </conditionalFormatting>
  <conditionalFormatting sqref="AF141">
    <cfRule type="expression" priority="6264" aboveAverage="0" equalAverage="0" bottom="0" percent="0" rank="0" text="" dxfId="36">
      <formula>#ref!="YES"</formula>
    </cfRule>
  </conditionalFormatting>
  <conditionalFormatting sqref="AG141">
    <cfRule type="expression" priority="6265" aboveAverage="0" equalAverage="0" bottom="0" percent="0" rank="0" text="" dxfId="36">
      <formula>#ref!="YES"</formula>
    </cfRule>
  </conditionalFormatting>
  <conditionalFormatting sqref="AH141">
    <cfRule type="expression" priority="6266" aboveAverage="0" equalAverage="0" bottom="0" percent="0" rank="0" text="" dxfId="36">
      <formula>#ref!="YES"</formula>
    </cfRule>
  </conditionalFormatting>
  <conditionalFormatting sqref="AI141">
    <cfRule type="expression" priority="6267" aboveAverage="0" equalAverage="0" bottom="0" percent="0" rank="0" text="" dxfId="36">
      <formula>#ref!="YES"</formula>
    </cfRule>
  </conditionalFormatting>
  <conditionalFormatting sqref="AJ141">
    <cfRule type="expression" priority="6268" aboveAverage="0" equalAverage="0" bottom="0" percent="0" rank="0" text="" dxfId="36">
      <formula>#ref!="YES"</formula>
    </cfRule>
  </conditionalFormatting>
  <conditionalFormatting sqref="B142">
    <cfRule type="expression" priority="6269" aboveAverage="0" equalAverage="0" bottom="0" percent="0" rank="0" text="" dxfId="36">
      <formula>#ref!="YES"</formula>
    </cfRule>
  </conditionalFormatting>
  <conditionalFormatting sqref="C142">
    <cfRule type="expression" priority="6270" aboveAverage="0" equalAverage="0" bottom="0" percent="0" rank="0" text="" dxfId="36">
      <formula>#ref!="YES"</formula>
    </cfRule>
  </conditionalFormatting>
  <conditionalFormatting sqref="D142">
    <cfRule type="expression" priority="6271" aboveAverage="0" equalAverage="0" bottom="0" percent="0" rank="0" text="" dxfId="36">
      <formula>#ref!="YES"</formula>
    </cfRule>
  </conditionalFormatting>
  <conditionalFormatting sqref="E142">
    <cfRule type="expression" priority="6272" aboveAverage="0" equalAverage="0" bottom="0" percent="0" rank="0" text="" dxfId="36">
      <formula>#ref!="YES"</formula>
    </cfRule>
  </conditionalFormatting>
  <conditionalFormatting sqref="F142">
    <cfRule type="expression" priority="6273" aboveAverage="0" equalAverage="0" bottom="0" percent="0" rank="0" text="" dxfId="36">
      <formula>#ref!="YES"</formula>
    </cfRule>
  </conditionalFormatting>
  <conditionalFormatting sqref="G142">
    <cfRule type="expression" priority="6274" aboveAverage="0" equalAverage="0" bottom="0" percent="0" rank="0" text="" dxfId="36">
      <formula>#ref!="YES"</formula>
    </cfRule>
  </conditionalFormatting>
  <conditionalFormatting sqref="H142">
    <cfRule type="expression" priority="6275" aboveAverage="0" equalAverage="0" bottom="0" percent="0" rank="0" text="" dxfId="36">
      <formula>#ref!="YES"</formula>
    </cfRule>
  </conditionalFormatting>
  <conditionalFormatting sqref="I142">
    <cfRule type="expression" priority="6276" aboveAverage="0" equalAverage="0" bottom="0" percent="0" rank="0" text="" dxfId="36">
      <formula>#ref!="YES"</formula>
    </cfRule>
  </conditionalFormatting>
  <conditionalFormatting sqref="J142">
    <cfRule type="expression" priority="6277" aboveAverage="0" equalAverage="0" bottom="0" percent="0" rank="0" text="" dxfId="36">
      <formula>#ref!="YES"</formula>
    </cfRule>
  </conditionalFormatting>
  <conditionalFormatting sqref="K142">
    <cfRule type="expression" priority="6278" aboveAverage="0" equalAverage="0" bottom="0" percent="0" rank="0" text="" dxfId="36">
      <formula>#ref!="YES"</formula>
    </cfRule>
  </conditionalFormatting>
  <conditionalFormatting sqref="L142">
    <cfRule type="expression" priority="6279" aboveAverage="0" equalAverage="0" bottom="0" percent="0" rank="0" text="" dxfId="36">
      <formula>#ref!="YES"</formula>
    </cfRule>
  </conditionalFormatting>
  <conditionalFormatting sqref="M142">
    <cfRule type="expression" priority="6280" aboveAverage="0" equalAverage="0" bottom="0" percent="0" rank="0" text="" dxfId="36">
      <formula>#ref!="YES"</formula>
    </cfRule>
  </conditionalFormatting>
  <conditionalFormatting sqref="N142">
    <cfRule type="expression" priority="6281" aboveAverage="0" equalAverage="0" bottom="0" percent="0" rank="0" text="" dxfId="36">
      <formula>#ref!="YES"</formula>
    </cfRule>
  </conditionalFormatting>
  <conditionalFormatting sqref="O142">
    <cfRule type="expression" priority="6282" aboveAverage="0" equalAverage="0" bottom="0" percent="0" rank="0" text="" dxfId="36">
      <formula>#ref!="YES"</formula>
    </cfRule>
  </conditionalFormatting>
  <conditionalFormatting sqref="P142">
    <cfRule type="expression" priority="6283" aboveAverage="0" equalAverage="0" bottom="0" percent="0" rank="0" text="" dxfId="36">
      <formula>#ref!="YES"</formula>
    </cfRule>
  </conditionalFormatting>
  <conditionalFormatting sqref="Q142">
    <cfRule type="expression" priority="6284" aboveAverage="0" equalAverage="0" bottom="0" percent="0" rank="0" text="" dxfId="36">
      <formula>#ref!="YES"</formula>
    </cfRule>
  </conditionalFormatting>
  <conditionalFormatting sqref="R142">
    <cfRule type="expression" priority="6285" aboveAverage="0" equalAverage="0" bottom="0" percent="0" rank="0" text="" dxfId="36">
      <formula>#ref!="YES"</formula>
    </cfRule>
  </conditionalFormatting>
  <conditionalFormatting sqref="S142">
    <cfRule type="expression" priority="6286" aboveAverage="0" equalAverage="0" bottom="0" percent="0" rank="0" text="" dxfId="36">
      <formula>#ref!="YES"</formula>
    </cfRule>
  </conditionalFormatting>
  <conditionalFormatting sqref="T142">
    <cfRule type="expression" priority="6287" aboveAverage="0" equalAverage="0" bottom="0" percent="0" rank="0" text="" dxfId="36">
      <formula>#ref!="YES"</formula>
    </cfRule>
  </conditionalFormatting>
  <conditionalFormatting sqref="U142">
    <cfRule type="expression" priority="6288" aboveAverage="0" equalAverage="0" bottom="0" percent="0" rank="0" text="" dxfId="36">
      <formula>#ref!="YES"</formula>
    </cfRule>
  </conditionalFormatting>
  <conditionalFormatting sqref="V142">
    <cfRule type="expression" priority="6289" aboveAverage="0" equalAverage="0" bottom="0" percent="0" rank="0" text="" dxfId="36">
      <formula>#ref!="YES"</formula>
    </cfRule>
  </conditionalFormatting>
  <conditionalFormatting sqref="W142">
    <cfRule type="expression" priority="6290" aboveAverage="0" equalAverage="0" bottom="0" percent="0" rank="0" text="" dxfId="36">
      <formula>#ref!="YES"</formula>
    </cfRule>
  </conditionalFormatting>
  <conditionalFormatting sqref="X142">
    <cfRule type="expression" priority="6291" aboveAverage="0" equalAverage="0" bottom="0" percent="0" rank="0" text="" dxfId="36">
      <formula>#ref!="YES"</formula>
    </cfRule>
  </conditionalFormatting>
  <conditionalFormatting sqref="Y142">
    <cfRule type="expression" priority="6292" aboveAverage="0" equalAverage="0" bottom="0" percent="0" rank="0" text="" dxfId="36">
      <formula>#ref!="YES"</formula>
    </cfRule>
  </conditionalFormatting>
  <conditionalFormatting sqref="Z142">
    <cfRule type="expression" priority="6293" aboveAverage="0" equalAverage="0" bottom="0" percent="0" rank="0" text="" dxfId="36">
      <formula>#ref!="YES"</formula>
    </cfRule>
  </conditionalFormatting>
  <conditionalFormatting sqref="AA142">
    <cfRule type="expression" priority="6294" aboveAverage="0" equalAverage="0" bottom="0" percent="0" rank="0" text="" dxfId="36">
      <formula>#ref!="YES"</formula>
    </cfRule>
  </conditionalFormatting>
  <conditionalFormatting sqref="AB142">
    <cfRule type="expression" priority="6295" aboveAverage="0" equalAverage="0" bottom="0" percent="0" rank="0" text="" dxfId="36">
      <formula>#ref!="YES"</formula>
    </cfRule>
  </conditionalFormatting>
  <conditionalFormatting sqref="AC142">
    <cfRule type="expression" priority="6296" aboveAverage="0" equalAverage="0" bottom="0" percent="0" rank="0" text="" dxfId="36">
      <formula>#ref!="YES"</formula>
    </cfRule>
  </conditionalFormatting>
  <conditionalFormatting sqref="AD142">
    <cfRule type="expression" priority="6297" aboveAverage="0" equalAverage="0" bottom="0" percent="0" rank="0" text="" dxfId="36">
      <formula>#ref!="YES"</formula>
    </cfRule>
  </conditionalFormatting>
  <conditionalFormatting sqref="AE142">
    <cfRule type="expression" priority="6298" aboveAverage="0" equalAverage="0" bottom="0" percent="0" rank="0" text="" dxfId="36">
      <formula>#ref!="YES"</formula>
    </cfRule>
  </conditionalFormatting>
  <conditionalFormatting sqref="AF142">
    <cfRule type="expression" priority="6299" aboveAverage="0" equalAverage="0" bottom="0" percent="0" rank="0" text="" dxfId="36">
      <formula>#ref!="YES"</formula>
    </cfRule>
  </conditionalFormatting>
  <conditionalFormatting sqref="AG142">
    <cfRule type="expression" priority="6300" aboveAverage="0" equalAverage="0" bottom="0" percent="0" rank="0" text="" dxfId="36">
      <formula>#ref!="YES"</formula>
    </cfRule>
  </conditionalFormatting>
  <conditionalFormatting sqref="AH142">
    <cfRule type="expression" priority="6301" aboveAverage="0" equalAverage="0" bottom="0" percent="0" rank="0" text="" dxfId="36">
      <formula>#ref!="YES"</formula>
    </cfRule>
  </conditionalFormatting>
  <conditionalFormatting sqref="AI142">
    <cfRule type="expression" priority="6302" aboveAverage="0" equalAverage="0" bottom="0" percent="0" rank="0" text="" dxfId="36">
      <formula>#ref!="YES"</formula>
    </cfRule>
  </conditionalFormatting>
  <conditionalFormatting sqref="AJ142">
    <cfRule type="expression" priority="6303" aboveAverage="0" equalAverage="0" bottom="0" percent="0" rank="0" text="" dxfId="36">
      <formula>#ref!="YES"</formula>
    </cfRule>
  </conditionalFormatting>
  <conditionalFormatting sqref="B143">
    <cfRule type="expression" priority="6304" aboveAverage="0" equalAverage="0" bottom="0" percent="0" rank="0" text="" dxfId="36">
      <formula>#ref!="YES"</formula>
    </cfRule>
  </conditionalFormatting>
  <conditionalFormatting sqref="C143">
    <cfRule type="expression" priority="6305" aboveAverage="0" equalAverage="0" bottom="0" percent="0" rank="0" text="" dxfId="36">
      <formula>#ref!="YES"</formula>
    </cfRule>
  </conditionalFormatting>
  <conditionalFormatting sqref="D143">
    <cfRule type="expression" priority="6306" aboveAverage="0" equalAverage="0" bottom="0" percent="0" rank="0" text="" dxfId="36">
      <formula>#ref!="YES"</formula>
    </cfRule>
  </conditionalFormatting>
  <conditionalFormatting sqref="E143">
    <cfRule type="expression" priority="6307" aboveAverage="0" equalAverage="0" bottom="0" percent="0" rank="0" text="" dxfId="36">
      <formula>#ref!="YES"</formula>
    </cfRule>
  </conditionalFormatting>
  <conditionalFormatting sqref="F143">
    <cfRule type="expression" priority="6308" aboveAverage="0" equalAverage="0" bottom="0" percent="0" rank="0" text="" dxfId="36">
      <formula>#ref!="YES"</formula>
    </cfRule>
  </conditionalFormatting>
  <conditionalFormatting sqref="G143">
    <cfRule type="expression" priority="6309" aboveAverage="0" equalAverage="0" bottom="0" percent="0" rank="0" text="" dxfId="36">
      <formula>#ref!="YES"</formula>
    </cfRule>
  </conditionalFormatting>
  <conditionalFormatting sqref="H143">
    <cfRule type="expression" priority="6310" aboveAverage="0" equalAverage="0" bottom="0" percent="0" rank="0" text="" dxfId="36">
      <formula>#ref!="YES"</formula>
    </cfRule>
  </conditionalFormatting>
  <conditionalFormatting sqref="I143">
    <cfRule type="expression" priority="6311" aboveAverage="0" equalAverage="0" bottom="0" percent="0" rank="0" text="" dxfId="36">
      <formula>#ref!="YES"</formula>
    </cfRule>
  </conditionalFormatting>
  <conditionalFormatting sqref="J143">
    <cfRule type="expression" priority="6312" aboveAverage="0" equalAverage="0" bottom="0" percent="0" rank="0" text="" dxfId="36">
      <formula>#ref!="YES"</formula>
    </cfRule>
  </conditionalFormatting>
  <conditionalFormatting sqref="K143">
    <cfRule type="expression" priority="6313" aboveAverage="0" equalAverage="0" bottom="0" percent="0" rank="0" text="" dxfId="36">
      <formula>#ref!="YES"</formula>
    </cfRule>
  </conditionalFormatting>
  <conditionalFormatting sqref="L143">
    <cfRule type="expression" priority="6314" aboveAverage="0" equalAverage="0" bottom="0" percent="0" rank="0" text="" dxfId="36">
      <formula>#ref!="YES"</formula>
    </cfRule>
  </conditionalFormatting>
  <conditionalFormatting sqref="M143">
    <cfRule type="expression" priority="6315" aboveAverage="0" equalAverage="0" bottom="0" percent="0" rank="0" text="" dxfId="36">
      <formula>#ref!="YES"</formula>
    </cfRule>
  </conditionalFormatting>
  <conditionalFormatting sqref="N143">
    <cfRule type="expression" priority="6316" aboveAverage="0" equalAverage="0" bottom="0" percent="0" rank="0" text="" dxfId="36">
      <formula>#ref!="YES"</formula>
    </cfRule>
  </conditionalFormatting>
  <conditionalFormatting sqref="O143">
    <cfRule type="expression" priority="6317" aboveAverage="0" equalAverage="0" bottom="0" percent="0" rank="0" text="" dxfId="36">
      <formula>#ref!="YES"</formula>
    </cfRule>
  </conditionalFormatting>
  <conditionalFormatting sqref="P143">
    <cfRule type="expression" priority="6318" aboveAverage="0" equalAverage="0" bottom="0" percent="0" rank="0" text="" dxfId="36">
      <formula>#ref!="YES"</formula>
    </cfRule>
  </conditionalFormatting>
  <conditionalFormatting sqref="Q143">
    <cfRule type="expression" priority="6319" aboveAverage="0" equalAverage="0" bottom="0" percent="0" rank="0" text="" dxfId="36">
      <formula>#ref!="YES"</formula>
    </cfRule>
  </conditionalFormatting>
  <conditionalFormatting sqref="R143">
    <cfRule type="expression" priority="6320" aboveAverage="0" equalAverage="0" bottom="0" percent="0" rank="0" text="" dxfId="36">
      <formula>#ref!="YES"</formula>
    </cfRule>
  </conditionalFormatting>
  <conditionalFormatting sqref="S143">
    <cfRule type="expression" priority="6321" aboveAverage="0" equalAverage="0" bottom="0" percent="0" rank="0" text="" dxfId="36">
      <formula>#ref!="YES"</formula>
    </cfRule>
  </conditionalFormatting>
  <conditionalFormatting sqref="T143">
    <cfRule type="expression" priority="6322" aboveAverage="0" equalAverage="0" bottom="0" percent="0" rank="0" text="" dxfId="36">
      <formula>#ref!="YES"</formula>
    </cfRule>
  </conditionalFormatting>
  <conditionalFormatting sqref="U143">
    <cfRule type="expression" priority="6323" aboveAverage="0" equalAverage="0" bottom="0" percent="0" rank="0" text="" dxfId="36">
      <formula>#ref!="YES"</formula>
    </cfRule>
  </conditionalFormatting>
  <conditionalFormatting sqref="V143">
    <cfRule type="expression" priority="6324" aboveAverage="0" equalAverage="0" bottom="0" percent="0" rank="0" text="" dxfId="36">
      <formula>#ref!="YES"</formula>
    </cfRule>
  </conditionalFormatting>
  <conditionalFormatting sqref="W143">
    <cfRule type="expression" priority="6325" aboveAverage="0" equalAverage="0" bottom="0" percent="0" rank="0" text="" dxfId="36">
      <formula>#ref!="YES"</formula>
    </cfRule>
  </conditionalFormatting>
  <conditionalFormatting sqref="X143">
    <cfRule type="expression" priority="6326" aboveAverage="0" equalAverage="0" bottom="0" percent="0" rank="0" text="" dxfId="36">
      <formula>#ref!="YES"</formula>
    </cfRule>
  </conditionalFormatting>
  <conditionalFormatting sqref="Y143">
    <cfRule type="expression" priority="6327" aboveAverage="0" equalAverage="0" bottom="0" percent="0" rank="0" text="" dxfId="36">
      <formula>#ref!="YES"</formula>
    </cfRule>
  </conditionalFormatting>
  <conditionalFormatting sqref="Z143">
    <cfRule type="expression" priority="6328" aboveAverage="0" equalAverage="0" bottom="0" percent="0" rank="0" text="" dxfId="36">
      <formula>#ref!="YES"</formula>
    </cfRule>
  </conditionalFormatting>
  <conditionalFormatting sqref="AA143">
    <cfRule type="expression" priority="6329" aboveAverage="0" equalAverage="0" bottom="0" percent="0" rank="0" text="" dxfId="36">
      <formula>#ref!="YES"</formula>
    </cfRule>
  </conditionalFormatting>
  <conditionalFormatting sqref="AB143">
    <cfRule type="expression" priority="6330" aboveAverage="0" equalAverage="0" bottom="0" percent="0" rank="0" text="" dxfId="36">
      <formula>#ref!="YES"</formula>
    </cfRule>
  </conditionalFormatting>
  <conditionalFormatting sqref="AC143">
    <cfRule type="expression" priority="6331" aboveAverage="0" equalAverage="0" bottom="0" percent="0" rank="0" text="" dxfId="36">
      <formula>#ref!="YES"</formula>
    </cfRule>
  </conditionalFormatting>
  <conditionalFormatting sqref="AD143">
    <cfRule type="expression" priority="6332" aboveAverage="0" equalAverage="0" bottom="0" percent="0" rank="0" text="" dxfId="36">
      <formula>#ref!="YES"</formula>
    </cfRule>
  </conditionalFormatting>
  <conditionalFormatting sqref="AE143">
    <cfRule type="expression" priority="6333" aboveAverage="0" equalAverage="0" bottom="0" percent="0" rank="0" text="" dxfId="36">
      <formula>#ref!="YES"</formula>
    </cfRule>
  </conditionalFormatting>
  <conditionalFormatting sqref="AF143">
    <cfRule type="expression" priority="6334" aboveAverage="0" equalAverage="0" bottom="0" percent="0" rank="0" text="" dxfId="36">
      <formula>#ref!="YES"</formula>
    </cfRule>
  </conditionalFormatting>
  <conditionalFormatting sqref="AG143">
    <cfRule type="expression" priority="6335" aboveAverage="0" equalAverage="0" bottom="0" percent="0" rank="0" text="" dxfId="36">
      <formula>#ref!="YES"</formula>
    </cfRule>
  </conditionalFormatting>
  <conditionalFormatting sqref="AH143">
    <cfRule type="expression" priority="6336" aboveAverage="0" equalAverage="0" bottom="0" percent="0" rank="0" text="" dxfId="36">
      <formula>#ref!="YES"</formula>
    </cfRule>
  </conditionalFormatting>
  <conditionalFormatting sqref="AI143">
    <cfRule type="expression" priority="6337" aboveAverage="0" equalAverage="0" bottom="0" percent="0" rank="0" text="" dxfId="36">
      <formula>#ref!="YES"</formula>
    </cfRule>
  </conditionalFormatting>
  <conditionalFormatting sqref="AJ143">
    <cfRule type="expression" priority="6338" aboveAverage="0" equalAverage="0" bottom="0" percent="0" rank="0" text="" dxfId="36">
      <formula>#ref!="YES"</formula>
    </cfRule>
  </conditionalFormatting>
  <conditionalFormatting sqref="B144">
    <cfRule type="expression" priority="6339" aboveAverage="0" equalAverage="0" bottom="0" percent="0" rank="0" text="" dxfId="36">
      <formula>#ref!="YES"</formula>
    </cfRule>
  </conditionalFormatting>
  <conditionalFormatting sqref="C144">
    <cfRule type="expression" priority="6340" aboveAverage="0" equalAverage="0" bottom="0" percent="0" rank="0" text="" dxfId="36">
      <formula>#ref!="YES"</formula>
    </cfRule>
  </conditionalFormatting>
  <conditionalFormatting sqref="D144">
    <cfRule type="expression" priority="6341" aboveAverage="0" equalAverage="0" bottom="0" percent="0" rank="0" text="" dxfId="36">
      <formula>#ref!="YES"</formula>
    </cfRule>
  </conditionalFormatting>
  <conditionalFormatting sqref="E144">
    <cfRule type="expression" priority="6342" aboveAverage="0" equalAverage="0" bottom="0" percent="0" rank="0" text="" dxfId="36">
      <formula>#ref!="YES"</formula>
    </cfRule>
  </conditionalFormatting>
  <conditionalFormatting sqref="F144">
    <cfRule type="expression" priority="6343" aboveAverage="0" equalAverage="0" bottom="0" percent="0" rank="0" text="" dxfId="36">
      <formula>#ref!="YES"</formula>
    </cfRule>
  </conditionalFormatting>
  <conditionalFormatting sqref="G144">
    <cfRule type="expression" priority="6344" aboveAverage="0" equalAverage="0" bottom="0" percent="0" rank="0" text="" dxfId="36">
      <formula>#ref!="YES"</formula>
    </cfRule>
  </conditionalFormatting>
  <conditionalFormatting sqref="H144">
    <cfRule type="expression" priority="6345" aboveAverage="0" equalAverage="0" bottom="0" percent="0" rank="0" text="" dxfId="36">
      <formula>#ref!="YES"</formula>
    </cfRule>
  </conditionalFormatting>
  <conditionalFormatting sqref="I144">
    <cfRule type="expression" priority="6346" aboveAverage="0" equalAverage="0" bottom="0" percent="0" rank="0" text="" dxfId="36">
      <formula>#ref!="YES"</formula>
    </cfRule>
  </conditionalFormatting>
  <conditionalFormatting sqref="J144">
    <cfRule type="expression" priority="6347" aboveAverage="0" equalAverage="0" bottom="0" percent="0" rank="0" text="" dxfId="36">
      <formula>#ref!="YES"</formula>
    </cfRule>
  </conditionalFormatting>
  <conditionalFormatting sqref="K144">
    <cfRule type="expression" priority="6348" aboveAverage="0" equalAverage="0" bottom="0" percent="0" rank="0" text="" dxfId="36">
      <formula>#ref!="YES"</formula>
    </cfRule>
  </conditionalFormatting>
  <conditionalFormatting sqref="L144">
    <cfRule type="expression" priority="6349" aboveAverage="0" equalAverage="0" bottom="0" percent="0" rank="0" text="" dxfId="36">
      <formula>#ref!="YES"</formula>
    </cfRule>
  </conditionalFormatting>
  <conditionalFormatting sqref="M144">
    <cfRule type="expression" priority="6350" aboveAverage="0" equalAverage="0" bottom="0" percent="0" rank="0" text="" dxfId="36">
      <formula>#ref!="YES"</formula>
    </cfRule>
  </conditionalFormatting>
  <conditionalFormatting sqref="N144">
    <cfRule type="expression" priority="6351" aboveAverage="0" equalAverage="0" bottom="0" percent="0" rank="0" text="" dxfId="36">
      <formula>#ref!="YES"</formula>
    </cfRule>
  </conditionalFormatting>
  <conditionalFormatting sqref="O144">
    <cfRule type="expression" priority="6352" aboveAverage="0" equalAverage="0" bottom="0" percent="0" rank="0" text="" dxfId="36">
      <formula>#ref!="YES"</formula>
    </cfRule>
  </conditionalFormatting>
  <conditionalFormatting sqref="P144">
    <cfRule type="expression" priority="6353" aboveAverage="0" equalAverage="0" bottom="0" percent="0" rank="0" text="" dxfId="36">
      <formula>#ref!="YES"</formula>
    </cfRule>
  </conditionalFormatting>
  <conditionalFormatting sqref="Q144">
    <cfRule type="expression" priority="6354" aboveAverage="0" equalAverage="0" bottom="0" percent="0" rank="0" text="" dxfId="36">
      <formula>#ref!="YES"</formula>
    </cfRule>
  </conditionalFormatting>
  <conditionalFormatting sqref="R144">
    <cfRule type="expression" priority="6355" aboveAverage="0" equalAverage="0" bottom="0" percent="0" rank="0" text="" dxfId="36">
      <formula>#ref!="YES"</formula>
    </cfRule>
  </conditionalFormatting>
  <conditionalFormatting sqref="S144">
    <cfRule type="expression" priority="6356" aboveAverage="0" equalAverage="0" bottom="0" percent="0" rank="0" text="" dxfId="36">
      <formula>#ref!="YES"</formula>
    </cfRule>
  </conditionalFormatting>
  <conditionalFormatting sqref="T144">
    <cfRule type="expression" priority="6357" aboveAverage="0" equalAverage="0" bottom="0" percent="0" rank="0" text="" dxfId="36">
      <formula>#ref!="YES"</formula>
    </cfRule>
  </conditionalFormatting>
  <conditionalFormatting sqref="U144">
    <cfRule type="expression" priority="6358" aboveAverage="0" equalAverage="0" bottom="0" percent="0" rank="0" text="" dxfId="36">
      <formula>#ref!="YES"</formula>
    </cfRule>
  </conditionalFormatting>
  <conditionalFormatting sqref="V144">
    <cfRule type="expression" priority="6359" aboveAverage="0" equalAverage="0" bottom="0" percent="0" rank="0" text="" dxfId="36">
      <formula>#ref!="YES"</formula>
    </cfRule>
  </conditionalFormatting>
  <conditionalFormatting sqref="W144">
    <cfRule type="expression" priority="6360" aboveAverage="0" equalAverage="0" bottom="0" percent="0" rank="0" text="" dxfId="36">
      <formula>#ref!="YES"</formula>
    </cfRule>
  </conditionalFormatting>
  <conditionalFormatting sqref="X144">
    <cfRule type="expression" priority="6361" aboveAverage="0" equalAverage="0" bottom="0" percent="0" rank="0" text="" dxfId="36">
      <formula>#ref!="YES"</formula>
    </cfRule>
  </conditionalFormatting>
  <conditionalFormatting sqref="Y144">
    <cfRule type="expression" priority="6362" aboveAverage="0" equalAverage="0" bottom="0" percent="0" rank="0" text="" dxfId="36">
      <formula>#ref!="YES"</formula>
    </cfRule>
  </conditionalFormatting>
  <conditionalFormatting sqref="Z144">
    <cfRule type="expression" priority="6363" aboveAverage="0" equalAverage="0" bottom="0" percent="0" rank="0" text="" dxfId="36">
      <formula>#ref!="YES"</formula>
    </cfRule>
  </conditionalFormatting>
  <conditionalFormatting sqref="AA144">
    <cfRule type="expression" priority="6364" aboveAverage="0" equalAverage="0" bottom="0" percent="0" rank="0" text="" dxfId="36">
      <formula>#ref!="YES"</formula>
    </cfRule>
  </conditionalFormatting>
  <conditionalFormatting sqref="AB144">
    <cfRule type="expression" priority="6365" aboveAverage="0" equalAverage="0" bottom="0" percent="0" rank="0" text="" dxfId="36">
      <formula>#ref!="YES"</formula>
    </cfRule>
  </conditionalFormatting>
  <conditionalFormatting sqref="AC144">
    <cfRule type="expression" priority="6366" aboveAverage="0" equalAverage="0" bottom="0" percent="0" rank="0" text="" dxfId="36">
      <formula>#ref!="YES"</formula>
    </cfRule>
  </conditionalFormatting>
  <conditionalFormatting sqref="AD144">
    <cfRule type="expression" priority="6367" aboveAverage="0" equalAverage="0" bottom="0" percent="0" rank="0" text="" dxfId="36">
      <formula>#ref!="YES"</formula>
    </cfRule>
  </conditionalFormatting>
  <conditionalFormatting sqref="AE144">
    <cfRule type="expression" priority="6368" aboveAverage="0" equalAverage="0" bottom="0" percent="0" rank="0" text="" dxfId="36">
      <formula>#ref!="YES"</formula>
    </cfRule>
  </conditionalFormatting>
  <conditionalFormatting sqref="AF144">
    <cfRule type="expression" priority="6369" aboveAverage="0" equalAverage="0" bottom="0" percent="0" rank="0" text="" dxfId="36">
      <formula>#ref!="YES"</formula>
    </cfRule>
  </conditionalFormatting>
  <conditionalFormatting sqref="AG144">
    <cfRule type="expression" priority="6370" aboveAverage="0" equalAverage="0" bottom="0" percent="0" rank="0" text="" dxfId="36">
      <formula>#ref!="YES"</formula>
    </cfRule>
  </conditionalFormatting>
  <conditionalFormatting sqref="AH144">
    <cfRule type="expression" priority="6371" aboveAverage="0" equalAverage="0" bottom="0" percent="0" rank="0" text="" dxfId="36">
      <formula>#ref!="YES"</formula>
    </cfRule>
  </conditionalFormatting>
  <conditionalFormatting sqref="AI144">
    <cfRule type="expression" priority="6372" aboveAverage="0" equalAverage="0" bottom="0" percent="0" rank="0" text="" dxfId="36">
      <formula>#ref!="YES"</formula>
    </cfRule>
  </conditionalFormatting>
  <conditionalFormatting sqref="AJ144">
    <cfRule type="expression" priority="6373" aboveAverage="0" equalAverage="0" bottom="0" percent="0" rank="0" text="" dxfId="36">
      <formula>#ref!="YES"</formula>
    </cfRule>
  </conditionalFormatting>
  <conditionalFormatting sqref="B145">
    <cfRule type="expression" priority="6374" aboveAverage="0" equalAverage="0" bottom="0" percent="0" rank="0" text="" dxfId="36">
      <formula>#ref!="YES"</formula>
    </cfRule>
  </conditionalFormatting>
  <conditionalFormatting sqref="C145">
    <cfRule type="expression" priority="6375" aboveAverage="0" equalAverage="0" bottom="0" percent="0" rank="0" text="" dxfId="36">
      <formula>#ref!="YES"</formula>
    </cfRule>
  </conditionalFormatting>
  <conditionalFormatting sqref="D145">
    <cfRule type="expression" priority="6376" aboveAverage="0" equalAverage="0" bottom="0" percent="0" rank="0" text="" dxfId="36">
      <formula>#ref!="YES"</formula>
    </cfRule>
  </conditionalFormatting>
  <conditionalFormatting sqref="E145">
    <cfRule type="expression" priority="6377" aboveAverage="0" equalAverage="0" bottom="0" percent="0" rank="0" text="" dxfId="36">
      <formula>#ref!="YES"</formula>
    </cfRule>
  </conditionalFormatting>
  <conditionalFormatting sqref="F145">
    <cfRule type="expression" priority="6378" aboveAverage="0" equalAverage="0" bottom="0" percent="0" rank="0" text="" dxfId="36">
      <formula>#ref!="YES"</formula>
    </cfRule>
  </conditionalFormatting>
  <conditionalFormatting sqref="G145">
    <cfRule type="expression" priority="6379" aboveAverage="0" equalAverage="0" bottom="0" percent="0" rank="0" text="" dxfId="36">
      <formula>#ref!="YES"</formula>
    </cfRule>
  </conditionalFormatting>
  <conditionalFormatting sqref="H145">
    <cfRule type="expression" priority="6380" aboveAverage="0" equalAverage="0" bottom="0" percent="0" rank="0" text="" dxfId="36">
      <formula>#ref!="YES"</formula>
    </cfRule>
  </conditionalFormatting>
  <conditionalFormatting sqref="I145">
    <cfRule type="expression" priority="6381" aboveAverage="0" equalAverage="0" bottom="0" percent="0" rank="0" text="" dxfId="36">
      <formula>#ref!="YES"</formula>
    </cfRule>
  </conditionalFormatting>
  <conditionalFormatting sqref="J145">
    <cfRule type="expression" priority="6382" aboveAverage="0" equalAverage="0" bottom="0" percent="0" rank="0" text="" dxfId="36">
      <formula>#ref!="YES"</formula>
    </cfRule>
  </conditionalFormatting>
  <conditionalFormatting sqref="K145">
    <cfRule type="expression" priority="6383" aboveAverage="0" equalAverage="0" bottom="0" percent="0" rank="0" text="" dxfId="36">
      <formula>#ref!="YES"</formula>
    </cfRule>
  </conditionalFormatting>
  <conditionalFormatting sqref="L145">
    <cfRule type="expression" priority="6384" aboveAverage="0" equalAverage="0" bottom="0" percent="0" rank="0" text="" dxfId="36">
      <formula>#ref!="YES"</formula>
    </cfRule>
  </conditionalFormatting>
  <conditionalFormatting sqref="M145">
    <cfRule type="expression" priority="6385" aboveAverage="0" equalAverage="0" bottom="0" percent="0" rank="0" text="" dxfId="36">
      <formula>#ref!="YES"</formula>
    </cfRule>
  </conditionalFormatting>
  <conditionalFormatting sqref="N145">
    <cfRule type="expression" priority="6386" aboveAverage="0" equalAverage="0" bottom="0" percent="0" rank="0" text="" dxfId="36">
      <formula>#ref!="YES"</formula>
    </cfRule>
  </conditionalFormatting>
  <conditionalFormatting sqref="O145">
    <cfRule type="expression" priority="6387" aboveAverage="0" equalAverage="0" bottom="0" percent="0" rank="0" text="" dxfId="36">
      <formula>#ref!="YES"</formula>
    </cfRule>
  </conditionalFormatting>
  <conditionalFormatting sqref="P145">
    <cfRule type="expression" priority="6388" aboveAverage="0" equalAverage="0" bottom="0" percent="0" rank="0" text="" dxfId="36">
      <formula>#ref!="YES"</formula>
    </cfRule>
  </conditionalFormatting>
  <conditionalFormatting sqref="Q145">
    <cfRule type="expression" priority="6389" aboveAverage="0" equalAverage="0" bottom="0" percent="0" rank="0" text="" dxfId="36">
      <formula>#ref!="YES"</formula>
    </cfRule>
  </conditionalFormatting>
  <conditionalFormatting sqref="R145">
    <cfRule type="expression" priority="6390" aboveAverage="0" equalAverage="0" bottom="0" percent="0" rank="0" text="" dxfId="36">
      <formula>#ref!="YES"</formula>
    </cfRule>
  </conditionalFormatting>
  <conditionalFormatting sqref="S145">
    <cfRule type="expression" priority="6391" aboveAverage="0" equalAverage="0" bottom="0" percent="0" rank="0" text="" dxfId="36">
      <formula>#ref!="YES"</formula>
    </cfRule>
  </conditionalFormatting>
  <conditionalFormatting sqref="T145">
    <cfRule type="expression" priority="6392" aboveAverage="0" equalAverage="0" bottom="0" percent="0" rank="0" text="" dxfId="36">
      <formula>#ref!="YES"</formula>
    </cfRule>
  </conditionalFormatting>
  <conditionalFormatting sqref="U145">
    <cfRule type="expression" priority="6393" aboveAverage="0" equalAverage="0" bottom="0" percent="0" rank="0" text="" dxfId="36">
      <formula>#ref!="YES"</formula>
    </cfRule>
  </conditionalFormatting>
  <conditionalFormatting sqref="V145">
    <cfRule type="expression" priority="6394" aboveAverage="0" equalAverage="0" bottom="0" percent="0" rank="0" text="" dxfId="36">
      <formula>#ref!="YES"</formula>
    </cfRule>
  </conditionalFormatting>
  <conditionalFormatting sqref="W145">
    <cfRule type="expression" priority="6395" aboveAverage="0" equalAverage="0" bottom="0" percent="0" rank="0" text="" dxfId="36">
      <formula>#ref!="YES"</formula>
    </cfRule>
  </conditionalFormatting>
  <conditionalFormatting sqref="X145">
    <cfRule type="expression" priority="6396" aboveAverage="0" equalAverage="0" bottom="0" percent="0" rank="0" text="" dxfId="36">
      <formula>#ref!="YES"</formula>
    </cfRule>
  </conditionalFormatting>
  <conditionalFormatting sqref="Y145">
    <cfRule type="expression" priority="6397" aboveAverage="0" equalAverage="0" bottom="0" percent="0" rank="0" text="" dxfId="36">
      <formula>#ref!="YES"</formula>
    </cfRule>
  </conditionalFormatting>
  <conditionalFormatting sqref="Z145">
    <cfRule type="expression" priority="6398" aboveAverage="0" equalAverage="0" bottom="0" percent="0" rank="0" text="" dxfId="36">
      <formula>#ref!="YES"</formula>
    </cfRule>
  </conditionalFormatting>
  <conditionalFormatting sqref="AA145">
    <cfRule type="expression" priority="6399" aboveAverage="0" equalAverage="0" bottom="0" percent="0" rank="0" text="" dxfId="36">
      <formula>#ref!="YES"</formula>
    </cfRule>
  </conditionalFormatting>
  <conditionalFormatting sqref="AB145">
    <cfRule type="expression" priority="6400" aboveAverage="0" equalAverage="0" bottom="0" percent="0" rank="0" text="" dxfId="36">
      <formula>#ref!="YES"</formula>
    </cfRule>
  </conditionalFormatting>
  <conditionalFormatting sqref="AC145">
    <cfRule type="expression" priority="6401" aboveAverage="0" equalAverage="0" bottom="0" percent="0" rank="0" text="" dxfId="36">
      <formula>#ref!="YES"</formula>
    </cfRule>
  </conditionalFormatting>
  <conditionalFormatting sqref="AD145">
    <cfRule type="expression" priority="6402" aboveAverage="0" equalAverage="0" bottom="0" percent="0" rank="0" text="" dxfId="36">
      <formula>#ref!="YES"</formula>
    </cfRule>
  </conditionalFormatting>
  <conditionalFormatting sqref="AE145">
    <cfRule type="expression" priority="6403" aboveAverage="0" equalAverage="0" bottom="0" percent="0" rank="0" text="" dxfId="36">
      <formula>#ref!="YES"</formula>
    </cfRule>
  </conditionalFormatting>
  <conditionalFormatting sqref="AF145">
    <cfRule type="expression" priority="6404" aboveAverage="0" equalAverage="0" bottom="0" percent="0" rank="0" text="" dxfId="36">
      <formula>#ref!="YES"</formula>
    </cfRule>
  </conditionalFormatting>
  <conditionalFormatting sqref="AG145">
    <cfRule type="expression" priority="6405" aboveAverage="0" equalAverage="0" bottom="0" percent="0" rank="0" text="" dxfId="36">
      <formula>#ref!="YES"</formula>
    </cfRule>
  </conditionalFormatting>
  <conditionalFormatting sqref="AH145">
    <cfRule type="expression" priority="6406" aboveAverage="0" equalAverage="0" bottom="0" percent="0" rank="0" text="" dxfId="36">
      <formula>#ref!="YES"</formula>
    </cfRule>
  </conditionalFormatting>
  <conditionalFormatting sqref="AI145">
    <cfRule type="expression" priority="6407" aboveAverage="0" equalAverage="0" bottom="0" percent="0" rank="0" text="" dxfId="36">
      <formula>#ref!="YES"</formula>
    </cfRule>
  </conditionalFormatting>
  <conditionalFormatting sqref="AJ145">
    <cfRule type="expression" priority="6408" aboveAverage="0" equalAverage="0" bottom="0" percent="0" rank="0" text="" dxfId="36">
      <formula>#ref!="YES"</formula>
    </cfRule>
  </conditionalFormatting>
  <conditionalFormatting sqref="B146">
    <cfRule type="expression" priority="6409" aboveAverage="0" equalAverage="0" bottom="0" percent="0" rank="0" text="" dxfId="36">
      <formula>#ref!="YES"</formula>
    </cfRule>
  </conditionalFormatting>
  <conditionalFormatting sqref="C146">
    <cfRule type="expression" priority="6410" aboveAverage="0" equalAverage="0" bottom="0" percent="0" rank="0" text="" dxfId="36">
      <formula>#ref!="YES"</formula>
    </cfRule>
  </conditionalFormatting>
  <conditionalFormatting sqref="D146">
    <cfRule type="expression" priority="6411" aboveAverage="0" equalAverage="0" bottom="0" percent="0" rank="0" text="" dxfId="36">
      <formula>#ref!="YES"</formula>
    </cfRule>
  </conditionalFormatting>
  <conditionalFormatting sqref="E146">
    <cfRule type="expression" priority="6412" aboveAverage="0" equalAverage="0" bottom="0" percent="0" rank="0" text="" dxfId="36">
      <formula>#ref!="YES"</formula>
    </cfRule>
  </conditionalFormatting>
  <conditionalFormatting sqref="F146">
    <cfRule type="expression" priority="6413" aboveAverage="0" equalAverage="0" bottom="0" percent="0" rank="0" text="" dxfId="36">
      <formula>#ref!="YES"</formula>
    </cfRule>
  </conditionalFormatting>
  <conditionalFormatting sqref="G146">
    <cfRule type="expression" priority="6414" aboveAverage="0" equalAverage="0" bottom="0" percent="0" rank="0" text="" dxfId="36">
      <formula>#ref!="YES"</formula>
    </cfRule>
  </conditionalFormatting>
  <conditionalFormatting sqref="H146">
    <cfRule type="expression" priority="6415" aboveAverage="0" equalAverage="0" bottom="0" percent="0" rank="0" text="" dxfId="36">
      <formula>#ref!="YES"</formula>
    </cfRule>
  </conditionalFormatting>
  <conditionalFormatting sqref="I146">
    <cfRule type="expression" priority="6416" aboveAverage="0" equalAverage="0" bottom="0" percent="0" rank="0" text="" dxfId="36">
      <formula>#ref!="YES"</formula>
    </cfRule>
  </conditionalFormatting>
  <conditionalFormatting sqref="J146">
    <cfRule type="expression" priority="6417" aboveAverage="0" equalAverage="0" bottom="0" percent="0" rank="0" text="" dxfId="36">
      <formula>#ref!="YES"</formula>
    </cfRule>
  </conditionalFormatting>
  <conditionalFormatting sqref="K146">
    <cfRule type="expression" priority="6418" aboveAverage="0" equalAverage="0" bottom="0" percent="0" rank="0" text="" dxfId="36">
      <formula>#ref!="YES"</formula>
    </cfRule>
  </conditionalFormatting>
  <conditionalFormatting sqref="L146">
    <cfRule type="expression" priority="6419" aboveAverage="0" equalAverage="0" bottom="0" percent="0" rank="0" text="" dxfId="36">
      <formula>#ref!="YES"</formula>
    </cfRule>
  </conditionalFormatting>
  <conditionalFormatting sqref="M146">
    <cfRule type="expression" priority="6420" aboveAverage="0" equalAverage="0" bottom="0" percent="0" rank="0" text="" dxfId="36">
      <formula>#ref!="YES"</formula>
    </cfRule>
  </conditionalFormatting>
  <conditionalFormatting sqref="N146">
    <cfRule type="expression" priority="6421" aboveAverage="0" equalAverage="0" bottom="0" percent="0" rank="0" text="" dxfId="36">
      <formula>#ref!="YES"</formula>
    </cfRule>
  </conditionalFormatting>
  <conditionalFormatting sqref="O146">
    <cfRule type="expression" priority="6422" aboveAverage="0" equalAverage="0" bottom="0" percent="0" rank="0" text="" dxfId="36">
      <formula>#ref!="YES"</formula>
    </cfRule>
  </conditionalFormatting>
  <conditionalFormatting sqref="P146">
    <cfRule type="expression" priority="6423" aboveAverage="0" equalAverage="0" bottom="0" percent="0" rank="0" text="" dxfId="36">
      <formula>#ref!="YES"</formula>
    </cfRule>
  </conditionalFormatting>
  <conditionalFormatting sqref="Q146">
    <cfRule type="expression" priority="6424" aboveAverage="0" equalAverage="0" bottom="0" percent="0" rank="0" text="" dxfId="36">
      <formula>#ref!="YES"</formula>
    </cfRule>
  </conditionalFormatting>
  <conditionalFormatting sqref="R146">
    <cfRule type="expression" priority="6425" aboveAverage="0" equalAverage="0" bottom="0" percent="0" rank="0" text="" dxfId="36">
      <formula>#ref!="YES"</formula>
    </cfRule>
  </conditionalFormatting>
  <conditionalFormatting sqref="S146">
    <cfRule type="expression" priority="6426" aboveAverage="0" equalAverage="0" bottom="0" percent="0" rank="0" text="" dxfId="36">
      <formula>#ref!="YES"</formula>
    </cfRule>
  </conditionalFormatting>
  <conditionalFormatting sqref="T146">
    <cfRule type="expression" priority="6427" aboveAverage="0" equalAverage="0" bottom="0" percent="0" rank="0" text="" dxfId="36">
      <formula>#ref!="YES"</formula>
    </cfRule>
  </conditionalFormatting>
  <conditionalFormatting sqref="U146">
    <cfRule type="expression" priority="6428" aboveAverage="0" equalAverage="0" bottom="0" percent="0" rank="0" text="" dxfId="36">
      <formula>#ref!="YES"</formula>
    </cfRule>
  </conditionalFormatting>
  <conditionalFormatting sqref="V146">
    <cfRule type="expression" priority="6429" aboveAverage="0" equalAverage="0" bottom="0" percent="0" rank="0" text="" dxfId="36">
      <formula>#ref!="YES"</formula>
    </cfRule>
  </conditionalFormatting>
  <conditionalFormatting sqref="W146">
    <cfRule type="expression" priority="6430" aboveAverage="0" equalAverage="0" bottom="0" percent="0" rank="0" text="" dxfId="36">
      <formula>#ref!="YES"</formula>
    </cfRule>
  </conditionalFormatting>
  <conditionalFormatting sqref="X146">
    <cfRule type="expression" priority="6431" aboveAverage="0" equalAverage="0" bottom="0" percent="0" rank="0" text="" dxfId="36">
      <formula>#ref!="YES"</formula>
    </cfRule>
  </conditionalFormatting>
  <conditionalFormatting sqref="Y146">
    <cfRule type="expression" priority="6432" aboveAverage="0" equalAverage="0" bottom="0" percent="0" rank="0" text="" dxfId="36">
      <formula>#ref!="YES"</formula>
    </cfRule>
  </conditionalFormatting>
  <conditionalFormatting sqref="Z146">
    <cfRule type="expression" priority="6433" aboveAverage="0" equalAverage="0" bottom="0" percent="0" rank="0" text="" dxfId="36">
      <formula>#ref!="YES"</formula>
    </cfRule>
  </conditionalFormatting>
  <conditionalFormatting sqref="AA146">
    <cfRule type="expression" priority="6434" aboveAverage="0" equalAverage="0" bottom="0" percent="0" rank="0" text="" dxfId="36">
      <formula>#ref!="YES"</formula>
    </cfRule>
  </conditionalFormatting>
  <conditionalFormatting sqref="AB146">
    <cfRule type="expression" priority="6435" aboveAverage="0" equalAverage="0" bottom="0" percent="0" rank="0" text="" dxfId="36">
      <formula>#ref!="YES"</formula>
    </cfRule>
  </conditionalFormatting>
  <conditionalFormatting sqref="AC146">
    <cfRule type="expression" priority="6436" aboveAverage="0" equalAverage="0" bottom="0" percent="0" rank="0" text="" dxfId="36">
      <formula>#ref!="YES"</formula>
    </cfRule>
  </conditionalFormatting>
  <conditionalFormatting sqref="AD146">
    <cfRule type="expression" priority="6437" aboveAverage="0" equalAverage="0" bottom="0" percent="0" rank="0" text="" dxfId="36">
      <formula>#ref!="YES"</formula>
    </cfRule>
  </conditionalFormatting>
  <conditionalFormatting sqref="AE146">
    <cfRule type="expression" priority="6438" aboveAverage="0" equalAverage="0" bottom="0" percent="0" rank="0" text="" dxfId="36">
      <formula>#ref!="YES"</formula>
    </cfRule>
  </conditionalFormatting>
  <conditionalFormatting sqref="AF146">
    <cfRule type="expression" priority="6439" aboveAverage="0" equalAverage="0" bottom="0" percent="0" rank="0" text="" dxfId="36">
      <formula>#ref!="YES"</formula>
    </cfRule>
  </conditionalFormatting>
  <conditionalFormatting sqref="AG146">
    <cfRule type="expression" priority="6440" aboveAverage="0" equalAverage="0" bottom="0" percent="0" rank="0" text="" dxfId="36">
      <formula>#ref!="YES"</formula>
    </cfRule>
  </conditionalFormatting>
  <conditionalFormatting sqref="AH146">
    <cfRule type="expression" priority="6441" aboveAverage="0" equalAverage="0" bottom="0" percent="0" rank="0" text="" dxfId="36">
      <formula>#ref!="YES"</formula>
    </cfRule>
  </conditionalFormatting>
  <conditionalFormatting sqref="AI146">
    <cfRule type="expression" priority="6442" aboveAverage="0" equalAverage="0" bottom="0" percent="0" rank="0" text="" dxfId="36">
      <formula>#ref!="YES"</formula>
    </cfRule>
  </conditionalFormatting>
  <conditionalFormatting sqref="AJ146">
    <cfRule type="expression" priority="6443" aboveAverage="0" equalAverage="0" bottom="0" percent="0" rank="0" text="" dxfId="36">
      <formula>#ref!="YES"</formula>
    </cfRule>
  </conditionalFormatting>
  <conditionalFormatting sqref="B147">
    <cfRule type="expression" priority="6444" aboveAverage="0" equalAverage="0" bottom="0" percent="0" rank="0" text="" dxfId="36">
      <formula>#ref!="YES"</formula>
    </cfRule>
  </conditionalFormatting>
  <conditionalFormatting sqref="C147">
    <cfRule type="expression" priority="6445" aboveAverage="0" equalAverage="0" bottom="0" percent="0" rank="0" text="" dxfId="36">
      <formula>#ref!="YES"</formula>
    </cfRule>
  </conditionalFormatting>
  <conditionalFormatting sqref="D147">
    <cfRule type="expression" priority="6446" aboveAverage="0" equalAverage="0" bottom="0" percent="0" rank="0" text="" dxfId="36">
      <formula>#ref!="YES"</formula>
    </cfRule>
  </conditionalFormatting>
  <conditionalFormatting sqref="E147">
    <cfRule type="expression" priority="6447" aboveAverage="0" equalAverage="0" bottom="0" percent="0" rank="0" text="" dxfId="36">
      <formula>#ref!="YES"</formula>
    </cfRule>
  </conditionalFormatting>
  <conditionalFormatting sqref="F147">
    <cfRule type="expression" priority="6448" aboveAverage="0" equalAverage="0" bottom="0" percent="0" rank="0" text="" dxfId="36">
      <formula>#ref!="YES"</formula>
    </cfRule>
  </conditionalFormatting>
  <conditionalFormatting sqref="G147">
    <cfRule type="expression" priority="6449" aboveAverage="0" equalAverage="0" bottom="0" percent="0" rank="0" text="" dxfId="36">
      <formula>#ref!="YES"</formula>
    </cfRule>
  </conditionalFormatting>
  <conditionalFormatting sqref="H147">
    <cfRule type="expression" priority="6450" aboveAverage="0" equalAverage="0" bottom="0" percent="0" rank="0" text="" dxfId="36">
      <formula>#ref!="YES"</formula>
    </cfRule>
  </conditionalFormatting>
  <conditionalFormatting sqref="I147">
    <cfRule type="expression" priority="6451" aboveAverage="0" equalAverage="0" bottom="0" percent="0" rank="0" text="" dxfId="36">
      <formula>#ref!="YES"</formula>
    </cfRule>
  </conditionalFormatting>
  <conditionalFormatting sqref="J147">
    <cfRule type="expression" priority="6452" aboveAverage="0" equalAverage="0" bottom="0" percent="0" rank="0" text="" dxfId="36">
      <formula>#ref!="YES"</formula>
    </cfRule>
  </conditionalFormatting>
  <conditionalFormatting sqref="K147">
    <cfRule type="expression" priority="6453" aboveAverage="0" equalAverage="0" bottom="0" percent="0" rank="0" text="" dxfId="36">
      <formula>#ref!="YES"</formula>
    </cfRule>
  </conditionalFormatting>
  <conditionalFormatting sqref="L147">
    <cfRule type="expression" priority="6454" aboveAverage="0" equalAverage="0" bottom="0" percent="0" rank="0" text="" dxfId="36">
      <formula>#ref!="YES"</formula>
    </cfRule>
  </conditionalFormatting>
  <conditionalFormatting sqref="M147">
    <cfRule type="expression" priority="6455" aboveAverage="0" equalAverage="0" bottom="0" percent="0" rank="0" text="" dxfId="36">
      <formula>#ref!="YES"</formula>
    </cfRule>
  </conditionalFormatting>
  <conditionalFormatting sqref="N147">
    <cfRule type="expression" priority="6456" aboveAverage="0" equalAverage="0" bottom="0" percent="0" rank="0" text="" dxfId="36">
      <formula>#ref!="YES"</formula>
    </cfRule>
  </conditionalFormatting>
  <conditionalFormatting sqref="O147">
    <cfRule type="expression" priority="6457" aboveAverage="0" equalAverage="0" bottom="0" percent="0" rank="0" text="" dxfId="36">
      <formula>#ref!="YES"</formula>
    </cfRule>
  </conditionalFormatting>
  <conditionalFormatting sqref="P147">
    <cfRule type="expression" priority="6458" aboveAverage="0" equalAverage="0" bottom="0" percent="0" rank="0" text="" dxfId="36">
      <formula>#ref!="YES"</formula>
    </cfRule>
  </conditionalFormatting>
  <conditionalFormatting sqref="Q147">
    <cfRule type="expression" priority="6459" aboveAverage="0" equalAverage="0" bottom="0" percent="0" rank="0" text="" dxfId="36">
      <formula>#ref!="YES"</formula>
    </cfRule>
  </conditionalFormatting>
  <conditionalFormatting sqref="R147">
    <cfRule type="expression" priority="6460" aboveAverage="0" equalAverage="0" bottom="0" percent="0" rank="0" text="" dxfId="36">
      <formula>#ref!="YES"</formula>
    </cfRule>
  </conditionalFormatting>
  <conditionalFormatting sqref="S147">
    <cfRule type="expression" priority="6461" aboveAverage="0" equalAverage="0" bottom="0" percent="0" rank="0" text="" dxfId="36">
      <formula>#ref!="YES"</formula>
    </cfRule>
  </conditionalFormatting>
  <conditionalFormatting sqref="T147">
    <cfRule type="expression" priority="6462" aboveAverage="0" equalAverage="0" bottom="0" percent="0" rank="0" text="" dxfId="36">
      <formula>#ref!="YES"</formula>
    </cfRule>
  </conditionalFormatting>
  <conditionalFormatting sqref="U147">
    <cfRule type="expression" priority="6463" aboveAverage="0" equalAverage="0" bottom="0" percent="0" rank="0" text="" dxfId="36">
      <formula>#ref!="YES"</formula>
    </cfRule>
  </conditionalFormatting>
  <conditionalFormatting sqref="V147">
    <cfRule type="expression" priority="6464" aboveAverage="0" equalAverage="0" bottom="0" percent="0" rank="0" text="" dxfId="36">
      <formula>#ref!="YES"</formula>
    </cfRule>
  </conditionalFormatting>
  <conditionalFormatting sqref="W147">
    <cfRule type="expression" priority="6465" aboveAverage="0" equalAverage="0" bottom="0" percent="0" rank="0" text="" dxfId="36">
      <formula>#ref!="YES"</formula>
    </cfRule>
  </conditionalFormatting>
  <conditionalFormatting sqref="X147">
    <cfRule type="expression" priority="6466" aboveAverage="0" equalAverage="0" bottom="0" percent="0" rank="0" text="" dxfId="36">
      <formula>#ref!="YES"</formula>
    </cfRule>
  </conditionalFormatting>
  <conditionalFormatting sqref="Y147">
    <cfRule type="expression" priority="6467" aboveAverage="0" equalAverage="0" bottom="0" percent="0" rank="0" text="" dxfId="36">
      <formula>#ref!="YES"</formula>
    </cfRule>
  </conditionalFormatting>
  <conditionalFormatting sqref="Z147">
    <cfRule type="expression" priority="6468" aboveAverage="0" equalAverage="0" bottom="0" percent="0" rank="0" text="" dxfId="36">
      <formula>#ref!="YES"</formula>
    </cfRule>
  </conditionalFormatting>
  <conditionalFormatting sqref="AA147">
    <cfRule type="expression" priority="6469" aboveAverage="0" equalAverage="0" bottom="0" percent="0" rank="0" text="" dxfId="36">
      <formula>#ref!="YES"</formula>
    </cfRule>
  </conditionalFormatting>
  <conditionalFormatting sqref="AB147">
    <cfRule type="expression" priority="6470" aboveAverage="0" equalAverage="0" bottom="0" percent="0" rank="0" text="" dxfId="36">
      <formula>#ref!="YES"</formula>
    </cfRule>
  </conditionalFormatting>
  <conditionalFormatting sqref="AC147">
    <cfRule type="expression" priority="6471" aboveAverage="0" equalAverage="0" bottom="0" percent="0" rank="0" text="" dxfId="36">
      <formula>#ref!="YES"</formula>
    </cfRule>
  </conditionalFormatting>
  <conditionalFormatting sqref="AD147">
    <cfRule type="expression" priority="6472" aboveAverage="0" equalAverage="0" bottom="0" percent="0" rank="0" text="" dxfId="36">
      <formula>#ref!="YES"</formula>
    </cfRule>
  </conditionalFormatting>
  <conditionalFormatting sqref="AE147">
    <cfRule type="expression" priority="6473" aboveAverage="0" equalAverage="0" bottom="0" percent="0" rank="0" text="" dxfId="36">
      <formula>#ref!="YES"</formula>
    </cfRule>
  </conditionalFormatting>
  <conditionalFormatting sqref="AF147">
    <cfRule type="expression" priority="6474" aboveAverage="0" equalAverage="0" bottom="0" percent="0" rank="0" text="" dxfId="36">
      <formula>#ref!="YES"</formula>
    </cfRule>
  </conditionalFormatting>
  <conditionalFormatting sqref="AG147">
    <cfRule type="expression" priority="6475" aboveAverage="0" equalAverage="0" bottom="0" percent="0" rank="0" text="" dxfId="36">
      <formula>#ref!="YES"</formula>
    </cfRule>
  </conditionalFormatting>
  <conditionalFormatting sqref="AH147">
    <cfRule type="expression" priority="6476" aboveAverage="0" equalAverage="0" bottom="0" percent="0" rank="0" text="" dxfId="36">
      <formula>#ref!="YES"</formula>
    </cfRule>
  </conditionalFormatting>
  <conditionalFormatting sqref="AI147">
    <cfRule type="expression" priority="6477" aboveAverage="0" equalAverage="0" bottom="0" percent="0" rank="0" text="" dxfId="36">
      <formula>#ref!="YES"</formula>
    </cfRule>
  </conditionalFormatting>
  <conditionalFormatting sqref="AJ147">
    <cfRule type="expression" priority="6478" aboveAverage="0" equalAverage="0" bottom="0" percent="0" rank="0" text="" dxfId="36">
      <formula>#ref!="YES"</formula>
    </cfRule>
  </conditionalFormatting>
  <conditionalFormatting sqref="B148">
    <cfRule type="expression" priority="6479" aboveAverage="0" equalAverage="0" bottom="0" percent="0" rank="0" text="" dxfId="36">
      <formula>#ref!="YES"</formula>
    </cfRule>
  </conditionalFormatting>
  <conditionalFormatting sqref="C148">
    <cfRule type="expression" priority="6480" aboveAverage="0" equalAverage="0" bottom="0" percent="0" rank="0" text="" dxfId="36">
      <formula>#ref!="YES"</formula>
    </cfRule>
  </conditionalFormatting>
  <conditionalFormatting sqref="D148">
    <cfRule type="expression" priority="6481" aboveAverage="0" equalAverage="0" bottom="0" percent="0" rank="0" text="" dxfId="36">
      <formula>#ref!="YES"</formula>
    </cfRule>
  </conditionalFormatting>
  <conditionalFormatting sqref="E148">
    <cfRule type="expression" priority="6482" aboveAverage="0" equalAverage="0" bottom="0" percent="0" rank="0" text="" dxfId="36">
      <formula>#ref!="YES"</formula>
    </cfRule>
  </conditionalFormatting>
  <conditionalFormatting sqref="F148">
    <cfRule type="expression" priority="6483" aboveAverage="0" equalAverage="0" bottom="0" percent="0" rank="0" text="" dxfId="36">
      <formula>#ref!="YES"</formula>
    </cfRule>
  </conditionalFormatting>
  <conditionalFormatting sqref="G148">
    <cfRule type="expression" priority="6484" aboveAverage="0" equalAverage="0" bottom="0" percent="0" rank="0" text="" dxfId="36">
      <formula>#ref!="YES"</formula>
    </cfRule>
  </conditionalFormatting>
  <conditionalFormatting sqref="H148">
    <cfRule type="expression" priority="6485" aboveAverage="0" equalAverage="0" bottom="0" percent="0" rank="0" text="" dxfId="36">
      <formula>#ref!="YES"</formula>
    </cfRule>
  </conditionalFormatting>
  <conditionalFormatting sqref="I148">
    <cfRule type="expression" priority="6486" aboveAverage="0" equalAverage="0" bottom="0" percent="0" rank="0" text="" dxfId="36">
      <formula>#ref!="YES"</formula>
    </cfRule>
  </conditionalFormatting>
  <conditionalFormatting sqref="J148">
    <cfRule type="expression" priority="6487" aboveAverage="0" equalAverage="0" bottom="0" percent="0" rank="0" text="" dxfId="36">
      <formula>#ref!="YES"</formula>
    </cfRule>
  </conditionalFormatting>
  <conditionalFormatting sqref="K148">
    <cfRule type="expression" priority="6488" aboveAverage="0" equalAverage="0" bottom="0" percent="0" rank="0" text="" dxfId="36">
      <formula>#ref!="YES"</formula>
    </cfRule>
  </conditionalFormatting>
  <conditionalFormatting sqref="L148">
    <cfRule type="expression" priority="6489" aboveAverage="0" equalAverage="0" bottom="0" percent="0" rank="0" text="" dxfId="36">
      <formula>#ref!="YES"</formula>
    </cfRule>
  </conditionalFormatting>
  <conditionalFormatting sqref="M148">
    <cfRule type="expression" priority="6490" aboveAverage="0" equalAverage="0" bottom="0" percent="0" rank="0" text="" dxfId="36">
      <formula>#ref!="YES"</formula>
    </cfRule>
  </conditionalFormatting>
  <conditionalFormatting sqref="N148">
    <cfRule type="expression" priority="6491" aboveAverage="0" equalAverage="0" bottom="0" percent="0" rank="0" text="" dxfId="36">
      <formula>#ref!="YES"</formula>
    </cfRule>
  </conditionalFormatting>
  <conditionalFormatting sqref="O148">
    <cfRule type="expression" priority="6492" aboveAverage="0" equalAverage="0" bottom="0" percent="0" rank="0" text="" dxfId="36">
      <formula>#ref!="YES"</formula>
    </cfRule>
  </conditionalFormatting>
  <conditionalFormatting sqref="P148">
    <cfRule type="expression" priority="6493" aboveAverage="0" equalAverage="0" bottom="0" percent="0" rank="0" text="" dxfId="36">
      <formula>#ref!="YES"</formula>
    </cfRule>
  </conditionalFormatting>
  <conditionalFormatting sqref="Q148">
    <cfRule type="expression" priority="6494" aboveAverage="0" equalAverage="0" bottom="0" percent="0" rank="0" text="" dxfId="36">
      <formula>#ref!="YES"</formula>
    </cfRule>
  </conditionalFormatting>
  <conditionalFormatting sqref="R148">
    <cfRule type="expression" priority="6495" aboveAverage="0" equalAverage="0" bottom="0" percent="0" rank="0" text="" dxfId="36">
      <formula>#ref!="YES"</formula>
    </cfRule>
  </conditionalFormatting>
  <conditionalFormatting sqref="S148">
    <cfRule type="expression" priority="6496" aboveAverage="0" equalAverage="0" bottom="0" percent="0" rank="0" text="" dxfId="36">
      <formula>#ref!="YES"</formula>
    </cfRule>
  </conditionalFormatting>
  <conditionalFormatting sqref="T148">
    <cfRule type="expression" priority="6497" aboveAverage="0" equalAverage="0" bottom="0" percent="0" rank="0" text="" dxfId="36">
      <formula>#ref!="YES"</formula>
    </cfRule>
  </conditionalFormatting>
  <conditionalFormatting sqref="U148">
    <cfRule type="expression" priority="6498" aboveAverage="0" equalAverage="0" bottom="0" percent="0" rank="0" text="" dxfId="36">
      <formula>#ref!="YES"</formula>
    </cfRule>
  </conditionalFormatting>
  <conditionalFormatting sqref="V148">
    <cfRule type="expression" priority="6499" aboveAverage="0" equalAverage="0" bottom="0" percent="0" rank="0" text="" dxfId="36">
      <formula>#ref!="YES"</formula>
    </cfRule>
  </conditionalFormatting>
  <conditionalFormatting sqref="W148">
    <cfRule type="expression" priority="6500" aboveAverage="0" equalAverage="0" bottom="0" percent="0" rank="0" text="" dxfId="36">
      <formula>#ref!="YES"</formula>
    </cfRule>
  </conditionalFormatting>
  <conditionalFormatting sqref="X148">
    <cfRule type="expression" priority="6501" aboveAverage="0" equalAverage="0" bottom="0" percent="0" rank="0" text="" dxfId="36">
      <formula>#ref!="YES"</formula>
    </cfRule>
  </conditionalFormatting>
  <conditionalFormatting sqref="Y148">
    <cfRule type="expression" priority="6502" aboveAverage="0" equalAverage="0" bottom="0" percent="0" rank="0" text="" dxfId="36">
      <formula>#ref!="YES"</formula>
    </cfRule>
  </conditionalFormatting>
  <conditionalFormatting sqref="Z148">
    <cfRule type="expression" priority="6503" aboveAverage="0" equalAverage="0" bottom="0" percent="0" rank="0" text="" dxfId="36">
      <formula>#ref!="YES"</formula>
    </cfRule>
  </conditionalFormatting>
  <conditionalFormatting sqref="AA148">
    <cfRule type="expression" priority="6504" aboveAverage="0" equalAverage="0" bottom="0" percent="0" rank="0" text="" dxfId="36">
      <formula>#ref!="YES"</formula>
    </cfRule>
  </conditionalFormatting>
  <conditionalFormatting sqref="AB148">
    <cfRule type="expression" priority="6505" aboveAverage="0" equalAverage="0" bottom="0" percent="0" rank="0" text="" dxfId="36">
      <formula>#ref!="YES"</formula>
    </cfRule>
  </conditionalFormatting>
  <conditionalFormatting sqref="AC148">
    <cfRule type="expression" priority="6506" aboveAverage="0" equalAverage="0" bottom="0" percent="0" rank="0" text="" dxfId="36">
      <formula>#ref!="YES"</formula>
    </cfRule>
  </conditionalFormatting>
  <conditionalFormatting sqref="AD148">
    <cfRule type="expression" priority="6507" aboveAverage="0" equalAverage="0" bottom="0" percent="0" rank="0" text="" dxfId="36">
      <formula>#ref!="YES"</formula>
    </cfRule>
  </conditionalFormatting>
  <conditionalFormatting sqref="AE148">
    <cfRule type="expression" priority="6508" aboveAverage="0" equalAverage="0" bottom="0" percent="0" rank="0" text="" dxfId="36">
      <formula>#ref!="YES"</formula>
    </cfRule>
  </conditionalFormatting>
  <conditionalFormatting sqref="AF148">
    <cfRule type="expression" priority="6509" aboveAverage="0" equalAverage="0" bottom="0" percent="0" rank="0" text="" dxfId="36">
      <formula>#ref!="YES"</formula>
    </cfRule>
  </conditionalFormatting>
  <conditionalFormatting sqref="AG148">
    <cfRule type="expression" priority="6510" aboveAverage="0" equalAverage="0" bottom="0" percent="0" rank="0" text="" dxfId="36">
      <formula>#ref!="YES"</formula>
    </cfRule>
  </conditionalFormatting>
  <conditionalFormatting sqref="AH148">
    <cfRule type="expression" priority="6511" aboveAverage="0" equalAverage="0" bottom="0" percent="0" rank="0" text="" dxfId="36">
      <formula>#ref!="YES"</formula>
    </cfRule>
  </conditionalFormatting>
  <conditionalFormatting sqref="AI148">
    <cfRule type="expression" priority="6512" aboveAverage="0" equalAverage="0" bottom="0" percent="0" rank="0" text="" dxfId="36">
      <formula>#ref!="YES"</formula>
    </cfRule>
  </conditionalFormatting>
  <conditionalFormatting sqref="AJ148">
    <cfRule type="expression" priority="6513" aboveAverage="0" equalAverage="0" bottom="0" percent="0" rank="0" text="" dxfId="36">
      <formula>#ref!="YES"</formula>
    </cfRule>
  </conditionalFormatting>
  <conditionalFormatting sqref="B149">
    <cfRule type="expression" priority="6514" aboveAverage="0" equalAverage="0" bottom="0" percent="0" rank="0" text="" dxfId="36">
      <formula>#ref!="YES"</formula>
    </cfRule>
  </conditionalFormatting>
  <conditionalFormatting sqref="C149">
    <cfRule type="expression" priority="6515" aboveAverage="0" equalAverage="0" bottom="0" percent="0" rank="0" text="" dxfId="36">
      <formula>#ref!="YES"</formula>
    </cfRule>
  </conditionalFormatting>
  <conditionalFormatting sqref="D149">
    <cfRule type="expression" priority="6516" aboveAverage="0" equalAverage="0" bottom="0" percent="0" rank="0" text="" dxfId="36">
      <formula>#ref!="YES"</formula>
    </cfRule>
  </conditionalFormatting>
  <conditionalFormatting sqref="E149">
    <cfRule type="expression" priority="6517" aboveAverage="0" equalAverage="0" bottom="0" percent="0" rank="0" text="" dxfId="36">
      <formula>#ref!="YES"</formula>
    </cfRule>
  </conditionalFormatting>
  <conditionalFormatting sqref="F149">
    <cfRule type="expression" priority="6518" aboveAverage="0" equalAverage="0" bottom="0" percent="0" rank="0" text="" dxfId="36">
      <formula>#ref!="YES"</formula>
    </cfRule>
  </conditionalFormatting>
  <conditionalFormatting sqref="G149">
    <cfRule type="expression" priority="6519" aboveAverage="0" equalAverage="0" bottom="0" percent="0" rank="0" text="" dxfId="36">
      <formula>#ref!="YES"</formula>
    </cfRule>
  </conditionalFormatting>
  <conditionalFormatting sqref="H149">
    <cfRule type="expression" priority="6520" aboveAverage="0" equalAverage="0" bottom="0" percent="0" rank="0" text="" dxfId="36">
      <formula>#ref!="YES"</formula>
    </cfRule>
  </conditionalFormatting>
  <conditionalFormatting sqref="I149">
    <cfRule type="expression" priority="6521" aboveAverage="0" equalAverage="0" bottom="0" percent="0" rank="0" text="" dxfId="36">
      <formula>#ref!="YES"</formula>
    </cfRule>
  </conditionalFormatting>
  <conditionalFormatting sqref="J149">
    <cfRule type="expression" priority="6522" aboveAverage="0" equalAverage="0" bottom="0" percent="0" rank="0" text="" dxfId="36">
      <formula>#ref!="YES"</formula>
    </cfRule>
  </conditionalFormatting>
  <conditionalFormatting sqref="K149">
    <cfRule type="expression" priority="6523" aboveAverage="0" equalAverage="0" bottom="0" percent="0" rank="0" text="" dxfId="36">
      <formula>#ref!="YES"</formula>
    </cfRule>
  </conditionalFormatting>
  <conditionalFormatting sqref="L149">
    <cfRule type="expression" priority="6524" aboveAverage="0" equalAverage="0" bottom="0" percent="0" rank="0" text="" dxfId="36">
      <formula>#ref!="YES"</formula>
    </cfRule>
  </conditionalFormatting>
  <conditionalFormatting sqref="M149">
    <cfRule type="expression" priority="6525" aboveAverage="0" equalAverage="0" bottom="0" percent="0" rank="0" text="" dxfId="36">
      <formula>#ref!="YES"</formula>
    </cfRule>
  </conditionalFormatting>
  <conditionalFormatting sqref="N149">
    <cfRule type="expression" priority="6526" aboveAverage="0" equalAverage="0" bottom="0" percent="0" rank="0" text="" dxfId="36">
      <formula>#ref!="YES"</formula>
    </cfRule>
  </conditionalFormatting>
  <conditionalFormatting sqref="O149">
    <cfRule type="expression" priority="6527" aboveAverage="0" equalAverage="0" bottom="0" percent="0" rank="0" text="" dxfId="36">
      <formula>#ref!="YES"</formula>
    </cfRule>
  </conditionalFormatting>
  <conditionalFormatting sqref="P149">
    <cfRule type="expression" priority="6528" aboveAverage="0" equalAverage="0" bottom="0" percent="0" rank="0" text="" dxfId="36">
      <formula>#ref!="YES"</formula>
    </cfRule>
  </conditionalFormatting>
  <conditionalFormatting sqref="Q149">
    <cfRule type="expression" priority="6529" aboveAverage="0" equalAverage="0" bottom="0" percent="0" rank="0" text="" dxfId="36">
      <formula>#ref!="YES"</formula>
    </cfRule>
  </conditionalFormatting>
  <conditionalFormatting sqref="R149">
    <cfRule type="expression" priority="6530" aboveAverage="0" equalAverage="0" bottom="0" percent="0" rank="0" text="" dxfId="36">
      <formula>#ref!="YES"</formula>
    </cfRule>
  </conditionalFormatting>
  <conditionalFormatting sqref="S149">
    <cfRule type="expression" priority="6531" aboveAverage="0" equalAverage="0" bottom="0" percent="0" rank="0" text="" dxfId="36">
      <formula>#ref!="YES"</formula>
    </cfRule>
  </conditionalFormatting>
  <conditionalFormatting sqref="T149">
    <cfRule type="expression" priority="6532" aboveAverage="0" equalAverage="0" bottom="0" percent="0" rank="0" text="" dxfId="36">
      <formula>#ref!="YES"</formula>
    </cfRule>
  </conditionalFormatting>
  <conditionalFormatting sqref="U149">
    <cfRule type="expression" priority="6533" aboveAverage="0" equalAverage="0" bottom="0" percent="0" rank="0" text="" dxfId="36">
      <formula>#ref!="YES"</formula>
    </cfRule>
  </conditionalFormatting>
  <conditionalFormatting sqref="V149">
    <cfRule type="expression" priority="6534" aboveAverage="0" equalAverage="0" bottom="0" percent="0" rank="0" text="" dxfId="36">
      <formula>#ref!="YES"</formula>
    </cfRule>
  </conditionalFormatting>
  <conditionalFormatting sqref="W149">
    <cfRule type="expression" priority="6535" aboveAverage="0" equalAverage="0" bottom="0" percent="0" rank="0" text="" dxfId="36">
      <formula>#ref!="YES"</formula>
    </cfRule>
  </conditionalFormatting>
  <conditionalFormatting sqref="X149">
    <cfRule type="expression" priority="6536" aboveAverage="0" equalAverage="0" bottom="0" percent="0" rank="0" text="" dxfId="36">
      <formula>#ref!="YES"</formula>
    </cfRule>
  </conditionalFormatting>
  <conditionalFormatting sqref="Y149">
    <cfRule type="expression" priority="6537" aboveAverage="0" equalAverage="0" bottom="0" percent="0" rank="0" text="" dxfId="36">
      <formula>#ref!="YES"</formula>
    </cfRule>
  </conditionalFormatting>
  <conditionalFormatting sqref="Z149">
    <cfRule type="expression" priority="6538" aboveAverage="0" equalAverage="0" bottom="0" percent="0" rank="0" text="" dxfId="36">
      <formula>#ref!="YES"</formula>
    </cfRule>
  </conditionalFormatting>
  <conditionalFormatting sqref="AA149">
    <cfRule type="expression" priority="6539" aboveAverage="0" equalAverage="0" bottom="0" percent="0" rank="0" text="" dxfId="36">
      <formula>#ref!="YES"</formula>
    </cfRule>
  </conditionalFormatting>
  <conditionalFormatting sqref="AB149">
    <cfRule type="expression" priority="6540" aboveAverage="0" equalAverage="0" bottom="0" percent="0" rank="0" text="" dxfId="36">
      <formula>#ref!="YES"</formula>
    </cfRule>
  </conditionalFormatting>
  <conditionalFormatting sqref="AC149">
    <cfRule type="expression" priority="6541" aboveAverage="0" equalAverage="0" bottom="0" percent="0" rank="0" text="" dxfId="36">
      <formula>#ref!="YES"</formula>
    </cfRule>
  </conditionalFormatting>
  <conditionalFormatting sqref="AD149">
    <cfRule type="expression" priority="6542" aboveAverage="0" equalAverage="0" bottom="0" percent="0" rank="0" text="" dxfId="36">
      <formula>#ref!="YES"</formula>
    </cfRule>
  </conditionalFormatting>
  <conditionalFormatting sqref="AE149">
    <cfRule type="expression" priority="6543" aboveAverage="0" equalAverage="0" bottom="0" percent="0" rank="0" text="" dxfId="36">
      <formula>#ref!="YES"</formula>
    </cfRule>
  </conditionalFormatting>
  <conditionalFormatting sqref="AF149">
    <cfRule type="expression" priority="6544" aboveAverage="0" equalAverage="0" bottom="0" percent="0" rank="0" text="" dxfId="36">
      <formula>#ref!="YES"</formula>
    </cfRule>
  </conditionalFormatting>
  <conditionalFormatting sqref="AG149">
    <cfRule type="expression" priority="6545" aboveAverage="0" equalAverage="0" bottom="0" percent="0" rank="0" text="" dxfId="36">
      <formula>#ref!="YES"</formula>
    </cfRule>
  </conditionalFormatting>
  <conditionalFormatting sqref="AH149">
    <cfRule type="expression" priority="6546" aboveAverage="0" equalAverage="0" bottom="0" percent="0" rank="0" text="" dxfId="36">
      <formula>#ref!="YES"</formula>
    </cfRule>
  </conditionalFormatting>
  <conditionalFormatting sqref="AI149">
    <cfRule type="expression" priority="6547" aboveAverage="0" equalAverage="0" bottom="0" percent="0" rank="0" text="" dxfId="36">
      <formula>#ref!="YES"</formula>
    </cfRule>
  </conditionalFormatting>
  <conditionalFormatting sqref="AJ149">
    <cfRule type="expression" priority="6548" aboveAverage="0" equalAverage="0" bottom="0" percent="0" rank="0" text="" dxfId="36">
      <formula>#ref!="YES"</formula>
    </cfRule>
  </conditionalFormatting>
  <conditionalFormatting sqref="B150">
    <cfRule type="expression" priority="6549" aboveAverage="0" equalAverage="0" bottom="0" percent="0" rank="0" text="" dxfId="36">
      <formula>#ref!="YES"</formula>
    </cfRule>
  </conditionalFormatting>
  <conditionalFormatting sqref="C150">
    <cfRule type="expression" priority="6550" aboveAverage="0" equalAverage="0" bottom="0" percent="0" rank="0" text="" dxfId="36">
      <formula>#ref!="YES"</formula>
    </cfRule>
  </conditionalFormatting>
  <conditionalFormatting sqref="D150">
    <cfRule type="expression" priority="6551" aboveAverage="0" equalAverage="0" bottom="0" percent="0" rank="0" text="" dxfId="36">
      <formula>#ref!="YES"</formula>
    </cfRule>
  </conditionalFormatting>
  <conditionalFormatting sqref="E150">
    <cfRule type="expression" priority="6552" aboveAverage="0" equalAverage="0" bottom="0" percent="0" rank="0" text="" dxfId="36">
      <formula>#ref!="YES"</formula>
    </cfRule>
  </conditionalFormatting>
  <conditionalFormatting sqref="F150">
    <cfRule type="expression" priority="6553" aboveAverage="0" equalAverage="0" bottom="0" percent="0" rank="0" text="" dxfId="36">
      <formula>#ref!="YES"</formula>
    </cfRule>
  </conditionalFormatting>
  <conditionalFormatting sqref="G150">
    <cfRule type="expression" priority="6554" aboveAverage="0" equalAverage="0" bottom="0" percent="0" rank="0" text="" dxfId="36">
      <formula>#ref!="YES"</formula>
    </cfRule>
  </conditionalFormatting>
  <conditionalFormatting sqref="H150">
    <cfRule type="expression" priority="6555" aboveAverage="0" equalAverage="0" bottom="0" percent="0" rank="0" text="" dxfId="36">
      <formula>#ref!="YES"</formula>
    </cfRule>
  </conditionalFormatting>
  <conditionalFormatting sqref="I150">
    <cfRule type="expression" priority="6556" aboveAverage="0" equalAverage="0" bottom="0" percent="0" rank="0" text="" dxfId="36">
      <formula>#ref!="YES"</formula>
    </cfRule>
  </conditionalFormatting>
  <conditionalFormatting sqref="J150">
    <cfRule type="expression" priority="6557" aboveAverage="0" equalAverage="0" bottom="0" percent="0" rank="0" text="" dxfId="36">
      <formula>#ref!="YES"</formula>
    </cfRule>
  </conditionalFormatting>
  <conditionalFormatting sqref="K150">
    <cfRule type="expression" priority="6558" aboveAverage="0" equalAverage="0" bottom="0" percent="0" rank="0" text="" dxfId="36">
      <formula>#ref!="YES"</formula>
    </cfRule>
  </conditionalFormatting>
  <conditionalFormatting sqref="L150">
    <cfRule type="expression" priority="6559" aboveAverage="0" equalAverage="0" bottom="0" percent="0" rank="0" text="" dxfId="36">
      <formula>#ref!="YES"</formula>
    </cfRule>
  </conditionalFormatting>
  <conditionalFormatting sqref="M150">
    <cfRule type="expression" priority="6560" aboveAverage="0" equalAverage="0" bottom="0" percent="0" rank="0" text="" dxfId="36">
      <formula>#ref!="YES"</formula>
    </cfRule>
  </conditionalFormatting>
  <conditionalFormatting sqref="N150">
    <cfRule type="expression" priority="6561" aboveAverage="0" equalAverage="0" bottom="0" percent="0" rank="0" text="" dxfId="36">
      <formula>#ref!="YES"</formula>
    </cfRule>
  </conditionalFormatting>
  <conditionalFormatting sqref="O150">
    <cfRule type="expression" priority="6562" aboveAverage="0" equalAverage="0" bottom="0" percent="0" rank="0" text="" dxfId="36">
      <formula>#ref!="YES"</formula>
    </cfRule>
  </conditionalFormatting>
  <conditionalFormatting sqref="P150">
    <cfRule type="expression" priority="6563" aboveAverage="0" equalAverage="0" bottom="0" percent="0" rank="0" text="" dxfId="36">
      <formula>#ref!="YES"</formula>
    </cfRule>
  </conditionalFormatting>
  <conditionalFormatting sqref="Q150">
    <cfRule type="expression" priority="6564" aboveAverage="0" equalAverage="0" bottom="0" percent="0" rank="0" text="" dxfId="36">
      <formula>#ref!="YES"</formula>
    </cfRule>
  </conditionalFormatting>
  <conditionalFormatting sqref="R150">
    <cfRule type="expression" priority="6565" aboveAverage="0" equalAverage="0" bottom="0" percent="0" rank="0" text="" dxfId="36">
      <formula>#ref!="YES"</formula>
    </cfRule>
  </conditionalFormatting>
  <conditionalFormatting sqref="S150">
    <cfRule type="expression" priority="6566" aboveAverage="0" equalAverage="0" bottom="0" percent="0" rank="0" text="" dxfId="36">
      <formula>#ref!="YES"</formula>
    </cfRule>
  </conditionalFormatting>
  <conditionalFormatting sqref="T150">
    <cfRule type="expression" priority="6567" aboveAverage="0" equalAverage="0" bottom="0" percent="0" rank="0" text="" dxfId="36">
      <formula>#ref!="YES"</formula>
    </cfRule>
  </conditionalFormatting>
  <conditionalFormatting sqref="U150">
    <cfRule type="expression" priority="6568" aboveAverage="0" equalAverage="0" bottom="0" percent="0" rank="0" text="" dxfId="36">
      <formula>#ref!="YES"</formula>
    </cfRule>
  </conditionalFormatting>
  <conditionalFormatting sqref="V150">
    <cfRule type="expression" priority="6569" aboveAverage="0" equalAverage="0" bottom="0" percent="0" rank="0" text="" dxfId="36">
      <formula>#ref!="YES"</formula>
    </cfRule>
  </conditionalFormatting>
  <conditionalFormatting sqref="W150">
    <cfRule type="expression" priority="6570" aboveAverage="0" equalAverage="0" bottom="0" percent="0" rank="0" text="" dxfId="36">
      <formula>#ref!="YES"</formula>
    </cfRule>
  </conditionalFormatting>
  <conditionalFormatting sqref="X150">
    <cfRule type="expression" priority="6571" aboveAverage="0" equalAverage="0" bottom="0" percent="0" rank="0" text="" dxfId="36">
      <formula>#ref!="YES"</formula>
    </cfRule>
  </conditionalFormatting>
  <conditionalFormatting sqref="Y150">
    <cfRule type="expression" priority="6572" aboveAverage="0" equalAverage="0" bottom="0" percent="0" rank="0" text="" dxfId="36">
      <formula>#ref!="YES"</formula>
    </cfRule>
  </conditionalFormatting>
  <conditionalFormatting sqref="Z150">
    <cfRule type="expression" priority="6573" aboveAverage="0" equalAverage="0" bottom="0" percent="0" rank="0" text="" dxfId="36">
      <formula>#ref!="YES"</formula>
    </cfRule>
  </conditionalFormatting>
  <conditionalFormatting sqref="AA150">
    <cfRule type="expression" priority="6574" aboveAverage="0" equalAverage="0" bottom="0" percent="0" rank="0" text="" dxfId="36">
      <formula>#ref!="YES"</formula>
    </cfRule>
  </conditionalFormatting>
  <conditionalFormatting sqref="AB150">
    <cfRule type="expression" priority="6575" aboveAverage="0" equalAverage="0" bottom="0" percent="0" rank="0" text="" dxfId="36">
      <formula>#ref!="YES"</formula>
    </cfRule>
  </conditionalFormatting>
  <conditionalFormatting sqref="AC150">
    <cfRule type="expression" priority="6576" aboveAverage="0" equalAverage="0" bottom="0" percent="0" rank="0" text="" dxfId="36">
      <formula>#ref!="YES"</formula>
    </cfRule>
  </conditionalFormatting>
  <conditionalFormatting sqref="AD150">
    <cfRule type="expression" priority="6577" aboveAverage="0" equalAverage="0" bottom="0" percent="0" rank="0" text="" dxfId="36">
      <formula>#ref!="YES"</formula>
    </cfRule>
  </conditionalFormatting>
  <conditionalFormatting sqref="AE150">
    <cfRule type="expression" priority="6578" aboveAverage="0" equalAverage="0" bottom="0" percent="0" rank="0" text="" dxfId="36">
      <formula>#ref!="YES"</formula>
    </cfRule>
  </conditionalFormatting>
  <conditionalFormatting sqref="AF150">
    <cfRule type="expression" priority="6579" aboveAverage="0" equalAverage="0" bottom="0" percent="0" rank="0" text="" dxfId="36">
      <formula>#ref!="YES"</formula>
    </cfRule>
  </conditionalFormatting>
  <conditionalFormatting sqref="AG150">
    <cfRule type="expression" priority="6580" aboveAverage="0" equalAverage="0" bottom="0" percent="0" rank="0" text="" dxfId="36">
      <formula>#ref!="YES"</formula>
    </cfRule>
  </conditionalFormatting>
  <conditionalFormatting sqref="AH150">
    <cfRule type="expression" priority="6581" aboveAverage="0" equalAverage="0" bottom="0" percent="0" rank="0" text="" dxfId="36">
      <formula>#ref!="YES"</formula>
    </cfRule>
  </conditionalFormatting>
  <conditionalFormatting sqref="AI150">
    <cfRule type="expression" priority="6582" aboveAverage="0" equalAverage="0" bottom="0" percent="0" rank="0" text="" dxfId="36">
      <formula>#ref!="YES"</formula>
    </cfRule>
  </conditionalFormatting>
  <conditionalFormatting sqref="AJ150">
    <cfRule type="expression" priority="6583" aboveAverage="0" equalAverage="0" bottom="0" percent="0" rank="0" text="" dxfId="36">
      <formula>#ref!="YES"</formula>
    </cfRule>
  </conditionalFormatting>
  <conditionalFormatting sqref="B151">
    <cfRule type="expression" priority="6584" aboveAverage="0" equalAverage="0" bottom="0" percent="0" rank="0" text="" dxfId="36">
      <formula>#ref!="YES"</formula>
    </cfRule>
  </conditionalFormatting>
  <conditionalFormatting sqref="C151">
    <cfRule type="expression" priority="6585" aboveAverage="0" equalAverage="0" bottom="0" percent="0" rank="0" text="" dxfId="36">
      <formula>#ref!="YES"</formula>
    </cfRule>
  </conditionalFormatting>
  <conditionalFormatting sqref="D151">
    <cfRule type="expression" priority="6586" aboveAverage="0" equalAverage="0" bottom="0" percent="0" rank="0" text="" dxfId="36">
      <formula>#ref!="YES"</formula>
    </cfRule>
  </conditionalFormatting>
  <conditionalFormatting sqref="E151">
    <cfRule type="expression" priority="6587" aboveAverage="0" equalAverage="0" bottom="0" percent="0" rank="0" text="" dxfId="36">
      <formula>#ref!="YES"</formula>
    </cfRule>
  </conditionalFormatting>
  <conditionalFormatting sqref="F151">
    <cfRule type="expression" priority="6588" aboveAverage="0" equalAverage="0" bottom="0" percent="0" rank="0" text="" dxfId="36">
      <formula>#ref!="YES"</formula>
    </cfRule>
  </conditionalFormatting>
  <conditionalFormatting sqref="G151">
    <cfRule type="expression" priority="6589" aboveAverage="0" equalAverage="0" bottom="0" percent="0" rank="0" text="" dxfId="36">
      <formula>#ref!="YES"</formula>
    </cfRule>
  </conditionalFormatting>
  <conditionalFormatting sqref="H151">
    <cfRule type="expression" priority="6590" aboveAverage="0" equalAverage="0" bottom="0" percent="0" rank="0" text="" dxfId="36">
      <formula>#ref!="YES"</formula>
    </cfRule>
  </conditionalFormatting>
  <conditionalFormatting sqref="I151">
    <cfRule type="expression" priority="6591" aboveAverage="0" equalAverage="0" bottom="0" percent="0" rank="0" text="" dxfId="36">
      <formula>#ref!="YES"</formula>
    </cfRule>
  </conditionalFormatting>
  <conditionalFormatting sqref="J151">
    <cfRule type="expression" priority="6592" aboveAverage="0" equalAverage="0" bottom="0" percent="0" rank="0" text="" dxfId="36">
      <formula>#ref!="YES"</formula>
    </cfRule>
  </conditionalFormatting>
  <conditionalFormatting sqref="K151">
    <cfRule type="expression" priority="6593" aboveAverage="0" equalAverage="0" bottom="0" percent="0" rank="0" text="" dxfId="36">
      <formula>#ref!="YES"</formula>
    </cfRule>
  </conditionalFormatting>
  <conditionalFormatting sqref="L151">
    <cfRule type="expression" priority="6594" aboveAverage="0" equalAverage="0" bottom="0" percent="0" rank="0" text="" dxfId="36">
      <formula>#ref!="YES"</formula>
    </cfRule>
  </conditionalFormatting>
  <conditionalFormatting sqref="M151">
    <cfRule type="expression" priority="6595" aboveAverage="0" equalAverage="0" bottom="0" percent="0" rank="0" text="" dxfId="36">
      <formula>#ref!="YES"</formula>
    </cfRule>
  </conditionalFormatting>
  <conditionalFormatting sqref="N151">
    <cfRule type="expression" priority="6596" aboveAverage="0" equalAverage="0" bottom="0" percent="0" rank="0" text="" dxfId="36">
      <formula>#ref!="YES"</formula>
    </cfRule>
  </conditionalFormatting>
  <conditionalFormatting sqref="O151">
    <cfRule type="expression" priority="6597" aboveAverage="0" equalAverage="0" bottom="0" percent="0" rank="0" text="" dxfId="36">
      <formula>#ref!="YES"</formula>
    </cfRule>
  </conditionalFormatting>
  <conditionalFormatting sqref="P151">
    <cfRule type="expression" priority="6598" aboveAverage="0" equalAverage="0" bottom="0" percent="0" rank="0" text="" dxfId="36">
      <formula>#ref!="YES"</formula>
    </cfRule>
  </conditionalFormatting>
  <conditionalFormatting sqref="Q151">
    <cfRule type="expression" priority="6599" aboveAverage="0" equalAverage="0" bottom="0" percent="0" rank="0" text="" dxfId="36">
      <formula>#ref!="YES"</formula>
    </cfRule>
  </conditionalFormatting>
  <conditionalFormatting sqref="R151">
    <cfRule type="expression" priority="6600" aboveAverage="0" equalAverage="0" bottom="0" percent="0" rank="0" text="" dxfId="36">
      <formula>#ref!="YES"</formula>
    </cfRule>
  </conditionalFormatting>
  <conditionalFormatting sqref="S151">
    <cfRule type="expression" priority="6601" aboveAverage="0" equalAverage="0" bottom="0" percent="0" rank="0" text="" dxfId="36">
      <formula>#ref!="YES"</formula>
    </cfRule>
  </conditionalFormatting>
  <conditionalFormatting sqref="T151">
    <cfRule type="expression" priority="6602" aboveAverage="0" equalAverage="0" bottom="0" percent="0" rank="0" text="" dxfId="36">
      <formula>#ref!="YES"</formula>
    </cfRule>
  </conditionalFormatting>
  <conditionalFormatting sqref="U151">
    <cfRule type="expression" priority="6603" aboveAverage="0" equalAverage="0" bottom="0" percent="0" rank="0" text="" dxfId="36">
      <formula>#ref!="YES"</formula>
    </cfRule>
  </conditionalFormatting>
  <conditionalFormatting sqref="V151">
    <cfRule type="expression" priority="6604" aboveAverage="0" equalAverage="0" bottom="0" percent="0" rank="0" text="" dxfId="36">
      <formula>#ref!="YES"</formula>
    </cfRule>
  </conditionalFormatting>
  <conditionalFormatting sqref="W151">
    <cfRule type="expression" priority="6605" aboveAverage="0" equalAverage="0" bottom="0" percent="0" rank="0" text="" dxfId="36">
      <formula>#ref!="YES"</formula>
    </cfRule>
  </conditionalFormatting>
  <conditionalFormatting sqref="X151">
    <cfRule type="expression" priority="6606" aboveAverage="0" equalAverage="0" bottom="0" percent="0" rank="0" text="" dxfId="36">
      <formula>#ref!="YES"</formula>
    </cfRule>
  </conditionalFormatting>
  <conditionalFormatting sqref="Y151">
    <cfRule type="expression" priority="6607" aboveAverage="0" equalAverage="0" bottom="0" percent="0" rank="0" text="" dxfId="36">
      <formula>#ref!="YES"</formula>
    </cfRule>
  </conditionalFormatting>
  <conditionalFormatting sqref="Z151">
    <cfRule type="expression" priority="6608" aboveAverage="0" equalAverage="0" bottom="0" percent="0" rank="0" text="" dxfId="36">
      <formula>#ref!="YES"</formula>
    </cfRule>
  </conditionalFormatting>
  <conditionalFormatting sqref="AA151">
    <cfRule type="expression" priority="6609" aboveAverage="0" equalAverage="0" bottom="0" percent="0" rank="0" text="" dxfId="36">
      <formula>#ref!="YES"</formula>
    </cfRule>
  </conditionalFormatting>
  <conditionalFormatting sqref="AB151">
    <cfRule type="expression" priority="6610" aboveAverage="0" equalAverage="0" bottom="0" percent="0" rank="0" text="" dxfId="36">
      <formula>#ref!="YES"</formula>
    </cfRule>
  </conditionalFormatting>
  <conditionalFormatting sqref="AC151">
    <cfRule type="expression" priority="6611" aboveAverage="0" equalAverage="0" bottom="0" percent="0" rank="0" text="" dxfId="36">
      <formula>#ref!="YES"</formula>
    </cfRule>
  </conditionalFormatting>
  <conditionalFormatting sqref="AD151">
    <cfRule type="expression" priority="6612" aboveAverage="0" equalAverage="0" bottom="0" percent="0" rank="0" text="" dxfId="36">
      <formula>#ref!="YES"</formula>
    </cfRule>
  </conditionalFormatting>
  <conditionalFormatting sqref="AE151">
    <cfRule type="expression" priority="6613" aboveAverage="0" equalAverage="0" bottom="0" percent="0" rank="0" text="" dxfId="36">
      <formula>#ref!="YES"</formula>
    </cfRule>
  </conditionalFormatting>
  <conditionalFormatting sqref="AF151">
    <cfRule type="expression" priority="6614" aboveAverage="0" equalAverage="0" bottom="0" percent="0" rank="0" text="" dxfId="36">
      <formula>#ref!="YES"</formula>
    </cfRule>
  </conditionalFormatting>
  <conditionalFormatting sqref="AG151">
    <cfRule type="expression" priority="6615" aboveAverage="0" equalAverage="0" bottom="0" percent="0" rank="0" text="" dxfId="36">
      <formula>#ref!="YES"</formula>
    </cfRule>
  </conditionalFormatting>
  <conditionalFormatting sqref="AH151">
    <cfRule type="expression" priority="6616" aboveAverage="0" equalAverage="0" bottom="0" percent="0" rank="0" text="" dxfId="36">
      <formula>#ref!="YES"</formula>
    </cfRule>
  </conditionalFormatting>
  <conditionalFormatting sqref="AI151">
    <cfRule type="expression" priority="6617" aboveAverage="0" equalAverage="0" bottom="0" percent="0" rank="0" text="" dxfId="36">
      <formula>#ref!="YES"</formula>
    </cfRule>
  </conditionalFormatting>
  <conditionalFormatting sqref="AJ151">
    <cfRule type="expression" priority="6618" aboveAverage="0" equalAverage="0" bottom="0" percent="0" rank="0" text="" dxfId="36">
      <formula>#ref!="YES"</formula>
    </cfRule>
  </conditionalFormatting>
  <conditionalFormatting sqref="B152">
    <cfRule type="expression" priority="6619" aboveAverage="0" equalAverage="0" bottom="0" percent="0" rank="0" text="" dxfId="36">
      <formula>#ref!="YES"</formula>
    </cfRule>
  </conditionalFormatting>
  <conditionalFormatting sqref="C152">
    <cfRule type="expression" priority="6620" aboveAverage="0" equalAverage="0" bottom="0" percent="0" rank="0" text="" dxfId="36">
      <formula>#ref!="YES"</formula>
    </cfRule>
  </conditionalFormatting>
  <conditionalFormatting sqref="D152">
    <cfRule type="expression" priority="6621" aboveAverage="0" equalAverage="0" bottom="0" percent="0" rank="0" text="" dxfId="36">
      <formula>#ref!="YES"</formula>
    </cfRule>
  </conditionalFormatting>
  <conditionalFormatting sqref="E152">
    <cfRule type="expression" priority="6622" aboveAverage="0" equalAverage="0" bottom="0" percent="0" rank="0" text="" dxfId="36">
      <formula>#ref!="YES"</formula>
    </cfRule>
  </conditionalFormatting>
  <conditionalFormatting sqref="F152">
    <cfRule type="expression" priority="6623" aboveAverage="0" equalAverage="0" bottom="0" percent="0" rank="0" text="" dxfId="36">
      <formula>#ref!="YES"</formula>
    </cfRule>
  </conditionalFormatting>
  <conditionalFormatting sqref="G152">
    <cfRule type="expression" priority="6624" aboveAverage="0" equalAverage="0" bottom="0" percent="0" rank="0" text="" dxfId="36">
      <formula>#ref!="YES"</formula>
    </cfRule>
  </conditionalFormatting>
  <conditionalFormatting sqref="H152">
    <cfRule type="expression" priority="6625" aboveAverage="0" equalAverage="0" bottom="0" percent="0" rank="0" text="" dxfId="36">
      <formula>#ref!="YES"</formula>
    </cfRule>
  </conditionalFormatting>
  <conditionalFormatting sqref="I152">
    <cfRule type="expression" priority="6626" aboveAverage="0" equalAverage="0" bottom="0" percent="0" rank="0" text="" dxfId="36">
      <formula>#ref!="YES"</formula>
    </cfRule>
  </conditionalFormatting>
  <conditionalFormatting sqref="J152">
    <cfRule type="expression" priority="6627" aboveAverage="0" equalAverage="0" bottom="0" percent="0" rank="0" text="" dxfId="36">
      <formula>#ref!="YES"</formula>
    </cfRule>
  </conditionalFormatting>
  <conditionalFormatting sqref="K152">
    <cfRule type="expression" priority="6628" aboveAverage="0" equalAverage="0" bottom="0" percent="0" rank="0" text="" dxfId="36">
      <formula>#ref!="YES"</formula>
    </cfRule>
  </conditionalFormatting>
  <conditionalFormatting sqref="L152">
    <cfRule type="expression" priority="6629" aboveAverage="0" equalAverage="0" bottom="0" percent="0" rank="0" text="" dxfId="36">
      <formula>#ref!="YES"</formula>
    </cfRule>
  </conditionalFormatting>
  <conditionalFormatting sqref="M152">
    <cfRule type="expression" priority="6630" aboveAverage="0" equalAverage="0" bottom="0" percent="0" rank="0" text="" dxfId="36">
      <formula>#ref!="YES"</formula>
    </cfRule>
  </conditionalFormatting>
  <conditionalFormatting sqref="N152">
    <cfRule type="expression" priority="6631" aboveAverage="0" equalAverage="0" bottom="0" percent="0" rank="0" text="" dxfId="36">
      <formula>#ref!="YES"</formula>
    </cfRule>
  </conditionalFormatting>
  <conditionalFormatting sqref="O152">
    <cfRule type="expression" priority="6632" aboveAverage="0" equalAverage="0" bottom="0" percent="0" rank="0" text="" dxfId="36">
      <formula>#ref!="YES"</formula>
    </cfRule>
  </conditionalFormatting>
  <conditionalFormatting sqref="P152">
    <cfRule type="expression" priority="6633" aboveAverage="0" equalAverage="0" bottom="0" percent="0" rank="0" text="" dxfId="36">
      <formula>#ref!="YES"</formula>
    </cfRule>
  </conditionalFormatting>
  <conditionalFormatting sqref="Q152">
    <cfRule type="expression" priority="6634" aboveAverage="0" equalAverage="0" bottom="0" percent="0" rank="0" text="" dxfId="36">
      <formula>#ref!="YES"</formula>
    </cfRule>
  </conditionalFormatting>
  <conditionalFormatting sqref="R152">
    <cfRule type="expression" priority="6635" aboveAverage="0" equalAverage="0" bottom="0" percent="0" rank="0" text="" dxfId="36">
      <formula>#ref!="YES"</formula>
    </cfRule>
  </conditionalFormatting>
  <conditionalFormatting sqref="S152">
    <cfRule type="expression" priority="6636" aboveAverage="0" equalAverage="0" bottom="0" percent="0" rank="0" text="" dxfId="36">
      <formula>#ref!="YES"</formula>
    </cfRule>
  </conditionalFormatting>
  <conditionalFormatting sqref="T152">
    <cfRule type="expression" priority="6637" aboveAverage="0" equalAverage="0" bottom="0" percent="0" rank="0" text="" dxfId="36">
      <formula>#ref!="YES"</formula>
    </cfRule>
  </conditionalFormatting>
  <conditionalFormatting sqref="U152">
    <cfRule type="expression" priority="6638" aboveAverage="0" equalAverage="0" bottom="0" percent="0" rank="0" text="" dxfId="36">
      <formula>#ref!="YES"</formula>
    </cfRule>
  </conditionalFormatting>
  <conditionalFormatting sqref="V152">
    <cfRule type="expression" priority="6639" aboveAverage="0" equalAverage="0" bottom="0" percent="0" rank="0" text="" dxfId="36">
      <formula>#ref!="YES"</formula>
    </cfRule>
  </conditionalFormatting>
  <conditionalFormatting sqref="W152">
    <cfRule type="expression" priority="6640" aboveAverage="0" equalAverage="0" bottom="0" percent="0" rank="0" text="" dxfId="36">
      <formula>#ref!="YES"</formula>
    </cfRule>
  </conditionalFormatting>
  <conditionalFormatting sqref="X152">
    <cfRule type="expression" priority="6641" aboveAverage="0" equalAverage="0" bottom="0" percent="0" rank="0" text="" dxfId="36">
      <formula>#ref!="YES"</formula>
    </cfRule>
  </conditionalFormatting>
  <conditionalFormatting sqref="Y152">
    <cfRule type="expression" priority="6642" aboveAverage="0" equalAverage="0" bottom="0" percent="0" rank="0" text="" dxfId="36">
      <formula>#ref!="YES"</formula>
    </cfRule>
  </conditionalFormatting>
  <conditionalFormatting sqref="Z152">
    <cfRule type="expression" priority="6643" aboveAverage="0" equalAverage="0" bottom="0" percent="0" rank="0" text="" dxfId="36">
      <formula>#ref!="YES"</formula>
    </cfRule>
  </conditionalFormatting>
  <conditionalFormatting sqref="AA152">
    <cfRule type="expression" priority="6644" aboveAverage="0" equalAverage="0" bottom="0" percent="0" rank="0" text="" dxfId="36">
      <formula>#ref!="YES"</formula>
    </cfRule>
  </conditionalFormatting>
  <conditionalFormatting sqref="AB152">
    <cfRule type="expression" priority="6645" aboveAverage="0" equalAverage="0" bottom="0" percent="0" rank="0" text="" dxfId="36">
      <formula>#ref!="YES"</formula>
    </cfRule>
  </conditionalFormatting>
  <conditionalFormatting sqref="AC152">
    <cfRule type="expression" priority="6646" aboveAverage="0" equalAverage="0" bottom="0" percent="0" rank="0" text="" dxfId="36">
      <formula>#ref!="YES"</formula>
    </cfRule>
  </conditionalFormatting>
  <conditionalFormatting sqref="AD152">
    <cfRule type="expression" priority="6647" aboveAverage="0" equalAverage="0" bottom="0" percent="0" rank="0" text="" dxfId="36">
      <formula>#ref!="YES"</formula>
    </cfRule>
  </conditionalFormatting>
  <conditionalFormatting sqref="AE152">
    <cfRule type="expression" priority="6648" aboveAverage="0" equalAverage="0" bottom="0" percent="0" rank="0" text="" dxfId="36">
      <formula>#ref!="YES"</formula>
    </cfRule>
  </conditionalFormatting>
  <conditionalFormatting sqref="AF152">
    <cfRule type="expression" priority="6649" aboveAverage="0" equalAverage="0" bottom="0" percent="0" rank="0" text="" dxfId="36">
      <formula>#ref!="YES"</formula>
    </cfRule>
  </conditionalFormatting>
  <conditionalFormatting sqref="AG152">
    <cfRule type="expression" priority="6650" aboveAverage="0" equalAverage="0" bottom="0" percent="0" rank="0" text="" dxfId="36">
      <formula>#ref!="YES"</formula>
    </cfRule>
  </conditionalFormatting>
  <conditionalFormatting sqref="AH152">
    <cfRule type="expression" priority="6651" aboveAverage="0" equalAverage="0" bottom="0" percent="0" rank="0" text="" dxfId="36">
      <formula>#ref!="YES"</formula>
    </cfRule>
  </conditionalFormatting>
  <conditionalFormatting sqref="AI152">
    <cfRule type="expression" priority="6652" aboveAverage="0" equalAverage="0" bottom="0" percent="0" rank="0" text="" dxfId="36">
      <formula>#ref!="YES"</formula>
    </cfRule>
  </conditionalFormatting>
  <conditionalFormatting sqref="AJ152">
    <cfRule type="expression" priority="6653" aboveAverage="0" equalAverage="0" bottom="0" percent="0" rank="0" text="" dxfId="36">
      <formula>#ref!="YES"</formula>
    </cfRule>
  </conditionalFormatting>
  <conditionalFormatting sqref="B153">
    <cfRule type="expression" priority="6654" aboveAverage="0" equalAverage="0" bottom="0" percent="0" rank="0" text="" dxfId="36">
      <formula>#ref!="YES"</formula>
    </cfRule>
  </conditionalFormatting>
  <conditionalFormatting sqref="C153">
    <cfRule type="expression" priority="6655" aboveAverage="0" equalAverage="0" bottom="0" percent="0" rank="0" text="" dxfId="36">
      <formula>#ref!="YES"</formula>
    </cfRule>
  </conditionalFormatting>
  <conditionalFormatting sqref="D153">
    <cfRule type="expression" priority="6656" aboveAverage="0" equalAverage="0" bottom="0" percent="0" rank="0" text="" dxfId="36">
      <formula>#ref!="YES"</formula>
    </cfRule>
  </conditionalFormatting>
  <conditionalFormatting sqref="E153">
    <cfRule type="expression" priority="6657" aboveAverage="0" equalAverage="0" bottom="0" percent="0" rank="0" text="" dxfId="36">
      <formula>#ref!="YES"</formula>
    </cfRule>
  </conditionalFormatting>
  <conditionalFormatting sqref="F153">
    <cfRule type="expression" priority="6658" aboveAverage="0" equalAverage="0" bottom="0" percent="0" rank="0" text="" dxfId="36">
      <formula>#ref!="YES"</formula>
    </cfRule>
  </conditionalFormatting>
  <conditionalFormatting sqref="G153">
    <cfRule type="expression" priority="6659" aboveAverage="0" equalAverage="0" bottom="0" percent="0" rank="0" text="" dxfId="36">
      <formula>#ref!="YES"</formula>
    </cfRule>
  </conditionalFormatting>
  <conditionalFormatting sqref="H153">
    <cfRule type="expression" priority="6660" aboveAverage="0" equalAverage="0" bottom="0" percent="0" rank="0" text="" dxfId="36">
      <formula>#ref!="YES"</formula>
    </cfRule>
  </conditionalFormatting>
  <conditionalFormatting sqref="I153">
    <cfRule type="expression" priority="6661" aboveAverage="0" equalAverage="0" bottom="0" percent="0" rank="0" text="" dxfId="36">
      <formula>#ref!="YES"</formula>
    </cfRule>
  </conditionalFormatting>
  <conditionalFormatting sqref="J153">
    <cfRule type="expression" priority="6662" aboveAverage="0" equalAverage="0" bottom="0" percent="0" rank="0" text="" dxfId="36">
      <formula>#ref!="YES"</formula>
    </cfRule>
  </conditionalFormatting>
  <conditionalFormatting sqref="K153">
    <cfRule type="expression" priority="6663" aboveAverage="0" equalAverage="0" bottom="0" percent="0" rank="0" text="" dxfId="36">
      <formula>#ref!="YES"</formula>
    </cfRule>
  </conditionalFormatting>
  <conditionalFormatting sqref="L153">
    <cfRule type="expression" priority="6664" aboveAverage="0" equalAverage="0" bottom="0" percent="0" rank="0" text="" dxfId="36">
      <formula>#ref!="YES"</formula>
    </cfRule>
  </conditionalFormatting>
  <conditionalFormatting sqref="M153">
    <cfRule type="expression" priority="6665" aboveAverage="0" equalAverage="0" bottom="0" percent="0" rank="0" text="" dxfId="36">
      <formula>#ref!="YES"</formula>
    </cfRule>
  </conditionalFormatting>
  <conditionalFormatting sqref="N153">
    <cfRule type="expression" priority="6666" aboveAverage="0" equalAverage="0" bottom="0" percent="0" rank="0" text="" dxfId="36">
      <formula>#ref!="YES"</formula>
    </cfRule>
  </conditionalFormatting>
  <conditionalFormatting sqref="O153">
    <cfRule type="expression" priority="6667" aboveAverage="0" equalAverage="0" bottom="0" percent="0" rank="0" text="" dxfId="36">
      <formula>#ref!="YES"</formula>
    </cfRule>
  </conditionalFormatting>
  <conditionalFormatting sqref="P153">
    <cfRule type="expression" priority="6668" aboveAverage="0" equalAverage="0" bottom="0" percent="0" rank="0" text="" dxfId="36">
      <formula>#ref!="YES"</formula>
    </cfRule>
  </conditionalFormatting>
  <conditionalFormatting sqref="Q153">
    <cfRule type="expression" priority="6669" aboveAverage="0" equalAverage="0" bottom="0" percent="0" rank="0" text="" dxfId="36">
      <formula>#ref!="YES"</formula>
    </cfRule>
  </conditionalFormatting>
  <conditionalFormatting sqref="R153">
    <cfRule type="expression" priority="6670" aboveAverage="0" equalAverage="0" bottom="0" percent="0" rank="0" text="" dxfId="36">
      <formula>#ref!="YES"</formula>
    </cfRule>
  </conditionalFormatting>
  <conditionalFormatting sqref="S153">
    <cfRule type="expression" priority="6671" aboveAverage="0" equalAverage="0" bottom="0" percent="0" rank="0" text="" dxfId="36">
      <formula>#ref!="YES"</formula>
    </cfRule>
  </conditionalFormatting>
  <conditionalFormatting sqref="T153">
    <cfRule type="expression" priority="6672" aboveAverage="0" equalAverage="0" bottom="0" percent="0" rank="0" text="" dxfId="36">
      <formula>#ref!="YES"</formula>
    </cfRule>
  </conditionalFormatting>
  <conditionalFormatting sqref="U153">
    <cfRule type="expression" priority="6673" aboveAverage="0" equalAverage="0" bottom="0" percent="0" rank="0" text="" dxfId="36">
      <formula>#ref!="YES"</formula>
    </cfRule>
  </conditionalFormatting>
  <conditionalFormatting sqref="V153">
    <cfRule type="expression" priority="6674" aboveAverage="0" equalAverage="0" bottom="0" percent="0" rank="0" text="" dxfId="36">
      <formula>#ref!="YES"</formula>
    </cfRule>
  </conditionalFormatting>
  <conditionalFormatting sqref="W153">
    <cfRule type="expression" priority="6675" aboveAverage="0" equalAverage="0" bottom="0" percent="0" rank="0" text="" dxfId="36">
      <formula>#ref!="YES"</formula>
    </cfRule>
  </conditionalFormatting>
  <conditionalFormatting sqref="X153">
    <cfRule type="expression" priority="6676" aboveAverage="0" equalAverage="0" bottom="0" percent="0" rank="0" text="" dxfId="36">
      <formula>#ref!="YES"</formula>
    </cfRule>
  </conditionalFormatting>
  <conditionalFormatting sqref="Y153">
    <cfRule type="expression" priority="6677" aboveAverage="0" equalAverage="0" bottom="0" percent="0" rank="0" text="" dxfId="36">
      <formula>#ref!="YES"</formula>
    </cfRule>
  </conditionalFormatting>
  <conditionalFormatting sqref="Z153">
    <cfRule type="expression" priority="6678" aboveAverage="0" equalAverage="0" bottom="0" percent="0" rank="0" text="" dxfId="36">
      <formula>#ref!="YES"</formula>
    </cfRule>
  </conditionalFormatting>
  <conditionalFormatting sqref="AA153">
    <cfRule type="expression" priority="6679" aboveAverage="0" equalAverage="0" bottom="0" percent="0" rank="0" text="" dxfId="36">
      <formula>#ref!="YES"</formula>
    </cfRule>
  </conditionalFormatting>
  <conditionalFormatting sqref="AB153">
    <cfRule type="expression" priority="6680" aboveAverage="0" equalAverage="0" bottom="0" percent="0" rank="0" text="" dxfId="36">
      <formula>#ref!="YES"</formula>
    </cfRule>
  </conditionalFormatting>
  <conditionalFormatting sqref="AC153">
    <cfRule type="expression" priority="6681" aboveAverage="0" equalAverage="0" bottom="0" percent="0" rank="0" text="" dxfId="36">
      <formula>#ref!="YES"</formula>
    </cfRule>
  </conditionalFormatting>
  <conditionalFormatting sqref="AD153">
    <cfRule type="expression" priority="6682" aboveAverage="0" equalAverage="0" bottom="0" percent="0" rank="0" text="" dxfId="36">
      <formula>#ref!="YES"</formula>
    </cfRule>
  </conditionalFormatting>
  <conditionalFormatting sqref="AE153">
    <cfRule type="expression" priority="6683" aboveAverage="0" equalAverage="0" bottom="0" percent="0" rank="0" text="" dxfId="36">
      <formula>#ref!="YES"</formula>
    </cfRule>
  </conditionalFormatting>
  <conditionalFormatting sqref="AF153">
    <cfRule type="expression" priority="6684" aboveAverage="0" equalAverage="0" bottom="0" percent="0" rank="0" text="" dxfId="36">
      <formula>#ref!="YES"</formula>
    </cfRule>
  </conditionalFormatting>
  <conditionalFormatting sqref="AG153">
    <cfRule type="expression" priority="6685" aboveAverage="0" equalAverage="0" bottom="0" percent="0" rank="0" text="" dxfId="36">
      <formula>#ref!="YES"</formula>
    </cfRule>
  </conditionalFormatting>
  <conditionalFormatting sqref="AH153">
    <cfRule type="expression" priority="6686" aboveAverage="0" equalAverage="0" bottom="0" percent="0" rank="0" text="" dxfId="36">
      <formula>#ref!="YES"</formula>
    </cfRule>
  </conditionalFormatting>
  <conditionalFormatting sqref="AI153">
    <cfRule type="expression" priority="6687" aboveAverage="0" equalAverage="0" bottom="0" percent="0" rank="0" text="" dxfId="36">
      <formula>#ref!="YES"</formula>
    </cfRule>
  </conditionalFormatting>
  <conditionalFormatting sqref="AJ153">
    <cfRule type="expression" priority="6688" aboveAverage="0" equalAverage="0" bottom="0" percent="0" rank="0" text="" dxfId="36">
      <formula>#ref!="YES"</formula>
    </cfRule>
  </conditionalFormatting>
  <conditionalFormatting sqref="B154">
    <cfRule type="expression" priority="6689" aboveAverage="0" equalAverage="0" bottom="0" percent="0" rank="0" text="" dxfId="36">
      <formula>#ref!="YES"</formula>
    </cfRule>
  </conditionalFormatting>
  <conditionalFormatting sqref="C154">
    <cfRule type="expression" priority="6690" aboveAverage="0" equalAverage="0" bottom="0" percent="0" rank="0" text="" dxfId="36">
      <formula>#ref!="YES"</formula>
    </cfRule>
  </conditionalFormatting>
  <conditionalFormatting sqref="D154">
    <cfRule type="expression" priority="6691" aboveAverage="0" equalAverage="0" bottom="0" percent="0" rank="0" text="" dxfId="36">
      <formula>#ref!="YES"</formula>
    </cfRule>
  </conditionalFormatting>
  <conditionalFormatting sqref="E154">
    <cfRule type="expression" priority="6692" aboveAverage="0" equalAverage="0" bottom="0" percent="0" rank="0" text="" dxfId="36">
      <formula>#ref!="YES"</formula>
    </cfRule>
  </conditionalFormatting>
  <conditionalFormatting sqref="F154">
    <cfRule type="expression" priority="6693" aboveAverage="0" equalAverage="0" bottom="0" percent="0" rank="0" text="" dxfId="36">
      <formula>#ref!="YES"</formula>
    </cfRule>
  </conditionalFormatting>
  <conditionalFormatting sqref="G154">
    <cfRule type="expression" priority="6694" aboveAverage="0" equalAverage="0" bottom="0" percent="0" rank="0" text="" dxfId="36">
      <formula>#ref!="YES"</formula>
    </cfRule>
  </conditionalFormatting>
  <conditionalFormatting sqref="H154">
    <cfRule type="expression" priority="6695" aboveAverage="0" equalAverage="0" bottom="0" percent="0" rank="0" text="" dxfId="36">
      <formula>#ref!="YES"</formula>
    </cfRule>
  </conditionalFormatting>
  <conditionalFormatting sqref="I154">
    <cfRule type="expression" priority="6696" aboveAverage="0" equalAverage="0" bottom="0" percent="0" rank="0" text="" dxfId="36">
      <formula>#ref!="YES"</formula>
    </cfRule>
  </conditionalFormatting>
  <conditionalFormatting sqref="J154">
    <cfRule type="expression" priority="6697" aboveAverage="0" equalAverage="0" bottom="0" percent="0" rank="0" text="" dxfId="36">
      <formula>#ref!="YES"</formula>
    </cfRule>
  </conditionalFormatting>
  <conditionalFormatting sqref="K154">
    <cfRule type="expression" priority="6698" aboveAverage="0" equalAverage="0" bottom="0" percent="0" rank="0" text="" dxfId="36">
      <formula>#ref!="YES"</formula>
    </cfRule>
  </conditionalFormatting>
  <conditionalFormatting sqref="L154">
    <cfRule type="expression" priority="6699" aboveAverage="0" equalAverage="0" bottom="0" percent="0" rank="0" text="" dxfId="36">
      <formula>#ref!="YES"</formula>
    </cfRule>
  </conditionalFormatting>
  <conditionalFormatting sqref="M154">
    <cfRule type="expression" priority="6700" aboveAverage="0" equalAverage="0" bottom="0" percent="0" rank="0" text="" dxfId="36">
      <formula>#ref!="YES"</formula>
    </cfRule>
  </conditionalFormatting>
  <conditionalFormatting sqref="N154">
    <cfRule type="expression" priority="6701" aboveAverage="0" equalAverage="0" bottom="0" percent="0" rank="0" text="" dxfId="36">
      <formula>#ref!="YES"</formula>
    </cfRule>
  </conditionalFormatting>
  <conditionalFormatting sqref="O154">
    <cfRule type="expression" priority="6702" aboveAverage="0" equalAverage="0" bottom="0" percent="0" rank="0" text="" dxfId="36">
      <formula>#ref!="YES"</formula>
    </cfRule>
  </conditionalFormatting>
  <conditionalFormatting sqref="P154">
    <cfRule type="expression" priority="6703" aboveAverage="0" equalAverage="0" bottom="0" percent="0" rank="0" text="" dxfId="36">
      <formula>#ref!="YES"</formula>
    </cfRule>
  </conditionalFormatting>
  <conditionalFormatting sqref="Q154">
    <cfRule type="expression" priority="6704" aboveAverage="0" equalAverage="0" bottom="0" percent="0" rank="0" text="" dxfId="36">
      <formula>#ref!="YES"</formula>
    </cfRule>
  </conditionalFormatting>
  <conditionalFormatting sqref="R154">
    <cfRule type="expression" priority="6705" aboveAverage="0" equalAverage="0" bottom="0" percent="0" rank="0" text="" dxfId="36">
      <formula>#ref!="YES"</formula>
    </cfRule>
  </conditionalFormatting>
  <conditionalFormatting sqref="S154">
    <cfRule type="expression" priority="6706" aboveAverage="0" equalAverage="0" bottom="0" percent="0" rank="0" text="" dxfId="36">
      <formula>#ref!="YES"</formula>
    </cfRule>
  </conditionalFormatting>
  <conditionalFormatting sqref="T154">
    <cfRule type="expression" priority="6707" aboveAverage="0" equalAverage="0" bottom="0" percent="0" rank="0" text="" dxfId="36">
      <formula>#ref!="YES"</formula>
    </cfRule>
  </conditionalFormatting>
  <conditionalFormatting sqref="U154">
    <cfRule type="expression" priority="6708" aboveAverage="0" equalAverage="0" bottom="0" percent="0" rank="0" text="" dxfId="36">
      <formula>#ref!="YES"</formula>
    </cfRule>
  </conditionalFormatting>
  <conditionalFormatting sqref="V154">
    <cfRule type="expression" priority="6709" aboveAverage="0" equalAverage="0" bottom="0" percent="0" rank="0" text="" dxfId="36">
      <formula>#ref!="YES"</formula>
    </cfRule>
  </conditionalFormatting>
  <conditionalFormatting sqref="W154">
    <cfRule type="expression" priority="6710" aboveAverage="0" equalAverage="0" bottom="0" percent="0" rank="0" text="" dxfId="36">
      <formula>#ref!="YES"</formula>
    </cfRule>
  </conditionalFormatting>
  <conditionalFormatting sqref="X154">
    <cfRule type="expression" priority="6711" aboveAverage="0" equalAverage="0" bottom="0" percent="0" rank="0" text="" dxfId="36">
      <formula>#ref!="YES"</formula>
    </cfRule>
  </conditionalFormatting>
  <conditionalFormatting sqref="Y154">
    <cfRule type="expression" priority="6712" aboveAverage="0" equalAverage="0" bottom="0" percent="0" rank="0" text="" dxfId="36">
      <formula>#ref!="YES"</formula>
    </cfRule>
  </conditionalFormatting>
  <conditionalFormatting sqref="Z154">
    <cfRule type="expression" priority="6713" aboveAverage="0" equalAverage="0" bottom="0" percent="0" rank="0" text="" dxfId="36">
      <formula>#ref!="YES"</formula>
    </cfRule>
  </conditionalFormatting>
  <conditionalFormatting sqref="AA154">
    <cfRule type="expression" priority="6714" aboveAverage="0" equalAverage="0" bottom="0" percent="0" rank="0" text="" dxfId="36">
      <formula>#ref!="YES"</formula>
    </cfRule>
  </conditionalFormatting>
  <conditionalFormatting sqref="AB154">
    <cfRule type="expression" priority="6715" aboveAverage="0" equalAverage="0" bottom="0" percent="0" rank="0" text="" dxfId="36">
      <formula>#ref!="YES"</formula>
    </cfRule>
  </conditionalFormatting>
  <conditionalFormatting sqref="AC154">
    <cfRule type="expression" priority="6716" aboveAverage="0" equalAverage="0" bottom="0" percent="0" rank="0" text="" dxfId="36">
      <formula>#ref!="YES"</formula>
    </cfRule>
  </conditionalFormatting>
  <conditionalFormatting sqref="AD154">
    <cfRule type="expression" priority="6717" aboveAverage="0" equalAverage="0" bottom="0" percent="0" rank="0" text="" dxfId="36">
      <formula>#ref!="YES"</formula>
    </cfRule>
  </conditionalFormatting>
  <conditionalFormatting sqref="AE154">
    <cfRule type="expression" priority="6718" aboveAverage="0" equalAverage="0" bottom="0" percent="0" rank="0" text="" dxfId="36">
      <formula>#ref!="YES"</formula>
    </cfRule>
  </conditionalFormatting>
  <conditionalFormatting sqref="AF154">
    <cfRule type="expression" priority="6719" aboveAverage="0" equalAverage="0" bottom="0" percent="0" rank="0" text="" dxfId="36">
      <formula>#ref!="YES"</formula>
    </cfRule>
  </conditionalFormatting>
  <conditionalFormatting sqref="AG154">
    <cfRule type="expression" priority="6720" aboveAverage="0" equalAverage="0" bottom="0" percent="0" rank="0" text="" dxfId="36">
      <formula>#ref!="YES"</formula>
    </cfRule>
  </conditionalFormatting>
  <conditionalFormatting sqref="AH154">
    <cfRule type="expression" priority="6721" aboveAverage="0" equalAverage="0" bottom="0" percent="0" rank="0" text="" dxfId="36">
      <formula>#ref!="YES"</formula>
    </cfRule>
  </conditionalFormatting>
  <conditionalFormatting sqref="AI154">
    <cfRule type="expression" priority="6722" aboveAverage="0" equalAverage="0" bottom="0" percent="0" rank="0" text="" dxfId="36">
      <formula>#ref!="YES"</formula>
    </cfRule>
  </conditionalFormatting>
  <conditionalFormatting sqref="AJ154">
    <cfRule type="expression" priority="6723" aboveAverage="0" equalAverage="0" bottom="0" percent="0" rank="0" text="" dxfId="36">
      <formula>#ref!="YES"</formula>
    </cfRule>
  </conditionalFormatting>
  <conditionalFormatting sqref="B155">
    <cfRule type="expression" priority="6724" aboveAverage="0" equalAverage="0" bottom="0" percent="0" rank="0" text="" dxfId="36">
      <formula>#ref!="YES"</formula>
    </cfRule>
  </conditionalFormatting>
  <conditionalFormatting sqref="C155">
    <cfRule type="expression" priority="6725" aboveAverage="0" equalAverage="0" bottom="0" percent="0" rank="0" text="" dxfId="36">
      <formula>#ref!="YES"</formula>
    </cfRule>
  </conditionalFormatting>
  <conditionalFormatting sqref="D155">
    <cfRule type="expression" priority="6726" aboveAverage="0" equalAverage="0" bottom="0" percent="0" rank="0" text="" dxfId="36">
      <formula>#ref!="YES"</formula>
    </cfRule>
  </conditionalFormatting>
  <conditionalFormatting sqref="E155">
    <cfRule type="expression" priority="6727" aboveAverage="0" equalAverage="0" bottom="0" percent="0" rank="0" text="" dxfId="36">
      <formula>#ref!="YES"</formula>
    </cfRule>
  </conditionalFormatting>
  <conditionalFormatting sqref="F155">
    <cfRule type="expression" priority="6728" aboveAverage="0" equalAverage="0" bottom="0" percent="0" rank="0" text="" dxfId="36">
      <formula>#ref!="YES"</formula>
    </cfRule>
  </conditionalFormatting>
  <conditionalFormatting sqref="G155">
    <cfRule type="expression" priority="6729" aboveAverage="0" equalAverage="0" bottom="0" percent="0" rank="0" text="" dxfId="36">
      <formula>#ref!="YES"</formula>
    </cfRule>
  </conditionalFormatting>
  <conditionalFormatting sqref="H155">
    <cfRule type="expression" priority="6730" aboveAverage="0" equalAverage="0" bottom="0" percent="0" rank="0" text="" dxfId="36">
      <formula>#ref!="YES"</formula>
    </cfRule>
  </conditionalFormatting>
  <conditionalFormatting sqref="I155">
    <cfRule type="expression" priority="6731" aboveAverage="0" equalAverage="0" bottom="0" percent="0" rank="0" text="" dxfId="36">
      <formula>#ref!="YES"</formula>
    </cfRule>
  </conditionalFormatting>
  <conditionalFormatting sqref="J155">
    <cfRule type="expression" priority="6732" aboveAverage="0" equalAverage="0" bottom="0" percent="0" rank="0" text="" dxfId="36">
      <formula>#ref!="YES"</formula>
    </cfRule>
  </conditionalFormatting>
  <conditionalFormatting sqref="K155">
    <cfRule type="expression" priority="6733" aboveAverage="0" equalAverage="0" bottom="0" percent="0" rank="0" text="" dxfId="36">
      <formula>#ref!="YES"</formula>
    </cfRule>
  </conditionalFormatting>
  <conditionalFormatting sqref="L155">
    <cfRule type="expression" priority="6734" aboveAverage="0" equalAverage="0" bottom="0" percent="0" rank="0" text="" dxfId="36">
      <formula>#ref!="YES"</formula>
    </cfRule>
  </conditionalFormatting>
  <conditionalFormatting sqref="M155">
    <cfRule type="expression" priority="6735" aboveAverage="0" equalAverage="0" bottom="0" percent="0" rank="0" text="" dxfId="36">
      <formula>#ref!="YES"</formula>
    </cfRule>
  </conditionalFormatting>
  <conditionalFormatting sqref="N155">
    <cfRule type="expression" priority="6736" aboveAverage="0" equalAverage="0" bottom="0" percent="0" rank="0" text="" dxfId="36">
      <formula>#ref!="YES"</formula>
    </cfRule>
  </conditionalFormatting>
  <conditionalFormatting sqref="O155">
    <cfRule type="expression" priority="6737" aboveAverage="0" equalAverage="0" bottom="0" percent="0" rank="0" text="" dxfId="36">
      <formula>#ref!="YES"</formula>
    </cfRule>
  </conditionalFormatting>
  <conditionalFormatting sqref="P155">
    <cfRule type="expression" priority="6738" aboveAverage="0" equalAverage="0" bottom="0" percent="0" rank="0" text="" dxfId="36">
      <formula>#ref!="YES"</formula>
    </cfRule>
  </conditionalFormatting>
  <conditionalFormatting sqref="Q155">
    <cfRule type="expression" priority="6739" aboveAverage="0" equalAverage="0" bottom="0" percent="0" rank="0" text="" dxfId="36">
      <formula>#ref!="YES"</formula>
    </cfRule>
  </conditionalFormatting>
  <conditionalFormatting sqref="R155">
    <cfRule type="expression" priority="6740" aboveAverage="0" equalAverage="0" bottom="0" percent="0" rank="0" text="" dxfId="36">
      <formula>#ref!="YES"</formula>
    </cfRule>
  </conditionalFormatting>
  <conditionalFormatting sqref="S155">
    <cfRule type="expression" priority="6741" aboveAverage="0" equalAverage="0" bottom="0" percent="0" rank="0" text="" dxfId="36">
      <formula>#ref!="YES"</formula>
    </cfRule>
  </conditionalFormatting>
  <conditionalFormatting sqref="T155">
    <cfRule type="expression" priority="6742" aboveAverage="0" equalAverage="0" bottom="0" percent="0" rank="0" text="" dxfId="36">
      <formula>#ref!="YES"</formula>
    </cfRule>
  </conditionalFormatting>
  <conditionalFormatting sqref="U155">
    <cfRule type="expression" priority="6743" aboveAverage="0" equalAverage="0" bottom="0" percent="0" rank="0" text="" dxfId="36">
      <formula>#ref!="YES"</formula>
    </cfRule>
  </conditionalFormatting>
  <conditionalFormatting sqref="V155">
    <cfRule type="expression" priority="6744" aboveAverage="0" equalAverage="0" bottom="0" percent="0" rank="0" text="" dxfId="36">
      <formula>#ref!="YES"</formula>
    </cfRule>
  </conditionalFormatting>
  <conditionalFormatting sqref="W155">
    <cfRule type="expression" priority="6745" aboveAverage="0" equalAverage="0" bottom="0" percent="0" rank="0" text="" dxfId="36">
      <formula>#ref!="YES"</formula>
    </cfRule>
  </conditionalFormatting>
  <conditionalFormatting sqref="X155">
    <cfRule type="expression" priority="6746" aboveAverage="0" equalAverage="0" bottom="0" percent="0" rank="0" text="" dxfId="36">
      <formula>#ref!="YES"</formula>
    </cfRule>
  </conditionalFormatting>
  <conditionalFormatting sqref="Y155">
    <cfRule type="expression" priority="6747" aboveAverage="0" equalAverage="0" bottom="0" percent="0" rank="0" text="" dxfId="36">
      <formula>#ref!="YES"</formula>
    </cfRule>
  </conditionalFormatting>
  <conditionalFormatting sqref="Z155">
    <cfRule type="expression" priority="6748" aboveAverage="0" equalAverage="0" bottom="0" percent="0" rank="0" text="" dxfId="36">
      <formula>#ref!="YES"</formula>
    </cfRule>
  </conditionalFormatting>
  <conditionalFormatting sqref="AA155">
    <cfRule type="expression" priority="6749" aboveAverage="0" equalAverage="0" bottom="0" percent="0" rank="0" text="" dxfId="36">
      <formula>#ref!="YES"</formula>
    </cfRule>
  </conditionalFormatting>
  <conditionalFormatting sqref="AB155">
    <cfRule type="expression" priority="6750" aboveAverage="0" equalAverage="0" bottom="0" percent="0" rank="0" text="" dxfId="36">
      <formula>#ref!="YES"</formula>
    </cfRule>
  </conditionalFormatting>
  <conditionalFormatting sqref="AC155">
    <cfRule type="expression" priority="6751" aboveAverage="0" equalAverage="0" bottom="0" percent="0" rank="0" text="" dxfId="36">
      <formula>#ref!="YES"</formula>
    </cfRule>
  </conditionalFormatting>
  <conditionalFormatting sqref="AD155">
    <cfRule type="expression" priority="6752" aboveAverage="0" equalAverage="0" bottom="0" percent="0" rank="0" text="" dxfId="36">
      <formula>#ref!="YES"</formula>
    </cfRule>
  </conditionalFormatting>
  <conditionalFormatting sqref="AE155">
    <cfRule type="expression" priority="6753" aboveAverage="0" equalAverage="0" bottom="0" percent="0" rank="0" text="" dxfId="36">
      <formula>#ref!="YES"</formula>
    </cfRule>
  </conditionalFormatting>
  <conditionalFormatting sqref="AF155">
    <cfRule type="expression" priority="6754" aboveAverage="0" equalAverage="0" bottom="0" percent="0" rank="0" text="" dxfId="36">
      <formula>#ref!="YES"</formula>
    </cfRule>
  </conditionalFormatting>
  <conditionalFormatting sqref="AG155">
    <cfRule type="expression" priority="6755" aboveAverage="0" equalAverage="0" bottom="0" percent="0" rank="0" text="" dxfId="36">
      <formula>#ref!="YES"</formula>
    </cfRule>
  </conditionalFormatting>
  <conditionalFormatting sqref="AH155">
    <cfRule type="expression" priority="6756" aboveAverage="0" equalAverage="0" bottom="0" percent="0" rank="0" text="" dxfId="36">
      <formula>#ref!="YES"</formula>
    </cfRule>
  </conditionalFormatting>
  <conditionalFormatting sqref="AI155">
    <cfRule type="expression" priority="6757" aboveAverage="0" equalAverage="0" bottom="0" percent="0" rank="0" text="" dxfId="36">
      <formula>#ref!="YES"</formula>
    </cfRule>
  </conditionalFormatting>
  <conditionalFormatting sqref="AJ155">
    <cfRule type="expression" priority="6758" aboveAverage="0" equalAverage="0" bottom="0" percent="0" rank="0" text="" dxfId="36">
      <formula>#ref!="YES"</formula>
    </cfRule>
  </conditionalFormatting>
  <conditionalFormatting sqref="B156">
    <cfRule type="expression" priority="6759" aboveAverage="0" equalAverage="0" bottom="0" percent="0" rank="0" text="" dxfId="36">
      <formula>#ref!="YES"</formula>
    </cfRule>
  </conditionalFormatting>
  <conditionalFormatting sqref="C156">
    <cfRule type="expression" priority="6760" aboveAverage="0" equalAverage="0" bottom="0" percent="0" rank="0" text="" dxfId="36">
      <formula>#ref!="YES"</formula>
    </cfRule>
  </conditionalFormatting>
  <conditionalFormatting sqref="D156">
    <cfRule type="expression" priority="6761" aboveAverage="0" equalAverage="0" bottom="0" percent="0" rank="0" text="" dxfId="36">
      <formula>#ref!="YES"</formula>
    </cfRule>
  </conditionalFormatting>
  <conditionalFormatting sqref="E156">
    <cfRule type="expression" priority="6762" aboveAverage="0" equalAverage="0" bottom="0" percent="0" rank="0" text="" dxfId="36">
      <formula>#ref!="YES"</formula>
    </cfRule>
  </conditionalFormatting>
  <conditionalFormatting sqref="F156">
    <cfRule type="expression" priority="6763" aboveAverage="0" equalAverage="0" bottom="0" percent="0" rank="0" text="" dxfId="36">
      <formula>#ref!="YES"</formula>
    </cfRule>
  </conditionalFormatting>
  <conditionalFormatting sqref="G156">
    <cfRule type="expression" priority="6764" aboveAverage="0" equalAverage="0" bottom="0" percent="0" rank="0" text="" dxfId="36">
      <formula>#ref!="YES"</formula>
    </cfRule>
  </conditionalFormatting>
  <conditionalFormatting sqref="H156">
    <cfRule type="expression" priority="6765" aboveAverage="0" equalAverage="0" bottom="0" percent="0" rank="0" text="" dxfId="36">
      <formula>#ref!="YES"</formula>
    </cfRule>
  </conditionalFormatting>
  <conditionalFormatting sqref="I156">
    <cfRule type="expression" priority="6766" aboveAverage="0" equalAverage="0" bottom="0" percent="0" rank="0" text="" dxfId="36">
      <formula>#ref!="YES"</formula>
    </cfRule>
  </conditionalFormatting>
  <conditionalFormatting sqref="J156">
    <cfRule type="expression" priority="6767" aboveAverage="0" equalAverage="0" bottom="0" percent="0" rank="0" text="" dxfId="36">
      <formula>#ref!="YES"</formula>
    </cfRule>
  </conditionalFormatting>
  <conditionalFormatting sqref="K156">
    <cfRule type="expression" priority="6768" aboveAverage="0" equalAverage="0" bottom="0" percent="0" rank="0" text="" dxfId="36">
      <formula>#ref!="YES"</formula>
    </cfRule>
  </conditionalFormatting>
  <conditionalFormatting sqref="L156">
    <cfRule type="expression" priority="6769" aboveAverage="0" equalAverage="0" bottom="0" percent="0" rank="0" text="" dxfId="36">
      <formula>#ref!="YES"</formula>
    </cfRule>
  </conditionalFormatting>
  <conditionalFormatting sqref="M156">
    <cfRule type="expression" priority="6770" aboveAverage="0" equalAverage="0" bottom="0" percent="0" rank="0" text="" dxfId="36">
      <formula>#ref!="YES"</formula>
    </cfRule>
  </conditionalFormatting>
  <conditionalFormatting sqref="N156">
    <cfRule type="expression" priority="6771" aboveAverage="0" equalAverage="0" bottom="0" percent="0" rank="0" text="" dxfId="36">
      <formula>#ref!="YES"</formula>
    </cfRule>
  </conditionalFormatting>
  <conditionalFormatting sqref="O156">
    <cfRule type="expression" priority="6772" aboveAverage="0" equalAverage="0" bottom="0" percent="0" rank="0" text="" dxfId="36">
      <formula>#ref!="YES"</formula>
    </cfRule>
  </conditionalFormatting>
  <conditionalFormatting sqref="P156">
    <cfRule type="expression" priority="6773" aboveAverage="0" equalAverage="0" bottom="0" percent="0" rank="0" text="" dxfId="36">
      <formula>#ref!="YES"</formula>
    </cfRule>
  </conditionalFormatting>
  <conditionalFormatting sqref="Q156">
    <cfRule type="expression" priority="6774" aboveAverage="0" equalAverage="0" bottom="0" percent="0" rank="0" text="" dxfId="36">
      <formula>#ref!="YES"</formula>
    </cfRule>
  </conditionalFormatting>
  <conditionalFormatting sqref="R156">
    <cfRule type="expression" priority="6775" aboveAverage="0" equalAverage="0" bottom="0" percent="0" rank="0" text="" dxfId="36">
      <formula>#ref!="YES"</formula>
    </cfRule>
  </conditionalFormatting>
  <conditionalFormatting sqref="S156">
    <cfRule type="expression" priority="6776" aboveAverage="0" equalAverage="0" bottom="0" percent="0" rank="0" text="" dxfId="36">
      <formula>#ref!="YES"</formula>
    </cfRule>
  </conditionalFormatting>
  <conditionalFormatting sqref="T156">
    <cfRule type="expression" priority="6777" aboveAverage="0" equalAverage="0" bottom="0" percent="0" rank="0" text="" dxfId="36">
      <formula>#ref!="YES"</formula>
    </cfRule>
  </conditionalFormatting>
  <conditionalFormatting sqref="U156">
    <cfRule type="expression" priority="6778" aboveAverage="0" equalAverage="0" bottom="0" percent="0" rank="0" text="" dxfId="36">
      <formula>#ref!="YES"</formula>
    </cfRule>
  </conditionalFormatting>
  <conditionalFormatting sqref="V156">
    <cfRule type="expression" priority="6779" aboveAverage="0" equalAverage="0" bottom="0" percent="0" rank="0" text="" dxfId="36">
      <formula>#ref!="YES"</formula>
    </cfRule>
  </conditionalFormatting>
  <conditionalFormatting sqref="W156">
    <cfRule type="expression" priority="6780" aboveAverage="0" equalAverage="0" bottom="0" percent="0" rank="0" text="" dxfId="36">
      <formula>#ref!="YES"</formula>
    </cfRule>
  </conditionalFormatting>
  <conditionalFormatting sqref="X156">
    <cfRule type="expression" priority="6781" aboveAverage="0" equalAverage="0" bottom="0" percent="0" rank="0" text="" dxfId="36">
      <formula>#ref!="YES"</formula>
    </cfRule>
  </conditionalFormatting>
  <conditionalFormatting sqref="Y156">
    <cfRule type="expression" priority="6782" aboveAverage="0" equalAverage="0" bottom="0" percent="0" rank="0" text="" dxfId="36">
      <formula>#ref!="YES"</formula>
    </cfRule>
  </conditionalFormatting>
  <conditionalFormatting sqref="Z156">
    <cfRule type="expression" priority="6783" aboveAverage="0" equalAverage="0" bottom="0" percent="0" rank="0" text="" dxfId="36">
      <formula>#ref!="YES"</formula>
    </cfRule>
  </conditionalFormatting>
  <conditionalFormatting sqref="AA156">
    <cfRule type="expression" priority="6784" aboveAverage="0" equalAverage="0" bottom="0" percent="0" rank="0" text="" dxfId="36">
      <formula>#ref!="YES"</formula>
    </cfRule>
  </conditionalFormatting>
  <conditionalFormatting sqref="AB156">
    <cfRule type="expression" priority="6785" aboveAverage="0" equalAverage="0" bottom="0" percent="0" rank="0" text="" dxfId="36">
      <formula>#ref!="YES"</formula>
    </cfRule>
  </conditionalFormatting>
  <conditionalFormatting sqref="AC156">
    <cfRule type="expression" priority="6786" aboveAverage="0" equalAverage="0" bottom="0" percent="0" rank="0" text="" dxfId="36">
      <formula>#ref!="YES"</formula>
    </cfRule>
  </conditionalFormatting>
  <conditionalFormatting sqref="AD156">
    <cfRule type="expression" priority="6787" aboveAverage="0" equalAverage="0" bottom="0" percent="0" rank="0" text="" dxfId="36">
      <formula>#ref!="YES"</formula>
    </cfRule>
  </conditionalFormatting>
  <conditionalFormatting sqref="AE156">
    <cfRule type="expression" priority="6788" aboveAverage="0" equalAverage="0" bottom="0" percent="0" rank="0" text="" dxfId="36">
      <formula>#ref!="YES"</formula>
    </cfRule>
  </conditionalFormatting>
  <conditionalFormatting sqref="AF156">
    <cfRule type="expression" priority="6789" aboveAverage="0" equalAverage="0" bottom="0" percent="0" rank="0" text="" dxfId="36">
      <formula>#ref!="YES"</formula>
    </cfRule>
  </conditionalFormatting>
  <conditionalFormatting sqref="AG156">
    <cfRule type="expression" priority="6790" aboveAverage="0" equalAverage="0" bottom="0" percent="0" rank="0" text="" dxfId="36">
      <formula>#ref!="YES"</formula>
    </cfRule>
  </conditionalFormatting>
  <conditionalFormatting sqref="AH156">
    <cfRule type="expression" priority="6791" aboveAverage="0" equalAverage="0" bottom="0" percent="0" rank="0" text="" dxfId="36">
      <formula>#ref!="YES"</formula>
    </cfRule>
  </conditionalFormatting>
  <conditionalFormatting sqref="AI156">
    <cfRule type="expression" priority="6792" aboveAverage="0" equalAverage="0" bottom="0" percent="0" rank="0" text="" dxfId="36">
      <formula>#ref!="YES"</formula>
    </cfRule>
  </conditionalFormatting>
  <conditionalFormatting sqref="AJ156">
    <cfRule type="expression" priority="6793" aboveAverage="0" equalAverage="0" bottom="0" percent="0" rank="0" text="" dxfId="36">
      <formula>#ref!="YES"</formula>
    </cfRule>
  </conditionalFormatting>
  <conditionalFormatting sqref="B157">
    <cfRule type="expression" priority="6794" aboveAverage="0" equalAverage="0" bottom="0" percent="0" rank="0" text="" dxfId="36">
      <formula>#ref!="YES"</formula>
    </cfRule>
  </conditionalFormatting>
  <conditionalFormatting sqref="C157">
    <cfRule type="expression" priority="6795" aboveAverage="0" equalAverage="0" bottom="0" percent="0" rank="0" text="" dxfId="36">
      <formula>#ref!="YES"</formula>
    </cfRule>
  </conditionalFormatting>
  <conditionalFormatting sqref="D157">
    <cfRule type="expression" priority="6796" aboveAverage="0" equalAverage="0" bottom="0" percent="0" rank="0" text="" dxfId="36">
      <formula>#ref!="YES"</formula>
    </cfRule>
  </conditionalFormatting>
  <conditionalFormatting sqref="E157">
    <cfRule type="expression" priority="6797" aboveAverage="0" equalAverage="0" bottom="0" percent="0" rank="0" text="" dxfId="36">
      <formula>#ref!="YES"</formula>
    </cfRule>
  </conditionalFormatting>
  <conditionalFormatting sqref="F157">
    <cfRule type="expression" priority="6798" aboveAverage="0" equalAverage="0" bottom="0" percent="0" rank="0" text="" dxfId="36">
      <formula>#ref!="YES"</formula>
    </cfRule>
  </conditionalFormatting>
  <conditionalFormatting sqref="G157">
    <cfRule type="expression" priority="6799" aboveAverage="0" equalAverage="0" bottom="0" percent="0" rank="0" text="" dxfId="36">
      <formula>#ref!="YES"</formula>
    </cfRule>
  </conditionalFormatting>
  <conditionalFormatting sqref="H157">
    <cfRule type="expression" priority="6800" aboveAverage="0" equalAverage="0" bottom="0" percent="0" rank="0" text="" dxfId="36">
      <formula>#ref!="YES"</formula>
    </cfRule>
  </conditionalFormatting>
  <conditionalFormatting sqref="I157">
    <cfRule type="expression" priority="6801" aboveAverage="0" equalAverage="0" bottom="0" percent="0" rank="0" text="" dxfId="36">
      <formula>#ref!="YES"</formula>
    </cfRule>
  </conditionalFormatting>
  <conditionalFormatting sqref="J157">
    <cfRule type="expression" priority="6802" aboveAverage="0" equalAverage="0" bottom="0" percent="0" rank="0" text="" dxfId="36">
      <formula>#ref!="YES"</formula>
    </cfRule>
  </conditionalFormatting>
  <conditionalFormatting sqref="K157">
    <cfRule type="expression" priority="6803" aboveAverage="0" equalAverage="0" bottom="0" percent="0" rank="0" text="" dxfId="36">
      <formula>#ref!="YES"</formula>
    </cfRule>
  </conditionalFormatting>
  <conditionalFormatting sqref="L157">
    <cfRule type="expression" priority="6804" aboveAverage="0" equalAverage="0" bottom="0" percent="0" rank="0" text="" dxfId="36">
      <formula>#ref!="YES"</formula>
    </cfRule>
  </conditionalFormatting>
  <conditionalFormatting sqref="M157">
    <cfRule type="expression" priority="6805" aboveAverage="0" equalAverage="0" bottom="0" percent="0" rank="0" text="" dxfId="36">
      <formula>#ref!="YES"</formula>
    </cfRule>
  </conditionalFormatting>
  <conditionalFormatting sqref="N157">
    <cfRule type="expression" priority="6806" aboveAverage="0" equalAverage="0" bottom="0" percent="0" rank="0" text="" dxfId="36">
      <formula>#ref!="YES"</formula>
    </cfRule>
  </conditionalFormatting>
  <conditionalFormatting sqref="O157">
    <cfRule type="expression" priority="6807" aboveAverage="0" equalAverage="0" bottom="0" percent="0" rank="0" text="" dxfId="36">
      <formula>#ref!="YES"</formula>
    </cfRule>
  </conditionalFormatting>
  <conditionalFormatting sqref="P157">
    <cfRule type="expression" priority="6808" aboveAverage="0" equalAverage="0" bottom="0" percent="0" rank="0" text="" dxfId="36">
      <formula>#ref!="YES"</formula>
    </cfRule>
  </conditionalFormatting>
  <conditionalFormatting sqref="Q157">
    <cfRule type="expression" priority="6809" aboveAverage="0" equalAverage="0" bottom="0" percent="0" rank="0" text="" dxfId="36">
      <formula>#ref!="YES"</formula>
    </cfRule>
  </conditionalFormatting>
  <conditionalFormatting sqref="R157">
    <cfRule type="expression" priority="6810" aboveAverage="0" equalAverage="0" bottom="0" percent="0" rank="0" text="" dxfId="36">
      <formula>#ref!="YES"</formula>
    </cfRule>
  </conditionalFormatting>
  <conditionalFormatting sqref="S157">
    <cfRule type="expression" priority="6811" aboveAverage="0" equalAverage="0" bottom="0" percent="0" rank="0" text="" dxfId="36">
      <formula>#ref!="YES"</formula>
    </cfRule>
  </conditionalFormatting>
  <conditionalFormatting sqref="T157">
    <cfRule type="expression" priority="6812" aboveAverage="0" equalAverage="0" bottom="0" percent="0" rank="0" text="" dxfId="36">
      <formula>#ref!="YES"</formula>
    </cfRule>
  </conditionalFormatting>
  <conditionalFormatting sqref="U157">
    <cfRule type="expression" priority="6813" aboveAverage="0" equalAverage="0" bottom="0" percent="0" rank="0" text="" dxfId="36">
      <formula>#ref!="YES"</formula>
    </cfRule>
  </conditionalFormatting>
  <conditionalFormatting sqref="V157">
    <cfRule type="expression" priority="6814" aboveAverage="0" equalAverage="0" bottom="0" percent="0" rank="0" text="" dxfId="36">
      <formula>#ref!="YES"</formula>
    </cfRule>
  </conditionalFormatting>
  <conditionalFormatting sqref="W157">
    <cfRule type="expression" priority="6815" aboveAverage="0" equalAverage="0" bottom="0" percent="0" rank="0" text="" dxfId="36">
      <formula>#ref!="YES"</formula>
    </cfRule>
  </conditionalFormatting>
  <conditionalFormatting sqref="X157">
    <cfRule type="expression" priority="6816" aboveAverage="0" equalAverage="0" bottom="0" percent="0" rank="0" text="" dxfId="36">
      <formula>#ref!="YES"</formula>
    </cfRule>
  </conditionalFormatting>
  <conditionalFormatting sqref="Y157">
    <cfRule type="expression" priority="6817" aboveAverage="0" equalAverage="0" bottom="0" percent="0" rank="0" text="" dxfId="36">
      <formula>#ref!="YES"</formula>
    </cfRule>
  </conditionalFormatting>
  <conditionalFormatting sqref="Z157">
    <cfRule type="expression" priority="6818" aboveAverage="0" equalAverage="0" bottom="0" percent="0" rank="0" text="" dxfId="36">
      <formula>#ref!="YES"</formula>
    </cfRule>
  </conditionalFormatting>
  <conditionalFormatting sqref="AA157">
    <cfRule type="expression" priority="6819" aboveAverage="0" equalAverage="0" bottom="0" percent="0" rank="0" text="" dxfId="36">
      <formula>#ref!="YES"</formula>
    </cfRule>
  </conditionalFormatting>
  <conditionalFormatting sqref="AB157">
    <cfRule type="expression" priority="6820" aboveAverage="0" equalAverage="0" bottom="0" percent="0" rank="0" text="" dxfId="36">
      <formula>#ref!="YES"</formula>
    </cfRule>
  </conditionalFormatting>
  <conditionalFormatting sqref="AC157">
    <cfRule type="expression" priority="6821" aboveAverage="0" equalAverage="0" bottom="0" percent="0" rank="0" text="" dxfId="36">
      <formula>#ref!="YES"</formula>
    </cfRule>
  </conditionalFormatting>
  <conditionalFormatting sqref="AD157">
    <cfRule type="expression" priority="6822" aboveAverage="0" equalAverage="0" bottom="0" percent="0" rank="0" text="" dxfId="36">
      <formula>#ref!="YES"</formula>
    </cfRule>
  </conditionalFormatting>
  <conditionalFormatting sqref="AE157">
    <cfRule type="expression" priority="6823" aboveAverage="0" equalAverage="0" bottom="0" percent="0" rank="0" text="" dxfId="36">
      <formula>#ref!="YES"</formula>
    </cfRule>
  </conditionalFormatting>
  <conditionalFormatting sqref="AF157">
    <cfRule type="expression" priority="6824" aboveAverage="0" equalAverage="0" bottom="0" percent="0" rank="0" text="" dxfId="36">
      <formula>#ref!="YES"</formula>
    </cfRule>
  </conditionalFormatting>
  <conditionalFormatting sqref="AG157">
    <cfRule type="expression" priority="6825" aboveAverage="0" equalAverage="0" bottom="0" percent="0" rank="0" text="" dxfId="36">
      <formula>#ref!="YES"</formula>
    </cfRule>
  </conditionalFormatting>
  <conditionalFormatting sqref="AH157">
    <cfRule type="expression" priority="6826" aboveAverage="0" equalAverage="0" bottom="0" percent="0" rank="0" text="" dxfId="36">
      <formula>#ref!="YES"</formula>
    </cfRule>
  </conditionalFormatting>
  <conditionalFormatting sqref="AI157">
    <cfRule type="expression" priority="6827" aboveAverage="0" equalAverage="0" bottom="0" percent="0" rank="0" text="" dxfId="36">
      <formula>#ref!="YES"</formula>
    </cfRule>
  </conditionalFormatting>
  <conditionalFormatting sqref="AJ157">
    <cfRule type="expression" priority="6828" aboveAverage="0" equalAverage="0" bottom="0" percent="0" rank="0" text="" dxfId="36">
      <formula>#ref!="YES"</formula>
    </cfRule>
  </conditionalFormatting>
  <conditionalFormatting sqref="B158">
    <cfRule type="expression" priority="6829" aboveAverage="0" equalAverage="0" bottom="0" percent="0" rank="0" text="" dxfId="36">
      <formula>#ref!="YES"</formula>
    </cfRule>
  </conditionalFormatting>
  <conditionalFormatting sqref="C158">
    <cfRule type="expression" priority="6830" aboveAverage="0" equalAverage="0" bottom="0" percent="0" rank="0" text="" dxfId="36">
      <formula>#ref!="YES"</formula>
    </cfRule>
  </conditionalFormatting>
  <conditionalFormatting sqref="D158">
    <cfRule type="expression" priority="6831" aboveAverage="0" equalAverage="0" bottom="0" percent="0" rank="0" text="" dxfId="36">
      <formula>#ref!="YES"</formula>
    </cfRule>
  </conditionalFormatting>
  <conditionalFormatting sqref="E158">
    <cfRule type="expression" priority="6832" aboveAverage="0" equalAverage="0" bottom="0" percent="0" rank="0" text="" dxfId="36">
      <formula>#ref!="YES"</formula>
    </cfRule>
  </conditionalFormatting>
  <conditionalFormatting sqref="F158">
    <cfRule type="expression" priority="6833" aboveAverage="0" equalAverage="0" bottom="0" percent="0" rank="0" text="" dxfId="36">
      <formula>#ref!="YES"</formula>
    </cfRule>
  </conditionalFormatting>
  <conditionalFormatting sqref="G158">
    <cfRule type="expression" priority="6834" aboveAverage="0" equalAverage="0" bottom="0" percent="0" rank="0" text="" dxfId="36">
      <formula>#ref!="YES"</formula>
    </cfRule>
  </conditionalFormatting>
  <conditionalFormatting sqref="H158">
    <cfRule type="expression" priority="6835" aboveAverage="0" equalAverage="0" bottom="0" percent="0" rank="0" text="" dxfId="36">
      <formula>#ref!="YES"</formula>
    </cfRule>
  </conditionalFormatting>
  <conditionalFormatting sqref="I158">
    <cfRule type="expression" priority="6836" aboveAverage="0" equalAverage="0" bottom="0" percent="0" rank="0" text="" dxfId="36">
      <formula>#ref!="YES"</formula>
    </cfRule>
  </conditionalFormatting>
  <conditionalFormatting sqref="J158">
    <cfRule type="expression" priority="6837" aboveAverage="0" equalAverage="0" bottom="0" percent="0" rank="0" text="" dxfId="36">
      <formula>#ref!="YES"</formula>
    </cfRule>
  </conditionalFormatting>
  <conditionalFormatting sqref="K158">
    <cfRule type="expression" priority="6838" aboveAverage="0" equalAverage="0" bottom="0" percent="0" rank="0" text="" dxfId="36">
      <formula>#ref!="YES"</formula>
    </cfRule>
  </conditionalFormatting>
  <conditionalFormatting sqref="L158">
    <cfRule type="expression" priority="6839" aboveAverage="0" equalAverage="0" bottom="0" percent="0" rank="0" text="" dxfId="36">
      <formula>#ref!="YES"</formula>
    </cfRule>
  </conditionalFormatting>
  <conditionalFormatting sqref="M158">
    <cfRule type="expression" priority="6840" aboveAverage="0" equalAverage="0" bottom="0" percent="0" rank="0" text="" dxfId="36">
      <formula>#ref!="YES"</formula>
    </cfRule>
  </conditionalFormatting>
  <conditionalFormatting sqref="N158">
    <cfRule type="expression" priority="6841" aboveAverage="0" equalAverage="0" bottom="0" percent="0" rank="0" text="" dxfId="36">
      <formula>#ref!="YES"</formula>
    </cfRule>
  </conditionalFormatting>
  <conditionalFormatting sqref="O158">
    <cfRule type="expression" priority="6842" aboveAverage="0" equalAverage="0" bottom="0" percent="0" rank="0" text="" dxfId="36">
      <formula>#ref!="YES"</formula>
    </cfRule>
  </conditionalFormatting>
  <conditionalFormatting sqref="P158">
    <cfRule type="expression" priority="6843" aboveAverage="0" equalAverage="0" bottom="0" percent="0" rank="0" text="" dxfId="36">
      <formula>#ref!="YES"</formula>
    </cfRule>
  </conditionalFormatting>
  <conditionalFormatting sqref="Q158">
    <cfRule type="expression" priority="6844" aboveAverage="0" equalAverage="0" bottom="0" percent="0" rank="0" text="" dxfId="36">
      <formula>#ref!="YES"</formula>
    </cfRule>
  </conditionalFormatting>
  <conditionalFormatting sqref="R158">
    <cfRule type="expression" priority="6845" aboveAverage="0" equalAverage="0" bottom="0" percent="0" rank="0" text="" dxfId="36">
      <formula>#ref!="YES"</formula>
    </cfRule>
  </conditionalFormatting>
  <conditionalFormatting sqref="S158">
    <cfRule type="expression" priority="6846" aboveAverage="0" equalAverage="0" bottom="0" percent="0" rank="0" text="" dxfId="36">
      <formula>#ref!="YES"</formula>
    </cfRule>
  </conditionalFormatting>
  <conditionalFormatting sqref="T158">
    <cfRule type="expression" priority="6847" aboveAverage="0" equalAverage="0" bottom="0" percent="0" rank="0" text="" dxfId="36">
      <formula>#ref!="YES"</formula>
    </cfRule>
  </conditionalFormatting>
  <conditionalFormatting sqref="U158">
    <cfRule type="expression" priority="6848" aboveAverage="0" equalAverage="0" bottom="0" percent="0" rank="0" text="" dxfId="36">
      <formula>#ref!="YES"</formula>
    </cfRule>
  </conditionalFormatting>
  <conditionalFormatting sqref="V158">
    <cfRule type="expression" priority="6849" aboveAverage="0" equalAverage="0" bottom="0" percent="0" rank="0" text="" dxfId="36">
      <formula>#ref!="YES"</formula>
    </cfRule>
  </conditionalFormatting>
  <conditionalFormatting sqref="W158">
    <cfRule type="expression" priority="6850" aboveAverage="0" equalAverage="0" bottom="0" percent="0" rank="0" text="" dxfId="36">
      <formula>#ref!="YES"</formula>
    </cfRule>
  </conditionalFormatting>
  <conditionalFormatting sqref="X158">
    <cfRule type="expression" priority="6851" aboveAverage="0" equalAverage="0" bottom="0" percent="0" rank="0" text="" dxfId="36">
      <formula>#ref!="YES"</formula>
    </cfRule>
  </conditionalFormatting>
  <conditionalFormatting sqref="Y158">
    <cfRule type="expression" priority="6852" aboveAverage="0" equalAverage="0" bottom="0" percent="0" rank="0" text="" dxfId="36">
      <formula>#ref!="YES"</formula>
    </cfRule>
  </conditionalFormatting>
  <conditionalFormatting sqref="Z158">
    <cfRule type="expression" priority="6853" aboveAverage="0" equalAverage="0" bottom="0" percent="0" rank="0" text="" dxfId="36">
      <formula>#ref!="YES"</formula>
    </cfRule>
  </conditionalFormatting>
  <conditionalFormatting sqref="AA158">
    <cfRule type="expression" priority="6854" aboveAverage="0" equalAverage="0" bottom="0" percent="0" rank="0" text="" dxfId="36">
      <formula>#ref!="YES"</formula>
    </cfRule>
  </conditionalFormatting>
  <conditionalFormatting sqref="AB158">
    <cfRule type="expression" priority="6855" aboveAverage="0" equalAverage="0" bottom="0" percent="0" rank="0" text="" dxfId="36">
      <formula>#ref!="YES"</formula>
    </cfRule>
  </conditionalFormatting>
  <conditionalFormatting sqref="AC158">
    <cfRule type="expression" priority="6856" aboveAverage="0" equalAverage="0" bottom="0" percent="0" rank="0" text="" dxfId="36">
      <formula>#ref!="YES"</formula>
    </cfRule>
  </conditionalFormatting>
  <conditionalFormatting sqref="AD158">
    <cfRule type="expression" priority="6857" aboveAverage="0" equalAverage="0" bottom="0" percent="0" rank="0" text="" dxfId="36">
      <formula>#ref!="YES"</formula>
    </cfRule>
  </conditionalFormatting>
  <conditionalFormatting sqref="AE158">
    <cfRule type="expression" priority="6858" aboveAverage="0" equalAverage="0" bottom="0" percent="0" rank="0" text="" dxfId="36">
      <formula>#ref!="YES"</formula>
    </cfRule>
  </conditionalFormatting>
  <conditionalFormatting sqref="AF158">
    <cfRule type="expression" priority="6859" aboveAverage="0" equalAverage="0" bottom="0" percent="0" rank="0" text="" dxfId="36">
      <formula>#ref!="YES"</formula>
    </cfRule>
  </conditionalFormatting>
  <conditionalFormatting sqref="AG158">
    <cfRule type="expression" priority="6860" aboveAverage="0" equalAverage="0" bottom="0" percent="0" rank="0" text="" dxfId="36">
      <formula>#ref!="YES"</formula>
    </cfRule>
  </conditionalFormatting>
  <conditionalFormatting sqref="AH158">
    <cfRule type="expression" priority="6861" aboveAverage="0" equalAverage="0" bottom="0" percent="0" rank="0" text="" dxfId="36">
      <formula>#ref!="YES"</formula>
    </cfRule>
  </conditionalFormatting>
  <conditionalFormatting sqref="AI158">
    <cfRule type="expression" priority="6862" aboveAverage="0" equalAverage="0" bottom="0" percent="0" rank="0" text="" dxfId="36">
      <formula>#ref!="YES"</formula>
    </cfRule>
  </conditionalFormatting>
  <conditionalFormatting sqref="AJ158">
    <cfRule type="expression" priority="6863" aboveAverage="0" equalAverage="0" bottom="0" percent="0" rank="0" text="" dxfId="36">
      <formula>#ref!="YES"</formula>
    </cfRule>
  </conditionalFormatting>
  <conditionalFormatting sqref="B159">
    <cfRule type="expression" priority="6864" aboveAverage="0" equalAverage="0" bottom="0" percent="0" rank="0" text="" dxfId="36">
      <formula>#ref!="YES"</formula>
    </cfRule>
  </conditionalFormatting>
  <conditionalFormatting sqref="C159">
    <cfRule type="expression" priority="6865" aboveAverage="0" equalAverage="0" bottom="0" percent="0" rank="0" text="" dxfId="36">
      <formula>#ref!="YES"</formula>
    </cfRule>
  </conditionalFormatting>
  <conditionalFormatting sqref="D159">
    <cfRule type="expression" priority="6866" aboveAverage="0" equalAverage="0" bottom="0" percent="0" rank="0" text="" dxfId="36">
      <formula>#ref!="YES"</formula>
    </cfRule>
  </conditionalFormatting>
  <conditionalFormatting sqref="E159">
    <cfRule type="expression" priority="6867" aboveAverage="0" equalAverage="0" bottom="0" percent="0" rank="0" text="" dxfId="36">
      <formula>#ref!="YES"</formula>
    </cfRule>
  </conditionalFormatting>
  <conditionalFormatting sqref="F159">
    <cfRule type="expression" priority="6868" aboveAverage="0" equalAverage="0" bottom="0" percent="0" rank="0" text="" dxfId="36">
      <formula>#ref!="YES"</formula>
    </cfRule>
  </conditionalFormatting>
  <conditionalFormatting sqref="G159">
    <cfRule type="expression" priority="6869" aboveAverage="0" equalAverage="0" bottom="0" percent="0" rank="0" text="" dxfId="36">
      <formula>#ref!="YES"</formula>
    </cfRule>
  </conditionalFormatting>
  <conditionalFormatting sqref="H159">
    <cfRule type="expression" priority="6870" aboveAverage="0" equalAverage="0" bottom="0" percent="0" rank="0" text="" dxfId="36">
      <formula>#ref!="YES"</formula>
    </cfRule>
  </conditionalFormatting>
  <conditionalFormatting sqref="I159">
    <cfRule type="expression" priority="6871" aboveAverage="0" equalAverage="0" bottom="0" percent="0" rank="0" text="" dxfId="36">
      <formula>#ref!="YES"</formula>
    </cfRule>
  </conditionalFormatting>
  <conditionalFormatting sqref="J159">
    <cfRule type="expression" priority="6872" aboveAverage="0" equalAverage="0" bottom="0" percent="0" rank="0" text="" dxfId="36">
      <formula>#ref!="YES"</formula>
    </cfRule>
  </conditionalFormatting>
  <conditionalFormatting sqref="K159">
    <cfRule type="expression" priority="6873" aboveAverage="0" equalAverage="0" bottom="0" percent="0" rank="0" text="" dxfId="36">
      <formula>#ref!="YES"</formula>
    </cfRule>
  </conditionalFormatting>
  <conditionalFormatting sqref="L159">
    <cfRule type="expression" priority="6874" aboveAverage="0" equalAverage="0" bottom="0" percent="0" rank="0" text="" dxfId="36">
      <formula>#ref!="YES"</formula>
    </cfRule>
  </conditionalFormatting>
  <conditionalFormatting sqref="M159">
    <cfRule type="expression" priority="6875" aboveAverage="0" equalAverage="0" bottom="0" percent="0" rank="0" text="" dxfId="36">
      <formula>#ref!="YES"</formula>
    </cfRule>
  </conditionalFormatting>
  <conditionalFormatting sqref="N159">
    <cfRule type="expression" priority="6876" aboveAverage="0" equalAverage="0" bottom="0" percent="0" rank="0" text="" dxfId="36">
      <formula>#ref!="YES"</formula>
    </cfRule>
  </conditionalFormatting>
  <conditionalFormatting sqref="O159">
    <cfRule type="expression" priority="6877" aboveAverage="0" equalAverage="0" bottom="0" percent="0" rank="0" text="" dxfId="36">
      <formula>#ref!="YES"</formula>
    </cfRule>
  </conditionalFormatting>
  <conditionalFormatting sqref="P159">
    <cfRule type="expression" priority="6878" aboveAverage="0" equalAverage="0" bottom="0" percent="0" rank="0" text="" dxfId="36">
      <formula>#ref!="YES"</formula>
    </cfRule>
  </conditionalFormatting>
  <conditionalFormatting sqref="Q159">
    <cfRule type="expression" priority="6879" aboveAverage="0" equalAverage="0" bottom="0" percent="0" rank="0" text="" dxfId="36">
      <formula>#ref!="YES"</formula>
    </cfRule>
  </conditionalFormatting>
  <conditionalFormatting sqref="R159">
    <cfRule type="expression" priority="6880" aboveAverage="0" equalAverage="0" bottom="0" percent="0" rank="0" text="" dxfId="36">
      <formula>#ref!="YES"</formula>
    </cfRule>
  </conditionalFormatting>
  <conditionalFormatting sqref="S159">
    <cfRule type="expression" priority="6881" aboveAverage="0" equalAverage="0" bottom="0" percent="0" rank="0" text="" dxfId="36">
      <formula>#ref!="YES"</formula>
    </cfRule>
  </conditionalFormatting>
  <conditionalFormatting sqref="T159">
    <cfRule type="expression" priority="6882" aboveAverage="0" equalAverage="0" bottom="0" percent="0" rank="0" text="" dxfId="36">
      <formula>#ref!="YES"</formula>
    </cfRule>
  </conditionalFormatting>
  <conditionalFormatting sqref="U159">
    <cfRule type="expression" priority="6883" aboveAverage="0" equalAverage="0" bottom="0" percent="0" rank="0" text="" dxfId="36">
      <formula>#ref!="YES"</formula>
    </cfRule>
  </conditionalFormatting>
  <conditionalFormatting sqref="V159">
    <cfRule type="expression" priority="6884" aboveAverage="0" equalAverage="0" bottom="0" percent="0" rank="0" text="" dxfId="36">
      <formula>#ref!="YES"</formula>
    </cfRule>
  </conditionalFormatting>
  <conditionalFormatting sqref="W159">
    <cfRule type="expression" priority="6885" aboveAverage="0" equalAverage="0" bottom="0" percent="0" rank="0" text="" dxfId="36">
      <formula>#ref!="YES"</formula>
    </cfRule>
  </conditionalFormatting>
  <conditionalFormatting sqref="X159">
    <cfRule type="expression" priority="6886" aboveAverage="0" equalAverage="0" bottom="0" percent="0" rank="0" text="" dxfId="36">
      <formula>#ref!="YES"</formula>
    </cfRule>
  </conditionalFormatting>
  <conditionalFormatting sqref="Y159">
    <cfRule type="expression" priority="6887" aboveAverage="0" equalAverage="0" bottom="0" percent="0" rank="0" text="" dxfId="36">
      <formula>#ref!="YES"</formula>
    </cfRule>
  </conditionalFormatting>
  <conditionalFormatting sqref="Z159">
    <cfRule type="expression" priority="6888" aboveAverage="0" equalAverage="0" bottom="0" percent="0" rank="0" text="" dxfId="36">
      <formula>#ref!="YES"</formula>
    </cfRule>
  </conditionalFormatting>
  <conditionalFormatting sqref="AA159">
    <cfRule type="expression" priority="6889" aboveAverage="0" equalAverage="0" bottom="0" percent="0" rank="0" text="" dxfId="36">
      <formula>#ref!="YES"</formula>
    </cfRule>
  </conditionalFormatting>
  <conditionalFormatting sqref="AB159">
    <cfRule type="expression" priority="6890" aboveAverage="0" equalAverage="0" bottom="0" percent="0" rank="0" text="" dxfId="36">
      <formula>#ref!="YES"</formula>
    </cfRule>
  </conditionalFormatting>
  <conditionalFormatting sqref="AC159">
    <cfRule type="expression" priority="6891" aboveAverage="0" equalAverage="0" bottom="0" percent="0" rank="0" text="" dxfId="36">
      <formula>#ref!="YES"</formula>
    </cfRule>
  </conditionalFormatting>
  <conditionalFormatting sqref="AD159">
    <cfRule type="expression" priority="6892" aboveAverage="0" equalAverage="0" bottom="0" percent="0" rank="0" text="" dxfId="36">
      <formula>#ref!="YES"</formula>
    </cfRule>
  </conditionalFormatting>
  <conditionalFormatting sqref="AE159">
    <cfRule type="expression" priority="6893" aboveAverage="0" equalAverage="0" bottom="0" percent="0" rank="0" text="" dxfId="36">
      <formula>#ref!="YES"</formula>
    </cfRule>
  </conditionalFormatting>
  <conditionalFormatting sqref="AF159">
    <cfRule type="expression" priority="6894" aboveAverage="0" equalAverage="0" bottom="0" percent="0" rank="0" text="" dxfId="36">
      <formula>#ref!="YES"</formula>
    </cfRule>
  </conditionalFormatting>
  <conditionalFormatting sqref="AG159">
    <cfRule type="expression" priority="6895" aboveAverage="0" equalAverage="0" bottom="0" percent="0" rank="0" text="" dxfId="36">
      <formula>#ref!="YES"</formula>
    </cfRule>
  </conditionalFormatting>
  <conditionalFormatting sqref="AH159">
    <cfRule type="expression" priority="6896" aboveAverage="0" equalAverage="0" bottom="0" percent="0" rank="0" text="" dxfId="36">
      <formula>#ref!="YES"</formula>
    </cfRule>
  </conditionalFormatting>
  <conditionalFormatting sqref="AI159">
    <cfRule type="expression" priority="6897" aboveAverage="0" equalAverage="0" bottom="0" percent="0" rank="0" text="" dxfId="36">
      <formula>#ref!="YES"</formula>
    </cfRule>
  </conditionalFormatting>
  <conditionalFormatting sqref="AJ159">
    <cfRule type="expression" priority="6898" aboveAverage="0" equalAverage="0" bottom="0" percent="0" rank="0" text="" dxfId="36">
      <formula>#ref!="YES"</formula>
    </cfRule>
  </conditionalFormatting>
  <conditionalFormatting sqref="B160">
    <cfRule type="expression" priority="6899" aboveAverage="0" equalAverage="0" bottom="0" percent="0" rank="0" text="" dxfId="36">
      <formula>#ref!="YES"</formula>
    </cfRule>
  </conditionalFormatting>
  <conditionalFormatting sqref="C160">
    <cfRule type="expression" priority="6900" aboveAverage="0" equalAverage="0" bottom="0" percent="0" rank="0" text="" dxfId="36">
      <formula>#ref!="YES"</formula>
    </cfRule>
  </conditionalFormatting>
  <conditionalFormatting sqref="D160">
    <cfRule type="expression" priority="6901" aboveAverage="0" equalAverage="0" bottom="0" percent="0" rank="0" text="" dxfId="36">
      <formula>#ref!="YES"</formula>
    </cfRule>
  </conditionalFormatting>
  <conditionalFormatting sqref="E160">
    <cfRule type="expression" priority="6902" aboveAverage="0" equalAverage="0" bottom="0" percent="0" rank="0" text="" dxfId="36">
      <formula>#ref!="YES"</formula>
    </cfRule>
  </conditionalFormatting>
  <conditionalFormatting sqref="F160">
    <cfRule type="expression" priority="6903" aboveAverage="0" equalAverage="0" bottom="0" percent="0" rank="0" text="" dxfId="36">
      <formula>#ref!="YES"</formula>
    </cfRule>
  </conditionalFormatting>
  <conditionalFormatting sqref="G160">
    <cfRule type="expression" priority="6904" aboveAverage="0" equalAverage="0" bottom="0" percent="0" rank="0" text="" dxfId="36">
      <formula>#ref!="YES"</formula>
    </cfRule>
  </conditionalFormatting>
  <conditionalFormatting sqref="H160">
    <cfRule type="expression" priority="6905" aboveAverage="0" equalAverage="0" bottom="0" percent="0" rank="0" text="" dxfId="36">
      <formula>#ref!="YES"</formula>
    </cfRule>
  </conditionalFormatting>
  <conditionalFormatting sqref="I160">
    <cfRule type="expression" priority="6906" aboveAverage="0" equalAverage="0" bottom="0" percent="0" rank="0" text="" dxfId="36">
      <formula>#ref!="YES"</formula>
    </cfRule>
  </conditionalFormatting>
  <conditionalFormatting sqref="J160">
    <cfRule type="expression" priority="6907" aboveAverage="0" equalAverage="0" bottom="0" percent="0" rank="0" text="" dxfId="36">
      <formula>#ref!="YES"</formula>
    </cfRule>
  </conditionalFormatting>
  <conditionalFormatting sqref="K160">
    <cfRule type="expression" priority="6908" aboveAverage="0" equalAverage="0" bottom="0" percent="0" rank="0" text="" dxfId="36">
      <formula>#ref!="YES"</formula>
    </cfRule>
  </conditionalFormatting>
  <conditionalFormatting sqref="L160">
    <cfRule type="expression" priority="6909" aboveAverage="0" equalAverage="0" bottom="0" percent="0" rank="0" text="" dxfId="36">
      <formula>#ref!="YES"</formula>
    </cfRule>
  </conditionalFormatting>
  <conditionalFormatting sqref="M160">
    <cfRule type="expression" priority="6910" aboveAverage="0" equalAverage="0" bottom="0" percent="0" rank="0" text="" dxfId="36">
      <formula>#ref!="YES"</formula>
    </cfRule>
  </conditionalFormatting>
  <conditionalFormatting sqref="N160">
    <cfRule type="expression" priority="6911" aboveAverage="0" equalAverage="0" bottom="0" percent="0" rank="0" text="" dxfId="36">
      <formula>#ref!="YES"</formula>
    </cfRule>
  </conditionalFormatting>
  <conditionalFormatting sqref="O160">
    <cfRule type="expression" priority="6912" aboveAverage="0" equalAverage="0" bottom="0" percent="0" rank="0" text="" dxfId="36">
      <formula>#ref!="YES"</formula>
    </cfRule>
  </conditionalFormatting>
  <conditionalFormatting sqref="P160">
    <cfRule type="expression" priority="6913" aboveAverage="0" equalAverage="0" bottom="0" percent="0" rank="0" text="" dxfId="36">
      <formula>#ref!="YES"</formula>
    </cfRule>
  </conditionalFormatting>
  <conditionalFormatting sqref="Q160">
    <cfRule type="expression" priority="6914" aboveAverage="0" equalAverage="0" bottom="0" percent="0" rank="0" text="" dxfId="36">
      <formula>#ref!="YES"</formula>
    </cfRule>
  </conditionalFormatting>
  <conditionalFormatting sqref="R160">
    <cfRule type="expression" priority="6915" aboveAverage="0" equalAverage="0" bottom="0" percent="0" rank="0" text="" dxfId="36">
      <formula>#ref!="YES"</formula>
    </cfRule>
  </conditionalFormatting>
  <conditionalFormatting sqref="S160">
    <cfRule type="expression" priority="6916" aboveAverage="0" equalAverage="0" bottom="0" percent="0" rank="0" text="" dxfId="36">
      <formula>#ref!="YES"</formula>
    </cfRule>
  </conditionalFormatting>
  <conditionalFormatting sqref="T160">
    <cfRule type="expression" priority="6917" aboveAverage="0" equalAverage="0" bottom="0" percent="0" rank="0" text="" dxfId="36">
      <formula>#ref!="YES"</formula>
    </cfRule>
  </conditionalFormatting>
  <conditionalFormatting sqref="U160">
    <cfRule type="expression" priority="6918" aboveAverage="0" equalAverage="0" bottom="0" percent="0" rank="0" text="" dxfId="36">
      <formula>#ref!="YES"</formula>
    </cfRule>
  </conditionalFormatting>
  <conditionalFormatting sqref="V160">
    <cfRule type="expression" priority="6919" aboveAverage="0" equalAverage="0" bottom="0" percent="0" rank="0" text="" dxfId="36">
      <formula>#ref!="YES"</formula>
    </cfRule>
  </conditionalFormatting>
  <conditionalFormatting sqref="W160">
    <cfRule type="expression" priority="6920" aboveAverage="0" equalAverage="0" bottom="0" percent="0" rank="0" text="" dxfId="36">
      <formula>#ref!="YES"</formula>
    </cfRule>
  </conditionalFormatting>
  <conditionalFormatting sqref="X160">
    <cfRule type="expression" priority="6921" aboveAverage="0" equalAverage="0" bottom="0" percent="0" rank="0" text="" dxfId="36">
      <formula>#ref!="YES"</formula>
    </cfRule>
  </conditionalFormatting>
  <conditionalFormatting sqref="Y160">
    <cfRule type="expression" priority="6922" aboveAverage="0" equalAverage="0" bottom="0" percent="0" rank="0" text="" dxfId="36">
      <formula>#ref!="YES"</formula>
    </cfRule>
  </conditionalFormatting>
  <conditionalFormatting sqref="Z160">
    <cfRule type="expression" priority="6923" aboveAverage="0" equalAverage="0" bottom="0" percent="0" rank="0" text="" dxfId="36">
      <formula>#ref!="YES"</formula>
    </cfRule>
  </conditionalFormatting>
  <conditionalFormatting sqref="AA160">
    <cfRule type="expression" priority="6924" aboveAverage="0" equalAverage="0" bottom="0" percent="0" rank="0" text="" dxfId="36">
      <formula>#ref!="YES"</formula>
    </cfRule>
  </conditionalFormatting>
  <conditionalFormatting sqref="AB160">
    <cfRule type="expression" priority="6925" aboveAverage="0" equalAverage="0" bottom="0" percent="0" rank="0" text="" dxfId="36">
      <formula>#ref!="YES"</formula>
    </cfRule>
  </conditionalFormatting>
  <conditionalFormatting sqref="AC160">
    <cfRule type="expression" priority="6926" aboveAverage="0" equalAverage="0" bottom="0" percent="0" rank="0" text="" dxfId="36">
      <formula>#ref!="YES"</formula>
    </cfRule>
  </conditionalFormatting>
  <conditionalFormatting sqref="AD160">
    <cfRule type="expression" priority="6927" aboveAverage="0" equalAverage="0" bottom="0" percent="0" rank="0" text="" dxfId="36">
      <formula>#ref!="YES"</formula>
    </cfRule>
  </conditionalFormatting>
  <conditionalFormatting sqref="AE160">
    <cfRule type="expression" priority="6928" aboveAverage="0" equalAverage="0" bottom="0" percent="0" rank="0" text="" dxfId="36">
      <formula>#ref!="YES"</formula>
    </cfRule>
  </conditionalFormatting>
  <conditionalFormatting sqref="AF160">
    <cfRule type="expression" priority="6929" aboveAverage="0" equalAverage="0" bottom="0" percent="0" rank="0" text="" dxfId="36">
      <formula>#ref!="YES"</formula>
    </cfRule>
  </conditionalFormatting>
  <conditionalFormatting sqref="AG160">
    <cfRule type="expression" priority="6930" aboveAverage="0" equalAverage="0" bottom="0" percent="0" rank="0" text="" dxfId="36">
      <formula>#ref!="YES"</formula>
    </cfRule>
  </conditionalFormatting>
  <conditionalFormatting sqref="AH160">
    <cfRule type="expression" priority="6931" aboveAverage="0" equalAverage="0" bottom="0" percent="0" rank="0" text="" dxfId="36">
      <formula>#ref!="YES"</formula>
    </cfRule>
  </conditionalFormatting>
  <conditionalFormatting sqref="AI160">
    <cfRule type="expression" priority="6932" aboveAverage="0" equalAverage="0" bottom="0" percent="0" rank="0" text="" dxfId="36">
      <formula>#ref!="YES"</formula>
    </cfRule>
  </conditionalFormatting>
  <conditionalFormatting sqref="AJ160">
    <cfRule type="expression" priority="6933" aboveAverage="0" equalAverage="0" bottom="0" percent="0" rank="0" text="" dxfId="36">
      <formula>#ref!="YES"</formula>
    </cfRule>
  </conditionalFormatting>
  <conditionalFormatting sqref="B161">
    <cfRule type="expression" priority="6934" aboveAverage="0" equalAverage="0" bottom="0" percent="0" rank="0" text="" dxfId="36">
      <formula>#ref!="YES"</formula>
    </cfRule>
  </conditionalFormatting>
  <conditionalFormatting sqref="C161">
    <cfRule type="expression" priority="6935" aboveAverage="0" equalAverage="0" bottom="0" percent="0" rank="0" text="" dxfId="36">
      <formula>#ref!="YES"</formula>
    </cfRule>
  </conditionalFormatting>
  <conditionalFormatting sqref="D161">
    <cfRule type="expression" priority="6936" aboveAverage="0" equalAverage="0" bottom="0" percent="0" rank="0" text="" dxfId="36">
      <formula>#ref!="YES"</formula>
    </cfRule>
  </conditionalFormatting>
  <conditionalFormatting sqref="E161">
    <cfRule type="expression" priority="6937" aboveAverage="0" equalAverage="0" bottom="0" percent="0" rank="0" text="" dxfId="36">
      <formula>#ref!="YES"</formula>
    </cfRule>
  </conditionalFormatting>
  <conditionalFormatting sqref="F161">
    <cfRule type="expression" priority="6938" aboveAverage="0" equalAverage="0" bottom="0" percent="0" rank="0" text="" dxfId="36">
      <formula>#ref!="YES"</formula>
    </cfRule>
  </conditionalFormatting>
  <conditionalFormatting sqref="G161">
    <cfRule type="expression" priority="6939" aboveAverage="0" equalAverage="0" bottom="0" percent="0" rank="0" text="" dxfId="36">
      <formula>#ref!="YES"</formula>
    </cfRule>
  </conditionalFormatting>
  <conditionalFormatting sqref="H161">
    <cfRule type="expression" priority="6940" aboveAverage="0" equalAverage="0" bottom="0" percent="0" rank="0" text="" dxfId="36">
      <formula>#ref!="YES"</formula>
    </cfRule>
  </conditionalFormatting>
  <conditionalFormatting sqref="I161">
    <cfRule type="expression" priority="6941" aboveAverage="0" equalAverage="0" bottom="0" percent="0" rank="0" text="" dxfId="36">
      <formula>#ref!="YES"</formula>
    </cfRule>
  </conditionalFormatting>
  <conditionalFormatting sqref="J161">
    <cfRule type="expression" priority="6942" aboveAverage="0" equalAverage="0" bottom="0" percent="0" rank="0" text="" dxfId="36">
      <formula>#ref!="YES"</formula>
    </cfRule>
  </conditionalFormatting>
  <conditionalFormatting sqref="K161">
    <cfRule type="expression" priority="6943" aboveAverage="0" equalAverage="0" bottom="0" percent="0" rank="0" text="" dxfId="36">
      <formula>#ref!="YES"</formula>
    </cfRule>
  </conditionalFormatting>
  <conditionalFormatting sqref="L161">
    <cfRule type="expression" priority="6944" aboveAverage="0" equalAverage="0" bottom="0" percent="0" rank="0" text="" dxfId="36">
      <formula>#ref!="YES"</formula>
    </cfRule>
  </conditionalFormatting>
  <conditionalFormatting sqref="M161">
    <cfRule type="expression" priority="6945" aboveAverage="0" equalAverage="0" bottom="0" percent="0" rank="0" text="" dxfId="36">
      <formula>#ref!="YES"</formula>
    </cfRule>
  </conditionalFormatting>
  <conditionalFormatting sqref="N161">
    <cfRule type="expression" priority="6946" aboveAverage="0" equalAverage="0" bottom="0" percent="0" rank="0" text="" dxfId="36">
      <formula>#ref!="YES"</formula>
    </cfRule>
  </conditionalFormatting>
  <conditionalFormatting sqref="O161">
    <cfRule type="expression" priority="6947" aboveAverage="0" equalAverage="0" bottom="0" percent="0" rank="0" text="" dxfId="36">
      <formula>#ref!="YES"</formula>
    </cfRule>
  </conditionalFormatting>
  <conditionalFormatting sqref="P161">
    <cfRule type="expression" priority="6948" aboveAverage="0" equalAverage="0" bottom="0" percent="0" rank="0" text="" dxfId="36">
      <formula>#ref!="YES"</formula>
    </cfRule>
  </conditionalFormatting>
  <conditionalFormatting sqref="Q161">
    <cfRule type="expression" priority="6949" aboveAverage="0" equalAverage="0" bottom="0" percent="0" rank="0" text="" dxfId="36">
      <formula>#ref!="YES"</formula>
    </cfRule>
  </conditionalFormatting>
  <conditionalFormatting sqref="R161">
    <cfRule type="expression" priority="6950" aboveAverage="0" equalAverage="0" bottom="0" percent="0" rank="0" text="" dxfId="36">
      <formula>#ref!="YES"</formula>
    </cfRule>
  </conditionalFormatting>
  <conditionalFormatting sqref="S161">
    <cfRule type="expression" priority="6951" aboveAverage="0" equalAverage="0" bottom="0" percent="0" rank="0" text="" dxfId="36">
      <formula>#ref!="YES"</formula>
    </cfRule>
  </conditionalFormatting>
  <conditionalFormatting sqref="T161">
    <cfRule type="expression" priority="6952" aboveAverage="0" equalAverage="0" bottom="0" percent="0" rank="0" text="" dxfId="36">
      <formula>#ref!="YES"</formula>
    </cfRule>
  </conditionalFormatting>
  <conditionalFormatting sqref="U161">
    <cfRule type="expression" priority="6953" aboveAverage="0" equalAverage="0" bottom="0" percent="0" rank="0" text="" dxfId="36">
      <formula>#ref!="YES"</formula>
    </cfRule>
  </conditionalFormatting>
  <conditionalFormatting sqref="V161">
    <cfRule type="expression" priority="6954" aboveAverage="0" equalAverage="0" bottom="0" percent="0" rank="0" text="" dxfId="36">
      <formula>#ref!="YES"</formula>
    </cfRule>
  </conditionalFormatting>
  <conditionalFormatting sqref="W161">
    <cfRule type="expression" priority="6955" aboveAverage="0" equalAverage="0" bottom="0" percent="0" rank="0" text="" dxfId="36">
      <formula>#ref!="YES"</formula>
    </cfRule>
  </conditionalFormatting>
  <conditionalFormatting sqref="X161">
    <cfRule type="expression" priority="6956" aboveAverage="0" equalAverage="0" bottom="0" percent="0" rank="0" text="" dxfId="36">
      <formula>#ref!="YES"</formula>
    </cfRule>
  </conditionalFormatting>
  <conditionalFormatting sqref="Y161">
    <cfRule type="expression" priority="6957" aboveAverage="0" equalAverage="0" bottom="0" percent="0" rank="0" text="" dxfId="36">
      <formula>#ref!="YES"</formula>
    </cfRule>
  </conditionalFormatting>
  <conditionalFormatting sqref="Z161">
    <cfRule type="expression" priority="6958" aboveAverage="0" equalAverage="0" bottom="0" percent="0" rank="0" text="" dxfId="36">
      <formula>#ref!="YES"</formula>
    </cfRule>
  </conditionalFormatting>
  <conditionalFormatting sqref="AA161">
    <cfRule type="expression" priority="6959" aboveAverage="0" equalAverage="0" bottom="0" percent="0" rank="0" text="" dxfId="36">
      <formula>#ref!="YES"</formula>
    </cfRule>
  </conditionalFormatting>
  <conditionalFormatting sqref="AB161">
    <cfRule type="expression" priority="6960" aboveAverage="0" equalAverage="0" bottom="0" percent="0" rank="0" text="" dxfId="36">
      <formula>#ref!="YES"</formula>
    </cfRule>
  </conditionalFormatting>
  <conditionalFormatting sqref="AC161">
    <cfRule type="expression" priority="6961" aboveAverage="0" equalAverage="0" bottom="0" percent="0" rank="0" text="" dxfId="36">
      <formula>#ref!="YES"</formula>
    </cfRule>
  </conditionalFormatting>
  <conditionalFormatting sqref="AD161">
    <cfRule type="expression" priority="6962" aboveAverage="0" equalAverage="0" bottom="0" percent="0" rank="0" text="" dxfId="36">
      <formula>#ref!="YES"</formula>
    </cfRule>
  </conditionalFormatting>
  <conditionalFormatting sqref="AE161">
    <cfRule type="expression" priority="6963" aboveAverage="0" equalAverage="0" bottom="0" percent="0" rank="0" text="" dxfId="36">
      <formula>#ref!="YES"</formula>
    </cfRule>
  </conditionalFormatting>
  <conditionalFormatting sqref="AF161">
    <cfRule type="expression" priority="6964" aboveAverage="0" equalAverage="0" bottom="0" percent="0" rank="0" text="" dxfId="36">
      <formula>#ref!="YES"</formula>
    </cfRule>
  </conditionalFormatting>
  <conditionalFormatting sqref="AG161">
    <cfRule type="expression" priority="6965" aboveAverage="0" equalAverage="0" bottom="0" percent="0" rank="0" text="" dxfId="36">
      <formula>#ref!="YES"</formula>
    </cfRule>
  </conditionalFormatting>
  <conditionalFormatting sqref="AH161">
    <cfRule type="expression" priority="6966" aboveAverage="0" equalAverage="0" bottom="0" percent="0" rank="0" text="" dxfId="36">
      <formula>#ref!="YES"</formula>
    </cfRule>
  </conditionalFormatting>
  <conditionalFormatting sqref="AI161">
    <cfRule type="expression" priority="6967" aboveAverage="0" equalAverage="0" bottom="0" percent="0" rank="0" text="" dxfId="36">
      <formula>#ref!="YES"</formula>
    </cfRule>
  </conditionalFormatting>
  <conditionalFormatting sqref="AJ161">
    <cfRule type="expression" priority="6968" aboveAverage="0" equalAverage="0" bottom="0" percent="0" rank="0" text="" dxfId="36">
      <formula>#ref!="YES"</formula>
    </cfRule>
  </conditionalFormatting>
  <conditionalFormatting sqref="B162">
    <cfRule type="expression" priority="6969" aboveAverage="0" equalAverage="0" bottom="0" percent="0" rank="0" text="" dxfId="36">
      <formula>#ref!="YES"</formula>
    </cfRule>
  </conditionalFormatting>
  <conditionalFormatting sqref="C162">
    <cfRule type="expression" priority="6970" aboveAverage="0" equalAverage="0" bottom="0" percent="0" rank="0" text="" dxfId="36">
      <formula>#ref!="YES"</formula>
    </cfRule>
  </conditionalFormatting>
  <conditionalFormatting sqref="D162">
    <cfRule type="expression" priority="6971" aboveAverage="0" equalAverage="0" bottom="0" percent="0" rank="0" text="" dxfId="36">
      <formula>#ref!="YES"</formula>
    </cfRule>
  </conditionalFormatting>
  <conditionalFormatting sqref="E162">
    <cfRule type="expression" priority="6972" aboveAverage="0" equalAverage="0" bottom="0" percent="0" rank="0" text="" dxfId="36">
      <formula>#ref!="YES"</formula>
    </cfRule>
  </conditionalFormatting>
  <conditionalFormatting sqref="F162">
    <cfRule type="expression" priority="6973" aboveAverage="0" equalAverage="0" bottom="0" percent="0" rank="0" text="" dxfId="36">
      <formula>#ref!="YES"</formula>
    </cfRule>
  </conditionalFormatting>
  <conditionalFormatting sqref="G162">
    <cfRule type="expression" priority="6974" aboveAverage="0" equalAverage="0" bottom="0" percent="0" rank="0" text="" dxfId="36">
      <formula>#ref!="YES"</formula>
    </cfRule>
  </conditionalFormatting>
  <conditionalFormatting sqref="H162">
    <cfRule type="expression" priority="6975" aboveAverage="0" equalAverage="0" bottom="0" percent="0" rank="0" text="" dxfId="36">
      <formula>#ref!="YES"</formula>
    </cfRule>
  </conditionalFormatting>
  <conditionalFormatting sqref="I162">
    <cfRule type="expression" priority="6976" aboveAverage="0" equalAverage="0" bottom="0" percent="0" rank="0" text="" dxfId="36">
      <formula>#ref!="YES"</formula>
    </cfRule>
  </conditionalFormatting>
  <conditionalFormatting sqref="J162">
    <cfRule type="expression" priority="6977" aboveAverage="0" equalAverage="0" bottom="0" percent="0" rank="0" text="" dxfId="36">
      <formula>#ref!="YES"</formula>
    </cfRule>
  </conditionalFormatting>
  <conditionalFormatting sqref="K162">
    <cfRule type="expression" priority="6978" aboveAverage="0" equalAverage="0" bottom="0" percent="0" rank="0" text="" dxfId="36">
      <formula>#ref!="YES"</formula>
    </cfRule>
  </conditionalFormatting>
  <conditionalFormatting sqref="L162">
    <cfRule type="expression" priority="6979" aboveAverage="0" equalAverage="0" bottom="0" percent="0" rank="0" text="" dxfId="36">
      <formula>#ref!="YES"</formula>
    </cfRule>
  </conditionalFormatting>
  <conditionalFormatting sqref="M162">
    <cfRule type="expression" priority="6980" aboveAverage="0" equalAverage="0" bottom="0" percent="0" rank="0" text="" dxfId="36">
      <formula>#ref!="YES"</formula>
    </cfRule>
  </conditionalFormatting>
  <conditionalFormatting sqref="N162">
    <cfRule type="expression" priority="6981" aboveAverage="0" equalAverage="0" bottom="0" percent="0" rank="0" text="" dxfId="36">
      <formula>#ref!="YES"</formula>
    </cfRule>
  </conditionalFormatting>
  <conditionalFormatting sqref="O162">
    <cfRule type="expression" priority="6982" aboveAverage="0" equalAverage="0" bottom="0" percent="0" rank="0" text="" dxfId="36">
      <formula>#ref!="YES"</formula>
    </cfRule>
  </conditionalFormatting>
  <conditionalFormatting sqref="P162">
    <cfRule type="expression" priority="6983" aboveAverage="0" equalAverage="0" bottom="0" percent="0" rank="0" text="" dxfId="36">
      <formula>#ref!="YES"</formula>
    </cfRule>
  </conditionalFormatting>
  <conditionalFormatting sqref="Q162">
    <cfRule type="expression" priority="6984" aboveAverage="0" equalAverage="0" bottom="0" percent="0" rank="0" text="" dxfId="36">
      <formula>#ref!="YES"</formula>
    </cfRule>
  </conditionalFormatting>
  <conditionalFormatting sqref="R162">
    <cfRule type="expression" priority="6985" aboveAverage="0" equalAverage="0" bottom="0" percent="0" rank="0" text="" dxfId="36">
      <formula>#ref!="YES"</formula>
    </cfRule>
  </conditionalFormatting>
  <conditionalFormatting sqref="S162">
    <cfRule type="expression" priority="6986" aboveAverage="0" equalAverage="0" bottom="0" percent="0" rank="0" text="" dxfId="36">
      <formula>#ref!="YES"</formula>
    </cfRule>
  </conditionalFormatting>
  <conditionalFormatting sqref="T162">
    <cfRule type="expression" priority="6987" aboveAverage="0" equalAverage="0" bottom="0" percent="0" rank="0" text="" dxfId="36">
      <formula>#ref!="YES"</formula>
    </cfRule>
  </conditionalFormatting>
  <conditionalFormatting sqref="U162">
    <cfRule type="expression" priority="6988" aboveAverage="0" equalAverage="0" bottom="0" percent="0" rank="0" text="" dxfId="36">
      <formula>#ref!="YES"</formula>
    </cfRule>
  </conditionalFormatting>
  <conditionalFormatting sqref="V162">
    <cfRule type="expression" priority="6989" aboveAverage="0" equalAverage="0" bottom="0" percent="0" rank="0" text="" dxfId="36">
      <formula>#ref!="YES"</formula>
    </cfRule>
  </conditionalFormatting>
  <conditionalFormatting sqref="W162">
    <cfRule type="expression" priority="6990" aboveAverage="0" equalAverage="0" bottom="0" percent="0" rank="0" text="" dxfId="36">
      <formula>#ref!="YES"</formula>
    </cfRule>
  </conditionalFormatting>
  <conditionalFormatting sqref="X162">
    <cfRule type="expression" priority="6991" aboveAverage="0" equalAverage="0" bottom="0" percent="0" rank="0" text="" dxfId="36">
      <formula>#ref!="YES"</formula>
    </cfRule>
  </conditionalFormatting>
  <conditionalFormatting sqref="Y162">
    <cfRule type="expression" priority="6992" aboveAverage="0" equalAverage="0" bottom="0" percent="0" rank="0" text="" dxfId="36">
      <formula>#ref!="YES"</formula>
    </cfRule>
  </conditionalFormatting>
  <conditionalFormatting sqref="Z162">
    <cfRule type="expression" priority="6993" aboveAverage="0" equalAverage="0" bottom="0" percent="0" rank="0" text="" dxfId="36">
      <formula>#ref!="YES"</formula>
    </cfRule>
  </conditionalFormatting>
  <conditionalFormatting sqref="AA162">
    <cfRule type="expression" priority="6994" aboveAverage="0" equalAverage="0" bottom="0" percent="0" rank="0" text="" dxfId="36">
      <formula>#ref!="YES"</formula>
    </cfRule>
  </conditionalFormatting>
  <conditionalFormatting sqref="AB162">
    <cfRule type="expression" priority="6995" aboveAverage="0" equalAverage="0" bottom="0" percent="0" rank="0" text="" dxfId="36">
      <formula>#ref!="YES"</formula>
    </cfRule>
  </conditionalFormatting>
  <conditionalFormatting sqref="AC162">
    <cfRule type="expression" priority="6996" aboveAverage="0" equalAverage="0" bottom="0" percent="0" rank="0" text="" dxfId="36">
      <formula>#ref!="YES"</formula>
    </cfRule>
  </conditionalFormatting>
  <conditionalFormatting sqref="AD162">
    <cfRule type="expression" priority="6997" aboveAverage="0" equalAverage="0" bottom="0" percent="0" rank="0" text="" dxfId="36">
      <formula>#ref!="YES"</formula>
    </cfRule>
  </conditionalFormatting>
  <conditionalFormatting sqref="AE162">
    <cfRule type="expression" priority="6998" aboveAverage="0" equalAverage="0" bottom="0" percent="0" rank="0" text="" dxfId="36">
      <formula>#ref!="YES"</formula>
    </cfRule>
  </conditionalFormatting>
  <conditionalFormatting sqref="AF162">
    <cfRule type="expression" priority="6999" aboveAverage="0" equalAverage="0" bottom="0" percent="0" rank="0" text="" dxfId="36">
      <formula>#ref!="YES"</formula>
    </cfRule>
  </conditionalFormatting>
  <conditionalFormatting sqref="AG162">
    <cfRule type="expression" priority="7000" aboveAverage="0" equalAverage="0" bottom="0" percent="0" rank="0" text="" dxfId="36">
      <formula>#ref!="YES"</formula>
    </cfRule>
  </conditionalFormatting>
  <conditionalFormatting sqref="AH162">
    <cfRule type="expression" priority="7001" aboveAverage="0" equalAverage="0" bottom="0" percent="0" rank="0" text="" dxfId="36">
      <formula>#ref!="YES"</formula>
    </cfRule>
  </conditionalFormatting>
  <conditionalFormatting sqref="AI162">
    <cfRule type="expression" priority="7002" aboveAverage="0" equalAverage="0" bottom="0" percent="0" rank="0" text="" dxfId="36">
      <formula>#ref!="YES"</formula>
    </cfRule>
  </conditionalFormatting>
  <conditionalFormatting sqref="AJ162">
    <cfRule type="expression" priority="7003" aboveAverage="0" equalAverage="0" bottom="0" percent="0" rank="0" text="" dxfId="36">
      <formula>#ref!="YES"</formula>
    </cfRule>
  </conditionalFormatting>
  <conditionalFormatting sqref="B163">
    <cfRule type="expression" priority="7004" aboveAverage="0" equalAverage="0" bottom="0" percent="0" rank="0" text="" dxfId="36">
      <formula>#ref!="YES"</formula>
    </cfRule>
  </conditionalFormatting>
  <conditionalFormatting sqref="C163">
    <cfRule type="expression" priority="7005" aboveAverage="0" equalAverage="0" bottom="0" percent="0" rank="0" text="" dxfId="36">
      <formula>#ref!="YES"</formula>
    </cfRule>
  </conditionalFormatting>
  <conditionalFormatting sqref="D163">
    <cfRule type="expression" priority="7006" aboveAverage="0" equalAverage="0" bottom="0" percent="0" rank="0" text="" dxfId="36">
      <formula>#ref!="YES"</formula>
    </cfRule>
  </conditionalFormatting>
  <conditionalFormatting sqref="E163">
    <cfRule type="expression" priority="7007" aboveAverage="0" equalAverage="0" bottom="0" percent="0" rank="0" text="" dxfId="36">
      <formula>#ref!="YES"</formula>
    </cfRule>
  </conditionalFormatting>
  <conditionalFormatting sqref="F163">
    <cfRule type="expression" priority="7008" aboveAverage="0" equalAverage="0" bottom="0" percent="0" rank="0" text="" dxfId="36">
      <formula>#ref!="YES"</formula>
    </cfRule>
  </conditionalFormatting>
  <conditionalFormatting sqref="G163">
    <cfRule type="expression" priority="7009" aboveAverage="0" equalAverage="0" bottom="0" percent="0" rank="0" text="" dxfId="36">
      <formula>#ref!="YES"</formula>
    </cfRule>
  </conditionalFormatting>
  <conditionalFormatting sqref="H163">
    <cfRule type="expression" priority="7010" aboveAverage="0" equalAverage="0" bottom="0" percent="0" rank="0" text="" dxfId="36">
      <formula>#ref!="YES"</formula>
    </cfRule>
  </conditionalFormatting>
  <conditionalFormatting sqref="I163">
    <cfRule type="expression" priority="7011" aboveAverage="0" equalAverage="0" bottom="0" percent="0" rank="0" text="" dxfId="36">
      <formula>#ref!="YES"</formula>
    </cfRule>
  </conditionalFormatting>
  <conditionalFormatting sqref="J163">
    <cfRule type="expression" priority="7012" aboveAverage="0" equalAverage="0" bottom="0" percent="0" rank="0" text="" dxfId="36">
      <formula>#ref!="YES"</formula>
    </cfRule>
  </conditionalFormatting>
  <conditionalFormatting sqref="K163">
    <cfRule type="expression" priority="7013" aboveAverage="0" equalAverage="0" bottom="0" percent="0" rank="0" text="" dxfId="36">
      <formula>#ref!="YES"</formula>
    </cfRule>
  </conditionalFormatting>
  <conditionalFormatting sqref="L163">
    <cfRule type="expression" priority="7014" aboveAverage="0" equalAverage="0" bottom="0" percent="0" rank="0" text="" dxfId="36">
      <formula>#ref!="YES"</formula>
    </cfRule>
  </conditionalFormatting>
  <conditionalFormatting sqref="M163">
    <cfRule type="expression" priority="7015" aboveAverage="0" equalAverage="0" bottom="0" percent="0" rank="0" text="" dxfId="36">
      <formula>#ref!="YES"</formula>
    </cfRule>
  </conditionalFormatting>
  <conditionalFormatting sqref="N163">
    <cfRule type="expression" priority="7016" aboveAverage="0" equalAverage="0" bottom="0" percent="0" rank="0" text="" dxfId="36">
      <formula>#ref!="YES"</formula>
    </cfRule>
  </conditionalFormatting>
  <conditionalFormatting sqref="O163">
    <cfRule type="expression" priority="7017" aboveAverage="0" equalAverage="0" bottom="0" percent="0" rank="0" text="" dxfId="36">
      <formula>#ref!="YES"</formula>
    </cfRule>
  </conditionalFormatting>
  <conditionalFormatting sqref="P163">
    <cfRule type="expression" priority="7018" aboveAverage="0" equalAverage="0" bottom="0" percent="0" rank="0" text="" dxfId="36">
      <formula>#ref!="YES"</formula>
    </cfRule>
  </conditionalFormatting>
  <conditionalFormatting sqref="Q163">
    <cfRule type="expression" priority="7019" aboveAverage="0" equalAverage="0" bottom="0" percent="0" rank="0" text="" dxfId="36">
      <formula>#ref!="YES"</formula>
    </cfRule>
  </conditionalFormatting>
  <conditionalFormatting sqref="R163">
    <cfRule type="expression" priority="7020" aboveAverage="0" equalAverage="0" bottom="0" percent="0" rank="0" text="" dxfId="36">
      <formula>#ref!="YES"</formula>
    </cfRule>
  </conditionalFormatting>
  <conditionalFormatting sqref="S163">
    <cfRule type="expression" priority="7021" aboveAverage="0" equalAverage="0" bottom="0" percent="0" rank="0" text="" dxfId="36">
      <formula>#ref!="YES"</formula>
    </cfRule>
  </conditionalFormatting>
  <conditionalFormatting sqref="T163">
    <cfRule type="expression" priority="7022" aboveAverage="0" equalAverage="0" bottom="0" percent="0" rank="0" text="" dxfId="36">
      <formula>#ref!="YES"</formula>
    </cfRule>
  </conditionalFormatting>
  <conditionalFormatting sqref="U163">
    <cfRule type="expression" priority="7023" aboveAverage="0" equalAverage="0" bottom="0" percent="0" rank="0" text="" dxfId="36">
      <formula>#ref!="YES"</formula>
    </cfRule>
  </conditionalFormatting>
  <conditionalFormatting sqref="V163">
    <cfRule type="expression" priority="7024" aboveAverage="0" equalAverage="0" bottom="0" percent="0" rank="0" text="" dxfId="36">
      <formula>#ref!="YES"</formula>
    </cfRule>
  </conditionalFormatting>
  <conditionalFormatting sqref="W163">
    <cfRule type="expression" priority="7025" aboveAverage="0" equalAverage="0" bottom="0" percent="0" rank="0" text="" dxfId="36">
      <formula>#ref!="YES"</formula>
    </cfRule>
  </conditionalFormatting>
  <conditionalFormatting sqref="X163">
    <cfRule type="expression" priority="7026" aboveAverage="0" equalAverage="0" bottom="0" percent="0" rank="0" text="" dxfId="36">
      <formula>#ref!="YES"</formula>
    </cfRule>
  </conditionalFormatting>
  <conditionalFormatting sqref="Y163">
    <cfRule type="expression" priority="7027" aboveAverage="0" equalAverage="0" bottom="0" percent="0" rank="0" text="" dxfId="36">
      <formula>#ref!="YES"</formula>
    </cfRule>
  </conditionalFormatting>
  <conditionalFormatting sqref="Z163">
    <cfRule type="expression" priority="7028" aboveAverage="0" equalAverage="0" bottom="0" percent="0" rank="0" text="" dxfId="36">
      <formula>#ref!="YES"</formula>
    </cfRule>
  </conditionalFormatting>
  <conditionalFormatting sqref="AA163">
    <cfRule type="expression" priority="7029" aboveAverage="0" equalAverage="0" bottom="0" percent="0" rank="0" text="" dxfId="36">
      <formula>#ref!="YES"</formula>
    </cfRule>
  </conditionalFormatting>
  <conditionalFormatting sqref="AB163">
    <cfRule type="expression" priority="7030" aboveAverage="0" equalAverage="0" bottom="0" percent="0" rank="0" text="" dxfId="36">
      <formula>#ref!="YES"</formula>
    </cfRule>
  </conditionalFormatting>
  <conditionalFormatting sqref="AC163">
    <cfRule type="expression" priority="7031" aboveAverage="0" equalAverage="0" bottom="0" percent="0" rank="0" text="" dxfId="36">
      <formula>#ref!="YES"</formula>
    </cfRule>
  </conditionalFormatting>
  <conditionalFormatting sqref="AD163">
    <cfRule type="expression" priority="7032" aboveAverage="0" equalAverage="0" bottom="0" percent="0" rank="0" text="" dxfId="36">
      <formula>#ref!="YES"</formula>
    </cfRule>
  </conditionalFormatting>
  <conditionalFormatting sqref="AE163">
    <cfRule type="expression" priority="7033" aboveAverage="0" equalAverage="0" bottom="0" percent="0" rank="0" text="" dxfId="36">
      <formula>#ref!="YES"</formula>
    </cfRule>
  </conditionalFormatting>
  <conditionalFormatting sqref="AF163">
    <cfRule type="expression" priority="7034" aboveAverage="0" equalAverage="0" bottom="0" percent="0" rank="0" text="" dxfId="36">
      <formula>#ref!="YES"</formula>
    </cfRule>
  </conditionalFormatting>
  <conditionalFormatting sqref="AG163">
    <cfRule type="expression" priority="7035" aboveAverage="0" equalAverage="0" bottom="0" percent="0" rank="0" text="" dxfId="36">
      <formula>#ref!="YES"</formula>
    </cfRule>
  </conditionalFormatting>
  <conditionalFormatting sqref="AH163">
    <cfRule type="expression" priority="7036" aboveAverage="0" equalAverage="0" bottom="0" percent="0" rank="0" text="" dxfId="36">
      <formula>#ref!="YES"</formula>
    </cfRule>
  </conditionalFormatting>
  <conditionalFormatting sqref="AI163">
    <cfRule type="expression" priority="7037" aboveAverage="0" equalAverage="0" bottom="0" percent="0" rank="0" text="" dxfId="36">
      <formula>#ref!="YES"</formula>
    </cfRule>
  </conditionalFormatting>
  <conditionalFormatting sqref="AJ163">
    <cfRule type="expression" priority="7038" aboveAverage="0" equalAverage="0" bottom="0" percent="0" rank="0" text="" dxfId="36">
      <formula>#ref!="YES"</formula>
    </cfRule>
  </conditionalFormatting>
  <conditionalFormatting sqref="B164">
    <cfRule type="expression" priority="7039" aboveAverage="0" equalAverage="0" bottom="0" percent="0" rank="0" text="" dxfId="36">
      <formula>#ref!="YES"</formula>
    </cfRule>
  </conditionalFormatting>
  <conditionalFormatting sqref="C164">
    <cfRule type="expression" priority="7040" aboveAverage="0" equalAverage="0" bottom="0" percent="0" rank="0" text="" dxfId="36">
      <formula>#ref!="YES"</formula>
    </cfRule>
  </conditionalFormatting>
  <conditionalFormatting sqref="D164">
    <cfRule type="expression" priority="7041" aboveAverage="0" equalAverage="0" bottom="0" percent="0" rank="0" text="" dxfId="36">
      <formula>#ref!="YES"</formula>
    </cfRule>
  </conditionalFormatting>
  <conditionalFormatting sqref="E164">
    <cfRule type="expression" priority="7042" aboveAverage="0" equalAverage="0" bottom="0" percent="0" rank="0" text="" dxfId="36">
      <formula>#ref!="YES"</formula>
    </cfRule>
  </conditionalFormatting>
  <conditionalFormatting sqref="F164">
    <cfRule type="expression" priority="7043" aboveAverage="0" equalAverage="0" bottom="0" percent="0" rank="0" text="" dxfId="36">
      <formula>#ref!="YES"</formula>
    </cfRule>
  </conditionalFormatting>
  <conditionalFormatting sqref="G164">
    <cfRule type="expression" priority="7044" aboveAverage="0" equalAverage="0" bottom="0" percent="0" rank="0" text="" dxfId="36">
      <formula>#ref!="YES"</formula>
    </cfRule>
  </conditionalFormatting>
  <conditionalFormatting sqref="H164">
    <cfRule type="expression" priority="7045" aboveAverage="0" equalAverage="0" bottom="0" percent="0" rank="0" text="" dxfId="36">
      <formula>#ref!="YES"</formula>
    </cfRule>
  </conditionalFormatting>
  <conditionalFormatting sqref="I164">
    <cfRule type="expression" priority="7046" aboveAverage="0" equalAverage="0" bottom="0" percent="0" rank="0" text="" dxfId="36">
      <formula>#ref!="YES"</formula>
    </cfRule>
  </conditionalFormatting>
  <conditionalFormatting sqref="J164">
    <cfRule type="expression" priority="7047" aboveAverage="0" equalAverage="0" bottom="0" percent="0" rank="0" text="" dxfId="36">
      <formula>#ref!="YES"</formula>
    </cfRule>
  </conditionalFormatting>
  <conditionalFormatting sqref="K164">
    <cfRule type="expression" priority="7048" aboveAverage="0" equalAverage="0" bottom="0" percent="0" rank="0" text="" dxfId="36">
      <formula>#ref!="YES"</formula>
    </cfRule>
  </conditionalFormatting>
  <conditionalFormatting sqref="L164">
    <cfRule type="expression" priority="7049" aboveAverage="0" equalAverage="0" bottom="0" percent="0" rank="0" text="" dxfId="36">
      <formula>#ref!="YES"</formula>
    </cfRule>
  </conditionalFormatting>
  <conditionalFormatting sqref="M164">
    <cfRule type="expression" priority="7050" aboveAverage="0" equalAverage="0" bottom="0" percent="0" rank="0" text="" dxfId="36">
      <formula>#ref!="YES"</formula>
    </cfRule>
  </conditionalFormatting>
  <conditionalFormatting sqref="N164">
    <cfRule type="expression" priority="7051" aboveAverage="0" equalAverage="0" bottom="0" percent="0" rank="0" text="" dxfId="36">
      <formula>#ref!="YES"</formula>
    </cfRule>
  </conditionalFormatting>
  <conditionalFormatting sqref="O164">
    <cfRule type="expression" priority="7052" aboveAverage="0" equalAverage="0" bottom="0" percent="0" rank="0" text="" dxfId="36">
      <formula>#ref!="YES"</formula>
    </cfRule>
  </conditionalFormatting>
  <conditionalFormatting sqref="P164">
    <cfRule type="expression" priority="7053" aboveAverage="0" equalAverage="0" bottom="0" percent="0" rank="0" text="" dxfId="36">
      <formula>#ref!="YES"</formula>
    </cfRule>
  </conditionalFormatting>
  <conditionalFormatting sqref="Q164">
    <cfRule type="expression" priority="7054" aboveAverage="0" equalAverage="0" bottom="0" percent="0" rank="0" text="" dxfId="36">
      <formula>#ref!="YES"</formula>
    </cfRule>
  </conditionalFormatting>
  <conditionalFormatting sqref="R164">
    <cfRule type="expression" priority="7055" aboveAverage="0" equalAverage="0" bottom="0" percent="0" rank="0" text="" dxfId="36">
      <formula>#ref!="YES"</formula>
    </cfRule>
  </conditionalFormatting>
  <conditionalFormatting sqref="S164">
    <cfRule type="expression" priority="7056" aboveAverage="0" equalAverage="0" bottom="0" percent="0" rank="0" text="" dxfId="36">
      <formula>#ref!="YES"</formula>
    </cfRule>
  </conditionalFormatting>
  <conditionalFormatting sqref="T164">
    <cfRule type="expression" priority="7057" aboveAverage="0" equalAverage="0" bottom="0" percent="0" rank="0" text="" dxfId="36">
      <formula>#ref!="YES"</formula>
    </cfRule>
  </conditionalFormatting>
  <conditionalFormatting sqref="U164">
    <cfRule type="expression" priority="7058" aboveAverage="0" equalAverage="0" bottom="0" percent="0" rank="0" text="" dxfId="36">
      <formula>#ref!="YES"</formula>
    </cfRule>
  </conditionalFormatting>
  <conditionalFormatting sqref="V164">
    <cfRule type="expression" priority="7059" aboveAverage="0" equalAverage="0" bottom="0" percent="0" rank="0" text="" dxfId="36">
      <formula>#ref!="YES"</formula>
    </cfRule>
  </conditionalFormatting>
  <conditionalFormatting sqref="W164">
    <cfRule type="expression" priority="7060" aboveAverage="0" equalAverage="0" bottom="0" percent="0" rank="0" text="" dxfId="36">
      <formula>#ref!="YES"</formula>
    </cfRule>
  </conditionalFormatting>
  <conditionalFormatting sqref="X164">
    <cfRule type="expression" priority="7061" aboveAverage="0" equalAverage="0" bottom="0" percent="0" rank="0" text="" dxfId="36">
      <formula>#ref!="YES"</formula>
    </cfRule>
  </conditionalFormatting>
  <conditionalFormatting sqref="Y164">
    <cfRule type="expression" priority="7062" aboveAverage="0" equalAverage="0" bottom="0" percent="0" rank="0" text="" dxfId="36">
      <formula>#ref!="YES"</formula>
    </cfRule>
  </conditionalFormatting>
  <conditionalFormatting sqref="Z164">
    <cfRule type="expression" priority="7063" aboveAverage="0" equalAverage="0" bottom="0" percent="0" rank="0" text="" dxfId="36">
      <formula>#ref!="YES"</formula>
    </cfRule>
  </conditionalFormatting>
  <conditionalFormatting sqref="AA164">
    <cfRule type="expression" priority="7064" aboveAverage="0" equalAverage="0" bottom="0" percent="0" rank="0" text="" dxfId="36">
      <formula>#ref!="YES"</formula>
    </cfRule>
  </conditionalFormatting>
  <conditionalFormatting sqref="AB164">
    <cfRule type="expression" priority="7065" aboveAverage="0" equalAverage="0" bottom="0" percent="0" rank="0" text="" dxfId="36">
      <formula>#ref!="YES"</formula>
    </cfRule>
  </conditionalFormatting>
  <conditionalFormatting sqref="AC164">
    <cfRule type="expression" priority="7066" aboveAverage="0" equalAverage="0" bottom="0" percent="0" rank="0" text="" dxfId="36">
      <formula>#ref!="YES"</formula>
    </cfRule>
  </conditionalFormatting>
  <conditionalFormatting sqref="AD164">
    <cfRule type="expression" priority="7067" aboveAverage="0" equalAverage="0" bottom="0" percent="0" rank="0" text="" dxfId="36">
      <formula>#ref!="YES"</formula>
    </cfRule>
  </conditionalFormatting>
  <conditionalFormatting sqref="AE164">
    <cfRule type="expression" priority="7068" aboveAverage="0" equalAverage="0" bottom="0" percent="0" rank="0" text="" dxfId="36">
      <formula>#ref!="YES"</formula>
    </cfRule>
  </conditionalFormatting>
  <conditionalFormatting sqref="AF164">
    <cfRule type="expression" priority="7069" aboveAverage="0" equalAverage="0" bottom="0" percent="0" rank="0" text="" dxfId="36">
      <formula>#ref!="YES"</formula>
    </cfRule>
  </conditionalFormatting>
  <conditionalFormatting sqref="AG164">
    <cfRule type="expression" priority="7070" aboveAverage="0" equalAverage="0" bottom="0" percent="0" rank="0" text="" dxfId="36">
      <formula>#ref!="YES"</formula>
    </cfRule>
  </conditionalFormatting>
  <conditionalFormatting sqref="AH164">
    <cfRule type="expression" priority="7071" aboveAverage="0" equalAverage="0" bottom="0" percent="0" rank="0" text="" dxfId="36">
      <formula>#ref!="YES"</formula>
    </cfRule>
  </conditionalFormatting>
  <conditionalFormatting sqref="AI164">
    <cfRule type="expression" priority="7072" aboveAverage="0" equalAverage="0" bottom="0" percent="0" rank="0" text="" dxfId="36">
      <formula>#ref!="YES"</formula>
    </cfRule>
  </conditionalFormatting>
  <conditionalFormatting sqref="AJ164">
    <cfRule type="expression" priority="7073" aboveAverage="0" equalAverage="0" bottom="0" percent="0" rank="0" text="" dxfId="36">
      <formula>#ref!="YES"</formula>
    </cfRule>
  </conditionalFormatting>
  <conditionalFormatting sqref="B165">
    <cfRule type="expression" priority="7074" aboveAverage="0" equalAverage="0" bottom="0" percent="0" rank="0" text="" dxfId="36">
      <formula>#ref!="YES"</formula>
    </cfRule>
  </conditionalFormatting>
  <conditionalFormatting sqref="C165">
    <cfRule type="expression" priority="7075" aboveAverage="0" equalAverage="0" bottom="0" percent="0" rank="0" text="" dxfId="36">
      <formula>#ref!="YES"</formula>
    </cfRule>
  </conditionalFormatting>
  <conditionalFormatting sqref="D165">
    <cfRule type="expression" priority="7076" aboveAverage="0" equalAverage="0" bottom="0" percent="0" rank="0" text="" dxfId="36">
      <formula>#ref!="YES"</formula>
    </cfRule>
  </conditionalFormatting>
  <conditionalFormatting sqref="E165">
    <cfRule type="expression" priority="7077" aboveAverage="0" equalAverage="0" bottom="0" percent="0" rank="0" text="" dxfId="36">
      <formula>#ref!="YES"</formula>
    </cfRule>
  </conditionalFormatting>
  <conditionalFormatting sqref="F165">
    <cfRule type="expression" priority="7078" aboveAverage="0" equalAverage="0" bottom="0" percent="0" rank="0" text="" dxfId="36">
      <formula>#ref!="YES"</formula>
    </cfRule>
  </conditionalFormatting>
  <conditionalFormatting sqref="G165">
    <cfRule type="expression" priority="7079" aboveAverage="0" equalAverage="0" bottom="0" percent="0" rank="0" text="" dxfId="36">
      <formula>#ref!="YES"</formula>
    </cfRule>
  </conditionalFormatting>
  <conditionalFormatting sqref="H165">
    <cfRule type="expression" priority="7080" aboveAverage="0" equalAverage="0" bottom="0" percent="0" rank="0" text="" dxfId="36">
      <formula>#ref!="YES"</formula>
    </cfRule>
  </conditionalFormatting>
  <conditionalFormatting sqref="I165">
    <cfRule type="expression" priority="7081" aboveAverage="0" equalAverage="0" bottom="0" percent="0" rank="0" text="" dxfId="36">
      <formula>#ref!="YES"</formula>
    </cfRule>
  </conditionalFormatting>
  <conditionalFormatting sqref="J165">
    <cfRule type="expression" priority="7082" aboveAverage="0" equalAverage="0" bottom="0" percent="0" rank="0" text="" dxfId="36">
      <formula>#ref!="YES"</formula>
    </cfRule>
  </conditionalFormatting>
  <conditionalFormatting sqref="K165">
    <cfRule type="expression" priority="7083" aboveAverage="0" equalAverage="0" bottom="0" percent="0" rank="0" text="" dxfId="36">
      <formula>#ref!="YES"</formula>
    </cfRule>
  </conditionalFormatting>
  <conditionalFormatting sqref="L165">
    <cfRule type="expression" priority="7084" aboveAverage="0" equalAverage="0" bottom="0" percent="0" rank="0" text="" dxfId="36">
      <formula>#ref!="YES"</formula>
    </cfRule>
  </conditionalFormatting>
  <conditionalFormatting sqref="M165">
    <cfRule type="expression" priority="7085" aboveAverage="0" equalAverage="0" bottom="0" percent="0" rank="0" text="" dxfId="36">
      <formula>#ref!="YES"</formula>
    </cfRule>
  </conditionalFormatting>
  <conditionalFormatting sqref="N165">
    <cfRule type="expression" priority="7086" aboveAverage="0" equalAverage="0" bottom="0" percent="0" rank="0" text="" dxfId="36">
      <formula>#ref!="YES"</formula>
    </cfRule>
  </conditionalFormatting>
  <conditionalFormatting sqref="O165">
    <cfRule type="expression" priority="7087" aboveAverage="0" equalAverage="0" bottom="0" percent="0" rank="0" text="" dxfId="36">
      <formula>#ref!="YES"</formula>
    </cfRule>
  </conditionalFormatting>
  <conditionalFormatting sqref="P165">
    <cfRule type="expression" priority="7088" aboveAverage="0" equalAverage="0" bottom="0" percent="0" rank="0" text="" dxfId="36">
      <formula>#ref!="YES"</formula>
    </cfRule>
  </conditionalFormatting>
  <conditionalFormatting sqref="Q165">
    <cfRule type="expression" priority="7089" aboveAverage="0" equalAverage="0" bottom="0" percent="0" rank="0" text="" dxfId="36">
      <formula>#ref!="YES"</formula>
    </cfRule>
  </conditionalFormatting>
  <conditionalFormatting sqref="R165">
    <cfRule type="expression" priority="7090" aboveAverage="0" equalAverage="0" bottom="0" percent="0" rank="0" text="" dxfId="36">
      <formula>#ref!="YES"</formula>
    </cfRule>
  </conditionalFormatting>
  <conditionalFormatting sqref="S165">
    <cfRule type="expression" priority="7091" aboveAverage="0" equalAverage="0" bottom="0" percent="0" rank="0" text="" dxfId="36">
      <formula>#ref!="YES"</formula>
    </cfRule>
  </conditionalFormatting>
  <conditionalFormatting sqref="T165">
    <cfRule type="expression" priority="7092" aboveAverage="0" equalAverage="0" bottom="0" percent="0" rank="0" text="" dxfId="36">
      <formula>#ref!="YES"</formula>
    </cfRule>
  </conditionalFormatting>
  <conditionalFormatting sqref="U165">
    <cfRule type="expression" priority="7093" aboveAverage="0" equalAverage="0" bottom="0" percent="0" rank="0" text="" dxfId="36">
      <formula>#ref!="YES"</formula>
    </cfRule>
  </conditionalFormatting>
  <conditionalFormatting sqref="V165">
    <cfRule type="expression" priority="7094" aboveAverage="0" equalAverage="0" bottom="0" percent="0" rank="0" text="" dxfId="36">
      <formula>#ref!="YES"</formula>
    </cfRule>
  </conditionalFormatting>
  <conditionalFormatting sqref="W165">
    <cfRule type="expression" priority="7095" aboveAverage="0" equalAverage="0" bottom="0" percent="0" rank="0" text="" dxfId="36">
      <formula>#ref!="YES"</formula>
    </cfRule>
  </conditionalFormatting>
  <conditionalFormatting sqref="X165">
    <cfRule type="expression" priority="7096" aboveAverage="0" equalAverage="0" bottom="0" percent="0" rank="0" text="" dxfId="36">
      <formula>#ref!="YES"</formula>
    </cfRule>
  </conditionalFormatting>
  <conditionalFormatting sqref="Y165">
    <cfRule type="expression" priority="7097" aboveAverage="0" equalAverage="0" bottom="0" percent="0" rank="0" text="" dxfId="36">
      <formula>#ref!="YES"</formula>
    </cfRule>
  </conditionalFormatting>
  <conditionalFormatting sqref="Z165">
    <cfRule type="expression" priority="7098" aboveAverage="0" equalAverage="0" bottom="0" percent="0" rank="0" text="" dxfId="36">
      <formula>#ref!="YES"</formula>
    </cfRule>
  </conditionalFormatting>
  <conditionalFormatting sqref="AA165">
    <cfRule type="expression" priority="7099" aboveAverage="0" equalAverage="0" bottom="0" percent="0" rank="0" text="" dxfId="36">
      <formula>#ref!="YES"</formula>
    </cfRule>
  </conditionalFormatting>
  <conditionalFormatting sqref="AB165">
    <cfRule type="expression" priority="7100" aboveAverage="0" equalAverage="0" bottom="0" percent="0" rank="0" text="" dxfId="36">
      <formula>#ref!="YES"</formula>
    </cfRule>
  </conditionalFormatting>
  <conditionalFormatting sqref="AC165">
    <cfRule type="expression" priority="7101" aboveAverage="0" equalAverage="0" bottom="0" percent="0" rank="0" text="" dxfId="36">
      <formula>#ref!="YES"</formula>
    </cfRule>
  </conditionalFormatting>
  <conditionalFormatting sqref="AD165">
    <cfRule type="expression" priority="7102" aboveAverage="0" equalAverage="0" bottom="0" percent="0" rank="0" text="" dxfId="36">
      <formula>#ref!="YES"</formula>
    </cfRule>
  </conditionalFormatting>
  <conditionalFormatting sqref="AE165">
    <cfRule type="expression" priority="7103" aboveAverage="0" equalAverage="0" bottom="0" percent="0" rank="0" text="" dxfId="36">
      <formula>#ref!="YES"</formula>
    </cfRule>
  </conditionalFormatting>
  <conditionalFormatting sqref="AF165">
    <cfRule type="expression" priority="7104" aboveAverage="0" equalAverage="0" bottom="0" percent="0" rank="0" text="" dxfId="36">
      <formula>#ref!="YES"</formula>
    </cfRule>
  </conditionalFormatting>
  <conditionalFormatting sqref="AG165">
    <cfRule type="expression" priority="7105" aboveAverage="0" equalAverage="0" bottom="0" percent="0" rank="0" text="" dxfId="36">
      <formula>#ref!="YES"</formula>
    </cfRule>
  </conditionalFormatting>
  <conditionalFormatting sqref="AH165">
    <cfRule type="expression" priority="7106" aboveAverage="0" equalAverage="0" bottom="0" percent="0" rank="0" text="" dxfId="36">
      <formula>#ref!="YES"</formula>
    </cfRule>
  </conditionalFormatting>
  <conditionalFormatting sqref="AI165">
    <cfRule type="expression" priority="7107" aboveAverage="0" equalAverage="0" bottom="0" percent="0" rank="0" text="" dxfId="36">
      <formula>#ref!="YES"</formula>
    </cfRule>
  </conditionalFormatting>
  <conditionalFormatting sqref="AJ165">
    <cfRule type="expression" priority="7108" aboveAverage="0" equalAverage="0" bottom="0" percent="0" rank="0" text="" dxfId="36">
      <formula>#ref!="YES"</formula>
    </cfRule>
  </conditionalFormatting>
  <conditionalFormatting sqref="B166">
    <cfRule type="expression" priority="7109" aboveAverage="0" equalAverage="0" bottom="0" percent="0" rank="0" text="" dxfId="36">
      <formula>#ref!="YES"</formula>
    </cfRule>
  </conditionalFormatting>
  <conditionalFormatting sqref="C166">
    <cfRule type="expression" priority="7110" aboveAverage="0" equalAverage="0" bottom="0" percent="0" rank="0" text="" dxfId="36">
      <formula>#ref!="YES"</formula>
    </cfRule>
  </conditionalFormatting>
  <conditionalFormatting sqref="D166">
    <cfRule type="expression" priority="7111" aboveAverage="0" equalAverage="0" bottom="0" percent="0" rank="0" text="" dxfId="36">
      <formula>#ref!="YES"</formula>
    </cfRule>
  </conditionalFormatting>
  <conditionalFormatting sqref="E166">
    <cfRule type="expression" priority="7112" aboveAverage="0" equalAverage="0" bottom="0" percent="0" rank="0" text="" dxfId="36">
      <formula>#ref!="YES"</formula>
    </cfRule>
  </conditionalFormatting>
  <conditionalFormatting sqref="F166">
    <cfRule type="expression" priority="7113" aboveAverage="0" equalAverage="0" bottom="0" percent="0" rank="0" text="" dxfId="36">
      <formula>#ref!="YES"</formula>
    </cfRule>
  </conditionalFormatting>
  <conditionalFormatting sqref="G166">
    <cfRule type="expression" priority="7114" aboveAverage="0" equalAverage="0" bottom="0" percent="0" rank="0" text="" dxfId="36">
      <formula>#ref!="YES"</formula>
    </cfRule>
  </conditionalFormatting>
  <conditionalFormatting sqref="H166">
    <cfRule type="expression" priority="7115" aboveAverage="0" equalAverage="0" bottom="0" percent="0" rank="0" text="" dxfId="36">
      <formula>#ref!="YES"</formula>
    </cfRule>
  </conditionalFormatting>
  <conditionalFormatting sqref="I166">
    <cfRule type="expression" priority="7116" aboveAverage="0" equalAverage="0" bottom="0" percent="0" rank="0" text="" dxfId="36">
      <formula>#ref!="YES"</formula>
    </cfRule>
  </conditionalFormatting>
  <conditionalFormatting sqref="J166">
    <cfRule type="expression" priority="7117" aboveAverage="0" equalAverage="0" bottom="0" percent="0" rank="0" text="" dxfId="36">
      <formula>#ref!="YES"</formula>
    </cfRule>
  </conditionalFormatting>
  <conditionalFormatting sqref="K166">
    <cfRule type="expression" priority="7118" aboveAverage="0" equalAverage="0" bottom="0" percent="0" rank="0" text="" dxfId="36">
      <formula>#ref!="YES"</formula>
    </cfRule>
  </conditionalFormatting>
  <conditionalFormatting sqref="L166">
    <cfRule type="expression" priority="7119" aboveAverage="0" equalAverage="0" bottom="0" percent="0" rank="0" text="" dxfId="36">
      <formula>#ref!="YES"</formula>
    </cfRule>
  </conditionalFormatting>
  <conditionalFormatting sqref="M166">
    <cfRule type="expression" priority="7120" aboveAverage="0" equalAverage="0" bottom="0" percent="0" rank="0" text="" dxfId="36">
      <formula>#ref!="YES"</formula>
    </cfRule>
  </conditionalFormatting>
  <conditionalFormatting sqref="N166">
    <cfRule type="expression" priority="7121" aboveAverage="0" equalAverage="0" bottom="0" percent="0" rank="0" text="" dxfId="36">
      <formula>#ref!="YES"</formula>
    </cfRule>
  </conditionalFormatting>
  <conditionalFormatting sqref="O166">
    <cfRule type="expression" priority="7122" aboveAverage="0" equalAverage="0" bottom="0" percent="0" rank="0" text="" dxfId="36">
      <formula>#ref!="YES"</formula>
    </cfRule>
  </conditionalFormatting>
  <conditionalFormatting sqref="P166">
    <cfRule type="expression" priority="7123" aboveAverage="0" equalAverage="0" bottom="0" percent="0" rank="0" text="" dxfId="36">
      <formula>#ref!="YES"</formula>
    </cfRule>
  </conditionalFormatting>
  <conditionalFormatting sqref="Q166">
    <cfRule type="expression" priority="7124" aboveAverage="0" equalAverage="0" bottom="0" percent="0" rank="0" text="" dxfId="36">
      <formula>#ref!="YES"</formula>
    </cfRule>
  </conditionalFormatting>
  <conditionalFormatting sqref="R166">
    <cfRule type="expression" priority="7125" aboveAverage="0" equalAverage="0" bottom="0" percent="0" rank="0" text="" dxfId="36">
      <formula>#ref!="YES"</formula>
    </cfRule>
  </conditionalFormatting>
  <conditionalFormatting sqref="S166">
    <cfRule type="expression" priority="7126" aboveAverage="0" equalAverage="0" bottom="0" percent="0" rank="0" text="" dxfId="36">
      <formula>#ref!="YES"</formula>
    </cfRule>
  </conditionalFormatting>
  <conditionalFormatting sqref="T166">
    <cfRule type="expression" priority="7127" aboveAverage="0" equalAverage="0" bottom="0" percent="0" rank="0" text="" dxfId="36">
      <formula>#ref!="YES"</formula>
    </cfRule>
  </conditionalFormatting>
  <conditionalFormatting sqref="U166">
    <cfRule type="expression" priority="7128" aboveAverage="0" equalAverage="0" bottom="0" percent="0" rank="0" text="" dxfId="36">
      <formula>#ref!="YES"</formula>
    </cfRule>
  </conditionalFormatting>
  <conditionalFormatting sqref="V166">
    <cfRule type="expression" priority="7129" aboveAverage="0" equalAverage="0" bottom="0" percent="0" rank="0" text="" dxfId="36">
      <formula>#ref!="YES"</formula>
    </cfRule>
  </conditionalFormatting>
  <conditionalFormatting sqref="W166">
    <cfRule type="expression" priority="7130" aboveAverage="0" equalAverage="0" bottom="0" percent="0" rank="0" text="" dxfId="36">
      <formula>#ref!="YES"</formula>
    </cfRule>
  </conditionalFormatting>
  <conditionalFormatting sqref="X166">
    <cfRule type="expression" priority="7131" aboveAverage="0" equalAverage="0" bottom="0" percent="0" rank="0" text="" dxfId="36">
      <formula>#ref!="YES"</formula>
    </cfRule>
  </conditionalFormatting>
  <conditionalFormatting sqref="Y166">
    <cfRule type="expression" priority="7132" aboveAverage="0" equalAverage="0" bottom="0" percent="0" rank="0" text="" dxfId="36">
      <formula>#ref!="YES"</formula>
    </cfRule>
  </conditionalFormatting>
  <conditionalFormatting sqref="Z166">
    <cfRule type="expression" priority="7133" aboveAverage="0" equalAverage="0" bottom="0" percent="0" rank="0" text="" dxfId="36">
      <formula>#ref!="YES"</formula>
    </cfRule>
  </conditionalFormatting>
  <conditionalFormatting sqref="AA166">
    <cfRule type="expression" priority="7134" aboveAverage="0" equalAverage="0" bottom="0" percent="0" rank="0" text="" dxfId="36">
      <formula>#ref!="YES"</formula>
    </cfRule>
  </conditionalFormatting>
  <conditionalFormatting sqref="AB166">
    <cfRule type="expression" priority="7135" aboveAverage="0" equalAverage="0" bottom="0" percent="0" rank="0" text="" dxfId="36">
      <formula>#ref!="YES"</formula>
    </cfRule>
  </conditionalFormatting>
  <conditionalFormatting sqref="AC166">
    <cfRule type="expression" priority="7136" aboveAverage="0" equalAverage="0" bottom="0" percent="0" rank="0" text="" dxfId="36">
      <formula>#ref!="YES"</formula>
    </cfRule>
  </conditionalFormatting>
  <conditionalFormatting sqref="AD166">
    <cfRule type="expression" priority="7137" aboveAverage="0" equalAverage="0" bottom="0" percent="0" rank="0" text="" dxfId="36">
      <formula>#ref!="YES"</formula>
    </cfRule>
  </conditionalFormatting>
  <conditionalFormatting sqref="AE166">
    <cfRule type="expression" priority="7138" aboveAverage="0" equalAverage="0" bottom="0" percent="0" rank="0" text="" dxfId="36">
      <formula>#ref!="YES"</formula>
    </cfRule>
  </conditionalFormatting>
  <conditionalFormatting sqref="AF166">
    <cfRule type="expression" priority="7139" aboveAverage="0" equalAverage="0" bottom="0" percent="0" rank="0" text="" dxfId="36">
      <formula>#ref!="YES"</formula>
    </cfRule>
  </conditionalFormatting>
  <conditionalFormatting sqref="AG166">
    <cfRule type="expression" priority="7140" aboveAverage="0" equalAverage="0" bottom="0" percent="0" rank="0" text="" dxfId="36">
      <formula>#ref!="YES"</formula>
    </cfRule>
  </conditionalFormatting>
  <conditionalFormatting sqref="AH166">
    <cfRule type="expression" priority="7141" aboveAverage="0" equalAverage="0" bottom="0" percent="0" rank="0" text="" dxfId="36">
      <formula>#ref!="YES"</formula>
    </cfRule>
  </conditionalFormatting>
  <conditionalFormatting sqref="AI166">
    <cfRule type="expression" priority="7142" aboveAverage="0" equalAverage="0" bottom="0" percent="0" rank="0" text="" dxfId="36">
      <formula>#ref!="YES"</formula>
    </cfRule>
  </conditionalFormatting>
  <conditionalFormatting sqref="AJ166">
    <cfRule type="expression" priority="7143" aboveAverage="0" equalAverage="0" bottom="0" percent="0" rank="0" text="" dxfId="36">
      <formula>#ref!="YES"</formula>
    </cfRule>
  </conditionalFormatting>
  <conditionalFormatting sqref="B167">
    <cfRule type="expression" priority="7144" aboveAverage="0" equalAverage="0" bottom="0" percent="0" rank="0" text="" dxfId="36">
      <formula>#ref!="YES"</formula>
    </cfRule>
  </conditionalFormatting>
  <conditionalFormatting sqref="C167">
    <cfRule type="expression" priority="7145" aboveAverage="0" equalAverage="0" bottom="0" percent="0" rank="0" text="" dxfId="36">
      <formula>#ref!="YES"</formula>
    </cfRule>
  </conditionalFormatting>
  <conditionalFormatting sqref="D167">
    <cfRule type="expression" priority="7146" aboveAverage="0" equalAverage="0" bottom="0" percent="0" rank="0" text="" dxfId="36">
      <formula>#ref!="YES"</formula>
    </cfRule>
  </conditionalFormatting>
  <conditionalFormatting sqref="E167">
    <cfRule type="expression" priority="7147" aboveAverage="0" equalAverage="0" bottom="0" percent="0" rank="0" text="" dxfId="36">
      <formula>#ref!="YES"</formula>
    </cfRule>
  </conditionalFormatting>
  <conditionalFormatting sqref="F167">
    <cfRule type="expression" priority="7148" aboveAverage="0" equalAverage="0" bottom="0" percent="0" rank="0" text="" dxfId="36">
      <formula>#ref!="YES"</formula>
    </cfRule>
  </conditionalFormatting>
  <conditionalFormatting sqref="G167">
    <cfRule type="expression" priority="7149" aboveAverage="0" equalAverage="0" bottom="0" percent="0" rank="0" text="" dxfId="36">
      <formula>#ref!="YES"</formula>
    </cfRule>
  </conditionalFormatting>
  <conditionalFormatting sqref="H167">
    <cfRule type="expression" priority="7150" aboveAverage="0" equalAverage="0" bottom="0" percent="0" rank="0" text="" dxfId="36">
      <formula>#ref!="YES"</formula>
    </cfRule>
  </conditionalFormatting>
  <conditionalFormatting sqref="I167">
    <cfRule type="expression" priority="7151" aboveAverage="0" equalAverage="0" bottom="0" percent="0" rank="0" text="" dxfId="36">
      <formula>#ref!="YES"</formula>
    </cfRule>
  </conditionalFormatting>
  <conditionalFormatting sqref="J167">
    <cfRule type="expression" priority="7152" aboveAverage="0" equalAverage="0" bottom="0" percent="0" rank="0" text="" dxfId="36">
      <formula>#ref!="YES"</formula>
    </cfRule>
  </conditionalFormatting>
  <conditionalFormatting sqref="K167">
    <cfRule type="expression" priority="7153" aboveAverage="0" equalAverage="0" bottom="0" percent="0" rank="0" text="" dxfId="36">
      <formula>#ref!="YES"</formula>
    </cfRule>
  </conditionalFormatting>
  <conditionalFormatting sqref="L167">
    <cfRule type="expression" priority="7154" aboveAverage="0" equalAverage="0" bottom="0" percent="0" rank="0" text="" dxfId="36">
      <formula>#ref!="YES"</formula>
    </cfRule>
  </conditionalFormatting>
  <conditionalFormatting sqref="M167">
    <cfRule type="expression" priority="7155" aboveAverage="0" equalAverage="0" bottom="0" percent="0" rank="0" text="" dxfId="36">
      <formula>#ref!="YES"</formula>
    </cfRule>
  </conditionalFormatting>
  <conditionalFormatting sqref="N167">
    <cfRule type="expression" priority="7156" aboveAverage="0" equalAverage="0" bottom="0" percent="0" rank="0" text="" dxfId="36">
      <formula>#ref!="YES"</formula>
    </cfRule>
  </conditionalFormatting>
  <conditionalFormatting sqref="O167">
    <cfRule type="expression" priority="7157" aboveAverage="0" equalAverage="0" bottom="0" percent="0" rank="0" text="" dxfId="36">
      <formula>#ref!="YES"</formula>
    </cfRule>
  </conditionalFormatting>
  <conditionalFormatting sqref="P167">
    <cfRule type="expression" priority="7158" aboveAverage="0" equalAverage="0" bottom="0" percent="0" rank="0" text="" dxfId="36">
      <formula>#ref!="YES"</formula>
    </cfRule>
  </conditionalFormatting>
  <conditionalFormatting sqref="Q167">
    <cfRule type="expression" priority="7159" aboveAverage="0" equalAverage="0" bottom="0" percent="0" rank="0" text="" dxfId="36">
      <formula>#ref!="YES"</formula>
    </cfRule>
  </conditionalFormatting>
  <conditionalFormatting sqref="R167">
    <cfRule type="expression" priority="7160" aboveAverage="0" equalAverage="0" bottom="0" percent="0" rank="0" text="" dxfId="36">
      <formula>#ref!="YES"</formula>
    </cfRule>
  </conditionalFormatting>
  <conditionalFormatting sqref="S167">
    <cfRule type="expression" priority="7161" aboveAverage="0" equalAverage="0" bottom="0" percent="0" rank="0" text="" dxfId="36">
      <formula>#ref!="YES"</formula>
    </cfRule>
  </conditionalFormatting>
  <conditionalFormatting sqref="T167">
    <cfRule type="expression" priority="7162" aboveAverage="0" equalAverage="0" bottom="0" percent="0" rank="0" text="" dxfId="36">
      <formula>#ref!="YES"</formula>
    </cfRule>
  </conditionalFormatting>
  <conditionalFormatting sqref="U167">
    <cfRule type="expression" priority="7163" aboveAverage="0" equalAverage="0" bottom="0" percent="0" rank="0" text="" dxfId="36">
      <formula>#ref!="YES"</formula>
    </cfRule>
  </conditionalFormatting>
  <conditionalFormatting sqref="V167">
    <cfRule type="expression" priority="7164" aboveAverage="0" equalAverage="0" bottom="0" percent="0" rank="0" text="" dxfId="36">
      <formula>#ref!="YES"</formula>
    </cfRule>
  </conditionalFormatting>
  <conditionalFormatting sqref="W167">
    <cfRule type="expression" priority="7165" aboveAverage="0" equalAverage="0" bottom="0" percent="0" rank="0" text="" dxfId="36">
      <formula>#ref!="YES"</formula>
    </cfRule>
  </conditionalFormatting>
  <conditionalFormatting sqref="X167">
    <cfRule type="expression" priority="7166" aboveAverage="0" equalAverage="0" bottom="0" percent="0" rank="0" text="" dxfId="36">
      <formula>#ref!="YES"</formula>
    </cfRule>
  </conditionalFormatting>
  <conditionalFormatting sqref="Y167">
    <cfRule type="expression" priority="7167" aboveAverage="0" equalAverage="0" bottom="0" percent="0" rank="0" text="" dxfId="36">
      <formula>#ref!="YES"</formula>
    </cfRule>
  </conditionalFormatting>
  <conditionalFormatting sqref="Z167">
    <cfRule type="expression" priority="7168" aboveAverage="0" equalAverage="0" bottom="0" percent="0" rank="0" text="" dxfId="36">
      <formula>#ref!="YES"</formula>
    </cfRule>
  </conditionalFormatting>
  <conditionalFormatting sqref="AA167">
    <cfRule type="expression" priority="7169" aboveAverage="0" equalAverage="0" bottom="0" percent="0" rank="0" text="" dxfId="36">
      <formula>#ref!="YES"</formula>
    </cfRule>
  </conditionalFormatting>
  <conditionalFormatting sqref="AB167">
    <cfRule type="expression" priority="7170" aboveAverage="0" equalAverage="0" bottom="0" percent="0" rank="0" text="" dxfId="36">
      <formula>#ref!="YES"</formula>
    </cfRule>
  </conditionalFormatting>
  <conditionalFormatting sqref="AC167">
    <cfRule type="expression" priority="7171" aboveAverage="0" equalAverage="0" bottom="0" percent="0" rank="0" text="" dxfId="36">
      <formula>#ref!="YES"</formula>
    </cfRule>
  </conditionalFormatting>
  <conditionalFormatting sqref="AD167">
    <cfRule type="expression" priority="7172" aboveAverage="0" equalAverage="0" bottom="0" percent="0" rank="0" text="" dxfId="36">
      <formula>#ref!="YES"</formula>
    </cfRule>
  </conditionalFormatting>
  <conditionalFormatting sqref="AE167">
    <cfRule type="expression" priority="7173" aboveAverage="0" equalAverage="0" bottom="0" percent="0" rank="0" text="" dxfId="36">
      <formula>#ref!="YES"</formula>
    </cfRule>
  </conditionalFormatting>
  <conditionalFormatting sqref="AF167">
    <cfRule type="expression" priority="7174" aboveAverage="0" equalAverage="0" bottom="0" percent="0" rank="0" text="" dxfId="36">
      <formula>#ref!="YES"</formula>
    </cfRule>
  </conditionalFormatting>
  <conditionalFormatting sqref="AG167">
    <cfRule type="expression" priority="7175" aboveAverage="0" equalAverage="0" bottom="0" percent="0" rank="0" text="" dxfId="36">
      <formula>#ref!="YES"</formula>
    </cfRule>
  </conditionalFormatting>
  <conditionalFormatting sqref="AH167">
    <cfRule type="expression" priority="7176" aboveAverage="0" equalAverage="0" bottom="0" percent="0" rank="0" text="" dxfId="36">
      <formula>#ref!="YES"</formula>
    </cfRule>
  </conditionalFormatting>
  <conditionalFormatting sqref="AI167">
    <cfRule type="expression" priority="7177" aboveAverage="0" equalAverage="0" bottom="0" percent="0" rank="0" text="" dxfId="36">
      <formula>#ref!="YES"</formula>
    </cfRule>
  </conditionalFormatting>
  <conditionalFormatting sqref="AJ167">
    <cfRule type="expression" priority="7178" aboveAverage="0" equalAverage="0" bottom="0" percent="0" rank="0" text="" dxfId="36">
      <formula>#ref!="YES"</formula>
    </cfRule>
  </conditionalFormatting>
  <conditionalFormatting sqref="B168">
    <cfRule type="expression" priority="7179" aboveAverage="0" equalAverage="0" bottom="0" percent="0" rank="0" text="" dxfId="36">
      <formula>#ref!="YES"</formula>
    </cfRule>
  </conditionalFormatting>
  <conditionalFormatting sqref="C168">
    <cfRule type="expression" priority="7180" aboveAverage="0" equalAverage="0" bottom="0" percent="0" rank="0" text="" dxfId="36">
      <formula>#ref!="YES"</formula>
    </cfRule>
  </conditionalFormatting>
  <conditionalFormatting sqref="D168">
    <cfRule type="expression" priority="7181" aboveAverage="0" equalAverage="0" bottom="0" percent="0" rank="0" text="" dxfId="36">
      <formula>#ref!="YES"</formula>
    </cfRule>
  </conditionalFormatting>
  <conditionalFormatting sqref="E168">
    <cfRule type="expression" priority="7182" aboveAverage="0" equalAverage="0" bottom="0" percent="0" rank="0" text="" dxfId="36">
      <formula>#ref!="YES"</formula>
    </cfRule>
  </conditionalFormatting>
  <conditionalFormatting sqref="F168">
    <cfRule type="expression" priority="7183" aboveAverage="0" equalAverage="0" bottom="0" percent="0" rank="0" text="" dxfId="36">
      <formula>#ref!="YES"</formula>
    </cfRule>
  </conditionalFormatting>
  <conditionalFormatting sqref="G168">
    <cfRule type="expression" priority="7184" aboveAverage="0" equalAverage="0" bottom="0" percent="0" rank="0" text="" dxfId="36">
      <formula>#ref!="YES"</formula>
    </cfRule>
  </conditionalFormatting>
  <conditionalFormatting sqref="H168">
    <cfRule type="expression" priority="7185" aboveAverage="0" equalAverage="0" bottom="0" percent="0" rank="0" text="" dxfId="36">
      <formula>#ref!="YES"</formula>
    </cfRule>
  </conditionalFormatting>
  <conditionalFormatting sqref="I168">
    <cfRule type="expression" priority="7186" aboveAverage="0" equalAverage="0" bottom="0" percent="0" rank="0" text="" dxfId="36">
      <formula>#ref!="YES"</formula>
    </cfRule>
  </conditionalFormatting>
  <conditionalFormatting sqref="J168">
    <cfRule type="expression" priority="7187" aboveAverage="0" equalAverage="0" bottom="0" percent="0" rank="0" text="" dxfId="36">
      <formula>#ref!="YES"</formula>
    </cfRule>
  </conditionalFormatting>
  <conditionalFormatting sqref="K168">
    <cfRule type="expression" priority="7188" aboveAverage="0" equalAverage="0" bottom="0" percent="0" rank="0" text="" dxfId="36">
      <formula>#ref!="YES"</formula>
    </cfRule>
  </conditionalFormatting>
  <conditionalFormatting sqref="L168">
    <cfRule type="expression" priority="7189" aboveAverage="0" equalAverage="0" bottom="0" percent="0" rank="0" text="" dxfId="36">
      <formula>#ref!="YES"</formula>
    </cfRule>
  </conditionalFormatting>
  <conditionalFormatting sqref="M168">
    <cfRule type="expression" priority="7190" aboveAverage="0" equalAverage="0" bottom="0" percent="0" rank="0" text="" dxfId="36">
      <formula>#ref!="YES"</formula>
    </cfRule>
  </conditionalFormatting>
  <conditionalFormatting sqref="N168">
    <cfRule type="expression" priority="7191" aboveAverage="0" equalAverage="0" bottom="0" percent="0" rank="0" text="" dxfId="36">
      <formula>#ref!="YES"</formula>
    </cfRule>
  </conditionalFormatting>
  <conditionalFormatting sqref="O168">
    <cfRule type="expression" priority="7192" aboveAverage="0" equalAverage="0" bottom="0" percent="0" rank="0" text="" dxfId="36">
      <formula>#ref!="YES"</formula>
    </cfRule>
  </conditionalFormatting>
  <conditionalFormatting sqref="P168">
    <cfRule type="expression" priority="7193" aboveAverage="0" equalAverage="0" bottom="0" percent="0" rank="0" text="" dxfId="36">
      <formula>#ref!="YES"</formula>
    </cfRule>
  </conditionalFormatting>
  <conditionalFormatting sqref="Q168">
    <cfRule type="expression" priority="7194" aboveAverage="0" equalAverage="0" bottom="0" percent="0" rank="0" text="" dxfId="36">
      <formula>#ref!="YES"</formula>
    </cfRule>
  </conditionalFormatting>
  <conditionalFormatting sqref="R168">
    <cfRule type="expression" priority="7195" aboveAverage="0" equalAverage="0" bottom="0" percent="0" rank="0" text="" dxfId="36">
      <formula>#ref!="YES"</formula>
    </cfRule>
  </conditionalFormatting>
  <conditionalFormatting sqref="S168">
    <cfRule type="expression" priority="7196" aboveAverage="0" equalAverage="0" bottom="0" percent="0" rank="0" text="" dxfId="36">
      <formula>#ref!="YES"</formula>
    </cfRule>
  </conditionalFormatting>
  <conditionalFormatting sqref="T168">
    <cfRule type="expression" priority="7197" aboveAverage="0" equalAverage="0" bottom="0" percent="0" rank="0" text="" dxfId="36">
      <formula>#ref!="YES"</formula>
    </cfRule>
  </conditionalFormatting>
  <conditionalFormatting sqref="U168">
    <cfRule type="expression" priority="7198" aboveAverage="0" equalAverage="0" bottom="0" percent="0" rank="0" text="" dxfId="36">
      <formula>#ref!="YES"</formula>
    </cfRule>
  </conditionalFormatting>
  <conditionalFormatting sqref="V168">
    <cfRule type="expression" priority="7199" aboveAverage="0" equalAverage="0" bottom="0" percent="0" rank="0" text="" dxfId="36">
      <formula>#ref!="YES"</formula>
    </cfRule>
  </conditionalFormatting>
  <conditionalFormatting sqref="W168">
    <cfRule type="expression" priority="7200" aboveAverage="0" equalAverage="0" bottom="0" percent="0" rank="0" text="" dxfId="36">
      <formula>#ref!="YES"</formula>
    </cfRule>
  </conditionalFormatting>
  <conditionalFormatting sqref="X168">
    <cfRule type="expression" priority="7201" aboveAverage="0" equalAverage="0" bottom="0" percent="0" rank="0" text="" dxfId="36">
      <formula>#ref!="YES"</formula>
    </cfRule>
  </conditionalFormatting>
  <conditionalFormatting sqref="Y168">
    <cfRule type="expression" priority="7202" aboveAverage="0" equalAverage="0" bottom="0" percent="0" rank="0" text="" dxfId="36">
      <formula>#ref!="YES"</formula>
    </cfRule>
  </conditionalFormatting>
  <conditionalFormatting sqref="Z168">
    <cfRule type="expression" priority="7203" aboveAverage="0" equalAverage="0" bottom="0" percent="0" rank="0" text="" dxfId="36">
      <formula>#ref!="YES"</formula>
    </cfRule>
  </conditionalFormatting>
  <conditionalFormatting sqref="AA168">
    <cfRule type="expression" priority="7204" aboveAverage="0" equalAverage="0" bottom="0" percent="0" rank="0" text="" dxfId="36">
      <formula>#ref!="YES"</formula>
    </cfRule>
  </conditionalFormatting>
  <conditionalFormatting sqref="AB168">
    <cfRule type="expression" priority="7205" aboveAverage="0" equalAverage="0" bottom="0" percent="0" rank="0" text="" dxfId="36">
      <formula>#ref!="YES"</formula>
    </cfRule>
  </conditionalFormatting>
  <conditionalFormatting sqref="AC168">
    <cfRule type="expression" priority="7206" aboveAverage="0" equalAverage="0" bottom="0" percent="0" rank="0" text="" dxfId="36">
      <formula>#ref!="YES"</formula>
    </cfRule>
  </conditionalFormatting>
  <conditionalFormatting sqref="AD168">
    <cfRule type="expression" priority="7207" aboveAverage="0" equalAverage="0" bottom="0" percent="0" rank="0" text="" dxfId="36">
      <formula>#ref!="YES"</formula>
    </cfRule>
  </conditionalFormatting>
  <conditionalFormatting sqref="AE168">
    <cfRule type="expression" priority="7208" aboveAverage="0" equalAverage="0" bottom="0" percent="0" rank="0" text="" dxfId="36">
      <formula>#ref!="YES"</formula>
    </cfRule>
  </conditionalFormatting>
  <conditionalFormatting sqref="AF168">
    <cfRule type="expression" priority="7209" aboveAverage="0" equalAverage="0" bottom="0" percent="0" rank="0" text="" dxfId="36">
      <formula>#ref!="YES"</formula>
    </cfRule>
  </conditionalFormatting>
  <conditionalFormatting sqref="AG168">
    <cfRule type="expression" priority="7210" aboveAverage="0" equalAverage="0" bottom="0" percent="0" rank="0" text="" dxfId="36">
      <formula>#ref!="YES"</formula>
    </cfRule>
  </conditionalFormatting>
  <conditionalFormatting sqref="AH168">
    <cfRule type="expression" priority="7211" aboveAverage="0" equalAverage="0" bottom="0" percent="0" rank="0" text="" dxfId="36">
      <formula>#ref!="YES"</formula>
    </cfRule>
  </conditionalFormatting>
  <conditionalFormatting sqref="AI168">
    <cfRule type="expression" priority="7212" aboveAverage="0" equalAverage="0" bottom="0" percent="0" rank="0" text="" dxfId="36">
      <formula>#ref!="YES"</formula>
    </cfRule>
  </conditionalFormatting>
  <conditionalFormatting sqref="AJ168">
    <cfRule type="expression" priority="7213" aboveAverage="0" equalAverage="0" bottom="0" percent="0" rank="0" text="" dxfId="36">
      <formula>#ref!="YES"</formula>
    </cfRule>
  </conditionalFormatting>
  <conditionalFormatting sqref="B169">
    <cfRule type="expression" priority="7214" aboveAverage="0" equalAverage="0" bottom="0" percent="0" rank="0" text="" dxfId="36">
      <formula>#ref!="YES"</formula>
    </cfRule>
  </conditionalFormatting>
  <conditionalFormatting sqref="C169">
    <cfRule type="expression" priority="7215" aboveAverage="0" equalAverage="0" bottom="0" percent="0" rank="0" text="" dxfId="36">
      <formula>#ref!="YES"</formula>
    </cfRule>
  </conditionalFormatting>
  <conditionalFormatting sqref="D169">
    <cfRule type="expression" priority="7216" aboveAverage="0" equalAverage="0" bottom="0" percent="0" rank="0" text="" dxfId="36">
      <formula>#ref!="YES"</formula>
    </cfRule>
  </conditionalFormatting>
  <conditionalFormatting sqref="E169">
    <cfRule type="expression" priority="7217" aboveAverage="0" equalAverage="0" bottom="0" percent="0" rank="0" text="" dxfId="36">
      <formula>#ref!="YES"</formula>
    </cfRule>
  </conditionalFormatting>
  <conditionalFormatting sqref="F169">
    <cfRule type="expression" priority="7218" aboveAverage="0" equalAverage="0" bottom="0" percent="0" rank="0" text="" dxfId="36">
      <formula>#ref!="YES"</formula>
    </cfRule>
  </conditionalFormatting>
  <conditionalFormatting sqref="G169">
    <cfRule type="expression" priority="7219" aboveAverage="0" equalAverage="0" bottom="0" percent="0" rank="0" text="" dxfId="36">
      <formula>#ref!="YES"</formula>
    </cfRule>
  </conditionalFormatting>
  <conditionalFormatting sqref="H169">
    <cfRule type="expression" priority="7220" aboveAverage="0" equalAverage="0" bottom="0" percent="0" rank="0" text="" dxfId="36">
      <formula>#ref!="YES"</formula>
    </cfRule>
  </conditionalFormatting>
  <conditionalFormatting sqref="I169">
    <cfRule type="expression" priority="7221" aboveAverage="0" equalAverage="0" bottom="0" percent="0" rank="0" text="" dxfId="36">
      <formula>#ref!="YES"</formula>
    </cfRule>
  </conditionalFormatting>
  <conditionalFormatting sqref="J169">
    <cfRule type="expression" priority="7222" aboveAverage="0" equalAverage="0" bottom="0" percent="0" rank="0" text="" dxfId="36">
      <formula>#ref!="YES"</formula>
    </cfRule>
  </conditionalFormatting>
  <conditionalFormatting sqref="K169">
    <cfRule type="expression" priority="7223" aboveAverage="0" equalAverage="0" bottom="0" percent="0" rank="0" text="" dxfId="36">
      <formula>#ref!="YES"</formula>
    </cfRule>
  </conditionalFormatting>
  <conditionalFormatting sqref="L169">
    <cfRule type="expression" priority="7224" aboveAverage="0" equalAverage="0" bottom="0" percent="0" rank="0" text="" dxfId="36">
      <formula>#ref!="YES"</formula>
    </cfRule>
  </conditionalFormatting>
  <conditionalFormatting sqref="M169">
    <cfRule type="expression" priority="7225" aboveAverage="0" equalAverage="0" bottom="0" percent="0" rank="0" text="" dxfId="36">
      <formula>#ref!="YES"</formula>
    </cfRule>
  </conditionalFormatting>
  <conditionalFormatting sqref="N169">
    <cfRule type="expression" priority="7226" aboveAverage="0" equalAverage="0" bottom="0" percent="0" rank="0" text="" dxfId="36">
      <formula>#ref!="YES"</formula>
    </cfRule>
  </conditionalFormatting>
  <conditionalFormatting sqref="O169">
    <cfRule type="expression" priority="7227" aboveAverage="0" equalAverage="0" bottom="0" percent="0" rank="0" text="" dxfId="36">
      <formula>#ref!="YES"</formula>
    </cfRule>
  </conditionalFormatting>
  <conditionalFormatting sqref="P169">
    <cfRule type="expression" priority="7228" aboveAverage="0" equalAverage="0" bottom="0" percent="0" rank="0" text="" dxfId="36">
      <formula>#ref!="YES"</formula>
    </cfRule>
  </conditionalFormatting>
  <conditionalFormatting sqref="Q169">
    <cfRule type="expression" priority="7229" aboveAverage="0" equalAverage="0" bottom="0" percent="0" rank="0" text="" dxfId="36">
      <formula>#ref!="YES"</formula>
    </cfRule>
  </conditionalFormatting>
  <conditionalFormatting sqref="R169">
    <cfRule type="expression" priority="7230" aboveAverage="0" equalAverage="0" bottom="0" percent="0" rank="0" text="" dxfId="36">
      <formula>#ref!="YES"</formula>
    </cfRule>
  </conditionalFormatting>
  <conditionalFormatting sqref="S169">
    <cfRule type="expression" priority="7231" aboveAverage="0" equalAverage="0" bottom="0" percent="0" rank="0" text="" dxfId="36">
      <formula>#ref!="YES"</formula>
    </cfRule>
  </conditionalFormatting>
  <conditionalFormatting sqref="T169">
    <cfRule type="expression" priority="7232" aboveAverage="0" equalAverage="0" bottom="0" percent="0" rank="0" text="" dxfId="36">
      <formula>#ref!="YES"</formula>
    </cfRule>
  </conditionalFormatting>
  <conditionalFormatting sqref="U169">
    <cfRule type="expression" priority="7233" aboveAverage="0" equalAverage="0" bottom="0" percent="0" rank="0" text="" dxfId="36">
      <formula>#ref!="YES"</formula>
    </cfRule>
  </conditionalFormatting>
  <conditionalFormatting sqref="V169">
    <cfRule type="expression" priority="7234" aboveAverage="0" equalAverage="0" bottom="0" percent="0" rank="0" text="" dxfId="36">
      <formula>#ref!="YES"</formula>
    </cfRule>
  </conditionalFormatting>
  <conditionalFormatting sqref="W169">
    <cfRule type="expression" priority="7235" aboveAverage="0" equalAverage="0" bottom="0" percent="0" rank="0" text="" dxfId="36">
      <formula>#ref!="YES"</formula>
    </cfRule>
  </conditionalFormatting>
  <conditionalFormatting sqref="X169">
    <cfRule type="expression" priority="7236" aboveAverage="0" equalAverage="0" bottom="0" percent="0" rank="0" text="" dxfId="36">
      <formula>#ref!="YES"</formula>
    </cfRule>
  </conditionalFormatting>
  <conditionalFormatting sqref="Y169">
    <cfRule type="expression" priority="7237" aboveAverage="0" equalAverage="0" bottom="0" percent="0" rank="0" text="" dxfId="36">
      <formula>#ref!="YES"</formula>
    </cfRule>
  </conditionalFormatting>
  <conditionalFormatting sqref="Z169">
    <cfRule type="expression" priority="7238" aboveAverage="0" equalAverage="0" bottom="0" percent="0" rank="0" text="" dxfId="36">
      <formula>#ref!="YES"</formula>
    </cfRule>
  </conditionalFormatting>
  <conditionalFormatting sqref="AA169">
    <cfRule type="expression" priority="7239" aboveAverage="0" equalAverage="0" bottom="0" percent="0" rank="0" text="" dxfId="36">
      <formula>#ref!="YES"</formula>
    </cfRule>
  </conditionalFormatting>
  <conditionalFormatting sqref="AB169">
    <cfRule type="expression" priority="7240" aboveAverage="0" equalAverage="0" bottom="0" percent="0" rank="0" text="" dxfId="36">
      <formula>#ref!="YES"</formula>
    </cfRule>
  </conditionalFormatting>
  <conditionalFormatting sqref="AC169">
    <cfRule type="expression" priority="7241" aboveAverage="0" equalAverage="0" bottom="0" percent="0" rank="0" text="" dxfId="36">
      <formula>#ref!="YES"</formula>
    </cfRule>
  </conditionalFormatting>
  <conditionalFormatting sqref="AD169">
    <cfRule type="expression" priority="7242" aboveAverage="0" equalAverage="0" bottom="0" percent="0" rank="0" text="" dxfId="36">
      <formula>#ref!="YES"</formula>
    </cfRule>
  </conditionalFormatting>
  <conditionalFormatting sqref="AE169">
    <cfRule type="expression" priority="7243" aboveAverage="0" equalAverage="0" bottom="0" percent="0" rank="0" text="" dxfId="36">
      <formula>#ref!="YES"</formula>
    </cfRule>
  </conditionalFormatting>
  <conditionalFormatting sqref="AF169">
    <cfRule type="expression" priority="7244" aboveAverage="0" equalAverage="0" bottom="0" percent="0" rank="0" text="" dxfId="36">
      <formula>#ref!="YES"</formula>
    </cfRule>
  </conditionalFormatting>
  <conditionalFormatting sqref="AG169">
    <cfRule type="expression" priority="7245" aboveAverage="0" equalAverage="0" bottom="0" percent="0" rank="0" text="" dxfId="36">
      <formula>#ref!="YES"</formula>
    </cfRule>
  </conditionalFormatting>
  <conditionalFormatting sqref="AH169">
    <cfRule type="expression" priority="7246" aboveAverage="0" equalAverage="0" bottom="0" percent="0" rank="0" text="" dxfId="36">
      <formula>#ref!="YES"</formula>
    </cfRule>
  </conditionalFormatting>
  <conditionalFormatting sqref="AI169">
    <cfRule type="expression" priority="7247" aboveAverage="0" equalAverage="0" bottom="0" percent="0" rank="0" text="" dxfId="36">
      <formula>#ref!="YES"</formula>
    </cfRule>
  </conditionalFormatting>
  <conditionalFormatting sqref="AJ169">
    <cfRule type="expression" priority="7248" aboveAverage="0" equalAverage="0" bottom="0" percent="0" rank="0" text="" dxfId="36">
      <formula>#ref!="YES"</formula>
    </cfRule>
  </conditionalFormatting>
  <conditionalFormatting sqref="B170">
    <cfRule type="expression" priority="7249" aboveAverage="0" equalAverage="0" bottom="0" percent="0" rank="0" text="" dxfId="36">
      <formula>#ref!="YES"</formula>
    </cfRule>
  </conditionalFormatting>
  <conditionalFormatting sqref="C170">
    <cfRule type="expression" priority="7250" aboveAverage="0" equalAverage="0" bottom="0" percent="0" rank="0" text="" dxfId="36">
      <formula>#ref!="YES"</formula>
    </cfRule>
  </conditionalFormatting>
  <conditionalFormatting sqref="D170">
    <cfRule type="expression" priority="7251" aboveAverage="0" equalAverage="0" bottom="0" percent="0" rank="0" text="" dxfId="36">
      <formula>#ref!="YES"</formula>
    </cfRule>
  </conditionalFormatting>
  <conditionalFormatting sqref="E170">
    <cfRule type="expression" priority="7252" aboveAverage="0" equalAverage="0" bottom="0" percent="0" rank="0" text="" dxfId="36">
      <formula>#ref!="YES"</formula>
    </cfRule>
  </conditionalFormatting>
  <conditionalFormatting sqref="F170">
    <cfRule type="expression" priority="7253" aboveAverage="0" equalAverage="0" bottom="0" percent="0" rank="0" text="" dxfId="36">
      <formula>#ref!="YES"</formula>
    </cfRule>
  </conditionalFormatting>
  <conditionalFormatting sqref="G170">
    <cfRule type="expression" priority="7254" aboveAverage="0" equalAverage="0" bottom="0" percent="0" rank="0" text="" dxfId="36">
      <formula>#ref!="YES"</formula>
    </cfRule>
  </conditionalFormatting>
  <conditionalFormatting sqref="H170">
    <cfRule type="expression" priority="7255" aboveAverage="0" equalAverage="0" bottom="0" percent="0" rank="0" text="" dxfId="36">
      <formula>#ref!="YES"</formula>
    </cfRule>
  </conditionalFormatting>
  <conditionalFormatting sqref="I170">
    <cfRule type="expression" priority="7256" aboveAverage="0" equalAverage="0" bottom="0" percent="0" rank="0" text="" dxfId="36">
      <formula>#ref!="YES"</formula>
    </cfRule>
  </conditionalFormatting>
  <conditionalFormatting sqref="J170">
    <cfRule type="expression" priority="7257" aboveAverage="0" equalAverage="0" bottom="0" percent="0" rank="0" text="" dxfId="36">
      <formula>#ref!="YES"</formula>
    </cfRule>
  </conditionalFormatting>
  <conditionalFormatting sqref="K170">
    <cfRule type="expression" priority="7258" aboveAverage="0" equalAverage="0" bottom="0" percent="0" rank="0" text="" dxfId="36">
      <formula>#ref!="YES"</formula>
    </cfRule>
  </conditionalFormatting>
  <conditionalFormatting sqref="L170">
    <cfRule type="expression" priority="7259" aboveAverage="0" equalAverage="0" bottom="0" percent="0" rank="0" text="" dxfId="36">
      <formula>#ref!="YES"</formula>
    </cfRule>
  </conditionalFormatting>
  <conditionalFormatting sqref="M170">
    <cfRule type="expression" priority="7260" aboveAverage="0" equalAverage="0" bottom="0" percent="0" rank="0" text="" dxfId="36">
      <formula>#ref!="YES"</formula>
    </cfRule>
  </conditionalFormatting>
  <conditionalFormatting sqref="N170">
    <cfRule type="expression" priority="7261" aboveAverage="0" equalAverage="0" bottom="0" percent="0" rank="0" text="" dxfId="36">
      <formula>#ref!="YES"</formula>
    </cfRule>
  </conditionalFormatting>
  <conditionalFormatting sqref="O170">
    <cfRule type="expression" priority="7262" aboveAverage="0" equalAverage="0" bottom="0" percent="0" rank="0" text="" dxfId="36">
      <formula>#ref!="YES"</formula>
    </cfRule>
  </conditionalFormatting>
  <conditionalFormatting sqref="P170">
    <cfRule type="expression" priority="7263" aboveAverage="0" equalAverage="0" bottom="0" percent="0" rank="0" text="" dxfId="36">
      <formula>#ref!="YES"</formula>
    </cfRule>
  </conditionalFormatting>
  <conditionalFormatting sqref="Q170">
    <cfRule type="expression" priority="7264" aboveAverage="0" equalAverage="0" bottom="0" percent="0" rank="0" text="" dxfId="36">
      <formula>#ref!="YES"</formula>
    </cfRule>
  </conditionalFormatting>
  <conditionalFormatting sqref="R170">
    <cfRule type="expression" priority="7265" aboveAverage="0" equalAverage="0" bottom="0" percent="0" rank="0" text="" dxfId="36">
      <formula>#ref!="YES"</formula>
    </cfRule>
  </conditionalFormatting>
  <conditionalFormatting sqref="S170">
    <cfRule type="expression" priority="7266" aboveAverage="0" equalAverage="0" bottom="0" percent="0" rank="0" text="" dxfId="36">
      <formula>#ref!="YES"</formula>
    </cfRule>
  </conditionalFormatting>
  <conditionalFormatting sqref="T170">
    <cfRule type="expression" priority="7267" aboveAverage="0" equalAverage="0" bottom="0" percent="0" rank="0" text="" dxfId="36">
      <formula>#ref!="YES"</formula>
    </cfRule>
  </conditionalFormatting>
  <conditionalFormatting sqref="U170">
    <cfRule type="expression" priority="7268" aboveAverage="0" equalAverage="0" bottom="0" percent="0" rank="0" text="" dxfId="36">
      <formula>#ref!="YES"</formula>
    </cfRule>
  </conditionalFormatting>
  <conditionalFormatting sqref="V170">
    <cfRule type="expression" priority="7269" aboveAverage="0" equalAverage="0" bottom="0" percent="0" rank="0" text="" dxfId="36">
      <formula>#ref!="YES"</formula>
    </cfRule>
  </conditionalFormatting>
  <conditionalFormatting sqref="W170">
    <cfRule type="expression" priority="7270" aboveAverage="0" equalAverage="0" bottom="0" percent="0" rank="0" text="" dxfId="36">
      <formula>#ref!="YES"</formula>
    </cfRule>
  </conditionalFormatting>
  <conditionalFormatting sqref="X170">
    <cfRule type="expression" priority="7271" aboveAverage="0" equalAverage="0" bottom="0" percent="0" rank="0" text="" dxfId="36">
      <formula>#ref!="YES"</formula>
    </cfRule>
  </conditionalFormatting>
  <conditionalFormatting sqref="Y170">
    <cfRule type="expression" priority="7272" aboveAverage="0" equalAverage="0" bottom="0" percent="0" rank="0" text="" dxfId="36">
      <formula>#ref!="YES"</formula>
    </cfRule>
  </conditionalFormatting>
  <conditionalFormatting sqref="Z170">
    <cfRule type="expression" priority="7273" aboveAverage="0" equalAverage="0" bottom="0" percent="0" rank="0" text="" dxfId="36">
      <formula>#ref!="YES"</formula>
    </cfRule>
  </conditionalFormatting>
  <conditionalFormatting sqref="AA170">
    <cfRule type="expression" priority="7274" aboveAverage="0" equalAverage="0" bottom="0" percent="0" rank="0" text="" dxfId="36">
      <formula>#ref!="YES"</formula>
    </cfRule>
  </conditionalFormatting>
  <conditionalFormatting sqref="AB170">
    <cfRule type="expression" priority="7275" aboveAverage="0" equalAverage="0" bottom="0" percent="0" rank="0" text="" dxfId="36">
      <formula>#ref!="YES"</formula>
    </cfRule>
  </conditionalFormatting>
  <conditionalFormatting sqref="AC170">
    <cfRule type="expression" priority="7276" aboveAverage="0" equalAverage="0" bottom="0" percent="0" rank="0" text="" dxfId="36">
      <formula>#ref!="YES"</formula>
    </cfRule>
  </conditionalFormatting>
  <conditionalFormatting sqref="AD170">
    <cfRule type="expression" priority="7277" aboveAverage="0" equalAverage="0" bottom="0" percent="0" rank="0" text="" dxfId="36">
      <formula>#ref!="YES"</formula>
    </cfRule>
  </conditionalFormatting>
  <conditionalFormatting sqref="AE170">
    <cfRule type="expression" priority="7278" aboveAverage="0" equalAverage="0" bottom="0" percent="0" rank="0" text="" dxfId="36">
      <formula>#ref!="YES"</formula>
    </cfRule>
  </conditionalFormatting>
  <conditionalFormatting sqref="AF170">
    <cfRule type="expression" priority="7279" aboveAverage="0" equalAverage="0" bottom="0" percent="0" rank="0" text="" dxfId="36">
      <formula>#ref!="YES"</formula>
    </cfRule>
  </conditionalFormatting>
  <conditionalFormatting sqref="AG170">
    <cfRule type="expression" priority="7280" aboveAverage="0" equalAverage="0" bottom="0" percent="0" rank="0" text="" dxfId="36">
      <formula>#ref!="YES"</formula>
    </cfRule>
  </conditionalFormatting>
  <conditionalFormatting sqref="AH170">
    <cfRule type="expression" priority="7281" aboveAverage="0" equalAverage="0" bottom="0" percent="0" rank="0" text="" dxfId="36">
      <formula>#ref!="YES"</formula>
    </cfRule>
  </conditionalFormatting>
  <conditionalFormatting sqref="AI170">
    <cfRule type="expression" priority="7282" aboveAverage="0" equalAverage="0" bottom="0" percent="0" rank="0" text="" dxfId="36">
      <formula>#ref!="YES"</formula>
    </cfRule>
  </conditionalFormatting>
  <conditionalFormatting sqref="AJ170">
    <cfRule type="expression" priority="7283" aboveAverage="0" equalAverage="0" bottom="0" percent="0" rank="0" text="" dxfId="36">
      <formula>#ref!="YES"</formula>
    </cfRule>
  </conditionalFormatting>
  <conditionalFormatting sqref="B171">
    <cfRule type="expression" priority="7284" aboveAverage="0" equalAverage="0" bottom="0" percent="0" rank="0" text="" dxfId="36">
      <formula>#ref!="YES"</formula>
    </cfRule>
  </conditionalFormatting>
  <conditionalFormatting sqref="C171">
    <cfRule type="expression" priority="7285" aboveAverage="0" equalAverage="0" bottom="0" percent="0" rank="0" text="" dxfId="36">
      <formula>#ref!="YES"</formula>
    </cfRule>
  </conditionalFormatting>
  <conditionalFormatting sqref="D171">
    <cfRule type="expression" priority="7286" aboveAverage="0" equalAverage="0" bottom="0" percent="0" rank="0" text="" dxfId="36">
      <formula>#ref!="YES"</formula>
    </cfRule>
  </conditionalFormatting>
  <conditionalFormatting sqref="E171">
    <cfRule type="expression" priority="7287" aboveAverage="0" equalAverage="0" bottom="0" percent="0" rank="0" text="" dxfId="36">
      <formula>#ref!="YES"</formula>
    </cfRule>
  </conditionalFormatting>
  <conditionalFormatting sqref="F171">
    <cfRule type="expression" priority="7288" aboveAverage="0" equalAverage="0" bottom="0" percent="0" rank="0" text="" dxfId="36">
      <formula>#ref!="YES"</formula>
    </cfRule>
  </conditionalFormatting>
  <conditionalFormatting sqref="G171">
    <cfRule type="expression" priority="7289" aboveAverage="0" equalAverage="0" bottom="0" percent="0" rank="0" text="" dxfId="36">
      <formula>#ref!="YES"</formula>
    </cfRule>
  </conditionalFormatting>
  <conditionalFormatting sqref="H171">
    <cfRule type="expression" priority="7290" aboveAverage="0" equalAverage="0" bottom="0" percent="0" rank="0" text="" dxfId="36">
      <formula>#ref!="YES"</formula>
    </cfRule>
  </conditionalFormatting>
  <conditionalFormatting sqref="I171">
    <cfRule type="expression" priority="7291" aboveAverage="0" equalAverage="0" bottom="0" percent="0" rank="0" text="" dxfId="36">
      <formula>#ref!="YES"</formula>
    </cfRule>
  </conditionalFormatting>
  <conditionalFormatting sqref="J171">
    <cfRule type="expression" priority="7292" aboveAverage="0" equalAverage="0" bottom="0" percent="0" rank="0" text="" dxfId="36">
      <formula>#ref!="YES"</formula>
    </cfRule>
  </conditionalFormatting>
  <conditionalFormatting sqref="K171">
    <cfRule type="expression" priority="7293" aboveAverage="0" equalAverage="0" bottom="0" percent="0" rank="0" text="" dxfId="36">
      <formula>#ref!="YES"</formula>
    </cfRule>
  </conditionalFormatting>
  <conditionalFormatting sqref="L171">
    <cfRule type="expression" priority="7294" aboveAverage="0" equalAverage="0" bottom="0" percent="0" rank="0" text="" dxfId="36">
      <formula>#ref!="YES"</formula>
    </cfRule>
  </conditionalFormatting>
  <conditionalFormatting sqref="M171">
    <cfRule type="expression" priority="7295" aboveAverage="0" equalAverage="0" bottom="0" percent="0" rank="0" text="" dxfId="36">
      <formula>#ref!="YES"</formula>
    </cfRule>
  </conditionalFormatting>
  <conditionalFormatting sqref="N171">
    <cfRule type="expression" priority="7296" aboveAverage="0" equalAverage="0" bottom="0" percent="0" rank="0" text="" dxfId="36">
      <formula>#ref!="YES"</formula>
    </cfRule>
  </conditionalFormatting>
  <conditionalFormatting sqref="O171">
    <cfRule type="expression" priority="7297" aboveAverage="0" equalAverage="0" bottom="0" percent="0" rank="0" text="" dxfId="36">
      <formula>#ref!="YES"</formula>
    </cfRule>
  </conditionalFormatting>
  <conditionalFormatting sqref="P171">
    <cfRule type="expression" priority="7298" aboveAverage="0" equalAverage="0" bottom="0" percent="0" rank="0" text="" dxfId="36">
      <formula>#ref!="YES"</formula>
    </cfRule>
  </conditionalFormatting>
  <conditionalFormatting sqref="Q171">
    <cfRule type="expression" priority="7299" aboveAverage="0" equalAverage="0" bottom="0" percent="0" rank="0" text="" dxfId="36">
      <formula>#ref!="YES"</formula>
    </cfRule>
  </conditionalFormatting>
  <conditionalFormatting sqref="R171">
    <cfRule type="expression" priority="7300" aboveAverage="0" equalAverage="0" bottom="0" percent="0" rank="0" text="" dxfId="36">
      <formula>#ref!="YES"</formula>
    </cfRule>
  </conditionalFormatting>
  <conditionalFormatting sqref="S171">
    <cfRule type="expression" priority="7301" aboveAverage="0" equalAverage="0" bottom="0" percent="0" rank="0" text="" dxfId="36">
      <formula>#ref!="YES"</formula>
    </cfRule>
  </conditionalFormatting>
  <conditionalFormatting sqref="T171">
    <cfRule type="expression" priority="7302" aboveAverage="0" equalAverage="0" bottom="0" percent="0" rank="0" text="" dxfId="36">
      <formula>#ref!="YES"</formula>
    </cfRule>
  </conditionalFormatting>
  <conditionalFormatting sqref="U171">
    <cfRule type="expression" priority="7303" aboveAverage="0" equalAverage="0" bottom="0" percent="0" rank="0" text="" dxfId="36">
      <formula>#ref!="YES"</formula>
    </cfRule>
  </conditionalFormatting>
  <conditionalFormatting sqref="V171">
    <cfRule type="expression" priority="7304" aboveAverage="0" equalAverage="0" bottom="0" percent="0" rank="0" text="" dxfId="36">
      <formula>#ref!="YES"</formula>
    </cfRule>
  </conditionalFormatting>
  <conditionalFormatting sqref="W171">
    <cfRule type="expression" priority="7305" aboveAverage="0" equalAverage="0" bottom="0" percent="0" rank="0" text="" dxfId="36">
      <formula>#ref!="YES"</formula>
    </cfRule>
  </conditionalFormatting>
  <conditionalFormatting sqref="X171">
    <cfRule type="expression" priority="7306" aboveAverage="0" equalAverage="0" bottom="0" percent="0" rank="0" text="" dxfId="36">
      <formula>#ref!="YES"</formula>
    </cfRule>
  </conditionalFormatting>
  <conditionalFormatting sqref="Y171">
    <cfRule type="expression" priority="7307" aboveAverage="0" equalAverage="0" bottom="0" percent="0" rank="0" text="" dxfId="36">
      <formula>#ref!="YES"</formula>
    </cfRule>
  </conditionalFormatting>
  <conditionalFormatting sqref="Z171">
    <cfRule type="expression" priority="7308" aboveAverage="0" equalAverage="0" bottom="0" percent="0" rank="0" text="" dxfId="36">
      <formula>#ref!="YES"</formula>
    </cfRule>
  </conditionalFormatting>
  <conditionalFormatting sqref="AA171">
    <cfRule type="expression" priority="7309" aboveAverage="0" equalAverage="0" bottom="0" percent="0" rank="0" text="" dxfId="36">
      <formula>#ref!="YES"</formula>
    </cfRule>
  </conditionalFormatting>
  <conditionalFormatting sqref="AB171">
    <cfRule type="expression" priority="7310" aboveAverage="0" equalAverage="0" bottom="0" percent="0" rank="0" text="" dxfId="36">
      <formula>#ref!="YES"</formula>
    </cfRule>
  </conditionalFormatting>
  <conditionalFormatting sqref="AC171">
    <cfRule type="expression" priority="7311" aboveAverage="0" equalAverage="0" bottom="0" percent="0" rank="0" text="" dxfId="36">
      <formula>#ref!="YES"</formula>
    </cfRule>
  </conditionalFormatting>
  <conditionalFormatting sqref="AD171">
    <cfRule type="expression" priority="7312" aboveAverage="0" equalAverage="0" bottom="0" percent="0" rank="0" text="" dxfId="36">
      <formula>#ref!="YES"</formula>
    </cfRule>
  </conditionalFormatting>
  <conditionalFormatting sqref="AE171">
    <cfRule type="expression" priority="7313" aboveAverage="0" equalAverage="0" bottom="0" percent="0" rank="0" text="" dxfId="36">
      <formula>#ref!="YES"</formula>
    </cfRule>
  </conditionalFormatting>
  <conditionalFormatting sqref="AF171">
    <cfRule type="expression" priority="7314" aboveAverage="0" equalAverage="0" bottom="0" percent="0" rank="0" text="" dxfId="36">
      <formula>#ref!="YES"</formula>
    </cfRule>
  </conditionalFormatting>
  <conditionalFormatting sqref="AG171">
    <cfRule type="expression" priority="7315" aboveAverage="0" equalAverage="0" bottom="0" percent="0" rank="0" text="" dxfId="36">
      <formula>#ref!="YES"</formula>
    </cfRule>
  </conditionalFormatting>
  <conditionalFormatting sqref="AH171">
    <cfRule type="expression" priority="7316" aboveAverage="0" equalAverage="0" bottom="0" percent="0" rank="0" text="" dxfId="36">
      <formula>#ref!="YES"</formula>
    </cfRule>
  </conditionalFormatting>
  <conditionalFormatting sqref="AI171">
    <cfRule type="expression" priority="7317" aboveAverage="0" equalAverage="0" bottom="0" percent="0" rank="0" text="" dxfId="36">
      <formula>#ref!="YES"</formula>
    </cfRule>
  </conditionalFormatting>
  <conditionalFormatting sqref="AJ171">
    <cfRule type="expression" priority="7318" aboveAverage="0" equalAverage="0" bottom="0" percent="0" rank="0" text="" dxfId="36">
      <formula>#ref!="YES"</formula>
    </cfRule>
  </conditionalFormatting>
  <conditionalFormatting sqref="B172">
    <cfRule type="expression" priority="7319" aboveAverage="0" equalAverage="0" bottom="0" percent="0" rank="0" text="" dxfId="36">
      <formula>#ref!="YES"</formula>
    </cfRule>
  </conditionalFormatting>
  <conditionalFormatting sqref="C172">
    <cfRule type="expression" priority="7320" aboveAverage="0" equalAverage="0" bottom="0" percent="0" rank="0" text="" dxfId="36">
      <formula>#ref!="YES"</formula>
    </cfRule>
  </conditionalFormatting>
  <conditionalFormatting sqref="D172">
    <cfRule type="expression" priority="7321" aboveAverage="0" equalAverage="0" bottom="0" percent="0" rank="0" text="" dxfId="36">
      <formula>#ref!="YES"</formula>
    </cfRule>
  </conditionalFormatting>
  <conditionalFormatting sqref="E172">
    <cfRule type="expression" priority="7322" aboveAverage="0" equalAverage="0" bottom="0" percent="0" rank="0" text="" dxfId="36">
      <formula>#ref!="YES"</formula>
    </cfRule>
  </conditionalFormatting>
  <conditionalFormatting sqref="F172">
    <cfRule type="expression" priority="7323" aboveAverage="0" equalAverage="0" bottom="0" percent="0" rank="0" text="" dxfId="36">
      <formula>#ref!="YES"</formula>
    </cfRule>
  </conditionalFormatting>
  <conditionalFormatting sqref="G172">
    <cfRule type="expression" priority="7324" aboveAverage="0" equalAverage="0" bottom="0" percent="0" rank="0" text="" dxfId="36">
      <formula>#ref!="YES"</formula>
    </cfRule>
  </conditionalFormatting>
  <conditionalFormatting sqref="H172">
    <cfRule type="expression" priority="7325" aboveAverage="0" equalAverage="0" bottom="0" percent="0" rank="0" text="" dxfId="36">
      <formula>#ref!="YES"</formula>
    </cfRule>
  </conditionalFormatting>
  <conditionalFormatting sqref="I172">
    <cfRule type="expression" priority="7326" aboveAverage="0" equalAverage="0" bottom="0" percent="0" rank="0" text="" dxfId="36">
      <formula>#ref!="YES"</formula>
    </cfRule>
  </conditionalFormatting>
  <conditionalFormatting sqref="J172">
    <cfRule type="expression" priority="7327" aboveAverage="0" equalAverage="0" bottom="0" percent="0" rank="0" text="" dxfId="36">
      <formula>#ref!="YES"</formula>
    </cfRule>
  </conditionalFormatting>
  <conditionalFormatting sqref="K172">
    <cfRule type="expression" priority="7328" aboveAverage="0" equalAverage="0" bottom="0" percent="0" rank="0" text="" dxfId="36">
      <formula>#ref!="YES"</formula>
    </cfRule>
  </conditionalFormatting>
  <conditionalFormatting sqref="L172">
    <cfRule type="expression" priority="7329" aboveAverage="0" equalAverage="0" bottom="0" percent="0" rank="0" text="" dxfId="36">
      <formula>#ref!="YES"</formula>
    </cfRule>
  </conditionalFormatting>
  <conditionalFormatting sqref="M172">
    <cfRule type="expression" priority="7330" aboveAverage="0" equalAverage="0" bottom="0" percent="0" rank="0" text="" dxfId="36">
      <formula>#ref!="YES"</formula>
    </cfRule>
  </conditionalFormatting>
  <conditionalFormatting sqref="N172">
    <cfRule type="expression" priority="7331" aboveAverage="0" equalAverage="0" bottom="0" percent="0" rank="0" text="" dxfId="36">
      <formula>#ref!="YES"</formula>
    </cfRule>
  </conditionalFormatting>
  <conditionalFormatting sqref="O172">
    <cfRule type="expression" priority="7332" aboveAverage="0" equalAverage="0" bottom="0" percent="0" rank="0" text="" dxfId="36">
      <formula>#ref!="YES"</formula>
    </cfRule>
  </conditionalFormatting>
  <conditionalFormatting sqref="P172">
    <cfRule type="expression" priority="7333" aboveAverage="0" equalAverage="0" bottom="0" percent="0" rank="0" text="" dxfId="36">
      <formula>#ref!="YES"</formula>
    </cfRule>
  </conditionalFormatting>
  <conditionalFormatting sqref="Q172">
    <cfRule type="expression" priority="7334" aboveAverage="0" equalAverage="0" bottom="0" percent="0" rank="0" text="" dxfId="36">
      <formula>#ref!="YES"</formula>
    </cfRule>
  </conditionalFormatting>
  <conditionalFormatting sqref="R172">
    <cfRule type="expression" priority="7335" aboveAverage="0" equalAverage="0" bottom="0" percent="0" rank="0" text="" dxfId="36">
      <formula>#ref!="YES"</formula>
    </cfRule>
  </conditionalFormatting>
  <conditionalFormatting sqref="S172">
    <cfRule type="expression" priority="7336" aboveAverage="0" equalAverage="0" bottom="0" percent="0" rank="0" text="" dxfId="36">
      <formula>#ref!="YES"</formula>
    </cfRule>
  </conditionalFormatting>
  <conditionalFormatting sqref="T172">
    <cfRule type="expression" priority="7337" aboveAverage="0" equalAverage="0" bottom="0" percent="0" rank="0" text="" dxfId="36">
      <formula>#ref!="YES"</formula>
    </cfRule>
  </conditionalFormatting>
  <conditionalFormatting sqref="U172">
    <cfRule type="expression" priority="7338" aboveAverage="0" equalAverage="0" bottom="0" percent="0" rank="0" text="" dxfId="36">
      <formula>#ref!="YES"</formula>
    </cfRule>
  </conditionalFormatting>
  <conditionalFormatting sqref="V172">
    <cfRule type="expression" priority="7339" aboveAverage="0" equalAverage="0" bottom="0" percent="0" rank="0" text="" dxfId="36">
      <formula>#ref!="YES"</formula>
    </cfRule>
  </conditionalFormatting>
  <conditionalFormatting sqref="W172">
    <cfRule type="expression" priority="7340" aboveAverage="0" equalAverage="0" bottom="0" percent="0" rank="0" text="" dxfId="36">
      <formula>#ref!="YES"</formula>
    </cfRule>
  </conditionalFormatting>
  <conditionalFormatting sqref="X172">
    <cfRule type="expression" priority="7341" aboveAverage="0" equalAverage="0" bottom="0" percent="0" rank="0" text="" dxfId="36">
      <formula>#ref!="YES"</formula>
    </cfRule>
  </conditionalFormatting>
  <conditionalFormatting sqref="Y172">
    <cfRule type="expression" priority="7342" aboveAverage="0" equalAverage="0" bottom="0" percent="0" rank="0" text="" dxfId="36">
      <formula>#ref!="YES"</formula>
    </cfRule>
  </conditionalFormatting>
  <conditionalFormatting sqref="Z172">
    <cfRule type="expression" priority="7343" aboveAverage="0" equalAverage="0" bottom="0" percent="0" rank="0" text="" dxfId="36">
      <formula>#ref!="YES"</formula>
    </cfRule>
  </conditionalFormatting>
  <conditionalFormatting sqref="AA172">
    <cfRule type="expression" priority="7344" aboveAverage="0" equalAverage="0" bottom="0" percent="0" rank="0" text="" dxfId="36">
      <formula>#ref!="YES"</formula>
    </cfRule>
  </conditionalFormatting>
  <conditionalFormatting sqref="AB172">
    <cfRule type="expression" priority="7345" aboveAverage="0" equalAverage="0" bottom="0" percent="0" rank="0" text="" dxfId="36">
      <formula>#ref!="YES"</formula>
    </cfRule>
  </conditionalFormatting>
  <conditionalFormatting sqref="AC172">
    <cfRule type="expression" priority="7346" aboveAverage="0" equalAverage="0" bottom="0" percent="0" rank="0" text="" dxfId="36">
      <formula>#ref!="YES"</formula>
    </cfRule>
  </conditionalFormatting>
  <conditionalFormatting sqref="AD172">
    <cfRule type="expression" priority="7347" aboveAverage="0" equalAverage="0" bottom="0" percent="0" rank="0" text="" dxfId="36">
      <formula>#ref!="YES"</formula>
    </cfRule>
  </conditionalFormatting>
  <conditionalFormatting sqref="AE172">
    <cfRule type="expression" priority="7348" aboveAverage="0" equalAverage="0" bottom="0" percent="0" rank="0" text="" dxfId="36">
      <formula>#ref!="YES"</formula>
    </cfRule>
  </conditionalFormatting>
  <conditionalFormatting sqref="AF172">
    <cfRule type="expression" priority="7349" aboveAverage="0" equalAverage="0" bottom="0" percent="0" rank="0" text="" dxfId="36">
      <formula>#ref!="YES"</formula>
    </cfRule>
  </conditionalFormatting>
  <conditionalFormatting sqref="AG172">
    <cfRule type="expression" priority="7350" aboveAverage="0" equalAverage="0" bottom="0" percent="0" rank="0" text="" dxfId="36">
      <formula>#ref!="YES"</formula>
    </cfRule>
  </conditionalFormatting>
  <conditionalFormatting sqref="AH172">
    <cfRule type="expression" priority="7351" aboveAverage="0" equalAverage="0" bottom="0" percent="0" rank="0" text="" dxfId="36">
      <formula>#ref!="YES"</formula>
    </cfRule>
  </conditionalFormatting>
  <conditionalFormatting sqref="AI172">
    <cfRule type="expression" priority="7352" aboveAverage="0" equalAverage="0" bottom="0" percent="0" rank="0" text="" dxfId="36">
      <formula>#ref!="YES"</formula>
    </cfRule>
  </conditionalFormatting>
  <conditionalFormatting sqref="AJ172">
    <cfRule type="expression" priority="7353" aboveAverage="0" equalAverage="0" bottom="0" percent="0" rank="0" text="" dxfId="36">
      <formula>#ref!="YES"</formula>
    </cfRule>
  </conditionalFormatting>
  <conditionalFormatting sqref="B173">
    <cfRule type="expression" priority="7354" aboveAverage="0" equalAverage="0" bottom="0" percent="0" rank="0" text="" dxfId="36">
      <formula>#ref!="YES"</formula>
    </cfRule>
  </conditionalFormatting>
  <conditionalFormatting sqref="C173">
    <cfRule type="expression" priority="7355" aboveAverage="0" equalAverage="0" bottom="0" percent="0" rank="0" text="" dxfId="36">
      <formula>#ref!="YES"</formula>
    </cfRule>
  </conditionalFormatting>
  <conditionalFormatting sqref="D173">
    <cfRule type="expression" priority="7356" aboveAverage="0" equalAverage="0" bottom="0" percent="0" rank="0" text="" dxfId="36">
      <formula>#ref!="YES"</formula>
    </cfRule>
  </conditionalFormatting>
  <conditionalFormatting sqref="E173">
    <cfRule type="expression" priority="7357" aboveAverage="0" equalAverage="0" bottom="0" percent="0" rank="0" text="" dxfId="36">
      <formula>#ref!="YES"</formula>
    </cfRule>
  </conditionalFormatting>
  <conditionalFormatting sqref="F173">
    <cfRule type="expression" priority="7358" aboveAverage="0" equalAverage="0" bottom="0" percent="0" rank="0" text="" dxfId="36">
      <formula>#ref!="YES"</formula>
    </cfRule>
  </conditionalFormatting>
  <conditionalFormatting sqref="G173">
    <cfRule type="expression" priority="7359" aboveAverage="0" equalAverage="0" bottom="0" percent="0" rank="0" text="" dxfId="36">
      <formula>#ref!="YES"</formula>
    </cfRule>
  </conditionalFormatting>
  <conditionalFormatting sqref="H173">
    <cfRule type="expression" priority="7360" aboveAverage="0" equalAverage="0" bottom="0" percent="0" rank="0" text="" dxfId="36">
      <formula>#ref!="YES"</formula>
    </cfRule>
  </conditionalFormatting>
  <conditionalFormatting sqref="I173">
    <cfRule type="expression" priority="7361" aboveAverage="0" equalAverage="0" bottom="0" percent="0" rank="0" text="" dxfId="36">
      <formula>#ref!="YES"</formula>
    </cfRule>
  </conditionalFormatting>
  <conditionalFormatting sqref="J173">
    <cfRule type="expression" priority="7362" aboveAverage="0" equalAverage="0" bottom="0" percent="0" rank="0" text="" dxfId="36">
      <formula>#ref!="YES"</formula>
    </cfRule>
  </conditionalFormatting>
  <conditionalFormatting sqref="K173">
    <cfRule type="expression" priority="7363" aboveAverage="0" equalAverage="0" bottom="0" percent="0" rank="0" text="" dxfId="36">
      <formula>#ref!="YES"</formula>
    </cfRule>
  </conditionalFormatting>
  <conditionalFormatting sqref="L173">
    <cfRule type="expression" priority="7364" aboveAverage="0" equalAverage="0" bottom="0" percent="0" rank="0" text="" dxfId="36">
      <formula>#ref!="YES"</formula>
    </cfRule>
  </conditionalFormatting>
  <conditionalFormatting sqref="M173">
    <cfRule type="expression" priority="7365" aboveAverage="0" equalAverage="0" bottom="0" percent="0" rank="0" text="" dxfId="36">
      <formula>#ref!="YES"</formula>
    </cfRule>
  </conditionalFormatting>
  <conditionalFormatting sqref="N173">
    <cfRule type="expression" priority="7366" aboveAverage="0" equalAverage="0" bottom="0" percent="0" rank="0" text="" dxfId="36">
      <formula>#ref!="YES"</formula>
    </cfRule>
  </conditionalFormatting>
  <conditionalFormatting sqref="O173">
    <cfRule type="expression" priority="7367" aboveAverage="0" equalAverage="0" bottom="0" percent="0" rank="0" text="" dxfId="36">
      <formula>#ref!="YES"</formula>
    </cfRule>
  </conditionalFormatting>
  <conditionalFormatting sqref="P173">
    <cfRule type="expression" priority="7368" aboveAverage="0" equalAverage="0" bottom="0" percent="0" rank="0" text="" dxfId="36">
      <formula>#ref!="YES"</formula>
    </cfRule>
  </conditionalFormatting>
  <conditionalFormatting sqref="Q173">
    <cfRule type="expression" priority="7369" aboveAverage="0" equalAverage="0" bottom="0" percent="0" rank="0" text="" dxfId="36">
      <formula>#ref!="YES"</formula>
    </cfRule>
  </conditionalFormatting>
  <conditionalFormatting sqref="R173">
    <cfRule type="expression" priority="7370" aboveAverage="0" equalAverage="0" bottom="0" percent="0" rank="0" text="" dxfId="36">
      <formula>#ref!="YES"</formula>
    </cfRule>
  </conditionalFormatting>
  <conditionalFormatting sqref="S173">
    <cfRule type="expression" priority="7371" aboveAverage="0" equalAverage="0" bottom="0" percent="0" rank="0" text="" dxfId="36">
      <formula>#ref!="YES"</formula>
    </cfRule>
  </conditionalFormatting>
  <conditionalFormatting sqref="T173">
    <cfRule type="expression" priority="7372" aboveAverage="0" equalAverage="0" bottom="0" percent="0" rank="0" text="" dxfId="36">
      <formula>#ref!="YES"</formula>
    </cfRule>
  </conditionalFormatting>
  <conditionalFormatting sqref="U173">
    <cfRule type="expression" priority="7373" aboveAverage="0" equalAverage="0" bottom="0" percent="0" rank="0" text="" dxfId="36">
      <formula>#ref!="YES"</formula>
    </cfRule>
  </conditionalFormatting>
  <conditionalFormatting sqref="V173">
    <cfRule type="expression" priority="7374" aboveAverage="0" equalAverage="0" bottom="0" percent="0" rank="0" text="" dxfId="36">
      <formula>#ref!="YES"</formula>
    </cfRule>
  </conditionalFormatting>
  <conditionalFormatting sqref="W173">
    <cfRule type="expression" priority="7375" aboveAverage="0" equalAverage="0" bottom="0" percent="0" rank="0" text="" dxfId="36">
      <formula>#ref!="YES"</formula>
    </cfRule>
  </conditionalFormatting>
  <conditionalFormatting sqref="X173">
    <cfRule type="expression" priority="7376" aboveAverage="0" equalAverage="0" bottom="0" percent="0" rank="0" text="" dxfId="36">
      <formula>#ref!="YES"</formula>
    </cfRule>
  </conditionalFormatting>
  <conditionalFormatting sqref="Y173">
    <cfRule type="expression" priority="7377" aboveAverage="0" equalAverage="0" bottom="0" percent="0" rank="0" text="" dxfId="36">
      <formula>#ref!="YES"</formula>
    </cfRule>
  </conditionalFormatting>
  <conditionalFormatting sqref="Z173">
    <cfRule type="expression" priority="7378" aboveAverage="0" equalAverage="0" bottom="0" percent="0" rank="0" text="" dxfId="36">
      <formula>#ref!="YES"</formula>
    </cfRule>
  </conditionalFormatting>
  <conditionalFormatting sqref="AA173">
    <cfRule type="expression" priority="7379" aboveAverage="0" equalAverage="0" bottom="0" percent="0" rank="0" text="" dxfId="36">
      <formula>#ref!="YES"</formula>
    </cfRule>
  </conditionalFormatting>
  <conditionalFormatting sqref="AB173">
    <cfRule type="expression" priority="7380" aboveAverage="0" equalAverage="0" bottom="0" percent="0" rank="0" text="" dxfId="36">
      <formula>#ref!="YES"</formula>
    </cfRule>
  </conditionalFormatting>
  <conditionalFormatting sqref="AC173">
    <cfRule type="expression" priority="7381" aboveAverage="0" equalAverage="0" bottom="0" percent="0" rank="0" text="" dxfId="36">
      <formula>#ref!="YES"</formula>
    </cfRule>
  </conditionalFormatting>
  <conditionalFormatting sqref="AD173">
    <cfRule type="expression" priority="7382" aboveAverage="0" equalAverage="0" bottom="0" percent="0" rank="0" text="" dxfId="36">
      <formula>#ref!="YES"</formula>
    </cfRule>
  </conditionalFormatting>
  <conditionalFormatting sqref="AE173">
    <cfRule type="expression" priority="7383" aboveAverage="0" equalAverage="0" bottom="0" percent="0" rank="0" text="" dxfId="36">
      <formula>#ref!="YES"</formula>
    </cfRule>
  </conditionalFormatting>
  <conditionalFormatting sqref="AF173">
    <cfRule type="expression" priority="7384" aboveAverage="0" equalAverage="0" bottom="0" percent="0" rank="0" text="" dxfId="36">
      <formula>#ref!="YES"</formula>
    </cfRule>
  </conditionalFormatting>
  <conditionalFormatting sqref="AG173">
    <cfRule type="expression" priority="7385" aboveAverage="0" equalAverage="0" bottom="0" percent="0" rank="0" text="" dxfId="36">
      <formula>#ref!="YES"</formula>
    </cfRule>
  </conditionalFormatting>
  <conditionalFormatting sqref="AH173">
    <cfRule type="expression" priority="7386" aboveAverage="0" equalAverage="0" bottom="0" percent="0" rank="0" text="" dxfId="36">
      <formula>#ref!="YES"</formula>
    </cfRule>
  </conditionalFormatting>
  <conditionalFormatting sqref="AI173">
    <cfRule type="expression" priority="7387" aboveAverage="0" equalAverage="0" bottom="0" percent="0" rank="0" text="" dxfId="36">
      <formula>#ref!="YES"</formula>
    </cfRule>
  </conditionalFormatting>
  <conditionalFormatting sqref="AJ173">
    <cfRule type="expression" priority="7388" aboveAverage="0" equalAverage="0" bottom="0" percent="0" rank="0" text="" dxfId="36">
      <formula>#ref!="YES"</formula>
    </cfRule>
  </conditionalFormatting>
  <conditionalFormatting sqref="B174">
    <cfRule type="expression" priority="7389" aboveAverage="0" equalAverage="0" bottom="0" percent="0" rank="0" text="" dxfId="36">
      <formula>#ref!="YES"</formula>
    </cfRule>
  </conditionalFormatting>
  <conditionalFormatting sqref="C174">
    <cfRule type="expression" priority="7390" aboveAverage="0" equalAverage="0" bottom="0" percent="0" rank="0" text="" dxfId="36">
      <formula>#ref!="YES"</formula>
    </cfRule>
  </conditionalFormatting>
  <conditionalFormatting sqref="D174">
    <cfRule type="expression" priority="7391" aboveAverage="0" equalAverage="0" bottom="0" percent="0" rank="0" text="" dxfId="36">
      <formula>#ref!="YES"</formula>
    </cfRule>
  </conditionalFormatting>
  <conditionalFormatting sqref="E174">
    <cfRule type="expression" priority="7392" aboveAverage="0" equalAverage="0" bottom="0" percent="0" rank="0" text="" dxfId="36">
      <formula>#ref!="YES"</formula>
    </cfRule>
  </conditionalFormatting>
  <conditionalFormatting sqref="F174">
    <cfRule type="expression" priority="7393" aboveAverage="0" equalAverage="0" bottom="0" percent="0" rank="0" text="" dxfId="36">
      <formula>#ref!="YES"</formula>
    </cfRule>
  </conditionalFormatting>
  <conditionalFormatting sqref="G174">
    <cfRule type="expression" priority="7394" aboveAverage="0" equalAverage="0" bottom="0" percent="0" rank="0" text="" dxfId="36">
      <formula>#ref!="YES"</formula>
    </cfRule>
  </conditionalFormatting>
  <conditionalFormatting sqref="H174">
    <cfRule type="expression" priority="7395" aboveAverage="0" equalAverage="0" bottom="0" percent="0" rank="0" text="" dxfId="36">
      <formula>#ref!="YES"</formula>
    </cfRule>
  </conditionalFormatting>
  <conditionalFormatting sqref="I174">
    <cfRule type="expression" priority="7396" aboveAverage="0" equalAverage="0" bottom="0" percent="0" rank="0" text="" dxfId="36">
      <formula>#ref!="YES"</formula>
    </cfRule>
  </conditionalFormatting>
  <conditionalFormatting sqref="J174">
    <cfRule type="expression" priority="7397" aboveAverage="0" equalAverage="0" bottom="0" percent="0" rank="0" text="" dxfId="36">
      <formula>#ref!="YES"</formula>
    </cfRule>
  </conditionalFormatting>
  <conditionalFormatting sqref="K174">
    <cfRule type="expression" priority="7398" aboveAverage="0" equalAverage="0" bottom="0" percent="0" rank="0" text="" dxfId="36">
      <formula>#ref!="YES"</formula>
    </cfRule>
  </conditionalFormatting>
  <conditionalFormatting sqref="L174">
    <cfRule type="expression" priority="7399" aboveAverage="0" equalAverage="0" bottom="0" percent="0" rank="0" text="" dxfId="36">
      <formula>#ref!="YES"</formula>
    </cfRule>
  </conditionalFormatting>
  <conditionalFormatting sqref="M174">
    <cfRule type="expression" priority="7400" aboveAverage="0" equalAverage="0" bottom="0" percent="0" rank="0" text="" dxfId="36">
      <formula>#ref!="YES"</formula>
    </cfRule>
  </conditionalFormatting>
  <conditionalFormatting sqref="N174">
    <cfRule type="expression" priority="7401" aboveAverage="0" equalAverage="0" bottom="0" percent="0" rank="0" text="" dxfId="36">
      <formula>#ref!="YES"</formula>
    </cfRule>
  </conditionalFormatting>
  <conditionalFormatting sqref="O174">
    <cfRule type="expression" priority="7402" aboveAverage="0" equalAverage="0" bottom="0" percent="0" rank="0" text="" dxfId="36">
      <formula>#ref!="YES"</formula>
    </cfRule>
  </conditionalFormatting>
  <conditionalFormatting sqref="P174">
    <cfRule type="expression" priority="7403" aboveAverage="0" equalAverage="0" bottom="0" percent="0" rank="0" text="" dxfId="36">
      <formula>#ref!="YES"</formula>
    </cfRule>
  </conditionalFormatting>
  <conditionalFormatting sqref="Q174">
    <cfRule type="expression" priority="7404" aboveAverage="0" equalAverage="0" bottom="0" percent="0" rank="0" text="" dxfId="36">
      <formula>#ref!="YES"</formula>
    </cfRule>
  </conditionalFormatting>
  <conditionalFormatting sqref="R174">
    <cfRule type="expression" priority="7405" aboveAverage="0" equalAverage="0" bottom="0" percent="0" rank="0" text="" dxfId="36">
      <formula>#ref!="YES"</formula>
    </cfRule>
  </conditionalFormatting>
  <conditionalFormatting sqref="S174">
    <cfRule type="expression" priority="7406" aboveAverage="0" equalAverage="0" bottom="0" percent="0" rank="0" text="" dxfId="36">
      <formula>#ref!="YES"</formula>
    </cfRule>
  </conditionalFormatting>
  <conditionalFormatting sqref="T174">
    <cfRule type="expression" priority="7407" aboveAverage="0" equalAverage="0" bottom="0" percent="0" rank="0" text="" dxfId="36">
      <formula>#ref!="YES"</formula>
    </cfRule>
  </conditionalFormatting>
  <conditionalFormatting sqref="U174">
    <cfRule type="expression" priority="7408" aboveAverage="0" equalAverage="0" bottom="0" percent="0" rank="0" text="" dxfId="36">
      <formula>#ref!="YES"</formula>
    </cfRule>
  </conditionalFormatting>
  <conditionalFormatting sqref="V174">
    <cfRule type="expression" priority="7409" aboveAverage="0" equalAverage="0" bottom="0" percent="0" rank="0" text="" dxfId="36">
      <formula>#ref!="YES"</formula>
    </cfRule>
  </conditionalFormatting>
  <conditionalFormatting sqref="W174">
    <cfRule type="expression" priority="7410" aboveAverage="0" equalAverage="0" bottom="0" percent="0" rank="0" text="" dxfId="36">
      <formula>#ref!="YES"</formula>
    </cfRule>
  </conditionalFormatting>
  <conditionalFormatting sqref="X174">
    <cfRule type="expression" priority="7411" aboveAverage="0" equalAverage="0" bottom="0" percent="0" rank="0" text="" dxfId="36">
      <formula>#ref!="YES"</formula>
    </cfRule>
  </conditionalFormatting>
  <conditionalFormatting sqref="Y174">
    <cfRule type="expression" priority="7412" aboveAverage="0" equalAverage="0" bottom="0" percent="0" rank="0" text="" dxfId="36">
      <formula>#ref!="YES"</formula>
    </cfRule>
  </conditionalFormatting>
  <conditionalFormatting sqref="Z174">
    <cfRule type="expression" priority="7413" aboveAverage="0" equalAverage="0" bottom="0" percent="0" rank="0" text="" dxfId="36">
      <formula>#ref!="YES"</formula>
    </cfRule>
  </conditionalFormatting>
  <conditionalFormatting sqref="AA174">
    <cfRule type="expression" priority="7414" aboveAverage="0" equalAverage="0" bottom="0" percent="0" rank="0" text="" dxfId="36">
      <formula>#ref!="YES"</formula>
    </cfRule>
  </conditionalFormatting>
  <conditionalFormatting sqref="AB174">
    <cfRule type="expression" priority="7415" aboveAverage="0" equalAverage="0" bottom="0" percent="0" rank="0" text="" dxfId="36">
      <formula>#ref!="YES"</formula>
    </cfRule>
  </conditionalFormatting>
  <conditionalFormatting sqref="AC174">
    <cfRule type="expression" priority="7416" aboveAverage="0" equalAverage="0" bottom="0" percent="0" rank="0" text="" dxfId="36">
      <formula>#ref!="YES"</formula>
    </cfRule>
  </conditionalFormatting>
  <conditionalFormatting sqref="AD174">
    <cfRule type="expression" priority="7417" aboveAverage="0" equalAverage="0" bottom="0" percent="0" rank="0" text="" dxfId="36">
      <formula>#ref!="YES"</formula>
    </cfRule>
  </conditionalFormatting>
  <conditionalFormatting sqref="AE174">
    <cfRule type="expression" priority="7418" aboveAverage="0" equalAverage="0" bottom="0" percent="0" rank="0" text="" dxfId="36">
      <formula>#ref!="YES"</formula>
    </cfRule>
  </conditionalFormatting>
  <conditionalFormatting sqref="AF174">
    <cfRule type="expression" priority="7419" aboveAverage="0" equalAverage="0" bottom="0" percent="0" rank="0" text="" dxfId="36">
      <formula>#ref!="YES"</formula>
    </cfRule>
  </conditionalFormatting>
  <conditionalFormatting sqref="AG174">
    <cfRule type="expression" priority="7420" aboveAverage="0" equalAverage="0" bottom="0" percent="0" rank="0" text="" dxfId="36">
      <formula>#ref!="YES"</formula>
    </cfRule>
  </conditionalFormatting>
  <conditionalFormatting sqref="AH174">
    <cfRule type="expression" priority="7421" aboveAverage="0" equalAverage="0" bottom="0" percent="0" rank="0" text="" dxfId="36">
      <formula>#ref!="YES"</formula>
    </cfRule>
  </conditionalFormatting>
  <conditionalFormatting sqref="AI174">
    <cfRule type="expression" priority="7422" aboveAverage="0" equalAverage="0" bottom="0" percent="0" rank="0" text="" dxfId="36">
      <formula>#ref!="YES"</formula>
    </cfRule>
  </conditionalFormatting>
  <conditionalFormatting sqref="AJ174">
    <cfRule type="expression" priority="7423" aboveAverage="0" equalAverage="0" bottom="0" percent="0" rank="0" text="" dxfId="36">
      <formula>#ref!="YES"</formula>
    </cfRule>
  </conditionalFormatting>
  <conditionalFormatting sqref="B175">
    <cfRule type="expression" priority="7424" aboveAverage="0" equalAverage="0" bottom="0" percent="0" rank="0" text="" dxfId="36">
      <formula>#ref!="YES"</formula>
    </cfRule>
  </conditionalFormatting>
  <conditionalFormatting sqref="C175">
    <cfRule type="expression" priority="7425" aboveAverage="0" equalAverage="0" bottom="0" percent="0" rank="0" text="" dxfId="36">
      <formula>#ref!="YES"</formula>
    </cfRule>
  </conditionalFormatting>
  <conditionalFormatting sqref="D175">
    <cfRule type="expression" priority="7426" aboveAverage="0" equalAverage="0" bottom="0" percent="0" rank="0" text="" dxfId="36">
      <formula>#ref!="YES"</formula>
    </cfRule>
  </conditionalFormatting>
  <conditionalFormatting sqref="E175">
    <cfRule type="expression" priority="7427" aboveAverage="0" equalAverage="0" bottom="0" percent="0" rank="0" text="" dxfId="36">
      <formula>#ref!="YES"</formula>
    </cfRule>
  </conditionalFormatting>
  <conditionalFormatting sqref="F175">
    <cfRule type="expression" priority="7428" aboveAverage="0" equalAverage="0" bottom="0" percent="0" rank="0" text="" dxfId="36">
      <formula>#ref!="YES"</formula>
    </cfRule>
  </conditionalFormatting>
  <conditionalFormatting sqref="G175">
    <cfRule type="expression" priority="7429" aboveAverage="0" equalAverage="0" bottom="0" percent="0" rank="0" text="" dxfId="36">
      <formula>#ref!="YES"</formula>
    </cfRule>
  </conditionalFormatting>
  <conditionalFormatting sqref="H175">
    <cfRule type="expression" priority="7430" aboveAverage="0" equalAverage="0" bottom="0" percent="0" rank="0" text="" dxfId="36">
      <formula>#ref!="YES"</formula>
    </cfRule>
  </conditionalFormatting>
  <conditionalFormatting sqref="I175">
    <cfRule type="expression" priority="7431" aboveAverage="0" equalAverage="0" bottom="0" percent="0" rank="0" text="" dxfId="36">
      <formula>#ref!="YES"</formula>
    </cfRule>
  </conditionalFormatting>
  <conditionalFormatting sqref="J175">
    <cfRule type="expression" priority="7432" aboveAverage="0" equalAverage="0" bottom="0" percent="0" rank="0" text="" dxfId="36">
      <formula>#ref!="YES"</formula>
    </cfRule>
  </conditionalFormatting>
  <conditionalFormatting sqref="K175">
    <cfRule type="expression" priority="7433" aboveAverage="0" equalAverage="0" bottom="0" percent="0" rank="0" text="" dxfId="36">
      <formula>#ref!="YES"</formula>
    </cfRule>
  </conditionalFormatting>
  <conditionalFormatting sqref="L175">
    <cfRule type="expression" priority="7434" aboveAverage="0" equalAverage="0" bottom="0" percent="0" rank="0" text="" dxfId="36">
      <formula>#ref!="YES"</formula>
    </cfRule>
  </conditionalFormatting>
  <conditionalFormatting sqref="M175">
    <cfRule type="expression" priority="7435" aboveAverage="0" equalAverage="0" bottom="0" percent="0" rank="0" text="" dxfId="36">
      <formula>#ref!="YES"</formula>
    </cfRule>
  </conditionalFormatting>
  <conditionalFormatting sqref="N175">
    <cfRule type="expression" priority="7436" aboveAverage="0" equalAverage="0" bottom="0" percent="0" rank="0" text="" dxfId="36">
      <formula>#ref!="YES"</formula>
    </cfRule>
  </conditionalFormatting>
  <conditionalFormatting sqref="O175">
    <cfRule type="expression" priority="7437" aboveAverage="0" equalAverage="0" bottom="0" percent="0" rank="0" text="" dxfId="36">
      <formula>#ref!="YES"</formula>
    </cfRule>
  </conditionalFormatting>
  <conditionalFormatting sqref="P175">
    <cfRule type="expression" priority="7438" aboveAverage="0" equalAverage="0" bottom="0" percent="0" rank="0" text="" dxfId="36">
      <formula>#ref!="YES"</formula>
    </cfRule>
  </conditionalFormatting>
  <conditionalFormatting sqref="Q175">
    <cfRule type="expression" priority="7439" aboveAverage="0" equalAverage="0" bottom="0" percent="0" rank="0" text="" dxfId="36">
      <formula>#ref!="YES"</formula>
    </cfRule>
  </conditionalFormatting>
  <conditionalFormatting sqref="R175">
    <cfRule type="expression" priority="7440" aboveAverage="0" equalAverage="0" bottom="0" percent="0" rank="0" text="" dxfId="36">
      <formula>#ref!="YES"</formula>
    </cfRule>
  </conditionalFormatting>
  <conditionalFormatting sqref="S175">
    <cfRule type="expression" priority="7441" aboveAverage="0" equalAverage="0" bottom="0" percent="0" rank="0" text="" dxfId="36">
      <formula>#ref!="YES"</formula>
    </cfRule>
  </conditionalFormatting>
  <conditionalFormatting sqref="T175">
    <cfRule type="expression" priority="7442" aboveAverage="0" equalAverage="0" bottom="0" percent="0" rank="0" text="" dxfId="36">
      <formula>#ref!="YES"</formula>
    </cfRule>
  </conditionalFormatting>
  <conditionalFormatting sqref="U175">
    <cfRule type="expression" priority="7443" aboveAverage="0" equalAverage="0" bottom="0" percent="0" rank="0" text="" dxfId="36">
      <formula>#ref!="YES"</formula>
    </cfRule>
  </conditionalFormatting>
  <conditionalFormatting sqref="V175">
    <cfRule type="expression" priority="7444" aboveAverage="0" equalAverage="0" bottom="0" percent="0" rank="0" text="" dxfId="36">
      <formula>#ref!="YES"</formula>
    </cfRule>
  </conditionalFormatting>
  <conditionalFormatting sqref="W175">
    <cfRule type="expression" priority="7445" aboveAverage="0" equalAverage="0" bottom="0" percent="0" rank="0" text="" dxfId="36">
      <formula>#ref!="YES"</formula>
    </cfRule>
  </conditionalFormatting>
  <conditionalFormatting sqref="X175">
    <cfRule type="expression" priority="7446" aboveAverage="0" equalAverage="0" bottom="0" percent="0" rank="0" text="" dxfId="36">
      <formula>#ref!="YES"</formula>
    </cfRule>
  </conditionalFormatting>
  <conditionalFormatting sqref="Y175">
    <cfRule type="expression" priority="7447" aboveAverage="0" equalAverage="0" bottom="0" percent="0" rank="0" text="" dxfId="36">
      <formula>#ref!="YES"</formula>
    </cfRule>
  </conditionalFormatting>
  <conditionalFormatting sqref="Z175">
    <cfRule type="expression" priority="7448" aboveAverage="0" equalAverage="0" bottom="0" percent="0" rank="0" text="" dxfId="36">
      <formula>#ref!="YES"</formula>
    </cfRule>
  </conditionalFormatting>
  <conditionalFormatting sqref="AA175">
    <cfRule type="expression" priority="7449" aboveAverage="0" equalAverage="0" bottom="0" percent="0" rank="0" text="" dxfId="36">
      <formula>#ref!="YES"</formula>
    </cfRule>
  </conditionalFormatting>
  <conditionalFormatting sqref="AB175">
    <cfRule type="expression" priority="7450" aboveAverage="0" equalAverage="0" bottom="0" percent="0" rank="0" text="" dxfId="36">
      <formula>#ref!="YES"</formula>
    </cfRule>
  </conditionalFormatting>
  <conditionalFormatting sqref="AC175">
    <cfRule type="expression" priority="7451" aboveAverage="0" equalAverage="0" bottom="0" percent="0" rank="0" text="" dxfId="36">
      <formula>#ref!="YES"</formula>
    </cfRule>
  </conditionalFormatting>
  <conditionalFormatting sqref="AD175">
    <cfRule type="expression" priority="7452" aboveAverage="0" equalAverage="0" bottom="0" percent="0" rank="0" text="" dxfId="36">
      <formula>#ref!="YES"</formula>
    </cfRule>
  </conditionalFormatting>
  <conditionalFormatting sqref="AE175">
    <cfRule type="expression" priority="7453" aboveAverage="0" equalAverage="0" bottom="0" percent="0" rank="0" text="" dxfId="36">
      <formula>#ref!="YES"</formula>
    </cfRule>
  </conditionalFormatting>
  <conditionalFormatting sqref="AF175">
    <cfRule type="expression" priority="7454" aboveAverage="0" equalAverage="0" bottom="0" percent="0" rank="0" text="" dxfId="36">
      <formula>#ref!="YES"</formula>
    </cfRule>
  </conditionalFormatting>
  <conditionalFormatting sqref="AG175">
    <cfRule type="expression" priority="7455" aboveAverage="0" equalAverage="0" bottom="0" percent="0" rank="0" text="" dxfId="36">
      <formula>#ref!="YES"</formula>
    </cfRule>
  </conditionalFormatting>
  <conditionalFormatting sqref="AH175">
    <cfRule type="expression" priority="7456" aboveAverage="0" equalAverage="0" bottom="0" percent="0" rank="0" text="" dxfId="36">
      <formula>#ref!="YES"</formula>
    </cfRule>
  </conditionalFormatting>
  <conditionalFormatting sqref="AI175">
    <cfRule type="expression" priority="7457" aboveAverage="0" equalAverage="0" bottom="0" percent="0" rank="0" text="" dxfId="36">
      <formula>#ref!="YES"</formula>
    </cfRule>
  </conditionalFormatting>
  <conditionalFormatting sqref="AJ175">
    <cfRule type="expression" priority="7458" aboveAverage="0" equalAverage="0" bottom="0" percent="0" rank="0" text="" dxfId="36">
      <formula>#ref!="YES"</formula>
    </cfRule>
  </conditionalFormatting>
  <conditionalFormatting sqref="B176">
    <cfRule type="expression" priority="7459" aboveAverage="0" equalAverage="0" bottom="0" percent="0" rank="0" text="" dxfId="36">
      <formula>#ref!="YES"</formula>
    </cfRule>
  </conditionalFormatting>
  <conditionalFormatting sqref="C176">
    <cfRule type="expression" priority="7460" aboveAverage="0" equalAverage="0" bottom="0" percent="0" rank="0" text="" dxfId="36">
      <formula>#ref!="YES"</formula>
    </cfRule>
  </conditionalFormatting>
  <conditionalFormatting sqref="D176">
    <cfRule type="expression" priority="7461" aboveAverage="0" equalAverage="0" bottom="0" percent="0" rank="0" text="" dxfId="36">
      <formula>#ref!="YES"</formula>
    </cfRule>
  </conditionalFormatting>
  <conditionalFormatting sqref="E176">
    <cfRule type="expression" priority="7462" aboveAverage="0" equalAverage="0" bottom="0" percent="0" rank="0" text="" dxfId="36">
      <formula>#ref!="YES"</formula>
    </cfRule>
  </conditionalFormatting>
  <conditionalFormatting sqref="F176">
    <cfRule type="expression" priority="7463" aboveAverage="0" equalAverage="0" bottom="0" percent="0" rank="0" text="" dxfId="36">
      <formula>#ref!="YES"</formula>
    </cfRule>
  </conditionalFormatting>
  <conditionalFormatting sqref="G176">
    <cfRule type="expression" priority="7464" aboveAverage="0" equalAverage="0" bottom="0" percent="0" rank="0" text="" dxfId="36">
      <formula>#ref!="YES"</formula>
    </cfRule>
  </conditionalFormatting>
  <conditionalFormatting sqref="H176">
    <cfRule type="expression" priority="7465" aboveAverage="0" equalAverage="0" bottom="0" percent="0" rank="0" text="" dxfId="36">
      <formula>#ref!="YES"</formula>
    </cfRule>
  </conditionalFormatting>
  <conditionalFormatting sqref="I176">
    <cfRule type="expression" priority="7466" aboveAverage="0" equalAverage="0" bottom="0" percent="0" rank="0" text="" dxfId="36">
      <formula>#ref!="YES"</formula>
    </cfRule>
  </conditionalFormatting>
  <conditionalFormatting sqref="J176">
    <cfRule type="expression" priority="7467" aboveAverage="0" equalAverage="0" bottom="0" percent="0" rank="0" text="" dxfId="36">
      <formula>#ref!="YES"</formula>
    </cfRule>
  </conditionalFormatting>
  <conditionalFormatting sqref="K176">
    <cfRule type="expression" priority="7468" aboveAverage="0" equalAverage="0" bottom="0" percent="0" rank="0" text="" dxfId="36">
      <formula>#ref!="YES"</formula>
    </cfRule>
  </conditionalFormatting>
  <conditionalFormatting sqref="L176">
    <cfRule type="expression" priority="7469" aboveAverage="0" equalAverage="0" bottom="0" percent="0" rank="0" text="" dxfId="36">
      <formula>#ref!="YES"</formula>
    </cfRule>
  </conditionalFormatting>
  <conditionalFormatting sqref="M176">
    <cfRule type="expression" priority="7470" aboveAverage="0" equalAverage="0" bottom="0" percent="0" rank="0" text="" dxfId="36">
      <formula>#ref!="YES"</formula>
    </cfRule>
  </conditionalFormatting>
  <conditionalFormatting sqref="N176">
    <cfRule type="expression" priority="7471" aboveAverage="0" equalAverage="0" bottom="0" percent="0" rank="0" text="" dxfId="36">
      <formula>#ref!="YES"</formula>
    </cfRule>
  </conditionalFormatting>
  <conditionalFormatting sqref="O176">
    <cfRule type="expression" priority="7472" aboveAverage="0" equalAverage="0" bottom="0" percent="0" rank="0" text="" dxfId="36">
      <formula>#ref!="YES"</formula>
    </cfRule>
  </conditionalFormatting>
  <conditionalFormatting sqref="P176">
    <cfRule type="expression" priority="7473" aboveAverage="0" equalAverage="0" bottom="0" percent="0" rank="0" text="" dxfId="36">
      <formula>#ref!="YES"</formula>
    </cfRule>
  </conditionalFormatting>
  <conditionalFormatting sqref="Q176">
    <cfRule type="expression" priority="7474" aboveAverage="0" equalAverage="0" bottom="0" percent="0" rank="0" text="" dxfId="36">
      <formula>#ref!="YES"</formula>
    </cfRule>
  </conditionalFormatting>
  <conditionalFormatting sqref="R176">
    <cfRule type="expression" priority="7475" aboveAverage="0" equalAverage="0" bottom="0" percent="0" rank="0" text="" dxfId="36">
      <formula>#ref!="YES"</formula>
    </cfRule>
  </conditionalFormatting>
  <conditionalFormatting sqref="S176">
    <cfRule type="expression" priority="7476" aboveAverage="0" equalAverage="0" bottom="0" percent="0" rank="0" text="" dxfId="36">
      <formula>#ref!="YES"</formula>
    </cfRule>
  </conditionalFormatting>
  <conditionalFormatting sqref="T176">
    <cfRule type="expression" priority="7477" aboveAverage="0" equalAverage="0" bottom="0" percent="0" rank="0" text="" dxfId="36">
      <formula>#ref!="YES"</formula>
    </cfRule>
  </conditionalFormatting>
  <conditionalFormatting sqref="U176">
    <cfRule type="expression" priority="7478" aboveAverage="0" equalAverage="0" bottom="0" percent="0" rank="0" text="" dxfId="36">
      <formula>#ref!="YES"</formula>
    </cfRule>
  </conditionalFormatting>
  <conditionalFormatting sqref="V176">
    <cfRule type="expression" priority="7479" aboveAverage="0" equalAverage="0" bottom="0" percent="0" rank="0" text="" dxfId="36">
      <formula>#ref!="YES"</formula>
    </cfRule>
  </conditionalFormatting>
  <conditionalFormatting sqref="W176">
    <cfRule type="expression" priority="7480" aboveAverage="0" equalAverage="0" bottom="0" percent="0" rank="0" text="" dxfId="36">
      <formula>#ref!="YES"</formula>
    </cfRule>
  </conditionalFormatting>
  <conditionalFormatting sqref="X176">
    <cfRule type="expression" priority="7481" aboveAverage="0" equalAverage="0" bottom="0" percent="0" rank="0" text="" dxfId="36">
      <formula>#ref!="YES"</formula>
    </cfRule>
  </conditionalFormatting>
  <conditionalFormatting sqref="Y176">
    <cfRule type="expression" priority="7482" aboveAverage="0" equalAverage="0" bottom="0" percent="0" rank="0" text="" dxfId="36">
      <formula>#ref!="YES"</formula>
    </cfRule>
  </conditionalFormatting>
  <conditionalFormatting sqref="Z176">
    <cfRule type="expression" priority="7483" aboveAverage="0" equalAverage="0" bottom="0" percent="0" rank="0" text="" dxfId="36">
      <formula>#ref!="YES"</formula>
    </cfRule>
  </conditionalFormatting>
  <conditionalFormatting sqref="AA176">
    <cfRule type="expression" priority="7484" aboveAverage="0" equalAverage="0" bottom="0" percent="0" rank="0" text="" dxfId="36">
      <formula>#ref!="YES"</formula>
    </cfRule>
  </conditionalFormatting>
  <conditionalFormatting sqref="AB176">
    <cfRule type="expression" priority="7485" aboveAverage="0" equalAverage="0" bottom="0" percent="0" rank="0" text="" dxfId="36">
      <formula>#ref!="YES"</formula>
    </cfRule>
  </conditionalFormatting>
  <conditionalFormatting sqref="AC176">
    <cfRule type="expression" priority="7486" aboveAverage="0" equalAverage="0" bottom="0" percent="0" rank="0" text="" dxfId="36">
      <formula>#ref!="YES"</formula>
    </cfRule>
  </conditionalFormatting>
  <conditionalFormatting sqref="AD176">
    <cfRule type="expression" priority="7487" aboveAverage="0" equalAverage="0" bottom="0" percent="0" rank="0" text="" dxfId="36">
      <formula>#ref!="YES"</formula>
    </cfRule>
  </conditionalFormatting>
  <conditionalFormatting sqref="AE176">
    <cfRule type="expression" priority="7488" aboveAverage="0" equalAverage="0" bottom="0" percent="0" rank="0" text="" dxfId="36">
      <formula>#ref!="YES"</formula>
    </cfRule>
  </conditionalFormatting>
  <conditionalFormatting sqref="AF176">
    <cfRule type="expression" priority="7489" aboveAverage="0" equalAverage="0" bottom="0" percent="0" rank="0" text="" dxfId="36">
      <formula>#ref!="YES"</formula>
    </cfRule>
  </conditionalFormatting>
  <conditionalFormatting sqref="AG176">
    <cfRule type="expression" priority="7490" aboveAverage="0" equalAverage="0" bottom="0" percent="0" rank="0" text="" dxfId="36">
      <formula>#ref!="YES"</formula>
    </cfRule>
  </conditionalFormatting>
  <conditionalFormatting sqref="AH176">
    <cfRule type="expression" priority="7491" aboveAverage="0" equalAverage="0" bottom="0" percent="0" rank="0" text="" dxfId="36">
      <formula>#ref!="YES"</formula>
    </cfRule>
  </conditionalFormatting>
  <conditionalFormatting sqref="AI176">
    <cfRule type="expression" priority="7492" aboveAverage="0" equalAverage="0" bottom="0" percent="0" rank="0" text="" dxfId="36">
      <formula>#ref!="YES"</formula>
    </cfRule>
  </conditionalFormatting>
  <conditionalFormatting sqref="AJ176">
    <cfRule type="expression" priority="7493" aboveAverage="0" equalAverage="0" bottom="0" percent="0" rank="0" text="" dxfId="36">
      <formula>#ref!="YES"</formula>
    </cfRule>
  </conditionalFormatting>
  <conditionalFormatting sqref="B177">
    <cfRule type="expression" priority="7494" aboveAverage="0" equalAverage="0" bottom="0" percent="0" rank="0" text="" dxfId="36">
      <formula>#ref!="YES"</formula>
    </cfRule>
  </conditionalFormatting>
  <conditionalFormatting sqref="C177">
    <cfRule type="expression" priority="7495" aboveAverage="0" equalAverage="0" bottom="0" percent="0" rank="0" text="" dxfId="36">
      <formula>#ref!="YES"</formula>
    </cfRule>
  </conditionalFormatting>
  <conditionalFormatting sqref="D177">
    <cfRule type="expression" priority="7496" aboveAverage="0" equalAverage="0" bottom="0" percent="0" rank="0" text="" dxfId="36">
      <formula>#ref!="YES"</formula>
    </cfRule>
  </conditionalFormatting>
  <conditionalFormatting sqref="E177">
    <cfRule type="expression" priority="7497" aboveAverage="0" equalAverage="0" bottom="0" percent="0" rank="0" text="" dxfId="36">
      <formula>#ref!="YES"</formula>
    </cfRule>
  </conditionalFormatting>
  <conditionalFormatting sqref="F177">
    <cfRule type="expression" priority="7498" aboveAverage="0" equalAverage="0" bottom="0" percent="0" rank="0" text="" dxfId="36">
      <formula>#ref!="YES"</formula>
    </cfRule>
  </conditionalFormatting>
  <conditionalFormatting sqref="G177">
    <cfRule type="expression" priority="7499" aboveAverage="0" equalAverage="0" bottom="0" percent="0" rank="0" text="" dxfId="36">
      <formula>#ref!="YES"</formula>
    </cfRule>
  </conditionalFormatting>
  <conditionalFormatting sqref="H177">
    <cfRule type="expression" priority="7500" aboveAverage="0" equalAverage="0" bottom="0" percent="0" rank="0" text="" dxfId="36">
      <formula>#ref!="YES"</formula>
    </cfRule>
  </conditionalFormatting>
  <conditionalFormatting sqref="I177">
    <cfRule type="expression" priority="7501" aboveAverage="0" equalAverage="0" bottom="0" percent="0" rank="0" text="" dxfId="36">
      <formula>#ref!="YES"</formula>
    </cfRule>
  </conditionalFormatting>
  <conditionalFormatting sqref="J177">
    <cfRule type="expression" priority="7502" aboveAverage="0" equalAverage="0" bottom="0" percent="0" rank="0" text="" dxfId="36">
      <formula>#ref!="YES"</formula>
    </cfRule>
  </conditionalFormatting>
  <conditionalFormatting sqref="K177">
    <cfRule type="expression" priority="7503" aboveAverage="0" equalAverage="0" bottom="0" percent="0" rank="0" text="" dxfId="36">
      <formula>#ref!="YES"</formula>
    </cfRule>
  </conditionalFormatting>
  <conditionalFormatting sqref="L177">
    <cfRule type="expression" priority="7504" aboveAverage="0" equalAverage="0" bottom="0" percent="0" rank="0" text="" dxfId="36">
      <formula>#ref!="YES"</formula>
    </cfRule>
  </conditionalFormatting>
  <conditionalFormatting sqref="M177">
    <cfRule type="expression" priority="7505" aboveAverage="0" equalAverage="0" bottom="0" percent="0" rank="0" text="" dxfId="36">
      <formula>#ref!="YES"</formula>
    </cfRule>
  </conditionalFormatting>
  <conditionalFormatting sqref="N177">
    <cfRule type="expression" priority="7506" aboveAverage="0" equalAverage="0" bottom="0" percent="0" rank="0" text="" dxfId="36">
      <formula>#ref!="YES"</formula>
    </cfRule>
  </conditionalFormatting>
  <conditionalFormatting sqref="O177">
    <cfRule type="expression" priority="7507" aboveAverage="0" equalAverage="0" bottom="0" percent="0" rank="0" text="" dxfId="36">
      <formula>#ref!="YES"</formula>
    </cfRule>
  </conditionalFormatting>
  <conditionalFormatting sqref="P177">
    <cfRule type="expression" priority="7508" aboveAverage="0" equalAverage="0" bottom="0" percent="0" rank="0" text="" dxfId="36">
      <formula>#ref!="YES"</formula>
    </cfRule>
  </conditionalFormatting>
  <conditionalFormatting sqref="Q177">
    <cfRule type="expression" priority="7509" aboveAverage="0" equalAverage="0" bottom="0" percent="0" rank="0" text="" dxfId="36">
      <formula>#ref!="YES"</formula>
    </cfRule>
  </conditionalFormatting>
  <conditionalFormatting sqref="R177">
    <cfRule type="expression" priority="7510" aboveAverage="0" equalAverage="0" bottom="0" percent="0" rank="0" text="" dxfId="36">
      <formula>#ref!="YES"</formula>
    </cfRule>
  </conditionalFormatting>
  <conditionalFormatting sqref="S177">
    <cfRule type="expression" priority="7511" aboveAverage="0" equalAverage="0" bottom="0" percent="0" rank="0" text="" dxfId="36">
      <formula>#ref!="YES"</formula>
    </cfRule>
  </conditionalFormatting>
  <conditionalFormatting sqref="T177">
    <cfRule type="expression" priority="7512" aboveAverage="0" equalAverage="0" bottom="0" percent="0" rank="0" text="" dxfId="36">
      <formula>#ref!="YES"</formula>
    </cfRule>
  </conditionalFormatting>
  <conditionalFormatting sqref="U177">
    <cfRule type="expression" priority="7513" aboveAverage="0" equalAverage="0" bottom="0" percent="0" rank="0" text="" dxfId="36">
      <formula>#ref!="YES"</formula>
    </cfRule>
  </conditionalFormatting>
  <conditionalFormatting sqref="V177">
    <cfRule type="expression" priority="7514" aboveAverage="0" equalAverage="0" bottom="0" percent="0" rank="0" text="" dxfId="36">
      <formula>#ref!="YES"</formula>
    </cfRule>
  </conditionalFormatting>
  <conditionalFormatting sqref="W177">
    <cfRule type="expression" priority="7515" aboveAverage="0" equalAverage="0" bottom="0" percent="0" rank="0" text="" dxfId="36">
      <formula>#ref!="YES"</formula>
    </cfRule>
  </conditionalFormatting>
  <conditionalFormatting sqref="X177">
    <cfRule type="expression" priority="7516" aboveAverage="0" equalAverage="0" bottom="0" percent="0" rank="0" text="" dxfId="36">
      <formula>#ref!="YES"</formula>
    </cfRule>
  </conditionalFormatting>
  <conditionalFormatting sqref="Y177">
    <cfRule type="expression" priority="7517" aboveAverage="0" equalAverage="0" bottom="0" percent="0" rank="0" text="" dxfId="36">
      <formula>#ref!="YES"</formula>
    </cfRule>
  </conditionalFormatting>
  <conditionalFormatting sqref="Z177">
    <cfRule type="expression" priority="7518" aboveAverage="0" equalAverage="0" bottom="0" percent="0" rank="0" text="" dxfId="36">
      <formula>#ref!="YES"</formula>
    </cfRule>
  </conditionalFormatting>
  <conditionalFormatting sqref="AA177">
    <cfRule type="expression" priority="7519" aboveAverage="0" equalAverage="0" bottom="0" percent="0" rank="0" text="" dxfId="36">
      <formula>#ref!="YES"</formula>
    </cfRule>
  </conditionalFormatting>
  <conditionalFormatting sqref="AB177">
    <cfRule type="expression" priority="7520" aboveAverage="0" equalAverage="0" bottom="0" percent="0" rank="0" text="" dxfId="36">
      <formula>#ref!="YES"</formula>
    </cfRule>
  </conditionalFormatting>
  <conditionalFormatting sqref="AC177">
    <cfRule type="expression" priority="7521" aboveAverage="0" equalAverage="0" bottom="0" percent="0" rank="0" text="" dxfId="36">
      <formula>#ref!="YES"</formula>
    </cfRule>
  </conditionalFormatting>
  <conditionalFormatting sqref="AD177">
    <cfRule type="expression" priority="7522" aboveAverage="0" equalAverage="0" bottom="0" percent="0" rank="0" text="" dxfId="36">
      <formula>#ref!="YES"</formula>
    </cfRule>
  </conditionalFormatting>
  <conditionalFormatting sqref="AE177">
    <cfRule type="expression" priority="7523" aboveAverage="0" equalAverage="0" bottom="0" percent="0" rank="0" text="" dxfId="36">
      <formula>#ref!="YES"</formula>
    </cfRule>
  </conditionalFormatting>
  <conditionalFormatting sqref="AF177">
    <cfRule type="expression" priority="7524" aboveAverage="0" equalAverage="0" bottom="0" percent="0" rank="0" text="" dxfId="36">
      <formula>#ref!="YES"</formula>
    </cfRule>
  </conditionalFormatting>
  <conditionalFormatting sqref="AG177">
    <cfRule type="expression" priority="7525" aboveAverage="0" equalAverage="0" bottom="0" percent="0" rank="0" text="" dxfId="36">
      <formula>#ref!="YES"</formula>
    </cfRule>
  </conditionalFormatting>
  <conditionalFormatting sqref="AH177">
    <cfRule type="expression" priority="7526" aboveAverage="0" equalAverage="0" bottom="0" percent="0" rank="0" text="" dxfId="36">
      <formula>#ref!="YES"</formula>
    </cfRule>
  </conditionalFormatting>
  <conditionalFormatting sqref="AI177">
    <cfRule type="expression" priority="7527" aboveAverage="0" equalAverage="0" bottom="0" percent="0" rank="0" text="" dxfId="36">
      <formula>#ref!="YES"</formula>
    </cfRule>
  </conditionalFormatting>
  <conditionalFormatting sqref="AJ177">
    <cfRule type="expression" priority="7528" aboveAverage="0" equalAverage="0" bottom="0" percent="0" rank="0" text="" dxfId="36">
      <formula>#ref!="YES"</formula>
    </cfRule>
  </conditionalFormatting>
  <conditionalFormatting sqref="B178">
    <cfRule type="expression" priority="7529" aboveAverage="0" equalAverage="0" bottom="0" percent="0" rank="0" text="" dxfId="36">
      <formula>#ref!="YES"</formula>
    </cfRule>
  </conditionalFormatting>
  <conditionalFormatting sqref="C178">
    <cfRule type="expression" priority="7530" aboveAverage="0" equalAverage="0" bottom="0" percent="0" rank="0" text="" dxfId="36">
      <formula>#ref!="YES"</formula>
    </cfRule>
  </conditionalFormatting>
  <conditionalFormatting sqref="D178">
    <cfRule type="expression" priority="7531" aboveAverage="0" equalAverage="0" bottom="0" percent="0" rank="0" text="" dxfId="36">
      <formula>#ref!="YES"</formula>
    </cfRule>
  </conditionalFormatting>
  <conditionalFormatting sqref="E178">
    <cfRule type="expression" priority="7532" aboveAverage="0" equalAverage="0" bottom="0" percent="0" rank="0" text="" dxfId="36">
      <formula>#ref!="YES"</formula>
    </cfRule>
  </conditionalFormatting>
  <conditionalFormatting sqref="F178">
    <cfRule type="expression" priority="7533" aboveAverage="0" equalAverage="0" bottom="0" percent="0" rank="0" text="" dxfId="36">
      <formula>#ref!="YES"</formula>
    </cfRule>
  </conditionalFormatting>
  <conditionalFormatting sqref="G178">
    <cfRule type="expression" priority="7534" aboveAverage="0" equalAverage="0" bottom="0" percent="0" rank="0" text="" dxfId="36">
      <formula>#ref!="YES"</formula>
    </cfRule>
  </conditionalFormatting>
  <conditionalFormatting sqref="H178">
    <cfRule type="expression" priority="7535" aboveAverage="0" equalAverage="0" bottom="0" percent="0" rank="0" text="" dxfId="36">
      <formula>#ref!="YES"</formula>
    </cfRule>
  </conditionalFormatting>
  <conditionalFormatting sqref="I178">
    <cfRule type="expression" priority="7536" aboveAverage="0" equalAverage="0" bottom="0" percent="0" rank="0" text="" dxfId="36">
      <formula>#ref!="YES"</formula>
    </cfRule>
  </conditionalFormatting>
  <conditionalFormatting sqref="J178">
    <cfRule type="expression" priority="7537" aboveAverage="0" equalAverage="0" bottom="0" percent="0" rank="0" text="" dxfId="36">
      <formula>#ref!="YES"</formula>
    </cfRule>
  </conditionalFormatting>
  <conditionalFormatting sqref="K178">
    <cfRule type="expression" priority="7538" aboveAverage="0" equalAverage="0" bottom="0" percent="0" rank="0" text="" dxfId="36">
      <formula>#ref!="YES"</formula>
    </cfRule>
  </conditionalFormatting>
  <conditionalFormatting sqref="L178">
    <cfRule type="expression" priority="7539" aboveAverage="0" equalAverage="0" bottom="0" percent="0" rank="0" text="" dxfId="36">
      <formula>#ref!="YES"</formula>
    </cfRule>
  </conditionalFormatting>
  <conditionalFormatting sqref="M178">
    <cfRule type="expression" priority="7540" aboveAverage="0" equalAverage="0" bottom="0" percent="0" rank="0" text="" dxfId="36">
      <formula>#ref!="YES"</formula>
    </cfRule>
  </conditionalFormatting>
  <conditionalFormatting sqref="N178">
    <cfRule type="expression" priority="7541" aboveAverage="0" equalAverage="0" bottom="0" percent="0" rank="0" text="" dxfId="36">
      <formula>#ref!="YES"</formula>
    </cfRule>
  </conditionalFormatting>
  <conditionalFormatting sqref="O178">
    <cfRule type="expression" priority="7542" aboveAverage="0" equalAverage="0" bottom="0" percent="0" rank="0" text="" dxfId="36">
      <formula>#ref!="YES"</formula>
    </cfRule>
  </conditionalFormatting>
  <conditionalFormatting sqref="P178">
    <cfRule type="expression" priority="7543" aboveAverage="0" equalAverage="0" bottom="0" percent="0" rank="0" text="" dxfId="36">
      <formula>#ref!="YES"</formula>
    </cfRule>
  </conditionalFormatting>
  <conditionalFormatting sqref="Q178">
    <cfRule type="expression" priority="7544" aboveAverage="0" equalAverage="0" bottom="0" percent="0" rank="0" text="" dxfId="36">
      <formula>#ref!="YES"</formula>
    </cfRule>
  </conditionalFormatting>
  <conditionalFormatting sqref="R178">
    <cfRule type="expression" priority="7545" aboveAverage="0" equalAverage="0" bottom="0" percent="0" rank="0" text="" dxfId="36">
      <formula>#ref!="YES"</formula>
    </cfRule>
  </conditionalFormatting>
  <conditionalFormatting sqref="S178">
    <cfRule type="expression" priority="7546" aboveAverage="0" equalAverage="0" bottom="0" percent="0" rank="0" text="" dxfId="36">
      <formula>#ref!="YES"</formula>
    </cfRule>
  </conditionalFormatting>
  <conditionalFormatting sqref="T178">
    <cfRule type="expression" priority="7547" aboveAverage="0" equalAverage="0" bottom="0" percent="0" rank="0" text="" dxfId="36">
      <formula>#ref!="YES"</formula>
    </cfRule>
  </conditionalFormatting>
  <conditionalFormatting sqref="U178">
    <cfRule type="expression" priority="7548" aboveAverage="0" equalAverage="0" bottom="0" percent="0" rank="0" text="" dxfId="36">
      <formula>#ref!="YES"</formula>
    </cfRule>
  </conditionalFormatting>
  <conditionalFormatting sqref="V178">
    <cfRule type="expression" priority="7549" aboveAverage="0" equalAverage="0" bottom="0" percent="0" rank="0" text="" dxfId="36">
      <formula>#ref!="YES"</formula>
    </cfRule>
  </conditionalFormatting>
  <conditionalFormatting sqref="W178">
    <cfRule type="expression" priority="7550" aboveAverage="0" equalAverage="0" bottom="0" percent="0" rank="0" text="" dxfId="36">
      <formula>#ref!="YES"</formula>
    </cfRule>
  </conditionalFormatting>
  <conditionalFormatting sqref="X178">
    <cfRule type="expression" priority="7551" aboveAverage="0" equalAverage="0" bottom="0" percent="0" rank="0" text="" dxfId="36">
      <formula>#ref!="YES"</formula>
    </cfRule>
  </conditionalFormatting>
  <conditionalFormatting sqref="Y178">
    <cfRule type="expression" priority="7552" aboveAverage="0" equalAverage="0" bottom="0" percent="0" rank="0" text="" dxfId="36">
      <formula>#ref!="YES"</formula>
    </cfRule>
  </conditionalFormatting>
  <conditionalFormatting sqref="Z178">
    <cfRule type="expression" priority="7553" aboveAverage="0" equalAverage="0" bottom="0" percent="0" rank="0" text="" dxfId="36">
      <formula>#ref!="YES"</formula>
    </cfRule>
  </conditionalFormatting>
  <conditionalFormatting sqref="AA178">
    <cfRule type="expression" priority="7554" aboveAverage="0" equalAverage="0" bottom="0" percent="0" rank="0" text="" dxfId="36">
      <formula>#ref!="YES"</formula>
    </cfRule>
  </conditionalFormatting>
  <conditionalFormatting sqref="AB178">
    <cfRule type="expression" priority="7555" aboveAverage="0" equalAverage="0" bottom="0" percent="0" rank="0" text="" dxfId="36">
      <formula>#ref!="YES"</formula>
    </cfRule>
  </conditionalFormatting>
  <conditionalFormatting sqref="AC178">
    <cfRule type="expression" priority="7556" aboveAverage="0" equalAverage="0" bottom="0" percent="0" rank="0" text="" dxfId="36">
      <formula>#ref!="YES"</formula>
    </cfRule>
  </conditionalFormatting>
  <conditionalFormatting sqref="AD178">
    <cfRule type="expression" priority="7557" aboveAverage="0" equalAverage="0" bottom="0" percent="0" rank="0" text="" dxfId="36">
      <formula>#ref!="YES"</formula>
    </cfRule>
  </conditionalFormatting>
  <conditionalFormatting sqref="AE178">
    <cfRule type="expression" priority="7558" aboveAverage="0" equalAverage="0" bottom="0" percent="0" rank="0" text="" dxfId="36">
      <formula>#ref!="YES"</formula>
    </cfRule>
  </conditionalFormatting>
  <conditionalFormatting sqref="AF178">
    <cfRule type="expression" priority="7559" aboveAverage="0" equalAverage="0" bottom="0" percent="0" rank="0" text="" dxfId="36">
      <formula>#ref!="YES"</formula>
    </cfRule>
  </conditionalFormatting>
  <conditionalFormatting sqref="AG178">
    <cfRule type="expression" priority="7560" aboveAverage="0" equalAverage="0" bottom="0" percent="0" rank="0" text="" dxfId="36">
      <formula>#ref!="YES"</formula>
    </cfRule>
  </conditionalFormatting>
  <conditionalFormatting sqref="AH178">
    <cfRule type="expression" priority="7561" aboveAverage="0" equalAverage="0" bottom="0" percent="0" rank="0" text="" dxfId="36">
      <formula>#ref!="YES"</formula>
    </cfRule>
  </conditionalFormatting>
  <conditionalFormatting sqref="AI178">
    <cfRule type="expression" priority="7562" aboveAverage="0" equalAverage="0" bottom="0" percent="0" rank="0" text="" dxfId="36">
      <formula>#ref!="YES"</formula>
    </cfRule>
  </conditionalFormatting>
  <conditionalFormatting sqref="AJ178">
    <cfRule type="expression" priority="7563" aboveAverage="0" equalAverage="0" bottom="0" percent="0" rank="0" text="" dxfId="36">
      <formula>#ref!="YES"</formula>
    </cfRule>
  </conditionalFormatting>
  <conditionalFormatting sqref="B179">
    <cfRule type="expression" priority="7564" aboveAverage="0" equalAverage="0" bottom="0" percent="0" rank="0" text="" dxfId="36">
      <formula>#ref!="YES"</formula>
    </cfRule>
  </conditionalFormatting>
  <conditionalFormatting sqref="C179">
    <cfRule type="expression" priority="7565" aboveAverage="0" equalAverage="0" bottom="0" percent="0" rank="0" text="" dxfId="36">
      <formula>#ref!="YES"</formula>
    </cfRule>
  </conditionalFormatting>
  <conditionalFormatting sqref="D179">
    <cfRule type="expression" priority="7566" aboveAverage="0" equalAverage="0" bottom="0" percent="0" rank="0" text="" dxfId="36">
      <formula>#ref!="YES"</formula>
    </cfRule>
  </conditionalFormatting>
  <conditionalFormatting sqref="E179">
    <cfRule type="expression" priority="7567" aboveAverage="0" equalAverage="0" bottom="0" percent="0" rank="0" text="" dxfId="36">
      <formula>#ref!="YES"</formula>
    </cfRule>
  </conditionalFormatting>
  <conditionalFormatting sqref="F179">
    <cfRule type="expression" priority="7568" aboveAverage="0" equalAverage="0" bottom="0" percent="0" rank="0" text="" dxfId="36">
      <formula>#ref!="YES"</formula>
    </cfRule>
  </conditionalFormatting>
  <conditionalFormatting sqref="G179">
    <cfRule type="expression" priority="7569" aboveAverage="0" equalAverage="0" bottom="0" percent="0" rank="0" text="" dxfId="36">
      <formula>#ref!="YES"</formula>
    </cfRule>
  </conditionalFormatting>
  <conditionalFormatting sqref="H179">
    <cfRule type="expression" priority="7570" aboveAverage="0" equalAverage="0" bottom="0" percent="0" rank="0" text="" dxfId="36">
      <formula>#ref!="YES"</formula>
    </cfRule>
  </conditionalFormatting>
  <conditionalFormatting sqref="I179">
    <cfRule type="expression" priority="7571" aboveAverage="0" equalAverage="0" bottom="0" percent="0" rank="0" text="" dxfId="36">
      <formula>#ref!="YES"</formula>
    </cfRule>
  </conditionalFormatting>
  <conditionalFormatting sqref="J179">
    <cfRule type="expression" priority="7572" aboveAverage="0" equalAverage="0" bottom="0" percent="0" rank="0" text="" dxfId="36">
      <formula>#ref!="YES"</formula>
    </cfRule>
  </conditionalFormatting>
  <conditionalFormatting sqref="K179">
    <cfRule type="expression" priority="7573" aboveAverage="0" equalAverage="0" bottom="0" percent="0" rank="0" text="" dxfId="36">
      <formula>#ref!="YES"</formula>
    </cfRule>
  </conditionalFormatting>
  <conditionalFormatting sqref="L179">
    <cfRule type="expression" priority="7574" aboveAverage="0" equalAverage="0" bottom="0" percent="0" rank="0" text="" dxfId="36">
      <formula>#ref!="YES"</formula>
    </cfRule>
  </conditionalFormatting>
  <conditionalFormatting sqref="M179">
    <cfRule type="expression" priority="7575" aboveAverage="0" equalAverage="0" bottom="0" percent="0" rank="0" text="" dxfId="36">
      <formula>#ref!="YES"</formula>
    </cfRule>
  </conditionalFormatting>
  <conditionalFormatting sqref="N179">
    <cfRule type="expression" priority="7576" aboveAverage="0" equalAverage="0" bottom="0" percent="0" rank="0" text="" dxfId="36">
      <formula>#ref!="YES"</formula>
    </cfRule>
  </conditionalFormatting>
  <conditionalFormatting sqref="O179">
    <cfRule type="expression" priority="7577" aboveAverage="0" equalAverage="0" bottom="0" percent="0" rank="0" text="" dxfId="36">
      <formula>#ref!="YES"</formula>
    </cfRule>
  </conditionalFormatting>
  <conditionalFormatting sqref="P179">
    <cfRule type="expression" priority="7578" aboveAverage="0" equalAverage="0" bottom="0" percent="0" rank="0" text="" dxfId="36">
      <formula>#ref!="YES"</formula>
    </cfRule>
  </conditionalFormatting>
  <conditionalFormatting sqref="Q179">
    <cfRule type="expression" priority="7579" aboveAverage="0" equalAverage="0" bottom="0" percent="0" rank="0" text="" dxfId="36">
      <formula>#ref!="YES"</formula>
    </cfRule>
  </conditionalFormatting>
  <conditionalFormatting sqref="R179">
    <cfRule type="expression" priority="7580" aboveAverage="0" equalAverage="0" bottom="0" percent="0" rank="0" text="" dxfId="36">
      <formula>#ref!="YES"</formula>
    </cfRule>
  </conditionalFormatting>
  <conditionalFormatting sqref="S179">
    <cfRule type="expression" priority="7581" aboveAverage="0" equalAverage="0" bottom="0" percent="0" rank="0" text="" dxfId="36">
      <formula>#ref!="YES"</formula>
    </cfRule>
  </conditionalFormatting>
  <conditionalFormatting sqref="T179">
    <cfRule type="expression" priority="7582" aboveAverage="0" equalAverage="0" bottom="0" percent="0" rank="0" text="" dxfId="36">
      <formula>#ref!="YES"</formula>
    </cfRule>
  </conditionalFormatting>
  <conditionalFormatting sqref="U179">
    <cfRule type="expression" priority="7583" aboveAverage="0" equalAverage="0" bottom="0" percent="0" rank="0" text="" dxfId="36">
      <formula>#ref!="YES"</formula>
    </cfRule>
  </conditionalFormatting>
  <conditionalFormatting sqref="V179">
    <cfRule type="expression" priority="7584" aboveAverage="0" equalAverage="0" bottom="0" percent="0" rank="0" text="" dxfId="36">
      <formula>#ref!="YES"</formula>
    </cfRule>
  </conditionalFormatting>
  <conditionalFormatting sqref="W179">
    <cfRule type="expression" priority="7585" aboveAverage="0" equalAverage="0" bottom="0" percent="0" rank="0" text="" dxfId="36">
      <formula>#ref!="YES"</formula>
    </cfRule>
  </conditionalFormatting>
  <conditionalFormatting sqref="X179">
    <cfRule type="expression" priority="7586" aboveAverage="0" equalAverage="0" bottom="0" percent="0" rank="0" text="" dxfId="36">
      <formula>#ref!="YES"</formula>
    </cfRule>
  </conditionalFormatting>
  <conditionalFormatting sqref="Y179">
    <cfRule type="expression" priority="7587" aboveAverage="0" equalAverage="0" bottom="0" percent="0" rank="0" text="" dxfId="36">
      <formula>#ref!="YES"</formula>
    </cfRule>
  </conditionalFormatting>
  <conditionalFormatting sqref="Z179">
    <cfRule type="expression" priority="7588" aboveAverage="0" equalAverage="0" bottom="0" percent="0" rank="0" text="" dxfId="36">
      <formula>#ref!="YES"</formula>
    </cfRule>
  </conditionalFormatting>
  <conditionalFormatting sqref="AA179">
    <cfRule type="expression" priority="7589" aboveAverage="0" equalAverage="0" bottom="0" percent="0" rank="0" text="" dxfId="36">
      <formula>#ref!="YES"</formula>
    </cfRule>
  </conditionalFormatting>
  <conditionalFormatting sqref="AB179">
    <cfRule type="expression" priority="7590" aboveAverage="0" equalAverage="0" bottom="0" percent="0" rank="0" text="" dxfId="36">
      <formula>#ref!="YES"</formula>
    </cfRule>
  </conditionalFormatting>
  <conditionalFormatting sqref="AC179">
    <cfRule type="expression" priority="7591" aboveAverage="0" equalAverage="0" bottom="0" percent="0" rank="0" text="" dxfId="36">
      <formula>#ref!="YES"</formula>
    </cfRule>
  </conditionalFormatting>
  <conditionalFormatting sqref="AD179">
    <cfRule type="expression" priority="7592" aboveAverage="0" equalAverage="0" bottom="0" percent="0" rank="0" text="" dxfId="36">
      <formula>#ref!="YES"</formula>
    </cfRule>
  </conditionalFormatting>
  <conditionalFormatting sqref="AE179">
    <cfRule type="expression" priority="7593" aboveAverage="0" equalAverage="0" bottom="0" percent="0" rank="0" text="" dxfId="36">
      <formula>#ref!="YES"</formula>
    </cfRule>
  </conditionalFormatting>
  <conditionalFormatting sqref="AF179">
    <cfRule type="expression" priority="7594" aboveAverage="0" equalAverage="0" bottom="0" percent="0" rank="0" text="" dxfId="36">
      <formula>#ref!="YES"</formula>
    </cfRule>
  </conditionalFormatting>
  <conditionalFormatting sqref="AG179">
    <cfRule type="expression" priority="7595" aboveAverage="0" equalAverage="0" bottom="0" percent="0" rank="0" text="" dxfId="36">
      <formula>#ref!="YES"</formula>
    </cfRule>
  </conditionalFormatting>
  <conditionalFormatting sqref="AH179">
    <cfRule type="expression" priority="7596" aboveAverage="0" equalAverage="0" bottom="0" percent="0" rank="0" text="" dxfId="36">
      <formula>#ref!="YES"</formula>
    </cfRule>
  </conditionalFormatting>
  <conditionalFormatting sqref="AI179">
    <cfRule type="expression" priority="7597" aboveAverage="0" equalAverage="0" bottom="0" percent="0" rank="0" text="" dxfId="36">
      <formula>#ref!="YES"</formula>
    </cfRule>
  </conditionalFormatting>
  <conditionalFormatting sqref="AJ179">
    <cfRule type="expression" priority="7598" aboveAverage="0" equalAverage="0" bottom="0" percent="0" rank="0" text="" dxfId="36">
      <formula>#ref!="YES"</formula>
    </cfRule>
  </conditionalFormatting>
  <conditionalFormatting sqref="B180">
    <cfRule type="expression" priority="7599" aboveAverage="0" equalAverage="0" bottom="0" percent="0" rank="0" text="" dxfId="36">
      <formula>#ref!="YES"</formula>
    </cfRule>
  </conditionalFormatting>
  <conditionalFormatting sqref="C180">
    <cfRule type="expression" priority="7600" aboveAverage="0" equalAverage="0" bottom="0" percent="0" rank="0" text="" dxfId="36">
      <formula>#ref!="YES"</formula>
    </cfRule>
  </conditionalFormatting>
  <conditionalFormatting sqref="D180">
    <cfRule type="expression" priority="7601" aboveAverage="0" equalAverage="0" bottom="0" percent="0" rank="0" text="" dxfId="36">
      <formula>#ref!="YES"</formula>
    </cfRule>
  </conditionalFormatting>
  <conditionalFormatting sqref="E180">
    <cfRule type="expression" priority="7602" aboveAverage="0" equalAverage="0" bottom="0" percent="0" rank="0" text="" dxfId="36">
      <formula>#ref!="YES"</formula>
    </cfRule>
  </conditionalFormatting>
  <conditionalFormatting sqref="F180">
    <cfRule type="expression" priority="7603" aboveAverage="0" equalAverage="0" bottom="0" percent="0" rank="0" text="" dxfId="36">
      <formula>#ref!="YES"</formula>
    </cfRule>
  </conditionalFormatting>
  <conditionalFormatting sqref="G180">
    <cfRule type="expression" priority="7604" aboveAverage="0" equalAverage="0" bottom="0" percent="0" rank="0" text="" dxfId="36">
      <formula>#ref!="YES"</formula>
    </cfRule>
  </conditionalFormatting>
  <conditionalFormatting sqref="H180">
    <cfRule type="expression" priority="7605" aboveAverage="0" equalAverage="0" bottom="0" percent="0" rank="0" text="" dxfId="36">
      <formula>#ref!="YES"</formula>
    </cfRule>
  </conditionalFormatting>
  <conditionalFormatting sqref="I180">
    <cfRule type="expression" priority="7606" aboveAverage="0" equalAverage="0" bottom="0" percent="0" rank="0" text="" dxfId="36">
      <formula>#ref!="YES"</formula>
    </cfRule>
  </conditionalFormatting>
  <conditionalFormatting sqref="J180">
    <cfRule type="expression" priority="7607" aboveAverage="0" equalAverage="0" bottom="0" percent="0" rank="0" text="" dxfId="36">
      <formula>#ref!="YES"</formula>
    </cfRule>
  </conditionalFormatting>
  <conditionalFormatting sqref="K180">
    <cfRule type="expression" priority="7608" aboveAverage="0" equalAverage="0" bottom="0" percent="0" rank="0" text="" dxfId="36">
      <formula>#ref!="YES"</formula>
    </cfRule>
  </conditionalFormatting>
  <conditionalFormatting sqref="L180">
    <cfRule type="expression" priority="7609" aboveAverage="0" equalAverage="0" bottom="0" percent="0" rank="0" text="" dxfId="36">
      <formula>#ref!="YES"</formula>
    </cfRule>
  </conditionalFormatting>
  <conditionalFormatting sqref="M180">
    <cfRule type="expression" priority="7610" aboveAverage="0" equalAverage="0" bottom="0" percent="0" rank="0" text="" dxfId="36">
      <formula>#ref!="YES"</formula>
    </cfRule>
  </conditionalFormatting>
  <conditionalFormatting sqref="N180">
    <cfRule type="expression" priority="7611" aboveAverage="0" equalAverage="0" bottom="0" percent="0" rank="0" text="" dxfId="36">
      <formula>#ref!="YES"</formula>
    </cfRule>
  </conditionalFormatting>
  <conditionalFormatting sqref="O180">
    <cfRule type="expression" priority="7612" aboveAverage="0" equalAverage="0" bottom="0" percent="0" rank="0" text="" dxfId="36">
      <formula>#ref!="YES"</formula>
    </cfRule>
  </conditionalFormatting>
  <conditionalFormatting sqref="P180">
    <cfRule type="expression" priority="7613" aboveAverage="0" equalAverage="0" bottom="0" percent="0" rank="0" text="" dxfId="36">
      <formula>#ref!="YES"</formula>
    </cfRule>
  </conditionalFormatting>
  <conditionalFormatting sqref="Q180">
    <cfRule type="expression" priority="7614" aboveAverage="0" equalAverage="0" bottom="0" percent="0" rank="0" text="" dxfId="36">
      <formula>#ref!="YES"</formula>
    </cfRule>
  </conditionalFormatting>
  <conditionalFormatting sqref="R180">
    <cfRule type="expression" priority="7615" aboveAverage="0" equalAverage="0" bottom="0" percent="0" rank="0" text="" dxfId="36">
      <formula>#ref!="YES"</formula>
    </cfRule>
  </conditionalFormatting>
  <conditionalFormatting sqref="S180">
    <cfRule type="expression" priority="7616" aboveAverage="0" equalAverage="0" bottom="0" percent="0" rank="0" text="" dxfId="36">
      <formula>#ref!="YES"</formula>
    </cfRule>
  </conditionalFormatting>
  <conditionalFormatting sqref="T180">
    <cfRule type="expression" priority="7617" aboveAverage="0" equalAverage="0" bottom="0" percent="0" rank="0" text="" dxfId="36">
      <formula>#ref!="YES"</formula>
    </cfRule>
  </conditionalFormatting>
  <conditionalFormatting sqref="U180">
    <cfRule type="expression" priority="7618" aboveAverage="0" equalAverage="0" bottom="0" percent="0" rank="0" text="" dxfId="36">
      <formula>#ref!="YES"</formula>
    </cfRule>
  </conditionalFormatting>
  <conditionalFormatting sqref="V180">
    <cfRule type="expression" priority="7619" aboveAverage="0" equalAverage="0" bottom="0" percent="0" rank="0" text="" dxfId="36">
      <formula>#ref!="YES"</formula>
    </cfRule>
  </conditionalFormatting>
  <conditionalFormatting sqref="W180">
    <cfRule type="expression" priority="7620" aboveAverage="0" equalAverage="0" bottom="0" percent="0" rank="0" text="" dxfId="36">
      <formula>#ref!="YES"</formula>
    </cfRule>
  </conditionalFormatting>
  <conditionalFormatting sqref="X180">
    <cfRule type="expression" priority="7621" aboveAverage="0" equalAverage="0" bottom="0" percent="0" rank="0" text="" dxfId="36">
      <formula>#ref!="YES"</formula>
    </cfRule>
  </conditionalFormatting>
  <conditionalFormatting sqref="Y180">
    <cfRule type="expression" priority="7622" aboveAverage="0" equalAverage="0" bottom="0" percent="0" rank="0" text="" dxfId="36">
      <formula>#ref!="YES"</formula>
    </cfRule>
  </conditionalFormatting>
  <conditionalFormatting sqref="Z180">
    <cfRule type="expression" priority="7623" aboveAverage="0" equalAverage="0" bottom="0" percent="0" rank="0" text="" dxfId="36">
      <formula>#ref!="YES"</formula>
    </cfRule>
  </conditionalFormatting>
  <conditionalFormatting sqref="AA180">
    <cfRule type="expression" priority="7624" aboveAverage="0" equalAverage="0" bottom="0" percent="0" rank="0" text="" dxfId="36">
      <formula>#ref!="YES"</formula>
    </cfRule>
  </conditionalFormatting>
  <conditionalFormatting sqref="AB180">
    <cfRule type="expression" priority="7625" aboveAverage="0" equalAverage="0" bottom="0" percent="0" rank="0" text="" dxfId="36">
      <formula>#ref!="YES"</formula>
    </cfRule>
  </conditionalFormatting>
  <conditionalFormatting sqref="AC180">
    <cfRule type="expression" priority="7626" aboveAverage="0" equalAverage="0" bottom="0" percent="0" rank="0" text="" dxfId="36">
      <formula>#ref!="YES"</formula>
    </cfRule>
  </conditionalFormatting>
  <conditionalFormatting sqref="AD180">
    <cfRule type="expression" priority="7627" aboveAverage="0" equalAverage="0" bottom="0" percent="0" rank="0" text="" dxfId="36">
      <formula>#ref!="YES"</formula>
    </cfRule>
  </conditionalFormatting>
  <conditionalFormatting sqref="AE180">
    <cfRule type="expression" priority="7628" aboveAverage="0" equalAverage="0" bottom="0" percent="0" rank="0" text="" dxfId="36">
      <formula>#ref!="YES"</formula>
    </cfRule>
  </conditionalFormatting>
  <conditionalFormatting sqref="AF180">
    <cfRule type="expression" priority="7629" aboveAverage="0" equalAverage="0" bottom="0" percent="0" rank="0" text="" dxfId="36">
      <formula>#ref!="YES"</formula>
    </cfRule>
  </conditionalFormatting>
  <conditionalFormatting sqref="AG180">
    <cfRule type="expression" priority="7630" aboveAverage="0" equalAverage="0" bottom="0" percent="0" rank="0" text="" dxfId="36">
      <formula>#ref!="YES"</formula>
    </cfRule>
  </conditionalFormatting>
  <conditionalFormatting sqref="AH180">
    <cfRule type="expression" priority="7631" aboveAverage="0" equalAverage="0" bottom="0" percent="0" rank="0" text="" dxfId="36">
      <formula>#ref!="YES"</formula>
    </cfRule>
  </conditionalFormatting>
  <conditionalFormatting sqref="AI180">
    <cfRule type="expression" priority="7632" aboveAverage="0" equalAverage="0" bottom="0" percent="0" rank="0" text="" dxfId="36">
      <formula>#ref!="YES"</formula>
    </cfRule>
  </conditionalFormatting>
  <conditionalFormatting sqref="AJ180">
    <cfRule type="expression" priority="7633" aboveAverage="0" equalAverage="0" bottom="0" percent="0" rank="0" text="" dxfId="36">
      <formula>#ref!="YES"</formula>
    </cfRule>
  </conditionalFormatting>
  <conditionalFormatting sqref="B181">
    <cfRule type="expression" priority="7634" aboveAverage="0" equalAverage="0" bottom="0" percent="0" rank="0" text="" dxfId="36">
      <formula>#ref!="YES"</formula>
    </cfRule>
  </conditionalFormatting>
  <conditionalFormatting sqref="C181">
    <cfRule type="expression" priority="7635" aboveAverage="0" equalAverage="0" bottom="0" percent="0" rank="0" text="" dxfId="36">
      <formula>#ref!="YES"</formula>
    </cfRule>
  </conditionalFormatting>
  <conditionalFormatting sqref="D181">
    <cfRule type="expression" priority="7636" aboveAverage="0" equalAverage="0" bottom="0" percent="0" rank="0" text="" dxfId="36">
      <formula>#ref!="YES"</formula>
    </cfRule>
  </conditionalFormatting>
  <conditionalFormatting sqref="E181">
    <cfRule type="expression" priority="7637" aboveAverage="0" equalAverage="0" bottom="0" percent="0" rank="0" text="" dxfId="36">
      <formula>#ref!="YES"</formula>
    </cfRule>
  </conditionalFormatting>
  <conditionalFormatting sqref="F181">
    <cfRule type="expression" priority="7638" aboveAverage="0" equalAverage="0" bottom="0" percent="0" rank="0" text="" dxfId="36">
      <formula>#ref!="YES"</formula>
    </cfRule>
  </conditionalFormatting>
  <conditionalFormatting sqref="G181">
    <cfRule type="expression" priority="7639" aboveAverage="0" equalAverage="0" bottom="0" percent="0" rank="0" text="" dxfId="36">
      <formula>#ref!="YES"</formula>
    </cfRule>
  </conditionalFormatting>
  <conditionalFormatting sqref="H181">
    <cfRule type="expression" priority="7640" aboveAverage="0" equalAverage="0" bottom="0" percent="0" rank="0" text="" dxfId="36">
      <formula>#ref!="YES"</formula>
    </cfRule>
  </conditionalFormatting>
  <conditionalFormatting sqref="I181">
    <cfRule type="expression" priority="7641" aboveAverage="0" equalAverage="0" bottom="0" percent="0" rank="0" text="" dxfId="36">
      <formula>#ref!="YES"</formula>
    </cfRule>
  </conditionalFormatting>
  <conditionalFormatting sqref="J181">
    <cfRule type="expression" priority="7642" aboveAverage="0" equalAverage="0" bottom="0" percent="0" rank="0" text="" dxfId="36">
      <formula>#ref!="YES"</formula>
    </cfRule>
  </conditionalFormatting>
  <conditionalFormatting sqref="K181">
    <cfRule type="expression" priority="7643" aboveAverage="0" equalAverage="0" bottom="0" percent="0" rank="0" text="" dxfId="36">
      <formula>#ref!="YES"</formula>
    </cfRule>
  </conditionalFormatting>
  <conditionalFormatting sqref="L181">
    <cfRule type="expression" priority="7644" aboveAverage="0" equalAverage="0" bottom="0" percent="0" rank="0" text="" dxfId="36">
      <formula>#ref!="YES"</formula>
    </cfRule>
  </conditionalFormatting>
  <conditionalFormatting sqref="M181">
    <cfRule type="expression" priority="7645" aboveAverage="0" equalAverage="0" bottom="0" percent="0" rank="0" text="" dxfId="36">
      <formula>#ref!="YES"</formula>
    </cfRule>
  </conditionalFormatting>
  <conditionalFormatting sqref="N181">
    <cfRule type="expression" priority="7646" aboveAverage="0" equalAverage="0" bottom="0" percent="0" rank="0" text="" dxfId="36">
      <formula>#ref!="YES"</formula>
    </cfRule>
  </conditionalFormatting>
  <conditionalFormatting sqref="O181">
    <cfRule type="expression" priority="7647" aboveAverage="0" equalAverage="0" bottom="0" percent="0" rank="0" text="" dxfId="36">
      <formula>#ref!="YES"</formula>
    </cfRule>
  </conditionalFormatting>
  <conditionalFormatting sqref="P181">
    <cfRule type="expression" priority="7648" aboveAverage="0" equalAverage="0" bottom="0" percent="0" rank="0" text="" dxfId="36">
      <formula>#ref!="YES"</formula>
    </cfRule>
  </conditionalFormatting>
  <conditionalFormatting sqref="Q181">
    <cfRule type="expression" priority="7649" aboveAverage="0" equalAverage="0" bottom="0" percent="0" rank="0" text="" dxfId="36">
      <formula>#ref!="YES"</formula>
    </cfRule>
  </conditionalFormatting>
  <conditionalFormatting sqref="R181">
    <cfRule type="expression" priority="7650" aboveAverage="0" equalAverage="0" bottom="0" percent="0" rank="0" text="" dxfId="36">
      <formula>#ref!="YES"</formula>
    </cfRule>
  </conditionalFormatting>
  <conditionalFormatting sqref="S181">
    <cfRule type="expression" priority="7651" aboveAverage="0" equalAverage="0" bottom="0" percent="0" rank="0" text="" dxfId="36">
      <formula>#ref!="YES"</formula>
    </cfRule>
  </conditionalFormatting>
  <conditionalFormatting sqref="T181">
    <cfRule type="expression" priority="7652" aboveAverage="0" equalAverage="0" bottom="0" percent="0" rank="0" text="" dxfId="36">
      <formula>#ref!="YES"</formula>
    </cfRule>
  </conditionalFormatting>
  <conditionalFormatting sqref="U181">
    <cfRule type="expression" priority="7653" aboveAverage="0" equalAverage="0" bottom="0" percent="0" rank="0" text="" dxfId="36">
      <formula>#ref!="YES"</formula>
    </cfRule>
  </conditionalFormatting>
  <conditionalFormatting sqref="V181">
    <cfRule type="expression" priority="7654" aboveAverage="0" equalAverage="0" bottom="0" percent="0" rank="0" text="" dxfId="36">
      <formula>#ref!="YES"</formula>
    </cfRule>
  </conditionalFormatting>
  <conditionalFormatting sqref="W181">
    <cfRule type="expression" priority="7655" aboveAverage="0" equalAverage="0" bottom="0" percent="0" rank="0" text="" dxfId="36">
      <formula>#ref!="YES"</formula>
    </cfRule>
  </conditionalFormatting>
  <conditionalFormatting sqref="X181">
    <cfRule type="expression" priority="7656" aboveAverage="0" equalAverage="0" bottom="0" percent="0" rank="0" text="" dxfId="36">
      <formula>#ref!="YES"</formula>
    </cfRule>
  </conditionalFormatting>
  <conditionalFormatting sqref="Y181">
    <cfRule type="expression" priority="7657" aboveAverage="0" equalAverage="0" bottom="0" percent="0" rank="0" text="" dxfId="36">
      <formula>#ref!="YES"</formula>
    </cfRule>
  </conditionalFormatting>
  <conditionalFormatting sqref="Z181">
    <cfRule type="expression" priority="7658" aboveAverage="0" equalAverage="0" bottom="0" percent="0" rank="0" text="" dxfId="36">
      <formula>#ref!="YES"</formula>
    </cfRule>
  </conditionalFormatting>
  <conditionalFormatting sqref="AA181">
    <cfRule type="expression" priority="7659" aboveAverage="0" equalAverage="0" bottom="0" percent="0" rank="0" text="" dxfId="36">
      <formula>#ref!="YES"</formula>
    </cfRule>
  </conditionalFormatting>
  <conditionalFormatting sqref="AB181">
    <cfRule type="expression" priority="7660" aboveAverage="0" equalAverage="0" bottom="0" percent="0" rank="0" text="" dxfId="36">
      <formula>#ref!="YES"</formula>
    </cfRule>
  </conditionalFormatting>
  <conditionalFormatting sqref="AC181">
    <cfRule type="expression" priority="7661" aboveAverage="0" equalAverage="0" bottom="0" percent="0" rank="0" text="" dxfId="36">
      <formula>#ref!="YES"</formula>
    </cfRule>
  </conditionalFormatting>
  <conditionalFormatting sqref="AD181">
    <cfRule type="expression" priority="7662" aboveAverage="0" equalAverage="0" bottom="0" percent="0" rank="0" text="" dxfId="36">
      <formula>#ref!="YES"</formula>
    </cfRule>
  </conditionalFormatting>
  <conditionalFormatting sqref="AE181">
    <cfRule type="expression" priority="7663" aboveAverage="0" equalAverage="0" bottom="0" percent="0" rank="0" text="" dxfId="36">
      <formula>#ref!="YES"</formula>
    </cfRule>
  </conditionalFormatting>
  <conditionalFormatting sqref="AF181">
    <cfRule type="expression" priority="7664" aboveAverage="0" equalAverage="0" bottom="0" percent="0" rank="0" text="" dxfId="36">
      <formula>#ref!="YES"</formula>
    </cfRule>
  </conditionalFormatting>
  <conditionalFormatting sqref="AG181">
    <cfRule type="expression" priority="7665" aboveAverage="0" equalAverage="0" bottom="0" percent="0" rank="0" text="" dxfId="36">
      <formula>#ref!="YES"</formula>
    </cfRule>
  </conditionalFormatting>
  <conditionalFormatting sqref="AH181">
    <cfRule type="expression" priority="7666" aboveAverage="0" equalAverage="0" bottom="0" percent="0" rank="0" text="" dxfId="36">
      <formula>#ref!="YES"</formula>
    </cfRule>
  </conditionalFormatting>
  <conditionalFormatting sqref="AI181">
    <cfRule type="expression" priority="7667" aboveAverage="0" equalAverage="0" bottom="0" percent="0" rank="0" text="" dxfId="36">
      <formula>#ref!="YES"</formula>
    </cfRule>
  </conditionalFormatting>
  <conditionalFormatting sqref="AJ181">
    <cfRule type="expression" priority="7668" aboveAverage="0" equalAverage="0" bottom="0" percent="0" rank="0" text="" dxfId="36">
      <formula>#ref!="YES"</formula>
    </cfRule>
  </conditionalFormatting>
  <conditionalFormatting sqref="B182">
    <cfRule type="expression" priority="7669" aboveAverage="0" equalAverage="0" bottom="0" percent="0" rank="0" text="" dxfId="36">
      <formula>#ref!="YES"</formula>
    </cfRule>
  </conditionalFormatting>
  <conditionalFormatting sqref="C182">
    <cfRule type="expression" priority="7670" aboveAverage="0" equalAverage="0" bottom="0" percent="0" rank="0" text="" dxfId="36">
      <formula>#ref!="YES"</formula>
    </cfRule>
  </conditionalFormatting>
  <conditionalFormatting sqref="D182">
    <cfRule type="expression" priority="7671" aboveAverage="0" equalAverage="0" bottom="0" percent="0" rank="0" text="" dxfId="36">
      <formula>#ref!="YES"</formula>
    </cfRule>
  </conditionalFormatting>
  <conditionalFormatting sqref="E182">
    <cfRule type="expression" priority="7672" aboveAverage="0" equalAverage="0" bottom="0" percent="0" rank="0" text="" dxfId="36">
      <formula>#ref!="YES"</formula>
    </cfRule>
  </conditionalFormatting>
  <conditionalFormatting sqref="F182">
    <cfRule type="expression" priority="7673" aboveAverage="0" equalAverage="0" bottom="0" percent="0" rank="0" text="" dxfId="36">
      <formula>#ref!="YES"</formula>
    </cfRule>
  </conditionalFormatting>
  <conditionalFormatting sqref="G182">
    <cfRule type="expression" priority="7674" aboveAverage="0" equalAverage="0" bottom="0" percent="0" rank="0" text="" dxfId="36">
      <formula>#ref!="YES"</formula>
    </cfRule>
  </conditionalFormatting>
  <conditionalFormatting sqref="H182">
    <cfRule type="expression" priority="7675" aboveAverage="0" equalAverage="0" bottom="0" percent="0" rank="0" text="" dxfId="36">
      <formula>#ref!="YES"</formula>
    </cfRule>
  </conditionalFormatting>
  <conditionalFormatting sqref="I182">
    <cfRule type="expression" priority="7676" aboveAverage="0" equalAverage="0" bottom="0" percent="0" rank="0" text="" dxfId="36">
      <formula>#ref!="YES"</formula>
    </cfRule>
  </conditionalFormatting>
  <conditionalFormatting sqref="J182">
    <cfRule type="expression" priority="7677" aboveAverage="0" equalAverage="0" bottom="0" percent="0" rank="0" text="" dxfId="36">
      <formula>#ref!="YES"</formula>
    </cfRule>
  </conditionalFormatting>
  <conditionalFormatting sqref="K182">
    <cfRule type="expression" priority="7678" aboveAverage="0" equalAverage="0" bottom="0" percent="0" rank="0" text="" dxfId="36">
      <formula>#ref!="YES"</formula>
    </cfRule>
  </conditionalFormatting>
  <conditionalFormatting sqref="L182">
    <cfRule type="expression" priority="7679" aboveAverage="0" equalAverage="0" bottom="0" percent="0" rank="0" text="" dxfId="36">
      <formula>#ref!="YES"</formula>
    </cfRule>
  </conditionalFormatting>
  <conditionalFormatting sqref="M182">
    <cfRule type="expression" priority="7680" aboveAverage="0" equalAverage="0" bottom="0" percent="0" rank="0" text="" dxfId="36">
      <formula>#ref!="YES"</formula>
    </cfRule>
  </conditionalFormatting>
  <conditionalFormatting sqref="N182">
    <cfRule type="expression" priority="7681" aboveAverage="0" equalAverage="0" bottom="0" percent="0" rank="0" text="" dxfId="36">
      <formula>#ref!="YES"</formula>
    </cfRule>
  </conditionalFormatting>
  <conditionalFormatting sqref="O182">
    <cfRule type="expression" priority="7682" aboveAverage="0" equalAverage="0" bottom="0" percent="0" rank="0" text="" dxfId="36">
      <formula>#ref!="YES"</formula>
    </cfRule>
  </conditionalFormatting>
  <conditionalFormatting sqref="P182">
    <cfRule type="expression" priority="7683" aboveAverage="0" equalAverage="0" bottom="0" percent="0" rank="0" text="" dxfId="36">
      <formula>#ref!="YES"</formula>
    </cfRule>
  </conditionalFormatting>
  <conditionalFormatting sqref="Q182">
    <cfRule type="expression" priority="7684" aboveAverage="0" equalAverage="0" bottom="0" percent="0" rank="0" text="" dxfId="36">
      <formula>#ref!="YES"</formula>
    </cfRule>
  </conditionalFormatting>
  <conditionalFormatting sqref="R182">
    <cfRule type="expression" priority="7685" aboveAverage="0" equalAverage="0" bottom="0" percent="0" rank="0" text="" dxfId="36">
      <formula>#ref!="YES"</formula>
    </cfRule>
  </conditionalFormatting>
  <conditionalFormatting sqref="S182">
    <cfRule type="expression" priority="7686" aboveAverage="0" equalAverage="0" bottom="0" percent="0" rank="0" text="" dxfId="36">
      <formula>#ref!="YES"</formula>
    </cfRule>
  </conditionalFormatting>
  <conditionalFormatting sqref="T182">
    <cfRule type="expression" priority="7687" aboveAverage="0" equalAverage="0" bottom="0" percent="0" rank="0" text="" dxfId="36">
      <formula>#ref!="YES"</formula>
    </cfRule>
  </conditionalFormatting>
  <conditionalFormatting sqref="U182">
    <cfRule type="expression" priority="7688" aboveAverage="0" equalAverage="0" bottom="0" percent="0" rank="0" text="" dxfId="36">
      <formula>#ref!="YES"</formula>
    </cfRule>
  </conditionalFormatting>
  <conditionalFormatting sqref="V182">
    <cfRule type="expression" priority="7689" aboveAverage="0" equalAverage="0" bottom="0" percent="0" rank="0" text="" dxfId="36">
      <formula>#ref!="YES"</formula>
    </cfRule>
  </conditionalFormatting>
  <conditionalFormatting sqref="W182">
    <cfRule type="expression" priority="7690" aboveAverage="0" equalAverage="0" bottom="0" percent="0" rank="0" text="" dxfId="36">
      <formula>#ref!="YES"</formula>
    </cfRule>
  </conditionalFormatting>
  <conditionalFormatting sqref="X182">
    <cfRule type="expression" priority="7691" aboveAverage="0" equalAverage="0" bottom="0" percent="0" rank="0" text="" dxfId="36">
      <formula>#ref!="YES"</formula>
    </cfRule>
  </conditionalFormatting>
  <conditionalFormatting sqref="Y182">
    <cfRule type="expression" priority="7692" aboveAverage="0" equalAverage="0" bottom="0" percent="0" rank="0" text="" dxfId="36">
      <formula>#ref!="YES"</formula>
    </cfRule>
  </conditionalFormatting>
  <conditionalFormatting sqref="Z182">
    <cfRule type="expression" priority="7693" aboveAverage="0" equalAverage="0" bottom="0" percent="0" rank="0" text="" dxfId="36">
      <formula>#ref!="YES"</formula>
    </cfRule>
  </conditionalFormatting>
  <conditionalFormatting sqref="AA182">
    <cfRule type="expression" priority="7694" aboveAverage="0" equalAverage="0" bottom="0" percent="0" rank="0" text="" dxfId="36">
      <formula>#ref!="YES"</formula>
    </cfRule>
  </conditionalFormatting>
  <conditionalFormatting sqref="AB182">
    <cfRule type="expression" priority="7695" aboveAverage="0" equalAverage="0" bottom="0" percent="0" rank="0" text="" dxfId="36">
      <formula>#ref!="YES"</formula>
    </cfRule>
  </conditionalFormatting>
  <conditionalFormatting sqref="AC182">
    <cfRule type="expression" priority="7696" aboveAverage="0" equalAverage="0" bottom="0" percent="0" rank="0" text="" dxfId="36">
      <formula>#ref!="YES"</formula>
    </cfRule>
  </conditionalFormatting>
  <conditionalFormatting sqref="AD182">
    <cfRule type="expression" priority="7697" aboveAverage="0" equalAverage="0" bottom="0" percent="0" rank="0" text="" dxfId="36">
      <formula>#ref!="YES"</formula>
    </cfRule>
  </conditionalFormatting>
  <conditionalFormatting sqref="AE182">
    <cfRule type="expression" priority="7698" aboveAverage="0" equalAverage="0" bottom="0" percent="0" rank="0" text="" dxfId="36">
      <formula>#ref!="YES"</formula>
    </cfRule>
  </conditionalFormatting>
  <conditionalFormatting sqref="AF182">
    <cfRule type="expression" priority="7699" aboveAverage="0" equalAverage="0" bottom="0" percent="0" rank="0" text="" dxfId="36">
      <formula>#ref!="YES"</formula>
    </cfRule>
  </conditionalFormatting>
  <conditionalFormatting sqref="AG182">
    <cfRule type="expression" priority="7700" aboveAverage="0" equalAverage="0" bottom="0" percent="0" rank="0" text="" dxfId="36">
      <formula>#ref!="YES"</formula>
    </cfRule>
  </conditionalFormatting>
  <conditionalFormatting sqref="AH182">
    <cfRule type="expression" priority="7701" aboveAverage="0" equalAverage="0" bottom="0" percent="0" rank="0" text="" dxfId="36">
      <formula>#ref!="YES"</formula>
    </cfRule>
  </conditionalFormatting>
  <conditionalFormatting sqref="AI182">
    <cfRule type="expression" priority="7702" aboveAverage="0" equalAverage="0" bottom="0" percent="0" rank="0" text="" dxfId="36">
      <formula>#ref!="YES"</formula>
    </cfRule>
  </conditionalFormatting>
  <conditionalFormatting sqref="AJ182">
    <cfRule type="expression" priority="7703" aboveAverage="0" equalAverage="0" bottom="0" percent="0" rank="0" text="" dxfId="36">
      <formula>#ref!="YES"</formula>
    </cfRule>
  </conditionalFormatting>
  <conditionalFormatting sqref="B183">
    <cfRule type="expression" priority="7704" aboveAverage="0" equalAverage="0" bottom="0" percent="0" rank="0" text="" dxfId="36">
      <formula>#ref!="YES"</formula>
    </cfRule>
  </conditionalFormatting>
  <conditionalFormatting sqref="C183">
    <cfRule type="expression" priority="7705" aboveAverage="0" equalAverage="0" bottom="0" percent="0" rank="0" text="" dxfId="36">
      <formula>#ref!="YES"</formula>
    </cfRule>
  </conditionalFormatting>
  <conditionalFormatting sqref="D183">
    <cfRule type="expression" priority="7706" aboveAverage="0" equalAverage="0" bottom="0" percent="0" rank="0" text="" dxfId="36">
      <formula>#ref!="YES"</formula>
    </cfRule>
  </conditionalFormatting>
  <conditionalFormatting sqref="E183">
    <cfRule type="expression" priority="7707" aboveAverage="0" equalAverage="0" bottom="0" percent="0" rank="0" text="" dxfId="36">
      <formula>#ref!="YES"</formula>
    </cfRule>
  </conditionalFormatting>
  <conditionalFormatting sqref="F183">
    <cfRule type="expression" priority="7708" aboveAverage="0" equalAverage="0" bottom="0" percent="0" rank="0" text="" dxfId="36">
      <formula>#ref!="YES"</formula>
    </cfRule>
  </conditionalFormatting>
  <conditionalFormatting sqref="G183">
    <cfRule type="expression" priority="7709" aboveAverage="0" equalAverage="0" bottom="0" percent="0" rank="0" text="" dxfId="36">
      <formula>#ref!="YES"</formula>
    </cfRule>
  </conditionalFormatting>
  <conditionalFormatting sqref="H183">
    <cfRule type="expression" priority="7710" aboveAverage="0" equalAverage="0" bottom="0" percent="0" rank="0" text="" dxfId="36">
      <formula>#ref!="YES"</formula>
    </cfRule>
  </conditionalFormatting>
  <conditionalFormatting sqref="I183">
    <cfRule type="expression" priority="7711" aboveAverage="0" equalAverage="0" bottom="0" percent="0" rank="0" text="" dxfId="36">
      <formula>#ref!="YES"</formula>
    </cfRule>
  </conditionalFormatting>
  <conditionalFormatting sqref="J183">
    <cfRule type="expression" priority="7712" aboveAverage="0" equalAverage="0" bottom="0" percent="0" rank="0" text="" dxfId="36">
      <formula>#ref!="YES"</formula>
    </cfRule>
  </conditionalFormatting>
  <conditionalFormatting sqref="K183">
    <cfRule type="expression" priority="7713" aboveAverage="0" equalAverage="0" bottom="0" percent="0" rank="0" text="" dxfId="36">
      <formula>#ref!="YES"</formula>
    </cfRule>
  </conditionalFormatting>
  <conditionalFormatting sqref="L183">
    <cfRule type="expression" priority="7714" aboveAverage="0" equalAverage="0" bottom="0" percent="0" rank="0" text="" dxfId="36">
      <formula>#ref!="YES"</formula>
    </cfRule>
  </conditionalFormatting>
  <conditionalFormatting sqref="M183">
    <cfRule type="expression" priority="7715" aboveAverage="0" equalAverage="0" bottom="0" percent="0" rank="0" text="" dxfId="36">
      <formula>#ref!="YES"</formula>
    </cfRule>
  </conditionalFormatting>
  <conditionalFormatting sqref="N183">
    <cfRule type="expression" priority="7716" aboveAverage="0" equalAverage="0" bottom="0" percent="0" rank="0" text="" dxfId="36">
      <formula>#ref!="YES"</formula>
    </cfRule>
  </conditionalFormatting>
  <conditionalFormatting sqref="O183">
    <cfRule type="expression" priority="7717" aboveAverage="0" equalAverage="0" bottom="0" percent="0" rank="0" text="" dxfId="36">
      <formula>#ref!="YES"</formula>
    </cfRule>
  </conditionalFormatting>
  <conditionalFormatting sqref="P183">
    <cfRule type="expression" priority="7718" aboveAverage="0" equalAverage="0" bottom="0" percent="0" rank="0" text="" dxfId="36">
      <formula>#ref!="YES"</formula>
    </cfRule>
  </conditionalFormatting>
  <conditionalFormatting sqref="Q183">
    <cfRule type="expression" priority="7719" aboveAverage="0" equalAverage="0" bottom="0" percent="0" rank="0" text="" dxfId="36">
      <formula>#ref!="YES"</formula>
    </cfRule>
  </conditionalFormatting>
  <conditionalFormatting sqref="R183">
    <cfRule type="expression" priority="7720" aboveAverage="0" equalAverage="0" bottom="0" percent="0" rank="0" text="" dxfId="36">
      <formula>#ref!="YES"</formula>
    </cfRule>
  </conditionalFormatting>
  <conditionalFormatting sqref="S183">
    <cfRule type="expression" priority="7721" aboveAverage="0" equalAverage="0" bottom="0" percent="0" rank="0" text="" dxfId="36">
      <formula>#ref!="YES"</formula>
    </cfRule>
  </conditionalFormatting>
  <conditionalFormatting sqref="T183">
    <cfRule type="expression" priority="7722" aboveAverage="0" equalAverage="0" bottom="0" percent="0" rank="0" text="" dxfId="36">
      <formula>#ref!="YES"</formula>
    </cfRule>
  </conditionalFormatting>
  <conditionalFormatting sqref="U183">
    <cfRule type="expression" priority="7723" aboveAverage="0" equalAverage="0" bottom="0" percent="0" rank="0" text="" dxfId="36">
      <formula>#ref!="YES"</formula>
    </cfRule>
  </conditionalFormatting>
  <conditionalFormatting sqref="V183">
    <cfRule type="expression" priority="7724" aboveAverage="0" equalAverage="0" bottom="0" percent="0" rank="0" text="" dxfId="36">
      <formula>#ref!="YES"</formula>
    </cfRule>
  </conditionalFormatting>
  <conditionalFormatting sqref="W183">
    <cfRule type="expression" priority="7725" aboveAverage="0" equalAverage="0" bottom="0" percent="0" rank="0" text="" dxfId="36">
      <formula>#ref!="YES"</formula>
    </cfRule>
  </conditionalFormatting>
  <conditionalFormatting sqref="X183">
    <cfRule type="expression" priority="7726" aboveAverage="0" equalAverage="0" bottom="0" percent="0" rank="0" text="" dxfId="36">
      <formula>#ref!="YES"</formula>
    </cfRule>
  </conditionalFormatting>
  <conditionalFormatting sqref="Y183">
    <cfRule type="expression" priority="7727" aboveAverage="0" equalAverage="0" bottom="0" percent="0" rank="0" text="" dxfId="36">
      <formula>#ref!="YES"</formula>
    </cfRule>
  </conditionalFormatting>
  <conditionalFormatting sqref="Z183">
    <cfRule type="expression" priority="7728" aboveAverage="0" equalAverage="0" bottom="0" percent="0" rank="0" text="" dxfId="36">
      <formula>#ref!="YES"</formula>
    </cfRule>
  </conditionalFormatting>
  <conditionalFormatting sqref="AA183">
    <cfRule type="expression" priority="7729" aboveAverage="0" equalAverage="0" bottom="0" percent="0" rank="0" text="" dxfId="36">
      <formula>#ref!="YES"</formula>
    </cfRule>
  </conditionalFormatting>
  <conditionalFormatting sqref="AB183">
    <cfRule type="expression" priority="7730" aboveAverage="0" equalAverage="0" bottom="0" percent="0" rank="0" text="" dxfId="36">
      <formula>#ref!="YES"</formula>
    </cfRule>
  </conditionalFormatting>
  <conditionalFormatting sqref="AC183">
    <cfRule type="expression" priority="7731" aboveAverage="0" equalAverage="0" bottom="0" percent="0" rank="0" text="" dxfId="36">
      <formula>#ref!="YES"</formula>
    </cfRule>
  </conditionalFormatting>
  <conditionalFormatting sqref="AD183">
    <cfRule type="expression" priority="7732" aboveAverage="0" equalAverage="0" bottom="0" percent="0" rank="0" text="" dxfId="36">
      <formula>#ref!="YES"</formula>
    </cfRule>
  </conditionalFormatting>
  <conditionalFormatting sqref="AE183">
    <cfRule type="expression" priority="7733" aboveAverage="0" equalAverage="0" bottom="0" percent="0" rank="0" text="" dxfId="36">
      <formula>#ref!="YES"</formula>
    </cfRule>
  </conditionalFormatting>
  <conditionalFormatting sqref="AF183">
    <cfRule type="expression" priority="7734" aboveAverage="0" equalAverage="0" bottom="0" percent="0" rank="0" text="" dxfId="36">
      <formula>#ref!="YES"</formula>
    </cfRule>
  </conditionalFormatting>
  <conditionalFormatting sqref="AG183">
    <cfRule type="expression" priority="7735" aboveAverage="0" equalAverage="0" bottom="0" percent="0" rank="0" text="" dxfId="36">
      <formula>#ref!="YES"</formula>
    </cfRule>
  </conditionalFormatting>
  <conditionalFormatting sqref="AH183">
    <cfRule type="expression" priority="7736" aboveAverage="0" equalAverage="0" bottom="0" percent="0" rank="0" text="" dxfId="36">
      <formula>#ref!="YES"</formula>
    </cfRule>
  </conditionalFormatting>
  <conditionalFormatting sqref="AI183">
    <cfRule type="expression" priority="7737" aboveAverage="0" equalAverage="0" bottom="0" percent="0" rank="0" text="" dxfId="36">
      <formula>#ref!="YES"</formula>
    </cfRule>
  </conditionalFormatting>
  <conditionalFormatting sqref="AJ183">
    <cfRule type="expression" priority="7738" aboveAverage="0" equalAverage="0" bottom="0" percent="0" rank="0" text="" dxfId="36">
      <formula>#ref!="YES"</formula>
    </cfRule>
  </conditionalFormatting>
  <conditionalFormatting sqref="B184">
    <cfRule type="expression" priority="7739" aboveAverage="0" equalAverage="0" bottom="0" percent="0" rank="0" text="" dxfId="36">
      <formula>#ref!="YES"</formula>
    </cfRule>
  </conditionalFormatting>
  <conditionalFormatting sqref="C184">
    <cfRule type="expression" priority="7740" aboveAverage="0" equalAverage="0" bottom="0" percent="0" rank="0" text="" dxfId="36">
      <formula>#ref!="YES"</formula>
    </cfRule>
  </conditionalFormatting>
  <conditionalFormatting sqref="D184">
    <cfRule type="expression" priority="7741" aboveAverage="0" equalAverage="0" bottom="0" percent="0" rank="0" text="" dxfId="36">
      <formula>#ref!="YES"</formula>
    </cfRule>
  </conditionalFormatting>
  <conditionalFormatting sqref="E184">
    <cfRule type="expression" priority="7742" aboveAverage="0" equalAverage="0" bottom="0" percent="0" rank="0" text="" dxfId="36">
      <formula>#ref!="YES"</formula>
    </cfRule>
  </conditionalFormatting>
  <conditionalFormatting sqref="F184">
    <cfRule type="expression" priority="7743" aboveAverage="0" equalAverage="0" bottom="0" percent="0" rank="0" text="" dxfId="36">
      <formula>#ref!="YES"</formula>
    </cfRule>
  </conditionalFormatting>
  <conditionalFormatting sqref="G184">
    <cfRule type="expression" priority="7744" aboveAverage="0" equalAverage="0" bottom="0" percent="0" rank="0" text="" dxfId="36">
      <formula>#ref!="YES"</formula>
    </cfRule>
  </conditionalFormatting>
  <conditionalFormatting sqref="H184">
    <cfRule type="expression" priority="7745" aboveAverage="0" equalAverage="0" bottom="0" percent="0" rank="0" text="" dxfId="36">
      <formula>#ref!="YES"</formula>
    </cfRule>
  </conditionalFormatting>
  <conditionalFormatting sqref="I184">
    <cfRule type="expression" priority="7746" aboveAverage="0" equalAverage="0" bottom="0" percent="0" rank="0" text="" dxfId="36">
      <formula>#ref!="YES"</formula>
    </cfRule>
  </conditionalFormatting>
  <conditionalFormatting sqref="J184">
    <cfRule type="expression" priority="7747" aboveAverage="0" equalAverage="0" bottom="0" percent="0" rank="0" text="" dxfId="36">
      <formula>#ref!="YES"</formula>
    </cfRule>
  </conditionalFormatting>
  <conditionalFormatting sqref="K184">
    <cfRule type="expression" priority="7748" aboveAverage="0" equalAverage="0" bottom="0" percent="0" rank="0" text="" dxfId="36">
      <formula>#ref!="YES"</formula>
    </cfRule>
  </conditionalFormatting>
  <conditionalFormatting sqref="L184">
    <cfRule type="expression" priority="7749" aboveAverage="0" equalAverage="0" bottom="0" percent="0" rank="0" text="" dxfId="36">
      <formula>#ref!="YES"</formula>
    </cfRule>
  </conditionalFormatting>
  <conditionalFormatting sqref="M184">
    <cfRule type="expression" priority="7750" aboveAverage="0" equalAverage="0" bottom="0" percent="0" rank="0" text="" dxfId="36">
      <formula>#ref!="YES"</formula>
    </cfRule>
  </conditionalFormatting>
  <conditionalFormatting sqref="N184">
    <cfRule type="expression" priority="7751" aboveAverage="0" equalAverage="0" bottom="0" percent="0" rank="0" text="" dxfId="36">
      <formula>#ref!="YES"</formula>
    </cfRule>
  </conditionalFormatting>
  <conditionalFormatting sqref="O184">
    <cfRule type="expression" priority="7752" aboveAverage="0" equalAverage="0" bottom="0" percent="0" rank="0" text="" dxfId="36">
      <formula>#ref!="YES"</formula>
    </cfRule>
  </conditionalFormatting>
  <conditionalFormatting sqref="P184">
    <cfRule type="expression" priority="7753" aboveAverage="0" equalAverage="0" bottom="0" percent="0" rank="0" text="" dxfId="36">
      <formula>#ref!="YES"</formula>
    </cfRule>
  </conditionalFormatting>
  <conditionalFormatting sqref="Q184">
    <cfRule type="expression" priority="7754" aboveAverage="0" equalAverage="0" bottom="0" percent="0" rank="0" text="" dxfId="36">
      <formula>#ref!="YES"</formula>
    </cfRule>
  </conditionalFormatting>
  <conditionalFormatting sqref="R184">
    <cfRule type="expression" priority="7755" aboveAverage="0" equalAverage="0" bottom="0" percent="0" rank="0" text="" dxfId="36">
      <formula>#ref!="YES"</formula>
    </cfRule>
  </conditionalFormatting>
  <conditionalFormatting sqref="S184">
    <cfRule type="expression" priority="7756" aboveAverage="0" equalAverage="0" bottom="0" percent="0" rank="0" text="" dxfId="36">
      <formula>#ref!="YES"</formula>
    </cfRule>
  </conditionalFormatting>
  <conditionalFormatting sqref="T184">
    <cfRule type="expression" priority="7757" aboveAverage="0" equalAverage="0" bottom="0" percent="0" rank="0" text="" dxfId="36">
      <formula>#ref!="YES"</formula>
    </cfRule>
  </conditionalFormatting>
  <conditionalFormatting sqref="U184">
    <cfRule type="expression" priority="7758" aboveAverage="0" equalAverage="0" bottom="0" percent="0" rank="0" text="" dxfId="36">
      <formula>#ref!="YES"</formula>
    </cfRule>
  </conditionalFormatting>
  <conditionalFormatting sqref="V184">
    <cfRule type="expression" priority="7759" aboveAverage="0" equalAverage="0" bottom="0" percent="0" rank="0" text="" dxfId="36">
      <formula>#ref!="YES"</formula>
    </cfRule>
  </conditionalFormatting>
  <conditionalFormatting sqref="W184">
    <cfRule type="expression" priority="7760" aboveAverage="0" equalAverage="0" bottom="0" percent="0" rank="0" text="" dxfId="36">
      <formula>#ref!="YES"</formula>
    </cfRule>
  </conditionalFormatting>
  <conditionalFormatting sqref="X184">
    <cfRule type="expression" priority="7761" aboveAverage="0" equalAverage="0" bottom="0" percent="0" rank="0" text="" dxfId="36">
      <formula>#ref!="YES"</formula>
    </cfRule>
  </conditionalFormatting>
  <conditionalFormatting sqref="Y184">
    <cfRule type="expression" priority="7762" aboveAverage="0" equalAverage="0" bottom="0" percent="0" rank="0" text="" dxfId="36">
      <formula>#ref!="YES"</formula>
    </cfRule>
  </conditionalFormatting>
  <conditionalFormatting sqref="Z184">
    <cfRule type="expression" priority="7763" aboveAverage="0" equalAverage="0" bottom="0" percent="0" rank="0" text="" dxfId="36">
      <formula>#ref!="YES"</formula>
    </cfRule>
  </conditionalFormatting>
  <conditionalFormatting sqref="AA184">
    <cfRule type="expression" priority="7764" aboveAverage="0" equalAverage="0" bottom="0" percent="0" rank="0" text="" dxfId="36">
      <formula>#ref!="YES"</formula>
    </cfRule>
  </conditionalFormatting>
  <conditionalFormatting sqref="AB184">
    <cfRule type="expression" priority="7765" aboveAverage="0" equalAverage="0" bottom="0" percent="0" rank="0" text="" dxfId="36">
      <formula>#ref!="YES"</formula>
    </cfRule>
  </conditionalFormatting>
  <conditionalFormatting sqref="AC184">
    <cfRule type="expression" priority="7766" aboveAverage="0" equalAverage="0" bottom="0" percent="0" rank="0" text="" dxfId="36">
      <formula>#ref!="YES"</formula>
    </cfRule>
  </conditionalFormatting>
  <conditionalFormatting sqref="AD184">
    <cfRule type="expression" priority="7767" aboveAverage="0" equalAverage="0" bottom="0" percent="0" rank="0" text="" dxfId="36">
      <formula>#ref!="YES"</formula>
    </cfRule>
  </conditionalFormatting>
  <conditionalFormatting sqref="AE184">
    <cfRule type="expression" priority="7768" aboveAverage="0" equalAverage="0" bottom="0" percent="0" rank="0" text="" dxfId="36">
      <formula>#ref!="YES"</formula>
    </cfRule>
  </conditionalFormatting>
  <conditionalFormatting sqref="AF184">
    <cfRule type="expression" priority="7769" aboveAverage="0" equalAverage="0" bottom="0" percent="0" rank="0" text="" dxfId="36">
      <formula>#ref!="YES"</formula>
    </cfRule>
  </conditionalFormatting>
  <conditionalFormatting sqref="AG184">
    <cfRule type="expression" priority="7770" aboveAverage="0" equalAverage="0" bottom="0" percent="0" rank="0" text="" dxfId="36">
      <formula>#ref!="YES"</formula>
    </cfRule>
  </conditionalFormatting>
  <conditionalFormatting sqref="AH184">
    <cfRule type="expression" priority="7771" aboveAverage="0" equalAverage="0" bottom="0" percent="0" rank="0" text="" dxfId="36">
      <formula>#ref!="YES"</formula>
    </cfRule>
  </conditionalFormatting>
  <conditionalFormatting sqref="AI184">
    <cfRule type="expression" priority="7772" aboveAverage="0" equalAverage="0" bottom="0" percent="0" rank="0" text="" dxfId="36">
      <formula>#ref!="YES"</formula>
    </cfRule>
  </conditionalFormatting>
  <conditionalFormatting sqref="AJ184">
    <cfRule type="expression" priority="7773" aboveAverage="0" equalAverage="0" bottom="0" percent="0" rank="0" text="" dxfId="36">
      <formula>#ref!="YES"</formula>
    </cfRule>
  </conditionalFormatting>
  <conditionalFormatting sqref="B185">
    <cfRule type="expression" priority="7774" aboveAverage="0" equalAverage="0" bottom="0" percent="0" rank="0" text="" dxfId="36">
      <formula>#ref!="YES"</formula>
    </cfRule>
  </conditionalFormatting>
  <conditionalFormatting sqref="C185">
    <cfRule type="expression" priority="7775" aboveAverage="0" equalAverage="0" bottom="0" percent="0" rank="0" text="" dxfId="36">
      <formula>#ref!="YES"</formula>
    </cfRule>
  </conditionalFormatting>
  <conditionalFormatting sqref="D185">
    <cfRule type="expression" priority="7776" aboveAverage="0" equalAverage="0" bottom="0" percent="0" rank="0" text="" dxfId="36">
      <formula>#ref!="YES"</formula>
    </cfRule>
  </conditionalFormatting>
  <conditionalFormatting sqref="E185">
    <cfRule type="expression" priority="7777" aboveAverage="0" equalAverage="0" bottom="0" percent="0" rank="0" text="" dxfId="36">
      <formula>#ref!="YES"</formula>
    </cfRule>
  </conditionalFormatting>
  <conditionalFormatting sqref="F185">
    <cfRule type="expression" priority="7778" aboveAverage="0" equalAverage="0" bottom="0" percent="0" rank="0" text="" dxfId="36">
      <formula>#ref!="YES"</formula>
    </cfRule>
  </conditionalFormatting>
  <conditionalFormatting sqref="G185">
    <cfRule type="expression" priority="7779" aboveAverage="0" equalAverage="0" bottom="0" percent="0" rank="0" text="" dxfId="36">
      <formula>#ref!="YES"</formula>
    </cfRule>
  </conditionalFormatting>
  <conditionalFormatting sqref="H185">
    <cfRule type="expression" priority="7780" aboveAverage="0" equalAverage="0" bottom="0" percent="0" rank="0" text="" dxfId="36">
      <formula>#ref!="YES"</formula>
    </cfRule>
  </conditionalFormatting>
  <conditionalFormatting sqref="I185">
    <cfRule type="expression" priority="7781" aboveAverage="0" equalAverage="0" bottom="0" percent="0" rank="0" text="" dxfId="36">
      <formula>#ref!="YES"</formula>
    </cfRule>
  </conditionalFormatting>
  <conditionalFormatting sqref="J185">
    <cfRule type="expression" priority="7782" aboveAverage="0" equalAverage="0" bottom="0" percent="0" rank="0" text="" dxfId="36">
      <formula>#ref!="YES"</formula>
    </cfRule>
  </conditionalFormatting>
  <conditionalFormatting sqref="K185">
    <cfRule type="expression" priority="7783" aboveAverage="0" equalAverage="0" bottom="0" percent="0" rank="0" text="" dxfId="36">
      <formula>#ref!="YES"</formula>
    </cfRule>
  </conditionalFormatting>
  <conditionalFormatting sqref="L185">
    <cfRule type="expression" priority="7784" aboveAverage="0" equalAverage="0" bottom="0" percent="0" rank="0" text="" dxfId="36">
      <formula>#ref!="YES"</formula>
    </cfRule>
  </conditionalFormatting>
  <conditionalFormatting sqref="M185">
    <cfRule type="expression" priority="7785" aboveAverage="0" equalAverage="0" bottom="0" percent="0" rank="0" text="" dxfId="36">
      <formula>#ref!="YES"</formula>
    </cfRule>
  </conditionalFormatting>
  <conditionalFormatting sqref="N185">
    <cfRule type="expression" priority="7786" aboveAverage="0" equalAverage="0" bottom="0" percent="0" rank="0" text="" dxfId="36">
      <formula>#ref!="YES"</formula>
    </cfRule>
  </conditionalFormatting>
  <conditionalFormatting sqref="O185">
    <cfRule type="expression" priority="7787" aboveAverage="0" equalAverage="0" bottom="0" percent="0" rank="0" text="" dxfId="36">
      <formula>#ref!="YES"</formula>
    </cfRule>
  </conditionalFormatting>
  <conditionalFormatting sqref="P185">
    <cfRule type="expression" priority="7788" aboveAverage="0" equalAverage="0" bottom="0" percent="0" rank="0" text="" dxfId="36">
      <formula>#ref!="YES"</formula>
    </cfRule>
  </conditionalFormatting>
  <conditionalFormatting sqref="Q185">
    <cfRule type="expression" priority="7789" aboveAverage="0" equalAverage="0" bottom="0" percent="0" rank="0" text="" dxfId="36">
      <formula>#ref!="YES"</formula>
    </cfRule>
  </conditionalFormatting>
  <conditionalFormatting sqref="R185">
    <cfRule type="expression" priority="7790" aboveAverage="0" equalAverage="0" bottom="0" percent="0" rank="0" text="" dxfId="36">
      <formula>#ref!="YES"</formula>
    </cfRule>
  </conditionalFormatting>
  <conditionalFormatting sqref="S185">
    <cfRule type="expression" priority="7791" aboveAverage="0" equalAverage="0" bottom="0" percent="0" rank="0" text="" dxfId="36">
      <formula>#ref!="YES"</formula>
    </cfRule>
  </conditionalFormatting>
  <conditionalFormatting sqref="T185">
    <cfRule type="expression" priority="7792" aboveAverage="0" equalAverage="0" bottom="0" percent="0" rank="0" text="" dxfId="36">
      <formula>#ref!="YES"</formula>
    </cfRule>
  </conditionalFormatting>
  <conditionalFormatting sqref="U185">
    <cfRule type="expression" priority="7793" aboveAverage="0" equalAverage="0" bottom="0" percent="0" rank="0" text="" dxfId="36">
      <formula>#ref!="YES"</formula>
    </cfRule>
  </conditionalFormatting>
  <conditionalFormatting sqref="V185">
    <cfRule type="expression" priority="7794" aboveAverage="0" equalAverage="0" bottom="0" percent="0" rank="0" text="" dxfId="36">
      <formula>#ref!="YES"</formula>
    </cfRule>
  </conditionalFormatting>
  <conditionalFormatting sqref="W185">
    <cfRule type="expression" priority="7795" aboveAverage="0" equalAverage="0" bottom="0" percent="0" rank="0" text="" dxfId="36">
      <formula>#ref!="YES"</formula>
    </cfRule>
  </conditionalFormatting>
  <conditionalFormatting sqref="X185">
    <cfRule type="expression" priority="7796" aboveAverage="0" equalAverage="0" bottom="0" percent="0" rank="0" text="" dxfId="36">
      <formula>#ref!="YES"</formula>
    </cfRule>
  </conditionalFormatting>
  <conditionalFormatting sqref="Y185">
    <cfRule type="expression" priority="7797" aboveAverage="0" equalAverage="0" bottom="0" percent="0" rank="0" text="" dxfId="36">
      <formula>#ref!="YES"</formula>
    </cfRule>
  </conditionalFormatting>
  <conditionalFormatting sqref="Z185">
    <cfRule type="expression" priority="7798" aboveAverage="0" equalAverage="0" bottom="0" percent="0" rank="0" text="" dxfId="36">
      <formula>#ref!="YES"</formula>
    </cfRule>
  </conditionalFormatting>
  <conditionalFormatting sqref="AA185">
    <cfRule type="expression" priority="7799" aboveAverage="0" equalAverage="0" bottom="0" percent="0" rank="0" text="" dxfId="36">
      <formula>#ref!="YES"</formula>
    </cfRule>
  </conditionalFormatting>
  <conditionalFormatting sqref="AB185">
    <cfRule type="expression" priority="7800" aboveAverage="0" equalAverage="0" bottom="0" percent="0" rank="0" text="" dxfId="36">
      <formula>#ref!="YES"</formula>
    </cfRule>
  </conditionalFormatting>
  <conditionalFormatting sqref="AC185">
    <cfRule type="expression" priority="7801" aboveAverage="0" equalAverage="0" bottom="0" percent="0" rank="0" text="" dxfId="36">
      <formula>#ref!="YES"</formula>
    </cfRule>
  </conditionalFormatting>
  <conditionalFormatting sqref="AD185">
    <cfRule type="expression" priority="7802" aboveAverage="0" equalAverage="0" bottom="0" percent="0" rank="0" text="" dxfId="36">
      <formula>#ref!="YES"</formula>
    </cfRule>
  </conditionalFormatting>
  <conditionalFormatting sqref="AE185">
    <cfRule type="expression" priority="7803" aboveAverage="0" equalAverage="0" bottom="0" percent="0" rank="0" text="" dxfId="36">
      <formula>#ref!="YES"</formula>
    </cfRule>
  </conditionalFormatting>
  <conditionalFormatting sqref="AF185">
    <cfRule type="expression" priority="7804" aboveAverage="0" equalAverage="0" bottom="0" percent="0" rank="0" text="" dxfId="36">
      <formula>#ref!="YES"</formula>
    </cfRule>
  </conditionalFormatting>
  <conditionalFormatting sqref="AG185">
    <cfRule type="expression" priority="7805" aboveAverage="0" equalAverage="0" bottom="0" percent="0" rank="0" text="" dxfId="36">
      <formula>#ref!="YES"</formula>
    </cfRule>
  </conditionalFormatting>
  <conditionalFormatting sqref="AH185">
    <cfRule type="expression" priority="7806" aboveAverage="0" equalAverage="0" bottom="0" percent="0" rank="0" text="" dxfId="36">
      <formula>#ref!="YES"</formula>
    </cfRule>
  </conditionalFormatting>
  <conditionalFormatting sqref="AI185">
    <cfRule type="expression" priority="7807" aboveAverage="0" equalAverage="0" bottom="0" percent="0" rank="0" text="" dxfId="36">
      <formula>#ref!="YES"</formula>
    </cfRule>
  </conditionalFormatting>
  <conditionalFormatting sqref="AJ185">
    <cfRule type="expression" priority="7808" aboveAverage="0" equalAverage="0" bottom="0" percent="0" rank="0" text="" dxfId="36">
      <formula>#ref!="YES"</formula>
    </cfRule>
  </conditionalFormatting>
  <conditionalFormatting sqref="B186">
    <cfRule type="expression" priority="7809" aboveAverage="0" equalAverage="0" bottom="0" percent="0" rank="0" text="" dxfId="36">
      <formula>#ref!="YES"</formula>
    </cfRule>
  </conditionalFormatting>
  <conditionalFormatting sqref="C186">
    <cfRule type="expression" priority="7810" aboveAverage="0" equalAverage="0" bottom="0" percent="0" rank="0" text="" dxfId="36">
      <formula>#ref!="YES"</formula>
    </cfRule>
  </conditionalFormatting>
  <conditionalFormatting sqref="D186">
    <cfRule type="expression" priority="7811" aboveAverage="0" equalAverage="0" bottom="0" percent="0" rank="0" text="" dxfId="36">
      <formula>#ref!="YES"</formula>
    </cfRule>
  </conditionalFormatting>
  <conditionalFormatting sqref="E186">
    <cfRule type="expression" priority="7812" aboveAverage="0" equalAverage="0" bottom="0" percent="0" rank="0" text="" dxfId="36">
      <formula>#ref!="YES"</formula>
    </cfRule>
  </conditionalFormatting>
  <conditionalFormatting sqref="F186">
    <cfRule type="expression" priority="7813" aboveAverage="0" equalAverage="0" bottom="0" percent="0" rank="0" text="" dxfId="36">
      <formula>#ref!="YES"</formula>
    </cfRule>
  </conditionalFormatting>
  <conditionalFormatting sqref="G186">
    <cfRule type="expression" priority="7814" aboveAverage="0" equalAverage="0" bottom="0" percent="0" rank="0" text="" dxfId="36">
      <formula>#ref!="YES"</formula>
    </cfRule>
  </conditionalFormatting>
  <conditionalFormatting sqref="H186">
    <cfRule type="expression" priority="7815" aboveAverage="0" equalAverage="0" bottom="0" percent="0" rank="0" text="" dxfId="36">
      <formula>#ref!="YES"</formula>
    </cfRule>
  </conditionalFormatting>
  <conditionalFormatting sqref="I186">
    <cfRule type="expression" priority="7816" aboveAverage="0" equalAverage="0" bottom="0" percent="0" rank="0" text="" dxfId="36">
      <formula>#ref!="YES"</formula>
    </cfRule>
  </conditionalFormatting>
  <conditionalFormatting sqref="J186">
    <cfRule type="expression" priority="7817" aboveAverage="0" equalAverage="0" bottom="0" percent="0" rank="0" text="" dxfId="36">
      <formula>#ref!="YES"</formula>
    </cfRule>
  </conditionalFormatting>
  <conditionalFormatting sqref="K186">
    <cfRule type="expression" priority="7818" aboveAverage="0" equalAverage="0" bottom="0" percent="0" rank="0" text="" dxfId="36">
      <formula>#ref!="YES"</formula>
    </cfRule>
  </conditionalFormatting>
  <conditionalFormatting sqref="L186">
    <cfRule type="expression" priority="7819" aboveAverage="0" equalAverage="0" bottom="0" percent="0" rank="0" text="" dxfId="36">
      <formula>#ref!="YES"</formula>
    </cfRule>
  </conditionalFormatting>
  <conditionalFormatting sqref="M186">
    <cfRule type="expression" priority="7820" aboveAverage="0" equalAverage="0" bottom="0" percent="0" rank="0" text="" dxfId="36">
      <formula>#ref!="YES"</formula>
    </cfRule>
  </conditionalFormatting>
  <conditionalFormatting sqref="N186">
    <cfRule type="expression" priority="7821" aboveAverage="0" equalAverage="0" bottom="0" percent="0" rank="0" text="" dxfId="36">
      <formula>#ref!="YES"</formula>
    </cfRule>
  </conditionalFormatting>
  <conditionalFormatting sqref="O186">
    <cfRule type="expression" priority="7822" aboveAverage="0" equalAverage="0" bottom="0" percent="0" rank="0" text="" dxfId="36">
      <formula>#ref!="YES"</formula>
    </cfRule>
  </conditionalFormatting>
  <conditionalFormatting sqref="P186">
    <cfRule type="expression" priority="7823" aboveAverage="0" equalAverage="0" bottom="0" percent="0" rank="0" text="" dxfId="36">
      <formula>#ref!="YES"</formula>
    </cfRule>
  </conditionalFormatting>
  <conditionalFormatting sqref="Q186">
    <cfRule type="expression" priority="7824" aboveAverage="0" equalAverage="0" bottom="0" percent="0" rank="0" text="" dxfId="36">
      <formula>#ref!="YES"</formula>
    </cfRule>
  </conditionalFormatting>
  <conditionalFormatting sqref="R186">
    <cfRule type="expression" priority="7825" aboveAverage="0" equalAverage="0" bottom="0" percent="0" rank="0" text="" dxfId="36">
      <formula>#ref!="YES"</formula>
    </cfRule>
  </conditionalFormatting>
  <conditionalFormatting sqref="S186">
    <cfRule type="expression" priority="7826" aboveAverage="0" equalAverage="0" bottom="0" percent="0" rank="0" text="" dxfId="36">
      <formula>#ref!="YES"</formula>
    </cfRule>
  </conditionalFormatting>
  <conditionalFormatting sqref="T186">
    <cfRule type="expression" priority="7827" aboveAverage="0" equalAverage="0" bottom="0" percent="0" rank="0" text="" dxfId="36">
      <formula>#ref!="YES"</formula>
    </cfRule>
  </conditionalFormatting>
  <conditionalFormatting sqref="U186">
    <cfRule type="expression" priority="7828" aboveAverage="0" equalAverage="0" bottom="0" percent="0" rank="0" text="" dxfId="36">
      <formula>#ref!="YES"</formula>
    </cfRule>
  </conditionalFormatting>
  <conditionalFormatting sqref="V186">
    <cfRule type="expression" priority="7829" aboveAverage="0" equalAverage="0" bottom="0" percent="0" rank="0" text="" dxfId="36">
      <formula>#ref!="YES"</formula>
    </cfRule>
  </conditionalFormatting>
  <conditionalFormatting sqref="W186">
    <cfRule type="expression" priority="7830" aboveAverage="0" equalAverage="0" bottom="0" percent="0" rank="0" text="" dxfId="36">
      <formula>#ref!="YES"</formula>
    </cfRule>
  </conditionalFormatting>
  <conditionalFormatting sqref="X186">
    <cfRule type="expression" priority="7831" aboveAverage="0" equalAverage="0" bottom="0" percent="0" rank="0" text="" dxfId="36">
      <formula>#ref!="YES"</formula>
    </cfRule>
  </conditionalFormatting>
  <conditionalFormatting sqref="Y186">
    <cfRule type="expression" priority="7832" aboveAverage="0" equalAverage="0" bottom="0" percent="0" rank="0" text="" dxfId="36">
      <formula>#ref!="YES"</formula>
    </cfRule>
  </conditionalFormatting>
  <conditionalFormatting sqref="Z186">
    <cfRule type="expression" priority="7833" aboveAverage="0" equalAverage="0" bottom="0" percent="0" rank="0" text="" dxfId="36">
      <formula>#ref!="YES"</formula>
    </cfRule>
  </conditionalFormatting>
  <conditionalFormatting sqref="AA186">
    <cfRule type="expression" priority="7834" aboveAverage="0" equalAverage="0" bottom="0" percent="0" rank="0" text="" dxfId="36">
      <formula>#ref!="YES"</formula>
    </cfRule>
  </conditionalFormatting>
  <conditionalFormatting sqref="AB186">
    <cfRule type="expression" priority="7835" aboveAverage="0" equalAverage="0" bottom="0" percent="0" rank="0" text="" dxfId="36">
      <formula>#ref!="YES"</formula>
    </cfRule>
  </conditionalFormatting>
  <conditionalFormatting sqref="AC186">
    <cfRule type="expression" priority="7836" aboveAverage="0" equalAverage="0" bottom="0" percent="0" rank="0" text="" dxfId="36">
      <formula>#ref!="YES"</formula>
    </cfRule>
  </conditionalFormatting>
  <conditionalFormatting sqref="AD186">
    <cfRule type="expression" priority="7837" aboveAverage="0" equalAverage="0" bottom="0" percent="0" rank="0" text="" dxfId="36">
      <formula>#ref!="YES"</formula>
    </cfRule>
  </conditionalFormatting>
  <conditionalFormatting sqref="AE186">
    <cfRule type="expression" priority="7838" aboveAverage="0" equalAverage="0" bottom="0" percent="0" rank="0" text="" dxfId="36">
      <formula>#ref!="YES"</formula>
    </cfRule>
  </conditionalFormatting>
  <conditionalFormatting sqref="AF186">
    <cfRule type="expression" priority="7839" aboveAverage="0" equalAverage="0" bottom="0" percent="0" rank="0" text="" dxfId="36">
      <formula>#ref!="YES"</formula>
    </cfRule>
  </conditionalFormatting>
  <conditionalFormatting sqref="AG186">
    <cfRule type="expression" priority="7840" aboveAverage="0" equalAverage="0" bottom="0" percent="0" rank="0" text="" dxfId="36">
      <formula>#ref!="YES"</formula>
    </cfRule>
  </conditionalFormatting>
  <conditionalFormatting sqref="AH186">
    <cfRule type="expression" priority="7841" aboveAverage="0" equalAverage="0" bottom="0" percent="0" rank="0" text="" dxfId="36">
      <formula>#ref!="YES"</formula>
    </cfRule>
  </conditionalFormatting>
  <conditionalFormatting sqref="AI186">
    <cfRule type="expression" priority="7842" aboveAverage="0" equalAverage="0" bottom="0" percent="0" rank="0" text="" dxfId="36">
      <formula>#ref!="YES"</formula>
    </cfRule>
  </conditionalFormatting>
  <conditionalFormatting sqref="AJ186">
    <cfRule type="expression" priority="7843" aboveAverage="0" equalAverage="0" bottom="0" percent="0" rank="0" text="" dxfId="36">
      <formula>#ref!="YES"</formula>
    </cfRule>
  </conditionalFormatting>
  <conditionalFormatting sqref="B187">
    <cfRule type="expression" priority="7844" aboveAverage="0" equalAverage="0" bottom="0" percent="0" rank="0" text="" dxfId="36">
      <formula>#ref!="YES"</formula>
    </cfRule>
  </conditionalFormatting>
  <conditionalFormatting sqref="C187">
    <cfRule type="expression" priority="7845" aboveAverage="0" equalAverage="0" bottom="0" percent="0" rank="0" text="" dxfId="36">
      <formula>#ref!="YES"</formula>
    </cfRule>
  </conditionalFormatting>
  <conditionalFormatting sqref="D187">
    <cfRule type="expression" priority="7846" aboveAverage="0" equalAverage="0" bottom="0" percent="0" rank="0" text="" dxfId="36">
      <formula>#ref!="YES"</formula>
    </cfRule>
  </conditionalFormatting>
  <conditionalFormatting sqref="E187">
    <cfRule type="expression" priority="7847" aboveAverage="0" equalAverage="0" bottom="0" percent="0" rank="0" text="" dxfId="36">
      <formula>#ref!="YES"</formula>
    </cfRule>
  </conditionalFormatting>
  <conditionalFormatting sqref="F187">
    <cfRule type="expression" priority="7848" aboveAverage="0" equalAverage="0" bottom="0" percent="0" rank="0" text="" dxfId="36">
      <formula>#ref!="YES"</formula>
    </cfRule>
  </conditionalFormatting>
  <conditionalFormatting sqref="G187">
    <cfRule type="expression" priority="7849" aboveAverage="0" equalAverage="0" bottom="0" percent="0" rank="0" text="" dxfId="36">
      <formula>#ref!="YES"</formula>
    </cfRule>
  </conditionalFormatting>
  <conditionalFormatting sqref="H187">
    <cfRule type="expression" priority="7850" aboveAverage="0" equalAverage="0" bottom="0" percent="0" rank="0" text="" dxfId="36">
      <formula>#ref!="YES"</formula>
    </cfRule>
  </conditionalFormatting>
  <conditionalFormatting sqref="I187">
    <cfRule type="expression" priority="7851" aboveAverage="0" equalAverage="0" bottom="0" percent="0" rank="0" text="" dxfId="36">
      <formula>#ref!="YES"</formula>
    </cfRule>
  </conditionalFormatting>
  <conditionalFormatting sqref="J187">
    <cfRule type="expression" priority="7852" aboveAverage="0" equalAverage="0" bottom="0" percent="0" rank="0" text="" dxfId="36">
      <formula>#ref!="YES"</formula>
    </cfRule>
  </conditionalFormatting>
  <conditionalFormatting sqref="K187">
    <cfRule type="expression" priority="7853" aboveAverage="0" equalAverage="0" bottom="0" percent="0" rank="0" text="" dxfId="36">
      <formula>#ref!="YES"</formula>
    </cfRule>
  </conditionalFormatting>
  <conditionalFormatting sqref="L187">
    <cfRule type="expression" priority="7854" aboveAverage="0" equalAverage="0" bottom="0" percent="0" rank="0" text="" dxfId="36">
      <formula>#ref!="YES"</formula>
    </cfRule>
  </conditionalFormatting>
  <conditionalFormatting sqref="M187">
    <cfRule type="expression" priority="7855" aboveAverage="0" equalAverage="0" bottom="0" percent="0" rank="0" text="" dxfId="36">
      <formula>#ref!="YES"</formula>
    </cfRule>
  </conditionalFormatting>
  <conditionalFormatting sqref="N187">
    <cfRule type="expression" priority="7856" aboveAverage="0" equalAverage="0" bottom="0" percent="0" rank="0" text="" dxfId="36">
      <formula>#ref!="YES"</formula>
    </cfRule>
  </conditionalFormatting>
  <conditionalFormatting sqref="O187">
    <cfRule type="expression" priority="7857" aboveAverage="0" equalAverage="0" bottom="0" percent="0" rank="0" text="" dxfId="36">
      <formula>#ref!="YES"</formula>
    </cfRule>
  </conditionalFormatting>
  <conditionalFormatting sqref="P187">
    <cfRule type="expression" priority="7858" aboveAverage="0" equalAverage="0" bottom="0" percent="0" rank="0" text="" dxfId="36">
      <formula>#ref!="YES"</formula>
    </cfRule>
  </conditionalFormatting>
  <conditionalFormatting sqref="Q187">
    <cfRule type="expression" priority="7859" aboveAverage="0" equalAverage="0" bottom="0" percent="0" rank="0" text="" dxfId="36">
      <formula>#ref!="YES"</formula>
    </cfRule>
  </conditionalFormatting>
  <conditionalFormatting sqref="R187">
    <cfRule type="expression" priority="7860" aboveAverage="0" equalAverage="0" bottom="0" percent="0" rank="0" text="" dxfId="36">
      <formula>#ref!="YES"</formula>
    </cfRule>
  </conditionalFormatting>
  <conditionalFormatting sqref="S187">
    <cfRule type="expression" priority="7861" aboveAverage="0" equalAverage="0" bottom="0" percent="0" rank="0" text="" dxfId="36">
      <formula>#ref!="YES"</formula>
    </cfRule>
  </conditionalFormatting>
  <conditionalFormatting sqref="T187">
    <cfRule type="expression" priority="7862" aboveAverage="0" equalAverage="0" bottom="0" percent="0" rank="0" text="" dxfId="36">
      <formula>#ref!="YES"</formula>
    </cfRule>
  </conditionalFormatting>
  <conditionalFormatting sqref="U187">
    <cfRule type="expression" priority="7863" aboveAverage="0" equalAverage="0" bottom="0" percent="0" rank="0" text="" dxfId="36">
      <formula>#ref!="YES"</formula>
    </cfRule>
  </conditionalFormatting>
  <conditionalFormatting sqref="V187">
    <cfRule type="expression" priority="7864" aboveAverage="0" equalAverage="0" bottom="0" percent="0" rank="0" text="" dxfId="36">
      <formula>#ref!="YES"</formula>
    </cfRule>
  </conditionalFormatting>
  <conditionalFormatting sqref="W187">
    <cfRule type="expression" priority="7865" aboveAverage="0" equalAverage="0" bottom="0" percent="0" rank="0" text="" dxfId="36">
      <formula>#ref!="YES"</formula>
    </cfRule>
  </conditionalFormatting>
  <conditionalFormatting sqref="X187">
    <cfRule type="expression" priority="7866" aboveAverage="0" equalAverage="0" bottom="0" percent="0" rank="0" text="" dxfId="36">
      <formula>#ref!="YES"</formula>
    </cfRule>
  </conditionalFormatting>
  <conditionalFormatting sqref="Y187">
    <cfRule type="expression" priority="7867" aboveAverage="0" equalAverage="0" bottom="0" percent="0" rank="0" text="" dxfId="36">
      <formula>#ref!="YES"</formula>
    </cfRule>
  </conditionalFormatting>
  <conditionalFormatting sqref="Z187">
    <cfRule type="expression" priority="7868" aboveAverage="0" equalAverage="0" bottom="0" percent="0" rank="0" text="" dxfId="36">
      <formula>#ref!="YES"</formula>
    </cfRule>
  </conditionalFormatting>
  <conditionalFormatting sqref="AA187">
    <cfRule type="expression" priority="7869" aboveAverage="0" equalAverage="0" bottom="0" percent="0" rank="0" text="" dxfId="36">
      <formula>#ref!="YES"</formula>
    </cfRule>
  </conditionalFormatting>
  <conditionalFormatting sqref="AB187">
    <cfRule type="expression" priority="7870" aboveAverage="0" equalAverage="0" bottom="0" percent="0" rank="0" text="" dxfId="36">
      <formula>#ref!="YES"</formula>
    </cfRule>
  </conditionalFormatting>
  <conditionalFormatting sqref="AC187">
    <cfRule type="expression" priority="7871" aboveAverage="0" equalAverage="0" bottom="0" percent="0" rank="0" text="" dxfId="36">
      <formula>#ref!="YES"</formula>
    </cfRule>
  </conditionalFormatting>
  <conditionalFormatting sqref="AD187">
    <cfRule type="expression" priority="7872" aboveAverage="0" equalAverage="0" bottom="0" percent="0" rank="0" text="" dxfId="36">
      <formula>#ref!="YES"</formula>
    </cfRule>
  </conditionalFormatting>
  <conditionalFormatting sqref="AE187">
    <cfRule type="expression" priority="7873" aboveAverage="0" equalAverage="0" bottom="0" percent="0" rank="0" text="" dxfId="36">
      <formula>#ref!="YES"</formula>
    </cfRule>
  </conditionalFormatting>
  <conditionalFormatting sqref="AF187">
    <cfRule type="expression" priority="7874" aboveAverage="0" equalAverage="0" bottom="0" percent="0" rank="0" text="" dxfId="36">
      <formula>#ref!="YES"</formula>
    </cfRule>
  </conditionalFormatting>
  <conditionalFormatting sqref="AG187">
    <cfRule type="expression" priority="7875" aboveAverage="0" equalAverage="0" bottom="0" percent="0" rank="0" text="" dxfId="36">
      <formula>#ref!="YES"</formula>
    </cfRule>
  </conditionalFormatting>
  <conditionalFormatting sqref="AH187">
    <cfRule type="expression" priority="7876" aboveAverage="0" equalAverage="0" bottom="0" percent="0" rank="0" text="" dxfId="36">
      <formula>#ref!="YES"</formula>
    </cfRule>
  </conditionalFormatting>
  <conditionalFormatting sqref="AI187">
    <cfRule type="expression" priority="7877" aboveAverage="0" equalAverage="0" bottom="0" percent="0" rank="0" text="" dxfId="36">
      <formula>#ref!="YES"</formula>
    </cfRule>
  </conditionalFormatting>
  <conditionalFormatting sqref="AJ187">
    <cfRule type="expression" priority="7878" aboveAverage="0" equalAverage="0" bottom="0" percent="0" rank="0" text="" dxfId="36">
      <formula>#ref!="YES"</formula>
    </cfRule>
  </conditionalFormatting>
  <conditionalFormatting sqref="B188">
    <cfRule type="expression" priority="7879" aboveAverage="0" equalAverage="0" bottom="0" percent="0" rank="0" text="" dxfId="36">
      <formula>#ref!="YES"</formula>
    </cfRule>
  </conditionalFormatting>
  <conditionalFormatting sqref="C188">
    <cfRule type="expression" priority="7880" aboveAverage="0" equalAverage="0" bottom="0" percent="0" rank="0" text="" dxfId="36">
      <formula>#ref!="YES"</formula>
    </cfRule>
  </conditionalFormatting>
  <conditionalFormatting sqref="D188">
    <cfRule type="expression" priority="7881" aboveAverage="0" equalAverage="0" bottom="0" percent="0" rank="0" text="" dxfId="36">
      <formula>#ref!="YES"</formula>
    </cfRule>
  </conditionalFormatting>
  <conditionalFormatting sqref="E188">
    <cfRule type="expression" priority="7882" aboveAverage="0" equalAverage="0" bottom="0" percent="0" rank="0" text="" dxfId="36">
      <formula>#ref!="YES"</formula>
    </cfRule>
  </conditionalFormatting>
  <conditionalFormatting sqref="F188">
    <cfRule type="expression" priority="7883" aboveAverage="0" equalAverage="0" bottom="0" percent="0" rank="0" text="" dxfId="36">
      <formula>#ref!="YES"</formula>
    </cfRule>
  </conditionalFormatting>
  <conditionalFormatting sqref="G188">
    <cfRule type="expression" priority="7884" aboveAverage="0" equalAverage="0" bottom="0" percent="0" rank="0" text="" dxfId="36">
      <formula>#ref!="YES"</formula>
    </cfRule>
  </conditionalFormatting>
  <conditionalFormatting sqref="H188">
    <cfRule type="expression" priority="7885" aboveAverage="0" equalAverage="0" bottom="0" percent="0" rank="0" text="" dxfId="36">
      <formula>#ref!="YES"</formula>
    </cfRule>
  </conditionalFormatting>
  <conditionalFormatting sqref="I188">
    <cfRule type="expression" priority="7886" aboveAverage="0" equalAverage="0" bottom="0" percent="0" rank="0" text="" dxfId="36">
      <formula>#ref!="YES"</formula>
    </cfRule>
  </conditionalFormatting>
  <conditionalFormatting sqref="J188">
    <cfRule type="expression" priority="7887" aboveAverage="0" equalAverage="0" bottom="0" percent="0" rank="0" text="" dxfId="36">
      <formula>#ref!="YES"</formula>
    </cfRule>
  </conditionalFormatting>
  <conditionalFormatting sqref="K188">
    <cfRule type="expression" priority="7888" aboveAverage="0" equalAverage="0" bottom="0" percent="0" rank="0" text="" dxfId="36">
      <formula>#ref!="YES"</formula>
    </cfRule>
  </conditionalFormatting>
  <conditionalFormatting sqref="L188">
    <cfRule type="expression" priority="7889" aboveAverage="0" equalAverage="0" bottom="0" percent="0" rank="0" text="" dxfId="36">
      <formula>#ref!="YES"</formula>
    </cfRule>
  </conditionalFormatting>
  <conditionalFormatting sqref="M188">
    <cfRule type="expression" priority="7890" aboveAverage="0" equalAverage="0" bottom="0" percent="0" rank="0" text="" dxfId="36">
      <formula>#ref!="YES"</formula>
    </cfRule>
  </conditionalFormatting>
  <conditionalFormatting sqref="N188">
    <cfRule type="expression" priority="7891" aboveAverage="0" equalAverage="0" bottom="0" percent="0" rank="0" text="" dxfId="36">
      <formula>#ref!="YES"</formula>
    </cfRule>
  </conditionalFormatting>
  <conditionalFormatting sqref="O188">
    <cfRule type="expression" priority="7892" aboveAverage="0" equalAverage="0" bottom="0" percent="0" rank="0" text="" dxfId="36">
      <formula>#ref!="YES"</formula>
    </cfRule>
  </conditionalFormatting>
  <conditionalFormatting sqref="P188">
    <cfRule type="expression" priority="7893" aboveAverage="0" equalAverage="0" bottom="0" percent="0" rank="0" text="" dxfId="36">
      <formula>#ref!="YES"</formula>
    </cfRule>
  </conditionalFormatting>
  <conditionalFormatting sqref="Q188">
    <cfRule type="expression" priority="7894" aboveAverage="0" equalAverage="0" bottom="0" percent="0" rank="0" text="" dxfId="36">
      <formula>#ref!="YES"</formula>
    </cfRule>
  </conditionalFormatting>
  <conditionalFormatting sqref="R188">
    <cfRule type="expression" priority="7895" aboveAverage="0" equalAverage="0" bottom="0" percent="0" rank="0" text="" dxfId="36">
      <formula>#ref!="YES"</formula>
    </cfRule>
  </conditionalFormatting>
  <conditionalFormatting sqref="S188">
    <cfRule type="expression" priority="7896" aboveAverage="0" equalAverage="0" bottom="0" percent="0" rank="0" text="" dxfId="36">
      <formula>#ref!="YES"</formula>
    </cfRule>
  </conditionalFormatting>
  <conditionalFormatting sqref="T188">
    <cfRule type="expression" priority="7897" aboveAverage="0" equalAverage="0" bottom="0" percent="0" rank="0" text="" dxfId="36">
      <formula>#ref!="YES"</formula>
    </cfRule>
  </conditionalFormatting>
  <conditionalFormatting sqref="U188">
    <cfRule type="expression" priority="7898" aboveAverage="0" equalAverage="0" bottom="0" percent="0" rank="0" text="" dxfId="36">
      <formula>#ref!="YES"</formula>
    </cfRule>
  </conditionalFormatting>
  <conditionalFormatting sqref="V188">
    <cfRule type="expression" priority="7899" aboveAverage="0" equalAverage="0" bottom="0" percent="0" rank="0" text="" dxfId="36">
      <formula>#ref!="YES"</formula>
    </cfRule>
  </conditionalFormatting>
  <conditionalFormatting sqref="W188">
    <cfRule type="expression" priority="7900" aboveAverage="0" equalAverage="0" bottom="0" percent="0" rank="0" text="" dxfId="36">
      <formula>#ref!="YES"</formula>
    </cfRule>
  </conditionalFormatting>
  <conditionalFormatting sqref="X188">
    <cfRule type="expression" priority="7901" aboveAverage="0" equalAverage="0" bottom="0" percent="0" rank="0" text="" dxfId="36">
      <formula>#ref!="YES"</formula>
    </cfRule>
  </conditionalFormatting>
  <conditionalFormatting sqref="Y188">
    <cfRule type="expression" priority="7902" aboveAverage="0" equalAverage="0" bottom="0" percent="0" rank="0" text="" dxfId="36">
      <formula>#ref!="YES"</formula>
    </cfRule>
  </conditionalFormatting>
  <conditionalFormatting sqref="Z188">
    <cfRule type="expression" priority="7903" aboveAverage="0" equalAverage="0" bottom="0" percent="0" rank="0" text="" dxfId="36">
      <formula>#ref!="YES"</formula>
    </cfRule>
  </conditionalFormatting>
  <conditionalFormatting sqref="AA188">
    <cfRule type="expression" priority="7904" aboveAverage="0" equalAverage="0" bottom="0" percent="0" rank="0" text="" dxfId="36">
      <formula>#ref!="YES"</formula>
    </cfRule>
  </conditionalFormatting>
  <conditionalFormatting sqref="AB188">
    <cfRule type="expression" priority="7905" aboveAverage="0" equalAverage="0" bottom="0" percent="0" rank="0" text="" dxfId="36">
      <formula>#ref!="YES"</formula>
    </cfRule>
  </conditionalFormatting>
  <conditionalFormatting sqref="AC188">
    <cfRule type="expression" priority="7906" aboveAverage="0" equalAverage="0" bottom="0" percent="0" rank="0" text="" dxfId="36">
      <formula>#ref!="YES"</formula>
    </cfRule>
  </conditionalFormatting>
  <conditionalFormatting sqref="AD188">
    <cfRule type="expression" priority="7907" aboveAverage="0" equalAverage="0" bottom="0" percent="0" rank="0" text="" dxfId="36">
      <formula>#ref!="YES"</formula>
    </cfRule>
  </conditionalFormatting>
  <conditionalFormatting sqref="AE188">
    <cfRule type="expression" priority="7908" aboveAverage="0" equalAverage="0" bottom="0" percent="0" rank="0" text="" dxfId="36">
      <formula>#ref!="YES"</formula>
    </cfRule>
  </conditionalFormatting>
  <conditionalFormatting sqref="AF188">
    <cfRule type="expression" priority="7909" aboveAverage="0" equalAverage="0" bottom="0" percent="0" rank="0" text="" dxfId="36">
      <formula>#ref!="YES"</formula>
    </cfRule>
  </conditionalFormatting>
  <conditionalFormatting sqref="AG188">
    <cfRule type="expression" priority="7910" aboveAverage="0" equalAverage="0" bottom="0" percent="0" rank="0" text="" dxfId="36">
      <formula>#ref!="YES"</formula>
    </cfRule>
  </conditionalFormatting>
  <conditionalFormatting sqref="AH188">
    <cfRule type="expression" priority="7911" aboveAverage="0" equalAverage="0" bottom="0" percent="0" rank="0" text="" dxfId="36">
      <formula>#ref!="YES"</formula>
    </cfRule>
  </conditionalFormatting>
  <conditionalFormatting sqref="AI188">
    <cfRule type="expression" priority="7912" aboveAverage="0" equalAverage="0" bottom="0" percent="0" rank="0" text="" dxfId="36">
      <formula>#ref!="YES"</formula>
    </cfRule>
  </conditionalFormatting>
  <conditionalFormatting sqref="AJ188">
    <cfRule type="expression" priority="7913" aboveAverage="0" equalAverage="0" bottom="0" percent="0" rank="0" text="" dxfId="36">
      <formula>#ref!="YES"</formula>
    </cfRule>
  </conditionalFormatting>
  <conditionalFormatting sqref="B189">
    <cfRule type="expression" priority="7914" aboveAverage="0" equalAverage="0" bottom="0" percent="0" rank="0" text="" dxfId="36">
      <formula>#ref!="YES"</formula>
    </cfRule>
  </conditionalFormatting>
  <conditionalFormatting sqref="C189">
    <cfRule type="expression" priority="7915" aboveAverage="0" equalAverage="0" bottom="0" percent="0" rank="0" text="" dxfId="36">
      <formula>#ref!="YES"</formula>
    </cfRule>
  </conditionalFormatting>
  <conditionalFormatting sqref="D189">
    <cfRule type="expression" priority="7916" aboveAverage="0" equalAverage="0" bottom="0" percent="0" rank="0" text="" dxfId="36">
      <formula>#ref!="YES"</formula>
    </cfRule>
  </conditionalFormatting>
  <conditionalFormatting sqref="E189">
    <cfRule type="expression" priority="7917" aboveAverage="0" equalAverage="0" bottom="0" percent="0" rank="0" text="" dxfId="36">
      <formula>#ref!="YES"</formula>
    </cfRule>
  </conditionalFormatting>
  <conditionalFormatting sqref="F189">
    <cfRule type="expression" priority="7918" aboveAverage="0" equalAverage="0" bottom="0" percent="0" rank="0" text="" dxfId="36">
      <formula>#ref!="YES"</formula>
    </cfRule>
  </conditionalFormatting>
  <conditionalFormatting sqref="G189">
    <cfRule type="expression" priority="7919" aboveAverage="0" equalAverage="0" bottom="0" percent="0" rank="0" text="" dxfId="36">
      <formula>#ref!="YES"</formula>
    </cfRule>
  </conditionalFormatting>
  <conditionalFormatting sqref="H189">
    <cfRule type="expression" priority="7920" aboveAverage="0" equalAverage="0" bottom="0" percent="0" rank="0" text="" dxfId="36">
      <formula>#ref!="YES"</formula>
    </cfRule>
  </conditionalFormatting>
  <conditionalFormatting sqref="I189">
    <cfRule type="expression" priority="7921" aboveAverage="0" equalAverage="0" bottom="0" percent="0" rank="0" text="" dxfId="36">
      <formula>#ref!="YES"</formula>
    </cfRule>
  </conditionalFormatting>
  <conditionalFormatting sqref="J189">
    <cfRule type="expression" priority="7922" aboveAverage="0" equalAverage="0" bottom="0" percent="0" rank="0" text="" dxfId="36">
      <formula>#ref!="YES"</formula>
    </cfRule>
  </conditionalFormatting>
  <conditionalFormatting sqref="K189">
    <cfRule type="expression" priority="7923" aboveAverage="0" equalAverage="0" bottom="0" percent="0" rank="0" text="" dxfId="36">
      <formula>#ref!="YES"</formula>
    </cfRule>
  </conditionalFormatting>
  <conditionalFormatting sqref="L189">
    <cfRule type="expression" priority="7924" aboveAverage="0" equalAverage="0" bottom="0" percent="0" rank="0" text="" dxfId="36">
      <formula>#ref!="YES"</formula>
    </cfRule>
  </conditionalFormatting>
  <conditionalFormatting sqref="M189">
    <cfRule type="expression" priority="7925" aboveAverage="0" equalAverage="0" bottom="0" percent="0" rank="0" text="" dxfId="36">
      <formula>#ref!="YES"</formula>
    </cfRule>
  </conditionalFormatting>
  <conditionalFormatting sqref="N189">
    <cfRule type="expression" priority="7926" aboveAverage="0" equalAverage="0" bottom="0" percent="0" rank="0" text="" dxfId="36">
      <formula>#ref!="YES"</formula>
    </cfRule>
  </conditionalFormatting>
  <conditionalFormatting sqref="O189">
    <cfRule type="expression" priority="7927" aboveAverage="0" equalAverage="0" bottom="0" percent="0" rank="0" text="" dxfId="36">
      <formula>#ref!="YES"</formula>
    </cfRule>
  </conditionalFormatting>
  <conditionalFormatting sqref="P189">
    <cfRule type="expression" priority="7928" aboveAverage="0" equalAverage="0" bottom="0" percent="0" rank="0" text="" dxfId="36">
      <formula>#ref!="YES"</formula>
    </cfRule>
  </conditionalFormatting>
  <conditionalFormatting sqref="Q189">
    <cfRule type="expression" priority="7929" aboveAverage="0" equalAverage="0" bottom="0" percent="0" rank="0" text="" dxfId="36">
      <formula>#ref!="YES"</formula>
    </cfRule>
  </conditionalFormatting>
  <conditionalFormatting sqref="R189">
    <cfRule type="expression" priority="7930" aboveAverage="0" equalAverage="0" bottom="0" percent="0" rank="0" text="" dxfId="36">
      <formula>#ref!="YES"</formula>
    </cfRule>
  </conditionalFormatting>
  <conditionalFormatting sqref="S189">
    <cfRule type="expression" priority="7931" aboveAverage="0" equalAverage="0" bottom="0" percent="0" rank="0" text="" dxfId="36">
      <formula>#ref!="YES"</formula>
    </cfRule>
  </conditionalFormatting>
  <conditionalFormatting sqref="T189">
    <cfRule type="expression" priority="7932" aboveAverage="0" equalAverage="0" bottom="0" percent="0" rank="0" text="" dxfId="36">
      <formula>#ref!="YES"</formula>
    </cfRule>
  </conditionalFormatting>
  <conditionalFormatting sqref="U189">
    <cfRule type="expression" priority="7933" aboveAverage="0" equalAverage="0" bottom="0" percent="0" rank="0" text="" dxfId="36">
      <formula>#ref!="YES"</formula>
    </cfRule>
  </conditionalFormatting>
  <conditionalFormatting sqref="V189">
    <cfRule type="expression" priority="7934" aboveAverage="0" equalAverage="0" bottom="0" percent="0" rank="0" text="" dxfId="36">
      <formula>#ref!="YES"</formula>
    </cfRule>
  </conditionalFormatting>
  <conditionalFormatting sqref="W189">
    <cfRule type="expression" priority="7935" aboveAverage="0" equalAverage="0" bottom="0" percent="0" rank="0" text="" dxfId="36">
      <formula>#ref!="YES"</formula>
    </cfRule>
  </conditionalFormatting>
  <conditionalFormatting sqref="X189">
    <cfRule type="expression" priority="7936" aboveAverage="0" equalAverage="0" bottom="0" percent="0" rank="0" text="" dxfId="36">
      <formula>#ref!="YES"</formula>
    </cfRule>
  </conditionalFormatting>
  <conditionalFormatting sqref="Y189">
    <cfRule type="expression" priority="7937" aboveAverage="0" equalAverage="0" bottom="0" percent="0" rank="0" text="" dxfId="36">
      <formula>#ref!="YES"</formula>
    </cfRule>
  </conditionalFormatting>
  <conditionalFormatting sqref="Z189">
    <cfRule type="expression" priority="7938" aboveAverage="0" equalAverage="0" bottom="0" percent="0" rank="0" text="" dxfId="36">
      <formula>#ref!="YES"</formula>
    </cfRule>
  </conditionalFormatting>
  <conditionalFormatting sqref="AA189">
    <cfRule type="expression" priority="7939" aboveAverage="0" equalAverage="0" bottom="0" percent="0" rank="0" text="" dxfId="36">
      <formula>#ref!="YES"</formula>
    </cfRule>
  </conditionalFormatting>
  <conditionalFormatting sqref="AB189">
    <cfRule type="expression" priority="7940" aboveAverage="0" equalAverage="0" bottom="0" percent="0" rank="0" text="" dxfId="36">
      <formula>#ref!="YES"</formula>
    </cfRule>
  </conditionalFormatting>
  <conditionalFormatting sqref="AC189">
    <cfRule type="expression" priority="7941" aboveAverage="0" equalAverage="0" bottom="0" percent="0" rank="0" text="" dxfId="36">
      <formula>#ref!="YES"</formula>
    </cfRule>
  </conditionalFormatting>
  <conditionalFormatting sqref="AD189">
    <cfRule type="expression" priority="7942" aboveAverage="0" equalAverage="0" bottom="0" percent="0" rank="0" text="" dxfId="36">
      <formula>#ref!="YES"</formula>
    </cfRule>
  </conditionalFormatting>
  <conditionalFormatting sqref="AE189">
    <cfRule type="expression" priority="7943" aboveAverage="0" equalAverage="0" bottom="0" percent="0" rank="0" text="" dxfId="36">
      <formula>#ref!="YES"</formula>
    </cfRule>
  </conditionalFormatting>
  <conditionalFormatting sqref="AF189">
    <cfRule type="expression" priority="7944" aboveAverage="0" equalAverage="0" bottom="0" percent="0" rank="0" text="" dxfId="36">
      <formula>#ref!="YES"</formula>
    </cfRule>
  </conditionalFormatting>
  <conditionalFormatting sqref="AG189">
    <cfRule type="expression" priority="7945" aboveAverage="0" equalAverage="0" bottom="0" percent="0" rank="0" text="" dxfId="36">
      <formula>#ref!="YES"</formula>
    </cfRule>
  </conditionalFormatting>
  <conditionalFormatting sqref="AH189">
    <cfRule type="expression" priority="7946" aboveAverage="0" equalAverage="0" bottom="0" percent="0" rank="0" text="" dxfId="36">
      <formula>#ref!="YES"</formula>
    </cfRule>
  </conditionalFormatting>
  <conditionalFormatting sqref="AI189">
    <cfRule type="expression" priority="7947" aboveAverage="0" equalAverage="0" bottom="0" percent="0" rank="0" text="" dxfId="36">
      <formula>#ref!="YES"</formula>
    </cfRule>
  </conditionalFormatting>
  <conditionalFormatting sqref="AJ189">
    <cfRule type="expression" priority="7948" aboveAverage="0" equalAverage="0" bottom="0" percent="0" rank="0" text="" dxfId="36">
      <formula>#ref!="YES"</formula>
    </cfRule>
  </conditionalFormatting>
  <conditionalFormatting sqref="B190">
    <cfRule type="expression" priority="7949" aboveAverage="0" equalAverage="0" bottom="0" percent="0" rank="0" text="" dxfId="36">
      <formula>#ref!="YES"</formula>
    </cfRule>
  </conditionalFormatting>
  <conditionalFormatting sqref="C190">
    <cfRule type="expression" priority="7950" aboveAverage="0" equalAverage="0" bottom="0" percent="0" rank="0" text="" dxfId="36">
      <formula>#ref!="YES"</formula>
    </cfRule>
  </conditionalFormatting>
  <conditionalFormatting sqref="D190">
    <cfRule type="expression" priority="7951" aboveAverage="0" equalAverage="0" bottom="0" percent="0" rank="0" text="" dxfId="36">
      <formula>#ref!="YES"</formula>
    </cfRule>
  </conditionalFormatting>
  <conditionalFormatting sqref="E190">
    <cfRule type="expression" priority="7952" aboveAverage="0" equalAverage="0" bottom="0" percent="0" rank="0" text="" dxfId="36">
      <formula>#ref!="YES"</formula>
    </cfRule>
  </conditionalFormatting>
  <conditionalFormatting sqref="F190">
    <cfRule type="expression" priority="7953" aboveAverage="0" equalAverage="0" bottom="0" percent="0" rank="0" text="" dxfId="36">
      <formula>#ref!="YES"</formula>
    </cfRule>
  </conditionalFormatting>
  <conditionalFormatting sqref="G190">
    <cfRule type="expression" priority="7954" aboveAverage="0" equalAverage="0" bottom="0" percent="0" rank="0" text="" dxfId="36">
      <formula>#ref!="YES"</formula>
    </cfRule>
  </conditionalFormatting>
  <conditionalFormatting sqref="H190">
    <cfRule type="expression" priority="7955" aboveAverage="0" equalAverage="0" bottom="0" percent="0" rank="0" text="" dxfId="36">
      <formula>#ref!="YES"</formula>
    </cfRule>
  </conditionalFormatting>
  <conditionalFormatting sqref="I190">
    <cfRule type="expression" priority="7956" aboveAverage="0" equalAverage="0" bottom="0" percent="0" rank="0" text="" dxfId="36">
      <formula>#ref!="YES"</formula>
    </cfRule>
  </conditionalFormatting>
  <conditionalFormatting sqref="J190">
    <cfRule type="expression" priority="7957" aboveAverage="0" equalAverage="0" bottom="0" percent="0" rank="0" text="" dxfId="36">
      <formula>#ref!="YES"</formula>
    </cfRule>
  </conditionalFormatting>
  <conditionalFormatting sqref="K190">
    <cfRule type="expression" priority="7958" aboveAverage="0" equalAverage="0" bottom="0" percent="0" rank="0" text="" dxfId="36">
      <formula>#ref!="YES"</formula>
    </cfRule>
  </conditionalFormatting>
  <conditionalFormatting sqref="L190">
    <cfRule type="expression" priority="7959" aboveAverage="0" equalAverage="0" bottom="0" percent="0" rank="0" text="" dxfId="36">
      <formula>#ref!="YES"</formula>
    </cfRule>
  </conditionalFormatting>
  <conditionalFormatting sqref="M190">
    <cfRule type="expression" priority="7960" aboveAverage="0" equalAverage="0" bottom="0" percent="0" rank="0" text="" dxfId="36">
      <formula>#ref!="YES"</formula>
    </cfRule>
  </conditionalFormatting>
  <conditionalFormatting sqref="N190">
    <cfRule type="expression" priority="7961" aboveAverage="0" equalAverage="0" bottom="0" percent="0" rank="0" text="" dxfId="36">
      <formula>#ref!="YES"</formula>
    </cfRule>
  </conditionalFormatting>
  <conditionalFormatting sqref="O190">
    <cfRule type="expression" priority="7962" aboveAverage="0" equalAverage="0" bottom="0" percent="0" rank="0" text="" dxfId="36">
      <formula>#ref!="YES"</formula>
    </cfRule>
  </conditionalFormatting>
  <conditionalFormatting sqref="P190">
    <cfRule type="expression" priority="7963" aboveAverage="0" equalAverage="0" bottom="0" percent="0" rank="0" text="" dxfId="36">
      <formula>#ref!="YES"</formula>
    </cfRule>
  </conditionalFormatting>
  <conditionalFormatting sqref="Q190">
    <cfRule type="expression" priority="7964" aboveAverage="0" equalAverage="0" bottom="0" percent="0" rank="0" text="" dxfId="36">
      <formula>#ref!="YES"</formula>
    </cfRule>
  </conditionalFormatting>
  <conditionalFormatting sqref="R190">
    <cfRule type="expression" priority="7965" aboveAverage="0" equalAverage="0" bottom="0" percent="0" rank="0" text="" dxfId="36">
      <formula>#ref!="YES"</formula>
    </cfRule>
  </conditionalFormatting>
  <conditionalFormatting sqref="S190">
    <cfRule type="expression" priority="7966" aboveAverage="0" equalAverage="0" bottom="0" percent="0" rank="0" text="" dxfId="36">
      <formula>#ref!="YES"</formula>
    </cfRule>
  </conditionalFormatting>
  <conditionalFormatting sqref="T190">
    <cfRule type="expression" priority="7967" aboveAverage="0" equalAverage="0" bottom="0" percent="0" rank="0" text="" dxfId="36">
      <formula>#ref!="YES"</formula>
    </cfRule>
  </conditionalFormatting>
  <conditionalFormatting sqref="U190">
    <cfRule type="expression" priority="7968" aboveAverage="0" equalAverage="0" bottom="0" percent="0" rank="0" text="" dxfId="36">
      <formula>#ref!="YES"</formula>
    </cfRule>
  </conditionalFormatting>
  <conditionalFormatting sqref="V190">
    <cfRule type="expression" priority="7969" aboveAverage="0" equalAverage="0" bottom="0" percent="0" rank="0" text="" dxfId="36">
      <formula>#ref!="YES"</formula>
    </cfRule>
  </conditionalFormatting>
  <conditionalFormatting sqref="W190">
    <cfRule type="expression" priority="7970" aboveAverage="0" equalAverage="0" bottom="0" percent="0" rank="0" text="" dxfId="36">
      <formula>#ref!="YES"</formula>
    </cfRule>
  </conditionalFormatting>
  <conditionalFormatting sqref="X190">
    <cfRule type="expression" priority="7971" aboveAverage="0" equalAverage="0" bottom="0" percent="0" rank="0" text="" dxfId="36">
      <formula>#ref!="YES"</formula>
    </cfRule>
  </conditionalFormatting>
  <conditionalFormatting sqref="Y190">
    <cfRule type="expression" priority="7972" aboveAverage="0" equalAverage="0" bottom="0" percent="0" rank="0" text="" dxfId="36">
      <formula>#ref!="YES"</formula>
    </cfRule>
  </conditionalFormatting>
  <conditionalFormatting sqref="Z190">
    <cfRule type="expression" priority="7973" aboveAverage="0" equalAverage="0" bottom="0" percent="0" rank="0" text="" dxfId="36">
      <formula>#ref!="YES"</formula>
    </cfRule>
  </conditionalFormatting>
  <conditionalFormatting sqref="AA190">
    <cfRule type="expression" priority="7974" aboveAverage="0" equalAverage="0" bottom="0" percent="0" rank="0" text="" dxfId="36">
      <formula>#ref!="YES"</formula>
    </cfRule>
  </conditionalFormatting>
  <conditionalFormatting sqref="AB190">
    <cfRule type="expression" priority="7975" aboveAverage="0" equalAverage="0" bottom="0" percent="0" rank="0" text="" dxfId="36">
      <formula>#ref!="YES"</formula>
    </cfRule>
  </conditionalFormatting>
  <conditionalFormatting sqref="AC190">
    <cfRule type="expression" priority="7976" aboveAverage="0" equalAverage="0" bottom="0" percent="0" rank="0" text="" dxfId="36">
      <formula>#ref!="YES"</formula>
    </cfRule>
  </conditionalFormatting>
  <conditionalFormatting sqref="AD190">
    <cfRule type="expression" priority="7977" aboveAverage="0" equalAverage="0" bottom="0" percent="0" rank="0" text="" dxfId="36">
      <formula>#ref!="YES"</formula>
    </cfRule>
  </conditionalFormatting>
  <conditionalFormatting sqref="AE190">
    <cfRule type="expression" priority="7978" aboveAverage="0" equalAverage="0" bottom="0" percent="0" rank="0" text="" dxfId="36">
      <formula>#ref!="YES"</formula>
    </cfRule>
  </conditionalFormatting>
  <conditionalFormatting sqref="AF190">
    <cfRule type="expression" priority="7979" aboveAverage="0" equalAverage="0" bottom="0" percent="0" rank="0" text="" dxfId="36">
      <formula>#ref!="YES"</formula>
    </cfRule>
  </conditionalFormatting>
  <conditionalFormatting sqref="AG190">
    <cfRule type="expression" priority="7980" aboveAverage="0" equalAverage="0" bottom="0" percent="0" rank="0" text="" dxfId="36">
      <formula>#ref!="YES"</formula>
    </cfRule>
  </conditionalFormatting>
  <conditionalFormatting sqref="AH190">
    <cfRule type="expression" priority="7981" aboveAverage="0" equalAverage="0" bottom="0" percent="0" rank="0" text="" dxfId="36">
      <formula>#ref!="YES"</formula>
    </cfRule>
  </conditionalFormatting>
  <conditionalFormatting sqref="AI190">
    <cfRule type="expression" priority="7982" aboveAverage="0" equalAverage="0" bottom="0" percent="0" rank="0" text="" dxfId="36">
      <formula>#ref!="YES"</formula>
    </cfRule>
  </conditionalFormatting>
  <conditionalFormatting sqref="AJ190">
    <cfRule type="expression" priority="7983" aboveAverage="0" equalAverage="0" bottom="0" percent="0" rank="0" text="" dxfId="36">
      <formula>#ref!="YES"</formula>
    </cfRule>
  </conditionalFormatting>
  <conditionalFormatting sqref="B191">
    <cfRule type="expression" priority="7984" aboveAverage="0" equalAverage="0" bottom="0" percent="0" rank="0" text="" dxfId="36">
      <formula>#ref!="YES"</formula>
    </cfRule>
  </conditionalFormatting>
  <conditionalFormatting sqref="C191">
    <cfRule type="expression" priority="7985" aboveAverage="0" equalAverage="0" bottom="0" percent="0" rank="0" text="" dxfId="36">
      <formula>#ref!="YES"</formula>
    </cfRule>
  </conditionalFormatting>
  <conditionalFormatting sqref="D191">
    <cfRule type="expression" priority="7986" aboveAverage="0" equalAverage="0" bottom="0" percent="0" rank="0" text="" dxfId="36">
      <formula>#ref!="YES"</formula>
    </cfRule>
  </conditionalFormatting>
  <conditionalFormatting sqref="E191">
    <cfRule type="expression" priority="7987" aboveAverage="0" equalAverage="0" bottom="0" percent="0" rank="0" text="" dxfId="36">
      <formula>#ref!="YES"</formula>
    </cfRule>
  </conditionalFormatting>
  <conditionalFormatting sqref="F191">
    <cfRule type="expression" priority="7988" aboveAverage="0" equalAverage="0" bottom="0" percent="0" rank="0" text="" dxfId="36">
      <formula>#ref!="YES"</formula>
    </cfRule>
  </conditionalFormatting>
  <conditionalFormatting sqref="G191">
    <cfRule type="expression" priority="7989" aboveAverage="0" equalAverage="0" bottom="0" percent="0" rank="0" text="" dxfId="36">
      <formula>#ref!="YES"</formula>
    </cfRule>
  </conditionalFormatting>
  <conditionalFormatting sqref="H191">
    <cfRule type="expression" priority="7990" aboveAverage="0" equalAverage="0" bottom="0" percent="0" rank="0" text="" dxfId="36">
      <formula>#ref!="YES"</formula>
    </cfRule>
  </conditionalFormatting>
  <conditionalFormatting sqref="I191">
    <cfRule type="expression" priority="7991" aboveAverage="0" equalAverage="0" bottom="0" percent="0" rank="0" text="" dxfId="36">
      <formula>#ref!="YES"</formula>
    </cfRule>
  </conditionalFormatting>
  <conditionalFormatting sqref="J191">
    <cfRule type="expression" priority="7992" aboveAverage="0" equalAverage="0" bottom="0" percent="0" rank="0" text="" dxfId="36">
      <formula>#ref!="YES"</formula>
    </cfRule>
  </conditionalFormatting>
  <conditionalFormatting sqref="K191">
    <cfRule type="expression" priority="7993" aboveAverage="0" equalAverage="0" bottom="0" percent="0" rank="0" text="" dxfId="36">
      <formula>#ref!="YES"</formula>
    </cfRule>
  </conditionalFormatting>
  <conditionalFormatting sqref="L191">
    <cfRule type="expression" priority="7994" aboveAverage="0" equalAverage="0" bottom="0" percent="0" rank="0" text="" dxfId="36">
      <formula>#ref!="YES"</formula>
    </cfRule>
  </conditionalFormatting>
  <conditionalFormatting sqref="M191">
    <cfRule type="expression" priority="7995" aboveAverage="0" equalAverage="0" bottom="0" percent="0" rank="0" text="" dxfId="36">
      <formula>#ref!="YES"</formula>
    </cfRule>
  </conditionalFormatting>
  <conditionalFormatting sqref="N191">
    <cfRule type="expression" priority="7996" aboveAverage="0" equalAverage="0" bottom="0" percent="0" rank="0" text="" dxfId="36">
      <formula>#ref!="YES"</formula>
    </cfRule>
  </conditionalFormatting>
  <conditionalFormatting sqref="O191">
    <cfRule type="expression" priority="7997" aboveAverage="0" equalAverage="0" bottom="0" percent="0" rank="0" text="" dxfId="36">
      <formula>#ref!="YES"</formula>
    </cfRule>
  </conditionalFormatting>
  <conditionalFormatting sqref="P191">
    <cfRule type="expression" priority="7998" aboveAverage="0" equalAverage="0" bottom="0" percent="0" rank="0" text="" dxfId="36">
      <formula>#ref!="YES"</formula>
    </cfRule>
  </conditionalFormatting>
  <conditionalFormatting sqref="Q191">
    <cfRule type="expression" priority="7999" aboveAverage="0" equalAverage="0" bottom="0" percent="0" rank="0" text="" dxfId="36">
      <formula>#ref!="YES"</formula>
    </cfRule>
  </conditionalFormatting>
  <conditionalFormatting sqref="R191">
    <cfRule type="expression" priority="8000" aboveAverage="0" equalAverage="0" bottom="0" percent="0" rank="0" text="" dxfId="36">
      <formula>#ref!="YES"</formula>
    </cfRule>
  </conditionalFormatting>
  <conditionalFormatting sqref="S191">
    <cfRule type="expression" priority="8001" aboveAverage="0" equalAverage="0" bottom="0" percent="0" rank="0" text="" dxfId="36">
      <formula>#ref!="YES"</formula>
    </cfRule>
  </conditionalFormatting>
  <conditionalFormatting sqref="T191">
    <cfRule type="expression" priority="8002" aboveAverage="0" equalAverage="0" bottom="0" percent="0" rank="0" text="" dxfId="36">
      <formula>#ref!="YES"</formula>
    </cfRule>
  </conditionalFormatting>
  <conditionalFormatting sqref="U191">
    <cfRule type="expression" priority="8003" aboveAverage="0" equalAverage="0" bottom="0" percent="0" rank="0" text="" dxfId="36">
      <formula>#ref!="YES"</formula>
    </cfRule>
  </conditionalFormatting>
  <conditionalFormatting sqref="V191">
    <cfRule type="expression" priority="8004" aboveAverage="0" equalAverage="0" bottom="0" percent="0" rank="0" text="" dxfId="36">
      <formula>#ref!="YES"</formula>
    </cfRule>
  </conditionalFormatting>
  <conditionalFormatting sqref="W191">
    <cfRule type="expression" priority="8005" aboveAverage="0" equalAverage="0" bottom="0" percent="0" rank="0" text="" dxfId="36">
      <formula>#ref!="YES"</formula>
    </cfRule>
  </conditionalFormatting>
  <conditionalFormatting sqref="X191">
    <cfRule type="expression" priority="8006" aboveAverage="0" equalAverage="0" bottom="0" percent="0" rank="0" text="" dxfId="36">
      <formula>#ref!="YES"</formula>
    </cfRule>
  </conditionalFormatting>
  <conditionalFormatting sqref="Y191">
    <cfRule type="expression" priority="8007" aboveAverage="0" equalAverage="0" bottom="0" percent="0" rank="0" text="" dxfId="36">
      <formula>#ref!="YES"</formula>
    </cfRule>
  </conditionalFormatting>
  <conditionalFormatting sqref="Z191">
    <cfRule type="expression" priority="8008" aboveAverage="0" equalAverage="0" bottom="0" percent="0" rank="0" text="" dxfId="36">
      <formula>#ref!="YES"</formula>
    </cfRule>
  </conditionalFormatting>
  <conditionalFormatting sqref="AA191">
    <cfRule type="expression" priority="8009" aboveAverage="0" equalAverage="0" bottom="0" percent="0" rank="0" text="" dxfId="36">
      <formula>#ref!="YES"</formula>
    </cfRule>
  </conditionalFormatting>
  <conditionalFormatting sqref="AB191">
    <cfRule type="expression" priority="8010" aboveAverage="0" equalAverage="0" bottom="0" percent="0" rank="0" text="" dxfId="36">
      <formula>#ref!="YES"</formula>
    </cfRule>
  </conditionalFormatting>
  <conditionalFormatting sqref="AC191">
    <cfRule type="expression" priority="8011" aboveAverage="0" equalAverage="0" bottom="0" percent="0" rank="0" text="" dxfId="36">
      <formula>#ref!="YES"</formula>
    </cfRule>
  </conditionalFormatting>
  <conditionalFormatting sqref="AD191">
    <cfRule type="expression" priority="8012" aboveAverage="0" equalAverage="0" bottom="0" percent="0" rank="0" text="" dxfId="36">
      <formula>#ref!="YES"</formula>
    </cfRule>
  </conditionalFormatting>
  <conditionalFormatting sqref="AE191">
    <cfRule type="expression" priority="8013" aboveAverage="0" equalAverage="0" bottom="0" percent="0" rank="0" text="" dxfId="36">
      <formula>#ref!="YES"</formula>
    </cfRule>
  </conditionalFormatting>
  <conditionalFormatting sqref="AF191">
    <cfRule type="expression" priority="8014" aboveAverage="0" equalAverage="0" bottom="0" percent="0" rank="0" text="" dxfId="36">
      <formula>#ref!="YES"</formula>
    </cfRule>
  </conditionalFormatting>
  <conditionalFormatting sqref="AG191">
    <cfRule type="expression" priority="8015" aboveAverage="0" equalAverage="0" bottom="0" percent="0" rank="0" text="" dxfId="36">
      <formula>#ref!="YES"</formula>
    </cfRule>
  </conditionalFormatting>
  <conditionalFormatting sqref="AH191">
    <cfRule type="expression" priority="8016" aboveAverage="0" equalAverage="0" bottom="0" percent="0" rank="0" text="" dxfId="36">
      <formula>#ref!="YES"</formula>
    </cfRule>
  </conditionalFormatting>
  <conditionalFormatting sqref="AI191">
    <cfRule type="expression" priority="8017" aboveAverage="0" equalAverage="0" bottom="0" percent="0" rank="0" text="" dxfId="36">
      <formula>#ref!="YES"</formula>
    </cfRule>
  </conditionalFormatting>
  <conditionalFormatting sqref="AJ191">
    <cfRule type="expression" priority="8018" aboveAverage="0" equalAverage="0" bottom="0" percent="0" rank="0" text="" dxfId="36">
      <formula>#ref!="YES"</formula>
    </cfRule>
  </conditionalFormatting>
  <conditionalFormatting sqref="B192">
    <cfRule type="expression" priority="8019" aboveAverage="0" equalAverage="0" bottom="0" percent="0" rank="0" text="" dxfId="36">
      <formula>#ref!="YES"</formula>
    </cfRule>
  </conditionalFormatting>
  <conditionalFormatting sqref="C192">
    <cfRule type="expression" priority="8020" aboveAverage="0" equalAverage="0" bottom="0" percent="0" rank="0" text="" dxfId="36">
      <formula>#ref!="YES"</formula>
    </cfRule>
  </conditionalFormatting>
  <conditionalFormatting sqref="D192">
    <cfRule type="expression" priority="8021" aboveAverage="0" equalAverage="0" bottom="0" percent="0" rank="0" text="" dxfId="36">
      <formula>#ref!="YES"</formula>
    </cfRule>
  </conditionalFormatting>
  <conditionalFormatting sqref="E192">
    <cfRule type="expression" priority="8022" aboveAverage="0" equalAverage="0" bottom="0" percent="0" rank="0" text="" dxfId="36">
      <formula>#ref!="YES"</formula>
    </cfRule>
  </conditionalFormatting>
  <conditionalFormatting sqref="F192">
    <cfRule type="expression" priority="8023" aboveAverage="0" equalAverage="0" bottom="0" percent="0" rank="0" text="" dxfId="36">
      <formula>#ref!="YES"</formula>
    </cfRule>
  </conditionalFormatting>
  <conditionalFormatting sqref="G192">
    <cfRule type="expression" priority="8024" aboveAverage="0" equalAverage="0" bottom="0" percent="0" rank="0" text="" dxfId="36">
      <formula>#ref!="YES"</formula>
    </cfRule>
  </conditionalFormatting>
  <conditionalFormatting sqref="H192">
    <cfRule type="expression" priority="8025" aboveAverage="0" equalAverage="0" bottom="0" percent="0" rank="0" text="" dxfId="36">
      <formula>#ref!="YES"</formula>
    </cfRule>
  </conditionalFormatting>
  <conditionalFormatting sqref="I192">
    <cfRule type="expression" priority="8026" aboveAverage="0" equalAverage="0" bottom="0" percent="0" rank="0" text="" dxfId="36">
      <formula>#ref!="YES"</formula>
    </cfRule>
  </conditionalFormatting>
  <conditionalFormatting sqref="J192">
    <cfRule type="expression" priority="8027" aboveAverage="0" equalAverage="0" bottom="0" percent="0" rank="0" text="" dxfId="36">
      <formula>#ref!="YES"</formula>
    </cfRule>
  </conditionalFormatting>
  <conditionalFormatting sqref="K192">
    <cfRule type="expression" priority="8028" aboveAverage="0" equalAverage="0" bottom="0" percent="0" rank="0" text="" dxfId="36">
      <formula>#ref!="YES"</formula>
    </cfRule>
  </conditionalFormatting>
  <conditionalFormatting sqref="L192">
    <cfRule type="expression" priority="8029" aboveAverage="0" equalAverage="0" bottom="0" percent="0" rank="0" text="" dxfId="36">
      <formula>#ref!="YES"</formula>
    </cfRule>
  </conditionalFormatting>
  <conditionalFormatting sqref="M192">
    <cfRule type="expression" priority="8030" aboveAverage="0" equalAverage="0" bottom="0" percent="0" rank="0" text="" dxfId="36">
      <formula>#ref!="YES"</formula>
    </cfRule>
  </conditionalFormatting>
  <conditionalFormatting sqref="N192">
    <cfRule type="expression" priority="8031" aboveAverage="0" equalAverage="0" bottom="0" percent="0" rank="0" text="" dxfId="36">
      <formula>#ref!="YES"</formula>
    </cfRule>
  </conditionalFormatting>
  <conditionalFormatting sqref="O192">
    <cfRule type="expression" priority="8032" aboveAverage="0" equalAverage="0" bottom="0" percent="0" rank="0" text="" dxfId="36">
      <formula>#ref!="YES"</formula>
    </cfRule>
  </conditionalFormatting>
  <conditionalFormatting sqref="P192">
    <cfRule type="expression" priority="8033" aboveAverage="0" equalAverage="0" bottom="0" percent="0" rank="0" text="" dxfId="36">
      <formula>#ref!="YES"</formula>
    </cfRule>
  </conditionalFormatting>
  <conditionalFormatting sqref="Q192">
    <cfRule type="expression" priority="8034" aboveAverage="0" equalAverage="0" bottom="0" percent="0" rank="0" text="" dxfId="36">
      <formula>#ref!="YES"</formula>
    </cfRule>
  </conditionalFormatting>
  <conditionalFormatting sqref="R192">
    <cfRule type="expression" priority="8035" aboveAverage="0" equalAverage="0" bottom="0" percent="0" rank="0" text="" dxfId="36">
      <formula>#ref!="YES"</formula>
    </cfRule>
  </conditionalFormatting>
  <conditionalFormatting sqref="S192">
    <cfRule type="expression" priority="8036" aboveAverage="0" equalAverage="0" bottom="0" percent="0" rank="0" text="" dxfId="36">
      <formula>#ref!="YES"</formula>
    </cfRule>
  </conditionalFormatting>
  <conditionalFormatting sqref="T192">
    <cfRule type="expression" priority="8037" aboveAverage="0" equalAverage="0" bottom="0" percent="0" rank="0" text="" dxfId="36">
      <formula>#ref!="YES"</formula>
    </cfRule>
  </conditionalFormatting>
  <conditionalFormatting sqref="U192">
    <cfRule type="expression" priority="8038" aboveAverage="0" equalAverage="0" bottom="0" percent="0" rank="0" text="" dxfId="36">
      <formula>#ref!="YES"</formula>
    </cfRule>
  </conditionalFormatting>
  <conditionalFormatting sqref="V192">
    <cfRule type="expression" priority="8039" aboveAverage="0" equalAverage="0" bottom="0" percent="0" rank="0" text="" dxfId="36">
      <formula>#ref!="YES"</formula>
    </cfRule>
  </conditionalFormatting>
  <conditionalFormatting sqref="W192">
    <cfRule type="expression" priority="8040" aboveAverage="0" equalAverage="0" bottom="0" percent="0" rank="0" text="" dxfId="36">
      <formula>#ref!="YES"</formula>
    </cfRule>
  </conditionalFormatting>
  <conditionalFormatting sqref="X192">
    <cfRule type="expression" priority="8041" aboveAverage="0" equalAverage="0" bottom="0" percent="0" rank="0" text="" dxfId="36">
      <formula>#ref!="YES"</formula>
    </cfRule>
  </conditionalFormatting>
  <conditionalFormatting sqref="Y192">
    <cfRule type="expression" priority="8042" aboveAverage="0" equalAverage="0" bottom="0" percent="0" rank="0" text="" dxfId="36">
      <formula>#ref!="YES"</formula>
    </cfRule>
  </conditionalFormatting>
  <conditionalFormatting sqref="Z192">
    <cfRule type="expression" priority="8043" aboveAverage="0" equalAverage="0" bottom="0" percent="0" rank="0" text="" dxfId="36">
      <formula>#ref!="YES"</formula>
    </cfRule>
  </conditionalFormatting>
  <conditionalFormatting sqref="AA192">
    <cfRule type="expression" priority="8044" aboveAverage="0" equalAverage="0" bottom="0" percent="0" rank="0" text="" dxfId="36">
      <formula>#ref!="YES"</formula>
    </cfRule>
  </conditionalFormatting>
  <conditionalFormatting sqref="AB192">
    <cfRule type="expression" priority="8045" aboveAverage="0" equalAverage="0" bottom="0" percent="0" rank="0" text="" dxfId="36">
      <formula>#ref!="YES"</formula>
    </cfRule>
  </conditionalFormatting>
  <conditionalFormatting sqref="AC192">
    <cfRule type="expression" priority="8046" aboveAverage="0" equalAverage="0" bottom="0" percent="0" rank="0" text="" dxfId="36">
      <formula>#ref!="YES"</formula>
    </cfRule>
  </conditionalFormatting>
  <conditionalFormatting sqref="AD192">
    <cfRule type="expression" priority="8047" aboveAverage="0" equalAverage="0" bottom="0" percent="0" rank="0" text="" dxfId="36">
      <formula>#ref!="YES"</formula>
    </cfRule>
  </conditionalFormatting>
  <conditionalFormatting sqref="AE192">
    <cfRule type="expression" priority="8048" aboveAverage="0" equalAverage="0" bottom="0" percent="0" rank="0" text="" dxfId="36">
      <formula>#ref!="YES"</formula>
    </cfRule>
  </conditionalFormatting>
  <conditionalFormatting sqref="AF192">
    <cfRule type="expression" priority="8049" aboveAverage="0" equalAverage="0" bottom="0" percent="0" rank="0" text="" dxfId="36">
      <formula>#ref!="YES"</formula>
    </cfRule>
  </conditionalFormatting>
  <conditionalFormatting sqref="AG192">
    <cfRule type="expression" priority="8050" aboveAverage="0" equalAverage="0" bottom="0" percent="0" rank="0" text="" dxfId="36">
      <formula>#ref!="YES"</formula>
    </cfRule>
  </conditionalFormatting>
  <conditionalFormatting sqref="AH192">
    <cfRule type="expression" priority="8051" aboveAverage="0" equalAverage="0" bottom="0" percent="0" rank="0" text="" dxfId="36">
      <formula>#ref!="YES"</formula>
    </cfRule>
  </conditionalFormatting>
  <conditionalFormatting sqref="AI192">
    <cfRule type="expression" priority="8052" aboveAverage="0" equalAverage="0" bottom="0" percent="0" rank="0" text="" dxfId="36">
      <formula>#ref!="YES"</formula>
    </cfRule>
  </conditionalFormatting>
  <conditionalFormatting sqref="AJ192">
    <cfRule type="expression" priority="8053" aboveAverage="0" equalAverage="0" bottom="0" percent="0" rank="0" text="" dxfId="36">
      <formula>#ref!="YES"</formula>
    </cfRule>
  </conditionalFormatting>
  <conditionalFormatting sqref="B193">
    <cfRule type="expression" priority="8054" aboveAverage="0" equalAverage="0" bottom="0" percent="0" rank="0" text="" dxfId="36">
      <formula>#ref!="YES"</formula>
    </cfRule>
  </conditionalFormatting>
  <conditionalFormatting sqref="C193">
    <cfRule type="expression" priority="8055" aboveAverage="0" equalAverage="0" bottom="0" percent="0" rank="0" text="" dxfId="36">
      <formula>#ref!="YES"</formula>
    </cfRule>
  </conditionalFormatting>
  <conditionalFormatting sqref="D193">
    <cfRule type="expression" priority="8056" aboveAverage="0" equalAverage="0" bottom="0" percent="0" rank="0" text="" dxfId="36">
      <formula>#ref!="YES"</formula>
    </cfRule>
  </conditionalFormatting>
  <conditionalFormatting sqref="E193">
    <cfRule type="expression" priority="8057" aboveAverage="0" equalAverage="0" bottom="0" percent="0" rank="0" text="" dxfId="36">
      <formula>#ref!="YES"</formula>
    </cfRule>
  </conditionalFormatting>
  <conditionalFormatting sqref="F193">
    <cfRule type="expression" priority="8058" aboveAverage="0" equalAverage="0" bottom="0" percent="0" rank="0" text="" dxfId="36">
      <formula>#ref!="YES"</formula>
    </cfRule>
  </conditionalFormatting>
  <conditionalFormatting sqref="G193">
    <cfRule type="expression" priority="8059" aboveAverage="0" equalAverage="0" bottom="0" percent="0" rank="0" text="" dxfId="36">
      <formula>#ref!="YES"</formula>
    </cfRule>
  </conditionalFormatting>
  <conditionalFormatting sqref="H193">
    <cfRule type="expression" priority="8060" aboveAverage="0" equalAverage="0" bottom="0" percent="0" rank="0" text="" dxfId="36">
      <formula>#ref!="YES"</formula>
    </cfRule>
  </conditionalFormatting>
  <conditionalFormatting sqref="I193">
    <cfRule type="expression" priority="8061" aboveAverage="0" equalAverage="0" bottom="0" percent="0" rank="0" text="" dxfId="36">
      <formula>#ref!="YES"</formula>
    </cfRule>
  </conditionalFormatting>
  <conditionalFormatting sqref="J193">
    <cfRule type="expression" priority="8062" aboveAverage="0" equalAverage="0" bottom="0" percent="0" rank="0" text="" dxfId="36">
      <formula>#ref!="YES"</formula>
    </cfRule>
  </conditionalFormatting>
  <conditionalFormatting sqref="K193">
    <cfRule type="expression" priority="8063" aboveAverage="0" equalAverage="0" bottom="0" percent="0" rank="0" text="" dxfId="36">
      <formula>#ref!="YES"</formula>
    </cfRule>
  </conditionalFormatting>
  <conditionalFormatting sqref="L193">
    <cfRule type="expression" priority="8064" aboveAverage="0" equalAverage="0" bottom="0" percent="0" rank="0" text="" dxfId="36">
      <formula>#ref!="YES"</formula>
    </cfRule>
  </conditionalFormatting>
  <conditionalFormatting sqref="M193">
    <cfRule type="expression" priority="8065" aboveAverage="0" equalAverage="0" bottom="0" percent="0" rank="0" text="" dxfId="36">
      <formula>#ref!="YES"</formula>
    </cfRule>
  </conditionalFormatting>
  <conditionalFormatting sqref="N193">
    <cfRule type="expression" priority="8066" aboveAverage="0" equalAverage="0" bottom="0" percent="0" rank="0" text="" dxfId="36">
      <formula>#ref!="YES"</formula>
    </cfRule>
  </conditionalFormatting>
  <conditionalFormatting sqref="O193">
    <cfRule type="expression" priority="8067" aboveAverage="0" equalAverage="0" bottom="0" percent="0" rank="0" text="" dxfId="36">
      <formula>#ref!="YES"</formula>
    </cfRule>
  </conditionalFormatting>
  <conditionalFormatting sqref="P193">
    <cfRule type="expression" priority="8068" aboveAverage="0" equalAverage="0" bottom="0" percent="0" rank="0" text="" dxfId="36">
      <formula>#ref!="YES"</formula>
    </cfRule>
  </conditionalFormatting>
  <conditionalFormatting sqref="Q193">
    <cfRule type="expression" priority="8069" aboveAverage="0" equalAverage="0" bottom="0" percent="0" rank="0" text="" dxfId="36">
      <formula>#ref!="YES"</formula>
    </cfRule>
  </conditionalFormatting>
  <conditionalFormatting sqref="R193">
    <cfRule type="expression" priority="8070" aboveAverage="0" equalAverage="0" bottom="0" percent="0" rank="0" text="" dxfId="36">
      <formula>#ref!="YES"</formula>
    </cfRule>
  </conditionalFormatting>
  <conditionalFormatting sqref="S193">
    <cfRule type="expression" priority="8071" aboveAverage="0" equalAverage="0" bottom="0" percent="0" rank="0" text="" dxfId="36">
      <formula>#ref!="YES"</formula>
    </cfRule>
  </conditionalFormatting>
  <conditionalFormatting sqref="T193">
    <cfRule type="expression" priority="8072" aboveAverage="0" equalAverage="0" bottom="0" percent="0" rank="0" text="" dxfId="36">
      <formula>#ref!="YES"</formula>
    </cfRule>
  </conditionalFormatting>
  <conditionalFormatting sqref="U193">
    <cfRule type="expression" priority="8073" aboveAverage="0" equalAverage="0" bottom="0" percent="0" rank="0" text="" dxfId="36">
      <formula>#ref!="YES"</formula>
    </cfRule>
  </conditionalFormatting>
  <conditionalFormatting sqref="V193">
    <cfRule type="expression" priority="8074" aboveAverage="0" equalAverage="0" bottom="0" percent="0" rank="0" text="" dxfId="36">
      <formula>#ref!="YES"</formula>
    </cfRule>
  </conditionalFormatting>
  <conditionalFormatting sqref="W193">
    <cfRule type="expression" priority="8075" aboveAverage="0" equalAverage="0" bottom="0" percent="0" rank="0" text="" dxfId="36">
      <formula>#ref!="YES"</formula>
    </cfRule>
  </conditionalFormatting>
  <conditionalFormatting sqref="X193">
    <cfRule type="expression" priority="8076" aboveAverage="0" equalAverage="0" bottom="0" percent="0" rank="0" text="" dxfId="36">
      <formula>#ref!="YES"</formula>
    </cfRule>
  </conditionalFormatting>
  <conditionalFormatting sqref="Y193">
    <cfRule type="expression" priority="8077" aboveAverage="0" equalAverage="0" bottom="0" percent="0" rank="0" text="" dxfId="36">
      <formula>#ref!="YES"</formula>
    </cfRule>
  </conditionalFormatting>
  <conditionalFormatting sqref="Z193">
    <cfRule type="expression" priority="8078" aboveAverage="0" equalAverage="0" bottom="0" percent="0" rank="0" text="" dxfId="36">
      <formula>#ref!="YES"</formula>
    </cfRule>
  </conditionalFormatting>
  <conditionalFormatting sqref="AA193">
    <cfRule type="expression" priority="8079" aboveAverage="0" equalAverage="0" bottom="0" percent="0" rank="0" text="" dxfId="36">
      <formula>#ref!="YES"</formula>
    </cfRule>
  </conditionalFormatting>
  <conditionalFormatting sqref="AB193">
    <cfRule type="expression" priority="8080" aboveAverage="0" equalAverage="0" bottom="0" percent="0" rank="0" text="" dxfId="36">
      <formula>#ref!="YES"</formula>
    </cfRule>
  </conditionalFormatting>
  <conditionalFormatting sqref="AC193">
    <cfRule type="expression" priority="8081" aboveAverage="0" equalAverage="0" bottom="0" percent="0" rank="0" text="" dxfId="36">
      <formula>#ref!="YES"</formula>
    </cfRule>
  </conditionalFormatting>
  <conditionalFormatting sqref="AD193">
    <cfRule type="expression" priority="8082" aboveAverage="0" equalAverage="0" bottom="0" percent="0" rank="0" text="" dxfId="36">
      <formula>#ref!="YES"</formula>
    </cfRule>
  </conditionalFormatting>
  <conditionalFormatting sqref="AE193">
    <cfRule type="expression" priority="8083" aboveAverage="0" equalAverage="0" bottom="0" percent="0" rank="0" text="" dxfId="36">
      <formula>#ref!="YES"</formula>
    </cfRule>
  </conditionalFormatting>
  <conditionalFormatting sqref="AF193">
    <cfRule type="expression" priority="8084" aboveAverage="0" equalAverage="0" bottom="0" percent="0" rank="0" text="" dxfId="36">
      <formula>#ref!="YES"</formula>
    </cfRule>
  </conditionalFormatting>
  <conditionalFormatting sqref="AG193">
    <cfRule type="expression" priority="8085" aboveAverage="0" equalAverage="0" bottom="0" percent="0" rank="0" text="" dxfId="36">
      <formula>#ref!="YES"</formula>
    </cfRule>
  </conditionalFormatting>
  <conditionalFormatting sqref="AH193">
    <cfRule type="expression" priority="8086" aboveAverage="0" equalAverage="0" bottom="0" percent="0" rank="0" text="" dxfId="36">
      <formula>#ref!="YES"</formula>
    </cfRule>
  </conditionalFormatting>
  <conditionalFormatting sqref="AI193">
    <cfRule type="expression" priority="8087" aboveAverage="0" equalAverage="0" bottom="0" percent="0" rank="0" text="" dxfId="36">
      <formula>#ref!="YES"</formula>
    </cfRule>
  </conditionalFormatting>
  <conditionalFormatting sqref="AJ193">
    <cfRule type="expression" priority="8088" aboveAverage="0" equalAverage="0" bottom="0" percent="0" rank="0" text="" dxfId="36">
      <formula>#ref!="YES"</formula>
    </cfRule>
  </conditionalFormatting>
  <conditionalFormatting sqref="B194">
    <cfRule type="expression" priority="8089" aboveAverage="0" equalAverage="0" bottom="0" percent="0" rank="0" text="" dxfId="36">
      <formula>#ref!="YES"</formula>
    </cfRule>
  </conditionalFormatting>
  <conditionalFormatting sqref="C194">
    <cfRule type="expression" priority="8090" aboveAverage="0" equalAverage="0" bottom="0" percent="0" rank="0" text="" dxfId="36">
      <formula>#ref!="YES"</formula>
    </cfRule>
  </conditionalFormatting>
  <conditionalFormatting sqref="D194">
    <cfRule type="expression" priority="8091" aboveAverage="0" equalAverage="0" bottom="0" percent="0" rank="0" text="" dxfId="36">
      <formula>#ref!="YES"</formula>
    </cfRule>
  </conditionalFormatting>
  <conditionalFormatting sqref="E194">
    <cfRule type="expression" priority="8092" aboveAverage="0" equalAverage="0" bottom="0" percent="0" rank="0" text="" dxfId="36">
      <formula>#ref!="YES"</formula>
    </cfRule>
  </conditionalFormatting>
  <conditionalFormatting sqref="F194">
    <cfRule type="expression" priority="8093" aboveAverage="0" equalAverage="0" bottom="0" percent="0" rank="0" text="" dxfId="36">
      <formula>#ref!="YES"</formula>
    </cfRule>
  </conditionalFormatting>
  <conditionalFormatting sqref="G194">
    <cfRule type="expression" priority="8094" aboveAverage="0" equalAverage="0" bottom="0" percent="0" rank="0" text="" dxfId="36">
      <formula>#ref!="YES"</formula>
    </cfRule>
  </conditionalFormatting>
  <conditionalFormatting sqref="H194">
    <cfRule type="expression" priority="8095" aboveAverage="0" equalAverage="0" bottom="0" percent="0" rank="0" text="" dxfId="36">
      <formula>#ref!="YES"</formula>
    </cfRule>
  </conditionalFormatting>
  <conditionalFormatting sqref="I194">
    <cfRule type="expression" priority="8096" aboveAverage="0" equalAverage="0" bottom="0" percent="0" rank="0" text="" dxfId="36">
      <formula>#ref!="YES"</formula>
    </cfRule>
  </conditionalFormatting>
  <conditionalFormatting sqref="J194">
    <cfRule type="expression" priority="8097" aboveAverage="0" equalAverage="0" bottom="0" percent="0" rank="0" text="" dxfId="36">
      <formula>#ref!="YES"</formula>
    </cfRule>
  </conditionalFormatting>
  <conditionalFormatting sqref="K194">
    <cfRule type="expression" priority="8098" aboveAverage="0" equalAverage="0" bottom="0" percent="0" rank="0" text="" dxfId="36">
      <formula>#ref!="YES"</formula>
    </cfRule>
  </conditionalFormatting>
  <conditionalFormatting sqref="L194">
    <cfRule type="expression" priority="8099" aboveAverage="0" equalAverage="0" bottom="0" percent="0" rank="0" text="" dxfId="36">
      <formula>#ref!="YES"</formula>
    </cfRule>
  </conditionalFormatting>
  <conditionalFormatting sqref="M194">
    <cfRule type="expression" priority="8100" aboveAverage="0" equalAverage="0" bottom="0" percent="0" rank="0" text="" dxfId="36">
      <formula>#ref!="YES"</formula>
    </cfRule>
  </conditionalFormatting>
  <conditionalFormatting sqref="N194">
    <cfRule type="expression" priority="8101" aboveAverage="0" equalAverage="0" bottom="0" percent="0" rank="0" text="" dxfId="36">
      <formula>#ref!="YES"</formula>
    </cfRule>
  </conditionalFormatting>
  <conditionalFormatting sqref="O194">
    <cfRule type="expression" priority="8102" aboveAverage="0" equalAverage="0" bottom="0" percent="0" rank="0" text="" dxfId="36">
      <formula>#ref!="YES"</formula>
    </cfRule>
  </conditionalFormatting>
  <conditionalFormatting sqref="P194">
    <cfRule type="expression" priority="8103" aboveAverage="0" equalAverage="0" bottom="0" percent="0" rank="0" text="" dxfId="36">
      <formula>#ref!="YES"</formula>
    </cfRule>
  </conditionalFormatting>
  <conditionalFormatting sqref="Q194">
    <cfRule type="expression" priority="8104" aboveAverage="0" equalAverage="0" bottom="0" percent="0" rank="0" text="" dxfId="36">
      <formula>#ref!="YES"</formula>
    </cfRule>
  </conditionalFormatting>
  <conditionalFormatting sqref="R194">
    <cfRule type="expression" priority="8105" aboveAverage="0" equalAverage="0" bottom="0" percent="0" rank="0" text="" dxfId="36">
      <formula>#ref!="YES"</formula>
    </cfRule>
  </conditionalFormatting>
  <conditionalFormatting sqref="S194">
    <cfRule type="expression" priority="8106" aboveAverage="0" equalAverage="0" bottom="0" percent="0" rank="0" text="" dxfId="36">
      <formula>#ref!="YES"</formula>
    </cfRule>
  </conditionalFormatting>
  <conditionalFormatting sqref="T194">
    <cfRule type="expression" priority="8107" aboveAverage="0" equalAverage="0" bottom="0" percent="0" rank="0" text="" dxfId="36">
      <formula>#ref!="YES"</formula>
    </cfRule>
  </conditionalFormatting>
  <conditionalFormatting sqref="U194">
    <cfRule type="expression" priority="8108" aboveAverage="0" equalAverage="0" bottom="0" percent="0" rank="0" text="" dxfId="36">
      <formula>#ref!="YES"</formula>
    </cfRule>
  </conditionalFormatting>
  <conditionalFormatting sqref="V194">
    <cfRule type="expression" priority="8109" aboveAverage="0" equalAverage="0" bottom="0" percent="0" rank="0" text="" dxfId="36">
      <formula>#ref!="YES"</formula>
    </cfRule>
  </conditionalFormatting>
  <conditionalFormatting sqref="W194">
    <cfRule type="expression" priority="8110" aboveAverage="0" equalAverage="0" bottom="0" percent="0" rank="0" text="" dxfId="36">
      <formula>#ref!="YES"</formula>
    </cfRule>
  </conditionalFormatting>
  <conditionalFormatting sqref="X194">
    <cfRule type="expression" priority="8111" aboveAverage="0" equalAverage="0" bottom="0" percent="0" rank="0" text="" dxfId="36">
      <formula>#ref!="YES"</formula>
    </cfRule>
  </conditionalFormatting>
  <conditionalFormatting sqref="Y194">
    <cfRule type="expression" priority="8112" aboveAverage="0" equalAverage="0" bottom="0" percent="0" rank="0" text="" dxfId="36">
      <formula>#ref!="YES"</formula>
    </cfRule>
  </conditionalFormatting>
  <conditionalFormatting sqref="Z194">
    <cfRule type="expression" priority="8113" aboveAverage="0" equalAverage="0" bottom="0" percent="0" rank="0" text="" dxfId="36">
      <formula>#ref!="YES"</formula>
    </cfRule>
  </conditionalFormatting>
  <conditionalFormatting sqref="AA194">
    <cfRule type="expression" priority="8114" aboveAverage="0" equalAverage="0" bottom="0" percent="0" rank="0" text="" dxfId="36">
      <formula>#ref!="YES"</formula>
    </cfRule>
  </conditionalFormatting>
  <conditionalFormatting sqref="AB194">
    <cfRule type="expression" priority="8115" aboveAverage="0" equalAverage="0" bottom="0" percent="0" rank="0" text="" dxfId="36">
      <formula>#ref!="YES"</formula>
    </cfRule>
  </conditionalFormatting>
  <conditionalFormatting sqref="AC194">
    <cfRule type="expression" priority="8116" aboveAverage="0" equalAverage="0" bottom="0" percent="0" rank="0" text="" dxfId="36">
      <formula>#ref!="YES"</formula>
    </cfRule>
  </conditionalFormatting>
  <conditionalFormatting sqref="AD194">
    <cfRule type="expression" priority="8117" aboveAverage="0" equalAverage="0" bottom="0" percent="0" rank="0" text="" dxfId="36">
      <formula>#ref!="YES"</formula>
    </cfRule>
  </conditionalFormatting>
  <conditionalFormatting sqref="AE194">
    <cfRule type="expression" priority="8118" aboveAverage="0" equalAverage="0" bottom="0" percent="0" rank="0" text="" dxfId="36">
      <formula>#ref!="YES"</formula>
    </cfRule>
  </conditionalFormatting>
  <conditionalFormatting sqref="AF194">
    <cfRule type="expression" priority="8119" aboveAverage="0" equalAverage="0" bottom="0" percent="0" rank="0" text="" dxfId="36">
      <formula>#ref!="YES"</formula>
    </cfRule>
  </conditionalFormatting>
  <conditionalFormatting sqref="AG194">
    <cfRule type="expression" priority="8120" aboveAverage="0" equalAverage="0" bottom="0" percent="0" rank="0" text="" dxfId="36">
      <formula>#ref!="YES"</formula>
    </cfRule>
  </conditionalFormatting>
  <conditionalFormatting sqref="AH194">
    <cfRule type="expression" priority="8121" aboveAverage="0" equalAverage="0" bottom="0" percent="0" rank="0" text="" dxfId="36">
      <formula>#ref!="YES"</formula>
    </cfRule>
  </conditionalFormatting>
  <conditionalFormatting sqref="AI194">
    <cfRule type="expression" priority="8122" aboveAverage="0" equalAverage="0" bottom="0" percent="0" rank="0" text="" dxfId="36">
      <formula>#ref!="YES"</formula>
    </cfRule>
  </conditionalFormatting>
  <conditionalFormatting sqref="AJ194">
    <cfRule type="expression" priority="8123" aboveAverage="0" equalAverage="0" bottom="0" percent="0" rank="0" text="" dxfId="36">
      <formula>#ref!="YES"</formula>
    </cfRule>
  </conditionalFormatting>
  <conditionalFormatting sqref="B195">
    <cfRule type="expression" priority="8124" aboveAverage="0" equalAverage="0" bottom="0" percent="0" rank="0" text="" dxfId="36">
      <formula>#ref!="YES"</formula>
    </cfRule>
  </conditionalFormatting>
  <conditionalFormatting sqref="C195">
    <cfRule type="expression" priority="8125" aboveAverage="0" equalAverage="0" bottom="0" percent="0" rank="0" text="" dxfId="36">
      <formula>#ref!="YES"</formula>
    </cfRule>
  </conditionalFormatting>
  <conditionalFormatting sqref="D195">
    <cfRule type="expression" priority="8126" aboveAverage="0" equalAverage="0" bottom="0" percent="0" rank="0" text="" dxfId="36">
      <formula>#ref!="YES"</formula>
    </cfRule>
  </conditionalFormatting>
  <conditionalFormatting sqref="E195">
    <cfRule type="expression" priority="8127" aboveAverage="0" equalAverage="0" bottom="0" percent="0" rank="0" text="" dxfId="36">
      <formula>#ref!="YES"</formula>
    </cfRule>
  </conditionalFormatting>
  <conditionalFormatting sqref="F195">
    <cfRule type="expression" priority="8128" aboveAverage="0" equalAverage="0" bottom="0" percent="0" rank="0" text="" dxfId="36">
      <formula>#ref!="YES"</formula>
    </cfRule>
  </conditionalFormatting>
  <conditionalFormatting sqref="G195">
    <cfRule type="expression" priority="8129" aboveAverage="0" equalAverage="0" bottom="0" percent="0" rank="0" text="" dxfId="36">
      <formula>#ref!="YES"</formula>
    </cfRule>
  </conditionalFormatting>
  <conditionalFormatting sqref="H195">
    <cfRule type="expression" priority="8130" aboveAverage="0" equalAverage="0" bottom="0" percent="0" rank="0" text="" dxfId="36">
      <formula>#ref!="YES"</formula>
    </cfRule>
  </conditionalFormatting>
  <conditionalFormatting sqref="I195">
    <cfRule type="expression" priority="8131" aboveAverage="0" equalAverage="0" bottom="0" percent="0" rank="0" text="" dxfId="36">
      <formula>#ref!="YES"</formula>
    </cfRule>
  </conditionalFormatting>
  <conditionalFormatting sqref="J195">
    <cfRule type="expression" priority="8132" aboveAverage="0" equalAverage="0" bottom="0" percent="0" rank="0" text="" dxfId="36">
      <formula>#ref!="YES"</formula>
    </cfRule>
  </conditionalFormatting>
  <conditionalFormatting sqref="K195">
    <cfRule type="expression" priority="8133" aboveAverage="0" equalAverage="0" bottom="0" percent="0" rank="0" text="" dxfId="36">
      <formula>#ref!="YES"</formula>
    </cfRule>
  </conditionalFormatting>
  <conditionalFormatting sqref="L195">
    <cfRule type="expression" priority="8134" aboveAverage="0" equalAverage="0" bottom="0" percent="0" rank="0" text="" dxfId="36">
      <formula>#ref!="YES"</formula>
    </cfRule>
  </conditionalFormatting>
  <conditionalFormatting sqref="M195">
    <cfRule type="expression" priority="8135" aboveAverage="0" equalAverage="0" bottom="0" percent="0" rank="0" text="" dxfId="36">
      <formula>#ref!="YES"</formula>
    </cfRule>
  </conditionalFormatting>
  <conditionalFormatting sqref="N195">
    <cfRule type="expression" priority="8136" aboveAverage="0" equalAverage="0" bottom="0" percent="0" rank="0" text="" dxfId="36">
      <formula>#ref!="YES"</formula>
    </cfRule>
  </conditionalFormatting>
  <conditionalFormatting sqref="O195">
    <cfRule type="expression" priority="8137" aboveAverage="0" equalAverage="0" bottom="0" percent="0" rank="0" text="" dxfId="36">
      <formula>#ref!="YES"</formula>
    </cfRule>
  </conditionalFormatting>
  <conditionalFormatting sqref="P195">
    <cfRule type="expression" priority="8138" aboveAverage="0" equalAverage="0" bottom="0" percent="0" rank="0" text="" dxfId="36">
      <formula>#ref!="YES"</formula>
    </cfRule>
  </conditionalFormatting>
  <conditionalFormatting sqref="Q195">
    <cfRule type="expression" priority="8139" aboveAverage="0" equalAverage="0" bottom="0" percent="0" rank="0" text="" dxfId="36">
      <formula>#ref!="YES"</formula>
    </cfRule>
  </conditionalFormatting>
  <conditionalFormatting sqref="R195">
    <cfRule type="expression" priority="8140" aboveAverage="0" equalAverage="0" bottom="0" percent="0" rank="0" text="" dxfId="36">
      <formula>#ref!="YES"</formula>
    </cfRule>
  </conditionalFormatting>
  <conditionalFormatting sqref="S195">
    <cfRule type="expression" priority="8141" aboveAverage="0" equalAverage="0" bottom="0" percent="0" rank="0" text="" dxfId="36">
      <formula>#ref!="YES"</formula>
    </cfRule>
  </conditionalFormatting>
  <conditionalFormatting sqref="T195">
    <cfRule type="expression" priority="8142" aboveAverage="0" equalAverage="0" bottom="0" percent="0" rank="0" text="" dxfId="36">
      <formula>#ref!="YES"</formula>
    </cfRule>
  </conditionalFormatting>
  <conditionalFormatting sqref="U195">
    <cfRule type="expression" priority="8143" aboveAverage="0" equalAverage="0" bottom="0" percent="0" rank="0" text="" dxfId="36">
      <formula>#ref!="YES"</formula>
    </cfRule>
  </conditionalFormatting>
  <conditionalFormatting sqref="V195">
    <cfRule type="expression" priority="8144" aboveAverage="0" equalAverage="0" bottom="0" percent="0" rank="0" text="" dxfId="36">
      <formula>#ref!="YES"</formula>
    </cfRule>
  </conditionalFormatting>
  <conditionalFormatting sqref="W195">
    <cfRule type="expression" priority="8145" aboveAverage="0" equalAverage="0" bottom="0" percent="0" rank="0" text="" dxfId="36">
      <formula>#ref!="YES"</formula>
    </cfRule>
  </conditionalFormatting>
  <conditionalFormatting sqref="X195">
    <cfRule type="expression" priority="8146" aboveAverage="0" equalAverage="0" bottom="0" percent="0" rank="0" text="" dxfId="36">
      <formula>#ref!="YES"</formula>
    </cfRule>
  </conditionalFormatting>
  <conditionalFormatting sqref="Y195">
    <cfRule type="expression" priority="8147" aboveAverage="0" equalAverage="0" bottom="0" percent="0" rank="0" text="" dxfId="36">
      <formula>#ref!="YES"</formula>
    </cfRule>
  </conditionalFormatting>
  <conditionalFormatting sqref="Z195">
    <cfRule type="expression" priority="8148" aboveAverage="0" equalAverage="0" bottom="0" percent="0" rank="0" text="" dxfId="36">
      <formula>#ref!="YES"</formula>
    </cfRule>
  </conditionalFormatting>
  <conditionalFormatting sqref="AA195">
    <cfRule type="expression" priority="8149" aboveAverage="0" equalAverage="0" bottom="0" percent="0" rank="0" text="" dxfId="36">
      <formula>#ref!="YES"</formula>
    </cfRule>
  </conditionalFormatting>
  <conditionalFormatting sqref="AB195">
    <cfRule type="expression" priority="8150" aboveAverage="0" equalAverage="0" bottom="0" percent="0" rank="0" text="" dxfId="36">
      <formula>#ref!="YES"</formula>
    </cfRule>
  </conditionalFormatting>
  <conditionalFormatting sqref="AC195">
    <cfRule type="expression" priority="8151" aboveAverage="0" equalAverage="0" bottom="0" percent="0" rank="0" text="" dxfId="36">
      <formula>#ref!="YES"</formula>
    </cfRule>
  </conditionalFormatting>
  <conditionalFormatting sqref="AD195">
    <cfRule type="expression" priority="8152" aboveAverage="0" equalAverage="0" bottom="0" percent="0" rank="0" text="" dxfId="36">
      <formula>#ref!="YES"</formula>
    </cfRule>
  </conditionalFormatting>
  <conditionalFormatting sqref="AE195">
    <cfRule type="expression" priority="8153" aboveAverage="0" equalAverage="0" bottom="0" percent="0" rank="0" text="" dxfId="36">
      <formula>#ref!="YES"</formula>
    </cfRule>
  </conditionalFormatting>
  <conditionalFormatting sqref="AF195">
    <cfRule type="expression" priority="8154" aboveAverage="0" equalAverage="0" bottom="0" percent="0" rank="0" text="" dxfId="36">
      <formula>#ref!="YES"</formula>
    </cfRule>
  </conditionalFormatting>
  <conditionalFormatting sqref="AG195">
    <cfRule type="expression" priority="8155" aboveAverage="0" equalAverage="0" bottom="0" percent="0" rank="0" text="" dxfId="36">
      <formula>#ref!="YES"</formula>
    </cfRule>
  </conditionalFormatting>
  <conditionalFormatting sqref="AH195">
    <cfRule type="expression" priority="8156" aboveAverage="0" equalAverage="0" bottom="0" percent="0" rank="0" text="" dxfId="36">
      <formula>#ref!="YES"</formula>
    </cfRule>
  </conditionalFormatting>
  <conditionalFormatting sqref="AI195">
    <cfRule type="expression" priority="8157" aboveAverage="0" equalAverage="0" bottom="0" percent="0" rank="0" text="" dxfId="36">
      <formula>#ref!="YES"</formula>
    </cfRule>
  </conditionalFormatting>
  <conditionalFormatting sqref="AJ195">
    <cfRule type="expression" priority="8158" aboveAverage="0" equalAverage="0" bottom="0" percent="0" rank="0" text="" dxfId="36">
      <formula>#ref!="YES"</formula>
    </cfRule>
  </conditionalFormatting>
  <conditionalFormatting sqref="B196">
    <cfRule type="expression" priority="8159" aboveAverage="0" equalAverage="0" bottom="0" percent="0" rank="0" text="" dxfId="36">
      <formula>#ref!="YES"</formula>
    </cfRule>
  </conditionalFormatting>
  <conditionalFormatting sqref="C196">
    <cfRule type="expression" priority="8160" aboveAverage="0" equalAverage="0" bottom="0" percent="0" rank="0" text="" dxfId="36">
      <formula>#ref!="YES"</formula>
    </cfRule>
  </conditionalFormatting>
  <conditionalFormatting sqref="D196">
    <cfRule type="expression" priority="8161" aboveAverage="0" equalAverage="0" bottom="0" percent="0" rank="0" text="" dxfId="36">
      <formula>#ref!="YES"</formula>
    </cfRule>
  </conditionalFormatting>
  <conditionalFormatting sqref="E196">
    <cfRule type="expression" priority="8162" aboveAverage="0" equalAverage="0" bottom="0" percent="0" rank="0" text="" dxfId="36">
      <formula>#ref!="YES"</formula>
    </cfRule>
  </conditionalFormatting>
  <conditionalFormatting sqref="F196">
    <cfRule type="expression" priority="8163" aboveAverage="0" equalAverage="0" bottom="0" percent="0" rank="0" text="" dxfId="36">
      <formula>#ref!="YES"</formula>
    </cfRule>
  </conditionalFormatting>
  <conditionalFormatting sqref="G196">
    <cfRule type="expression" priority="8164" aboveAverage="0" equalAverage="0" bottom="0" percent="0" rank="0" text="" dxfId="36">
      <formula>#ref!="YES"</formula>
    </cfRule>
  </conditionalFormatting>
  <conditionalFormatting sqref="H196">
    <cfRule type="expression" priority="8165" aboveAverage="0" equalAverage="0" bottom="0" percent="0" rank="0" text="" dxfId="36">
      <formula>#ref!="YES"</formula>
    </cfRule>
  </conditionalFormatting>
  <conditionalFormatting sqref="I196">
    <cfRule type="expression" priority="8166" aboveAverage="0" equalAverage="0" bottom="0" percent="0" rank="0" text="" dxfId="36">
      <formula>#ref!="YES"</formula>
    </cfRule>
  </conditionalFormatting>
  <conditionalFormatting sqref="J196">
    <cfRule type="expression" priority="8167" aboveAverage="0" equalAverage="0" bottom="0" percent="0" rank="0" text="" dxfId="36">
      <formula>#ref!="YES"</formula>
    </cfRule>
  </conditionalFormatting>
  <conditionalFormatting sqref="K196">
    <cfRule type="expression" priority="8168" aboveAverage="0" equalAverage="0" bottom="0" percent="0" rank="0" text="" dxfId="36">
      <formula>#ref!="YES"</formula>
    </cfRule>
  </conditionalFormatting>
  <conditionalFormatting sqref="L196">
    <cfRule type="expression" priority="8169" aboveAverage="0" equalAverage="0" bottom="0" percent="0" rank="0" text="" dxfId="36">
      <formula>#ref!="YES"</formula>
    </cfRule>
  </conditionalFormatting>
  <conditionalFormatting sqref="M196">
    <cfRule type="expression" priority="8170" aboveAverage="0" equalAverage="0" bottom="0" percent="0" rank="0" text="" dxfId="36">
      <formula>#ref!="YES"</formula>
    </cfRule>
  </conditionalFormatting>
  <conditionalFormatting sqref="N196">
    <cfRule type="expression" priority="8171" aboveAverage="0" equalAverage="0" bottom="0" percent="0" rank="0" text="" dxfId="36">
      <formula>#ref!="YES"</formula>
    </cfRule>
  </conditionalFormatting>
  <conditionalFormatting sqref="O196">
    <cfRule type="expression" priority="8172" aboveAverage="0" equalAverage="0" bottom="0" percent="0" rank="0" text="" dxfId="36">
      <formula>#ref!="YES"</formula>
    </cfRule>
  </conditionalFormatting>
  <conditionalFormatting sqref="P196">
    <cfRule type="expression" priority="8173" aboveAverage="0" equalAverage="0" bottom="0" percent="0" rank="0" text="" dxfId="36">
      <formula>#ref!="YES"</formula>
    </cfRule>
  </conditionalFormatting>
  <conditionalFormatting sqref="Q196">
    <cfRule type="expression" priority="8174" aboveAverage="0" equalAverage="0" bottom="0" percent="0" rank="0" text="" dxfId="36">
      <formula>#ref!="YES"</formula>
    </cfRule>
  </conditionalFormatting>
  <conditionalFormatting sqref="R196">
    <cfRule type="expression" priority="8175" aboveAverage="0" equalAverage="0" bottom="0" percent="0" rank="0" text="" dxfId="36">
      <formula>#ref!="YES"</formula>
    </cfRule>
  </conditionalFormatting>
  <conditionalFormatting sqref="S196">
    <cfRule type="expression" priority="8176" aboveAverage="0" equalAverage="0" bottom="0" percent="0" rank="0" text="" dxfId="36">
      <formula>#ref!="YES"</formula>
    </cfRule>
  </conditionalFormatting>
  <conditionalFormatting sqref="T196">
    <cfRule type="expression" priority="8177" aboveAverage="0" equalAverage="0" bottom="0" percent="0" rank="0" text="" dxfId="36">
      <formula>#ref!="YES"</formula>
    </cfRule>
  </conditionalFormatting>
  <conditionalFormatting sqref="U196">
    <cfRule type="expression" priority="8178" aboveAverage="0" equalAverage="0" bottom="0" percent="0" rank="0" text="" dxfId="36">
      <formula>#ref!="YES"</formula>
    </cfRule>
  </conditionalFormatting>
  <conditionalFormatting sqref="V196">
    <cfRule type="expression" priority="8179" aboveAverage="0" equalAverage="0" bottom="0" percent="0" rank="0" text="" dxfId="36">
      <formula>#ref!="YES"</formula>
    </cfRule>
  </conditionalFormatting>
  <conditionalFormatting sqref="W196">
    <cfRule type="expression" priority="8180" aboveAverage="0" equalAverage="0" bottom="0" percent="0" rank="0" text="" dxfId="36">
      <formula>#ref!="YES"</formula>
    </cfRule>
  </conditionalFormatting>
  <conditionalFormatting sqref="X196">
    <cfRule type="expression" priority="8181" aboveAverage="0" equalAverage="0" bottom="0" percent="0" rank="0" text="" dxfId="36">
      <formula>#ref!="YES"</formula>
    </cfRule>
  </conditionalFormatting>
  <conditionalFormatting sqref="Y196">
    <cfRule type="expression" priority="8182" aboveAverage="0" equalAverage="0" bottom="0" percent="0" rank="0" text="" dxfId="36">
      <formula>#ref!="YES"</formula>
    </cfRule>
  </conditionalFormatting>
  <conditionalFormatting sqref="Z196">
    <cfRule type="expression" priority="8183" aboveAverage="0" equalAverage="0" bottom="0" percent="0" rank="0" text="" dxfId="36">
      <formula>#ref!="YES"</formula>
    </cfRule>
  </conditionalFormatting>
  <conditionalFormatting sqref="AA196">
    <cfRule type="expression" priority="8184" aboveAverage="0" equalAverage="0" bottom="0" percent="0" rank="0" text="" dxfId="36">
      <formula>#ref!="YES"</formula>
    </cfRule>
  </conditionalFormatting>
  <conditionalFormatting sqref="AB196">
    <cfRule type="expression" priority="8185" aboveAverage="0" equalAverage="0" bottom="0" percent="0" rank="0" text="" dxfId="36">
      <formula>#ref!="YES"</formula>
    </cfRule>
  </conditionalFormatting>
  <conditionalFormatting sqref="AC196">
    <cfRule type="expression" priority="8186" aboveAverage="0" equalAverage="0" bottom="0" percent="0" rank="0" text="" dxfId="36">
      <formula>#ref!="YES"</formula>
    </cfRule>
  </conditionalFormatting>
  <conditionalFormatting sqref="AD196">
    <cfRule type="expression" priority="8187" aboveAverage="0" equalAverage="0" bottom="0" percent="0" rank="0" text="" dxfId="36">
      <formula>#ref!="YES"</formula>
    </cfRule>
  </conditionalFormatting>
  <conditionalFormatting sqref="AE196">
    <cfRule type="expression" priority="8188" aboveAverage="0" equalAverage="0" bottom="0" percent="0" rank="0" text="" dxfId="36">
      <formula>#ref!="YES"</formula>
    </cfRule>
  </conditionalFormatting>
  <conditionalFormatting sqref="AF196">
    <cfRule type="expression" priority="8189" aboveAverage="0" equalAverage="0" bottom="0" percent="0" rank="0" text="" dxfId="36">
      <formula>#ref!="YES"</formula>
    </cfRule>
  </conditionalFormatting>
  <conditionalFormatting sqref="AG196">
    <cfRule type="expression" priority="8190" aboveAverage="0" equalAverage="0" bottom="0" percent="0" rank="0" text="" dxfId="36">
      <formula>#ref!="YES"</formula>
    </cfRule>
  </conditionalFormatting>
  <conditionalFormatting sqref="AH196">
    <cfRule type="expression" priority="8191" aboveAverage="0" equalAverage="0" bottom="0" percent="0" rank="0" text="" dxfId="36">
      <formula>#ref!="YES"</formula>
    </cfRule>
  </conditionalFormatting>
  <conditionalFormatting sqref="AI196">
    <cfRule type="expression" priority="8192" aboveAverage="0" equalAverage="0" bottom="0" percent="0" rank="0" text="" dxfId="36">
      <formula>#ref!="YES"</formula>
    </cfRule>
  </conditionalFormatting>
  <conditionalFormatting sqref="AJ196">
    <cfRule type="expression" priority="8193" aboveAverage="0" equalAverage="0" bottom="0" percent="0" rank="0" text="" dxfId="36">
      <formula>#ref!="YES"</formula>
    </cfRule>
  </conditionalFormatting>
  <conditionalFormatting sqref="B197">
    <cfRule type="expression" priority="8194" aboveAverage="0" equalAverage="0" bottom="0" percent="0" rank="0" text="" dxfId="36">
      <formula>#ref!="YES"</formula>
    </cfRule>
  </conditionalFormatting>
  <conditionalFormatting sqref="C197">
    <cfRule type="expression" priority="8195" aboveAverage="0" equalAverage="0" bottom="0" percent="0" rank="0" text="" dxfId="36">
      <formula>#ref!="YES"</formula>
    </cfRule>
  </conditionalFormatting>
  <conditionalFormatting sqref="D197">
    <cfRule type="expression" priority="8196" aboveAverage="0" equalAverage="0" bottom="0" percent="0" rank="0" text="" dxfId="36">
      <formula>#ref!="YES"</formula>
    </cfRule>
  </conditionalFormatting>
  <conditionalFormatting sqref="E197">
    <cfRule type="expression" priority="8197" aboveAverage="0" equalAverage="0" bottom="0" percent="0" rank="0" text="" dxfId="36">
      <formula>#ref!="YES"</formula>
    </cfRule>
  </conditionalFormatting>
  <conditionalFormatting sqref="F197">
    <cfRule type="expression" priority="8198" aboveAverage="0" equalAverage="0" bottom="0" percent="0" rank="0" text="" dxfId="36">
      <formula>#ref!="YES"</formula>
    </cfRule>
  </conditionalFormatting>
  <conditionalFormatting sqref="G197">
    <cfRule type="expression" priority="8199" aboveAverage="0" equalAverage="0" bottom="0" percent="0" rank="0" text="" dxfId="36">
      <formula>#ref!="YES"</formula>
    </cfRule>
  </conditionalFormatting>
  <conditionalFormatting sqref="H197">
    <cfRule type="expression" priority="8200" aboveAverage="0" equalAverage="0" bottom="0" percent="0" rank="0" text="" dxfId="36">
      <formula>#ref!="YES"</formula>
    </cfRule>
  </conditionalFormatting>
  <conditionalFormatting sqref="I197">
    <cfRule type="expression" priority="8201" aboveAverage="0" equalAverage="0" bottom="0" percent="0" rank="0" text="" dxfId="36">
      <formula>#ref!="YES"</formula>
    </cfRule>
  </conditionalFormatting>
  <conditionalFormatting sqref="J197">
    <cfRule type="expression" priority="8202" aboveAverage="0" equalAverage="0" bottom="0" percent="0" rank="0" text="" dxfId="36">
      <formula>#ref!="YES"</formula>
    </cfRule>
  </conditionalFormatting>
  <conditionalFormatting sqref="K197">
    <cfRule type="expression" priority="8203" aboveAverage="0" equalAverage="0" bottom="0" percent="0" rank="0" text="" dxfId="36">
      <formula>#ref!="YES"</formula>
    </cfRule>
  </conditionalFormatting>
  <conditionalFormatting sqref="L197">
    <cfRule type="expression" priority="8204" aboveAverage="0" equalAverage="0" bottom="0" percent="0" rank="0" text="" dxfId="36">
      <formula>#ref!="YES"</formula>
    </cfRule>
  </conditionalFormatting>
  <conditionalFormatting sqref="M197">
    <cfRule type="expression" priority="8205" aboveAverage="0" equalAverage="0" bottom="0" percent="0" rank="0" text="" dxfId="36">
      <formula>#ref!="YES"</formula>
    </cfRule>
  </conditionalFormatting>
  <conditionalFormatting sqref="N197">
    <cfRule type="expression" priority="8206" aboveAverage="0" equalAverage="0" bottom="0" percent="0" rank="0" text="" dxfId="36">
      <formula>#ref!="YES"</formula>
    </cfRule>
  </conditionalFormatting>
  <conditionalFormatting sqref="O197">
    <cfRule type="expression" priority="8207" aboveAverage="0" equalAverage="0" bottom="0" percent="0" rank="0" text="" dxfId="36">
      <formula>#ref!="YES"</formula>
    </cfRule>
  </conditionalFormatting>
  <conditionalFormatting sqref="P197">
    <cfRule type="expression" priority="8208" aboveAverage="0" equalAverage="0" bottom="0" percent="0" rank="0" text="" dxfId="36">
      <formula>#ref!="YES"</formula>
    </cfRule>
  </conditionalFormatting>
  <conditionalFormatting sqref="Q197">
    <cfRule type="expression" priority="8209" aboveAverage="0" equalAverage="0" bottom="0" percent="0" rank="0" text="" dxfId="36">
      <formula>#ref!="YES"</formula>
    </cfRule>
  </conditionalFormatting>
  <conditionalFormatting sqref="R197">
    <cfRule type="expression" priority="8210" aboveAverage="0" equalAverage="0" bottom="0" percent="0" rank="0" text="" dxfId="36">
      <formula>#ref!="YES"</formula>
    </cfRule>
  </conditionalFormatting>
  <conditionalFormatting sqref="S197">
    <cfRule type="expression" priority="8211" aboveAverage="0" equalAverage="0" bottom="0" percent="0" rank="0" text="" dxfId="36">
      <formula>#ref!="YES"</formula>
    </cfRule>
  </conditionalFormatting>
  <conditionalFormatting sqref="T197">
    <cfRule type="expression" priority="8212" aboveAverage="0" equalAverage="0" bottom="0" percent="0" rank="0" text="" dxfId="36">
      <formula>#ref!="YES"</formula>
    </cfRule>
  </conditionalFormatting>
  <conditionalFormatting sqref="U197">
    <cfRule type="expression" priority="8213" aboveAverage="0" equalAverage="0" bottom="0" percent="0" rank="0" text="" dxfId="36">
      <formula>#ref!="YES"</formula>
    </cfRule>
  </conditionalFormatting>
  <conditionalFormatting sqref="V197">
    <cfRule type="expression" priority="8214" aboveAverage="0" equalAverage="0" bottom="0" percent="0" rank="0" text="" dxfId="36">
      <formula>#ref!="YES"</formula>
    </cfRule>
  </conditionalFormatting>
  <conditionalFormatting sqref="W197">
    <cfRule type="expression" priority="8215" aboveAverage="0" equalAverage="0" bottom="0" percent="0" rank="0" text="" dxfId="36">
      <formula>#ref!="YES"</formula>
    </cfRule>
  </conditionalFormatting>
  <conditionalFormatting sqref="X197">
    <cfRule type="expression" priority="8216" aboveAverage="0" equalAverage="0" bottom="0" percent="0" rank="0" text="" dxfId="36">
      <formula>#ref!="YES"</formula>
    </cfRule>
  </conditionalFormatting>
  <conditionalFormatting sqref="Y197">
    <cfRule type="expression" priority="8217" aboveAverage="0" equalAverage="0" bottom="0" percent="0" rank="0" text="" dxfId="36">
      <formula>#ref!="YES"</formula>
    </cfRule>
  </conditionalFormatting>
  <conditionalFormatting sqref="Z197">
    <cfRule type="expression" priority="8218" aboveAverage="0" equalAverage="0" bottom="0" percent="0" rank="0" text="" dxfId="36">
      <formula>#ref!="YES"</formula>
    </cfRule>
  </conditionalFormatting>
  <conditionalFormatting sqref="AA197">
    <cfRule type="expression" priority="8219" aboveAverage="0" equalAverage="0" bottom="0" percent="0" rank="0" text="" dxfId="36">
      <formula>#ref!="YES"</formula>
    </cfRule>
  </conditionalFormatting>
  <conditionalFormatting sqref="AB197">
    <cfRule type="expression" priority="8220" aboveAverage="0" equalAverage="0" bottom="0" percent="0" rank="0" text="" dxfId="36">
      <formula>#ref!="YES"</formula>
    </cfRule>
  </conditionalFormatting>
  <conditionalFormatting sqref="AC197">
    <cfRule type="expression" priority="8221" aboveAverage="0" equalAverage="0" bottom="0" percent="0" rank="0" text="" dxfId="36">
      <formula>#ref!="YES"</formula>
    </cfRule>
  </conditionalFormatting>
  <conditionalFormatting sqref="AD197">
    <cfRule type="expression" priority="8222" aboveAverage="0" equalAverage="0" bottom="0" percent="0" rank="0" text="" dxfId="36">
      <formula>#ref!="YES"</formula>
    </cfRule>
  </conditionalFormatting>
  <conditionalFormatting sqref="AE197">
    <cfRule type="expression" priority="8223" aboveAverage="0" equalAverage="0" bottom="0" percent="0" rank="0" text="" dxfId="36">
      <formula>#ref!="YES"</formula>
    </cfRule>
  </conditionalFormatting>
  <conditionalFormatting sqref="AF197">
    <cfRule type="expression" priority="8224" aboveAverage="0" equalAverage="0" bottom="0" percent="0" rank="0" text="" dxfId="36">
      <formula>#ref!="YES"</formula>
    </cfRule>
  </conditionalFormatting>
  <conditionalFormatting sqref="AG197">
    <cfRule type="expression" priority="8225" aboveAverage="0" equalAverage="0" bottom="0" percent="0" rank="0" text="" dxfId="36">
      <formula>#ref!="YES"</formula>
    </cfRule>
  </conditionalFormatting>
  <conditionalFormatting sqref="AH197">
    <cfRule type="expression" priority="8226" aboveAverage="0" equalAverage="0" bottom="0" percent="0" rank="0" text="" dxfId="36">
      <formula>#ref!="YES"</formula>
    </cfRule>
  </conditionalFormatting>
  <conditionalFormatting sqref="AI197">
    <cfRule type="expression" priority="8227" aboveAverage="0" equalAverage="0" bottom="0" percent="0" rank="0" text="" dxfId="36">
      <formula>#ref!="YES"</formula>
    </cfRule>
  </conditionalFormatting>
  <conditionalFormatting sqref="AJ197">
    <cfRule type="expression" priority="8228" aboveAverage="0" equalAverage="0" bottom="0" percent="0" rank="0" text="" dxfId="36">
      <formula>#ref!="YES"</formula>
    </cfRule>
  </conditionalFormatting>
  <conditionalFormatting sqref="B198">
    <cfRule type="expression" priority="8229" aboveAverage="0" equalAverage="0" bottom="0" percent="0" rank="0" text="" dxfId="36">
      <formula>#ref!="YES"</formula>
    </cfRule>
  </conditionalFormatting>
  <conditionalFormatting sqref="C198">
    <cfRule type="expression" priority="8230" aboveAverage="0" equalAverage="0" bottom="0" percent="0" rank="0" text="" dxfId="36">
      <formula>#ref!="YES"</formula>
    </cfRule>
  </conditionalFormatting>
  <conditionalFormatting sqref="D198">
    <cfRule type="expression" priority="8231" aboveAverage="0" equalAverage="0" bottom="0" percent="0" rank="0" text="" dxfId="36">
      <formula>#ref!="YES"</formula>
    </cfRule>
  </conditionalFormatting>
  <conditionalFormatting sqref="E198">
    <cfRule type="expression" priority="8232" aboveAverage="0" equalAverage="0" bottom="0" percent="0" rank="0" text="" dxfId="36">
      <formula>#ref!="YES"</formula>
    </cfRule>
  </conditionalFormatting>
  <conditionalFormatting sqref="F198">
    <cfRule type="expression" priority="8233" aboveAverage="0" equalAverage="0" bottom="0" percent="0" rank="0" text="" dxfId="36">
      <formula>#ref!="YES"</formula>
    </cfRule>
  </conditionalFormatting>
  <conditionalFormatting sqref="G198">
    <cfRule type="expression" priority="8234" aboveAverage="0" equalAverage="0" bottom="0" percent="0" rank="0" text="" dxfId="36">
      <formula>#ref!="YES"</formula>
    </cfRule>
  </conditionalFormatting>
  <conditionalFormatting sqref="H198">
    <cfRule type="expression" priority="8235" aboveAverage="0" equalAverage="0" bottom="0" percent="0" rank="0" text="" dxfId="36">
      <formula>#ref!="YES"</formula>
    </cfRule>
  </conditionalFormatting>
  <conditionalFormatting sqref="I198">
    <cfRule type="expression" priority="8236" aboveAverage="0" equalAverage="0" bottom="0" percent="0" rank="0" text="" dxfId="36">
      <formula>#ref!="YES"</formula>
    </cfRule>
  </conditionalFormatting>
  <conditionalFormatting sqref="J198">
    <cfRule type="expression" priority="8237" aboveAverage="0" equalAverage="0" bottom="0" percent="0" rank="0" text="" dxfId="36">
      <formula>#ref!="YES"</formula>
    </cfRule>
  </conditionalFormatting>
  <conditionalFormatting sqref="K198">
    <cfRule type="expression" priority="8238" aboveAverage="0" equalAverage="0" bottom="0" percent="0" rank="0" text="" dxfId="36">
      <formula>#ref!="YES"</formula>
    </cfRule>
  </conditionalFormatting>
  <conditionalFormatting sqref="L198">
    <cfRule type="expression" priority="8239" aboveAverage="0" equalAverage="0" bottom="0" percent="0" rank="0" text="" dxfId="36">
      <formula>#ref!="YES"</formula>
    </cfRule>
  </conditionalFormatting>
  <conditionalFormatting sqref="M198">
    <cfRule type="expression" priority="8240" aboveAverage="0" equalAverage="0" bottom="0" percent="0" rank="0" text="" dxfId="36">
      <formula>#ref!="YES"</formula>
    </cfRule>
  </conditionalFormatting>
  <conditionalFormatting sqref="N198">
    <cfRule type="expression" priority="8241" aboveAverage="0" equalAverage="0" bottom="0" percent="0" rank="0" text="" dxfId="36">
      <formula>#ref!="YES"</formula>
    </cfRule>
  </conditionalFormatting>
  <conditionalFormatting sqref="O198">
    <cfRule type="expression" priority="8242" aboveAverage="0" equalAverage="0" bottom="0" percent="0" rank="0" text="" dxfId="36">
      <formula>#ref!="YES"</formula>
    </cfRule>
  </conditionalFormatting>
  <conditionalFormatting sqref="P198">
    <cfRule type="expression" priority="8243" aboveAverage="0" equalAverage="0" bottom="0" percent="0" rank="0" text="" dxfId="36">
      <formula>#ref!="YES"</formula>
    </cfRule>
  </conditionalFormatting>
  <conditionalFormatting sqref="Q198">
    <cfRule type="expression" priority="8244" aboveAverage="0" equalAverage="0" bottom="0" percent="0" rank="0" text="" dxfId="36">
      <formula>#ref!="YES"</formula>
    </cfRule>
  </conditionalFormatting>
  <conditionalFormatting sqref="R198">
    <cfRule type="expression" priority="8245" aboveAverage="0" equalAverage="0" bottom="0" percent="0" rank="0" text="" dxfId="36">
      <formula>#ref!="YES"</formula>
    </cfRule>
  </conditionalFormatting>
  <conditionalFormatting sqref="S198">
    <cfRule type="expression" priority="8246" aboveAverage="0" equalAverage="0" bottom="0" percent="0" rank="0" text="" dxfId="36">
      <formula>#ref!="YES"</formula>
    </cfRule>
  </conditionalFormatting>
  <conditionalFormatting sqref="T198">
    <cfRule type="expression" priority="8247" aboveAverage="0" equalAverage="0" bottom="0" percent="0" rank="0" text="" dxfId="36">
      <formula>#ref!="YES"</formula>
    </cfRule>
  </conditionalFormatting>
  <conditionalFormatting sqref="U198">
    <cfRule type="expression" priority="8248" aboveAverage="0" equalAverage="0" bottom="0" percent="0" rank="0" text="" dxfId="36">
      <formula>#ref!="YES"</formula>
    </cfRule>
  </conditionalFormatting>
  <conditionalFormatting sqref="V198">
    <cfRule type="expression" priority="8249" aboveAverage="0" equalAverage="0" bottom="0" percent="0" rank="0" text="" dxfId="36">
      <formula>#ref!="YES"</formula>
    </cfRule>
  </conditionalFormatting>
  <conditionalFormatting sqref="W198">
    <cfRule type="expression" priority="8250" aboveAverage="0" equalAverage="0" bottom="0" percent="0" rank="0" text="" dxfId="36">
      <formula>#ref!="YES"</formula>
    </cfRule>
  </conditionalFormatting>
  <conditionalFormatting sqref="X198">
    <cfRule type="expression" priority="8251" aboveAverage="0" equalAverage="0" bottom="0" percent="0" rank="0" text="" dxfId="36">
      <formula>#ref!="YES"</formula>
    </cfRule>
  </conditionalFormatting>
  <conditionalFormatting sqref="Y198">
    <cfRule type="expression" priority="8252" aboveAverage="0" equalAverage="0" bottom="0" percent="0" rank="0" text="" dxfId="36">
      <formula>#ref!="YES"</formula>
    </cfRule>
  </conditionalFormatting>
  <conditionalFormatting sqref="Z198">
    <cfRule type="expression" priority="8253" aboveAverage="0" equalAverage="0" bottom="0" percent="0" rank="0" text="" dxfId="36">
      <formula>#ref!="YES"</formula>
    </cfRule>
  </conditionalFormatting>
  <conditionalFormatting sqref="AA198">
    <cfRule type="expression" priority="8254" aboveAverage="0" equalAverage="0" bottom="0" percent="0" rank="0" text="" dxfId="36">
      <formula>#ref!="YES"</formula>
    </cfRule>
  </conditionalFormatting>
  <conditionalFormatting sqref="AB198">
    <cfRule type="expression" priority="8255" aboveAverage="0" equalAverage="0" bottom="0" percent="0" rank="0" text="" dxfId="36">
      <formula>#ref!="YES"</formula>
    </cfRule>
  </conditionalFormatting>
  <conditionalFormatting sqref="AC198">
    <cfRule type="expression" priority="8256" aboveAverage="0" equalAverage="0" bottom="0" percent="0" rank="0" text="" dxfId="36">
      <formula>#ref!="YES"</formula>
    </cfRule>
  </conditionalFormatting>
  <conditionalFormatting sqref="AD198">
    <cfRule type="expression" priority="8257" aboveAverage="0" equalAverage="0" bottom="0" percent="0" rank="0" text="" dxfId="36">
      <formula>#ref!="YES"</formula>
    </cfRule>
  </conditionalFormatting>
  <conditionalFormatting sqref="AE198">
    <cfRule type="expression" priority="8258" aboveAverage="0" equalAverage="0" bottom="0" percent="0" rank="0" text="" dxfId="36">
      <formula>#ref!="YES"</formula>
    </cfRule>
  </conditionalFormatting>
  <conditionalFormatting sqref="AF198">
    <cfRule type="expression" priority="8259" aboveAverage="0" equalAverage="0" bottom="0" percent="0" rank="0" text="" dxfId="36">
      <formula>#ref!="YES"</formula>
    </cfRule>
  </conditionalFormatting>
  <conditionalFormatting sqref="AG198">
    <cfRule type="expression" priority="8260" aboveAverage="0" equalAverage="0" bottom="0" percent="0" rank="0" text="" dxfId="36">
      <formula>#ref!="YES"</formula>
    </cfRule>
  </conditionalFormatting>
  <conditionalFormatting sqref="AH198">
    <cfRule type="expression" priority="8261" aboveAverage="0" equalAverage="0" bottom="0" percent="0" rank="0" text="" dxfId="36">
      <formula>#ref!="YES"</formula>
    </cfRule>
  </conditionalFormatting>
  <conditionalFormatting sqref="AI198">
    <cfRule type="expression" priority="8262" aboveAverage="0" equalAverage="0" bottom="0" percent="0" rank="0" text="" dxfId="36">
      <formula>#ref!="YES"</formula>
    </cfRule>
  </conditionalFormatting>
  <conditionalFormatting sqref="AJ198">
    <cfRule type="expression" priority="8263" aboveAverage="0" equalAverage="0" bottom="0" percent="0" rank="0" text="" dxfId="36">
      <formula>#ref!="YES"</formula>
    </cfRule>
  </conditionalFormatting>
  <conditionalFormatting sqref="B199">
    <cfRule type="expression" priority="8264" aboveAverage="0" equalAverage="0" bottom="0" percent="0" rank="0" text="" dxfId="36">
      <formula>#ref!="YES"</formula>
    </cfRule>
  </conditionalFormatting>
  <conditionalFormatting sqref="C199">
    <cfRule type="expression" priority="8265" aboveAverage="0" equalAverage="0" bottom="0" percent="0" rank="0" text="" dxfId="36">
      <formula>#ref!="YES"</formula>
    </cfRule>
  </conditionalFormatting>
  <conditionalFormatting sqref="D199">
    <cfRule type="expression" priority="8266" aboveAverage="0" equalAverage="0" bottom="0" percent="0" rank="0" text="" dxfId="36">
      <formula>#ref!="YES"</formula>
    </cfRule>
  </conditionalFormatting>
  <conditionalFormatting sqref="E199">
    <cfRule type="expression" priority="8267" aboveAverage="0" equalAverage="0" bottom="0" percent="0" rank="0" text="" dxfId="36">
      <formula>#ref!="YES"</formula>
    </cfRule>
  </conditionalFormatting>
  <conditionalFormatting sqref="F199">
    <cfRule type="expression" priority="8268" aboveAverage="0" equalAverage="0" bottom="0" percent="0" rank="0" text="" dxfId="36">
      <formula>#ref!="YES"</formula>
    </cfRule>
  </conditionalFormatting>
  <conditionalFormatting sqref="G199">
    <cfRule type="expression" priority="8269" aboveAverage="0" equalAverage="0" bottom="0" percent="0" rank="0" text="" dxfId="36">
      <formula>#ref!="YES"</formula>
    </cfRule>
  </conditionalFormatting>
  <conditionalFormatting sqref="H199">
    <cfRule type="expression" priority="8270" aboveAverage="0" equalAverage="0" bottom="0" percent="0" rank="0" text="" dxfId="36">
      <formula>#ref!="YES"</formula>
    </cfRule>
  </conditionalFormatting>
  <conditionalFormatting sqref="I199">
    <cfRule type="expression" priority="8271" aboveAverage="0" equalAverage="0" bottom="0" percent="0" rank="0" text="" dxfId="36">
      <formula>#ref!="YES"</formula>
    </cfRule>
  </conditionalFormatting>
  <conditionalFormatting sqref="J199">
    <cfRule type="expression" priority="8272" aboveAverage="0" equalAverage="0" bottom="0" percent="0" rank="0" text="" dxfId="36">
      <formula>#ref!="YES"</formula>
    </cfRule>
  </conditionalFormatting>
  <conditionalFormatting sqref="K199">
    <cfRule type="expression" priority="8273" aboveAverage="0" equalAverage="0" bottom="0" percent="0" rank="0" text="" dxfId="36">
      <formula>#ref!="YES"</formula>
    </cfRule>
  </conditionalFormatting>
  <conditionalFormatting sqref="L199">
    <cfRule type="expression" priority="8274" aboveAverage="0" equalAverage="0" bottom="0" percent="0" rank="0" text="" dxfId="36">
      <formula>#ref!="YES"</formula>
    </cfRule>
  </conditionalFormatting>
  <conditionalFormatting sqref="M199">
    <cfRule type="expression" priority="8275" aboveAverage="0" equalAverage="0" bottom="0" percent="0" rank="0" text="" dxfId="36">
      <formula>#ref!="YES"</formula>
    </cfRule>
  </conditionalFormatting>
  <conditionalFormatting sqref="N199">
    <cfRule type="expression" priority="8276" aboveAverage="0" equalAverage="0" bottom="0" percent="0" rank="0" text="" dxfId="36">
      <formula>#ref!="YES"</formula>
    </cfRule>
  </conditionalFormatting>
  <conditionalFormatting sqref="O199">
    <cfRule type="expression" priority="8277" aboveAverage="0" equalAverage="0" bottom="0" percent="0" rank="0" text="" dxfId="36">
      <formula>#ref!="YES"</formula>
    </cfRule>
  </conditionalFormatting>
  <conditionalFormatting sqref="P199">
    <cfRule type="expression" priority="8278" aboveAverage="0" equalAverage="0" bottom="0" percent="0" rank="0" text="" dxfId="36">
      <formula>#ref!="YES"</formula>
    </cfRule>
  </conditionalFormatting>
  <conditionalFormatting sqref="Q199">
    <cfRule type="expression" priority="8279" aboveAverage="0" equalAverage="0" bottom="0" percent="0" rank="0" text="" dxfId="36">
      <formula>#ref!="YES"</formula>
    </cfRule>
  </conditionalFormatting>
  <conditionalFormatting sqref="R199">
    <cfRule type="expression" priority="8280" aboveAverage="0" equalAverage="0" bottom="0" percent="0" rank="0" text="" dxfId="36">
      <formula>#ref!="YES"</formula>
    </cfRule>
  </conditionalFormatting>
  <conditionalFormatting sqref="S199">
    <cfRule type="expression" priority="8281" aboveAverage="0" equalAverage="0" bottom="0" percent="0" rank="0" text="" dxfId="36">
      <formula>#ref!="YES"</formula>
    </cfRule>
  </conditionalFormatting>
  <conditionalFormatting sqref="T199">
    <cfRule type="expression" priority="8282" aboveAverage="0" equalAverage="0" bottom="0" percent="0" rank="0" text="" dxfId="36">
      <formula>#ref!="YES"</formula>
    </cfRule>
  </conditionalFormatting>
  <conditionalFormatting sqref="U199">
    <cfRule type="expression" priority="8283" aboveAverage="0" equalAverage="0" bottom="0" percent="0" rank="0" text="" dxfId="36">
      <formula>#ref!="YES"</formula>
    </cfRule>
  </conditionalFormatting>
  <conditionalFormatting sqref="V199">
    <cfRule type="expression" priority="8284" aboveAverage="0" equalAverage="0" bottom="0" percent="0" rank="0" text="" dxfId="36">
      <formula>#ref!="YES"</formula>
    </cfRule>
  </conditionalFormatting>
  <conditionalFormatting sqref="W199">
    <cfRule type="expression" priority="8285" aboveAverage="0" equalAverage="0" bottom="0" percent="0" rank="0" text="" dxfId="36">
      <formula>#ref!="YES"</formula>
    </cfRule>
  </conditionalFormatting>
  <conditionalFormatting sqref="X199">
    <cfRule type="expression" priority="8286" aboveAverage="0" equalAverage="0" bottom="0" percent="0" rank="0" text="" dxfId="36">
      <formula>#ref!="YES"</formula>
    </cfRule>
  </conditionalFormatting>
  <conditionalFormatting sqref="Y199">
    <cfRule type="expression" priority="8287" aboveAverage="0" equalAverage="0" bottom="0" percent="0" rank="0" text="" dxfId="36">
      <formula>#ref!="YES"</formula>
    </cfRule>
  </conditionalFormatting>
  <conditionalFormatting sqref="Z199">
    <cfRule type="expression" priority="8288" aboveAverage="0" equalAverage="0" bottom="0" percent="0" rank="0" text="" dxfId="36">
      <formula>#ref!="YES"</formula>
    </cfRule>
  </conditionalFormatting>
  <conditionalFormatting sqref="AA199">
    <cfRule type="expression" priority="8289" aboveAverage="0" equalAverage="0" bottom="0" percent="0" rank="0" text="" dxfId="36">
      <formula>#ref!="YES"</formula>
    </cfRule>
  </conditionalFormatting>
  <conditionalFormatting sqref="AB199">
    <cfRule type="expression" priority="8290" aboveAverage="0" equalAverage="0" bottom="0" percent="0" rank="0" text="" dxfId="36">
      <formula>#ref!="YES"</formula>
    </cfRule>
  </conditionalFormatting>
  <conditionalFormatting sqref="AC199">
    <cfRule type="expression" priority="8291" aboveAverage="0" equalAverage="0" bottom="0" percent="0" rank="0" text="" dxfId="36">
      <formula>#ref!="YES"</formula>
    </cfRule>
  </conditionalFormatting>
  <conditionalFormatting sqref="AD199">
    <cfRule type="expression" priority="8292" aboveAverage="0" equalAverage="0" bottom="0" percent="0" rank="0" text="" dxfId="36">
      <formula>#ref!="YES"</formula>
    </cfRule>
  </conditionalFormatting>
  <conditionalFormatting sqref="AE199">
    <cfRule type="expression" priority="8293" aboveAverage="0" equalAverage="0" bottom="0" percent="0" rank="0" text="" dxfId="36">
      <formula>#ref!="YES"</formula>
    </cfRule>
  </conditionalFormatting>
  <conditionalFormatting sqref="AF199">
    <cfRule type="expression" priority="8294" aboveAverage="0" equalAverage="0" bottom="0" percent="0" rank="0" text="" dxfId="36">
      <formula>#ref!="YES"</formula>
    </cfRule>
  </conditionalFormatting>
  <conditionalFormatting sqref="AG199">
    <cfRule type="expression" priority="8295" aboveAverage="0" equalAverage="0" bottom="0" percent="0" rank="0" text="" dxfId="36">
      <formula>#ref!="YES"</formula>
    </cfRule>
  </conditionalFormatting>
  <conditionalFormatting sqref="AH199">
    <cfRule type="expression" priority="8296" aboveAverage="0" equalAverage="0" bottom="0" percent="0" rank="0" text="" dxfId="36">
      <formula>#ref!="YES"</formula>
    </cfRule>
  </conditionalFormatting>
  <conditionalFormatting sqref="AI199">
    <cfRule type="expression" priority="8297" aboveAverage="0" equalAverage="0" bottom="0" percent="0" rank="0" text="" dxfId="36">
      <formula>#ref!="YES"</formula>
    </cfRule>
  </conditionalFormatting>
  <conditionalFormatting sqref="AJ199">
    <cfRule type="expression" priority="8298" aboveAverage="0" equalAverage="0" bottom="0" percent="0" rank="0" text="" dxfId="36">
      <formula>#ref!="YES"</formula>
    </cfRule>
  </conditionalFormatting>
  <conditionalFormatting sqref="B200">
    <cfRule type="expression" priority="8299" aboveAverage="0" equalAverage="0" bottom="0" percent="0" rank="0" text="" dxfId="36">
      <formula>#ref!="YES"</formula>
    </cfRule>
  </conditionalFormatting>
  <conditionalFormatting sqref="C200">
    <cfRule type="expression" priority="8300" aboveAverage="0" equalAverage="0" bottom="0" percent="0" rank="0" text="" dxfId="36">
      <formula>#ref!="YES"</formula>
    </cfRule>
  </conditionalFormatting>
  <conditionalFormatting sqref="D200">
    <cfRule type="expression" priority="8301" aboveAverage="0" equalAverage="0" bottom="0" percent="0" rank="0" text="" dxfId="36">
      <formula>#ref!="YES"</formula>
    </cfRule>
  </conditionalFormatting>
  <conditionalFormatting sqref="E200">
    <cfRule type="expression" priority="8302" aboveAverage="0" equalAverage="0" bottom="0" percent="0" rank="0" text="" dxfId="36">
      <formula>#ref!="YES"</formula>
    </cfRule>
  </conditionalFormatting>
  <conditionalFormatting sqref="F200">
    <cfRule type="expression" priority="8303" aboveAverage="0" equalAverage="0" bottom="0" percent="0" rank="0" text="" dxfId="36">
      <formula>#ref!="YES"</formula>
    </cfRule>
  </conditionalFormatting>
  <conditionalFormatting sqref="G200">
    <cfRule type="expression" priority="8304" aboveAverage="0" equalAverage="0" bottom="0" percent="0" rank="0" text="" dxfId="36">
      <formula>#ref!="YES"</formula>
    </cfRule>
  </conditionalFormatting>
  <conditionalFormatting sqref="H200">
    <cfRule type="expression" priority="8305" aboveAverage="0" equalAverage="0" bottom="0" percent="0" rank="0" text="" dxfId="36">
      <formula>#ref!="YES"</formula>
    </cfRule>
  </conditionalFormatting>
  <conditionalFormatting sqref="I200">
    <cfRule type="expression" priority="8306" aboveAverage="0" equalAverage="0" bottom="0" percent="0" rank="0" text="" dxfId="36">
      <formula>#ref!="YES"</formula>
    </cfRule>
  </conditionalFormatting>
  <conditionalFormatting sqref="J200">
    <cfRule type="expression" priority="8307" aboveAverage="0" equalAverage="0" bottom="0" percent="0" rank="0" text="" dxfId="36">
      <formula>#ref!="YES"</formula>
    </cfRule>
  </conditionalFormatting>
  <conditionalFormatting sqref="K200">
    <cfRule type="expression" priority="8308" aboveAverage="0" equalAverage="0" bottom="0" percent="0" rank="0" text="" dxfId="36">
      <formula>#ref!="YES"</formula>
    </cfRule>
  </conditionalFormatting>
  <conditionalFormatting sqref="L200">
    <cfRule type="expression" priority="8309" aboveAverage="0" equalAverage="0" bottom="0" percent="0" rank="0" text="" dxfId="36">
      <formula>#ref!="YES"</formula>
    </cfRule>
  </conditionalFormatting>
  <conditionalFormatting sqref="M200">
    <cfRule type="expression" priority="8310" aboveAverage="0" equalAverage="0" bottom="0" percent="0" rank="0" text="" dxfId="36">
      <formula>#ref!="YES"</formula>
    </cfRule>
  </conditionalFormatting>
  <conditionalFormatting sqref="N200">
    <cfRule type="expression" priority="8311" aboveAverage="0" equalAverage="0" bottom="0" percent="0" rank="0" text="" dxfId="36">
      <formula>#ref!="YES"</formula>
    </cfRule>
  </conditionalFormatting>
  <conditionalFormatting sqref="O200">
    <cfRule type="expression" priority="8312" aboveAverage="0" equalAverage="0" bottom="0" percent="0" rank="0" text="" dxfId="36">
      <formula>#ref!="YES"</formula>
    </cfRule>
  </conditionalFormatting>
  <conditionalFormatting sqref="P200">
    <cfRule type="expression" priority="8313" aboveAverage="0" equalAverage="0" bottom="0" percent="0" rank="0" text="" dxfId="36">
      <formula>#ref!="YES"</formula>
    </cfRule>
  </conditionalFormatting>
  <conditionalFormatting sqref="Q200">
    <cfRule type="expression" priority="8314" aboveAverage="0" equalAverage="0" bottom="0" percent="0" rank="0" text="" dxfId="36">
      <formula>#ref!="YES"</formula>
    </cfRule>
  </conditionalFormatting>
  <conditionalFormatting sqref="R200">
    <cfRule type="expression" priority="8315" aboveAverage="0" equalAverage="0" bottom="0" percent="0" rank="0" text="" dxfId="36">
      <formula>#ref!="YES"</formula>
    </cfRule>
  </conditionalFormatting>
  <conditionalFormatting sqref="S200">
    <cfRule type="expression" priority="8316" aboveAverage="0" equalAverage="0" bottom="0" percent="0" rank="0" text="" dxfId="36">
      <formula>#ref!="YES"</formula>
    </cfRule>
  </conditionalFormatting>
  <conditionalFormatting sqref="T200">
    <cfRule type="expression" priority="8317" aboveAverage="0" equalAverage="0" bottom="0" percent="0" rank="0" text="" dxfId="36">
      <formula>#ref!="YES"</formula>
    </cfRule>
  </conditionalFormatting>
  <conditionalFormatting sqref="U200">
    <cfRule type="expression" priority="8318" aboveAverage="0" equalAverage="0" bottom="0" percent="0" rank="0" text="" dxfId="36">
      <formula>#ref!="YES"</formula>
    </cfRule>
  </conditionalFormatting>
  <conditionalFormatting sqref="V200">
    <cfRule type="expression" priority="8319" aboveAverage="0" equalAverage="0" bottom="0" percent="0" rank="0" text="" dxfId="36">
      <formula>#ref!="YES"</formula>
    </cfRule>
  </conditionalFormatting>
  <conditionalFormatting sqref="W200">
    <cfRule type="expression" priority="8320" aboveAverage="0" equalAverage="0" bottom="0" percent="0" rank="0" text="" dxfId="36">
      <formula>#ref!="YES"</formula>
    </cfRule>
  </conditionalFormatting>
  <conditionalFormatting sqref="X200">
    <cfRule type="expression" priority="8321" aboveAverage="0" equalAverage="0" bottom="0" percent="0" rank="0" text="" dxfId="36">
      <formula>#ref!="YES"</formula>
    </cfRule>
  </conditionalFormatting>
  <conditionalFormatting sqref="Y200">
    <cfRule type="expression" priority="8322" aboveAverage="0" equalAverage="0" bottom="0" percent="0" rank="0" text="" dxfId="36">
      <formula>#ref!="YES"</formula>
    </cfRule>
  </conditionalFormatting>
  <conditionalFormatting sqref="Z200">
    <cfRule type="expression" priority="8323" aboveAverage="0" equalAverage="0" bottom="0" percent="0" rank="0" text="" dxfId="36">
      <formula>#ref!="YES"</formula>
    </cfRule>
  </conditionalFormatting>
  <conditionalFormatting sqref="AA200">
    <cfRule type="expression" priority="8324" aboveAverage="0" equalAverage="0" bottom="0" percent="0" rank="0" text="" dxfId="36">
      <formula>#ref!="YES"</formula>
    </cfRule>
  </conditionalFormatting>
  <conditionalFormatting sqref="AB200">
    <cfRule type="expression" priority="8325" aboveAverage="0" equalAverage="0" bottom="0" percent="0" rank="0" text="" dxfId="36">
      <formula>#ref!="YES"</formula>
    </cfRule>
  </conditionalFormatting>
  <conditionalFormatting sqref="AC200">
    <cfRule type="expression" priority="8326" aboveAverage="0" equalAverage="0" bottom="0" percent="0" rank="0" text="" dxfId="36">
      <formula>#ref!="YES"</formula>
    </cfRule>
  </conditionalFormatting>
  <conditionalFormatting sqref="AD200">
    <cfRule type="expression" priority="8327" aboveAverage="0" equalAverage="0" bottom="0" percent="0" rank="0" text="" dxfId="36">
      <formula>#ref!="YES"</formula>
    </cfRule>
  </conditionalFormatting>
  <conditionalFormatting sqref="AE200">
    <cfRule type="expression" priority="8328" aboveAverage="0" equalAverage="0" bottom="0" percent="0" rank="0" text="" dxfId="36">
      <formula>#ref!="YES"</formula>
    </cfRule>
  </conditionalFormatting>
  <conditionalFormatting sqref="AF200">
    <cfRule type="expression" priority="8329" aboveAverage="0" equalAverage="0" bottom="0" percent="0" rank="0" text="" dxfId="36">
      <formula>#ref!="YES"</formula>
    </cfRule>
  </conditionalFormatting>
  <conditionalFormatting sqref="AG200">
    <cfRule type="expression" priority="8330" aboveAverage="0" equalAverage="0" bottom="0" percent="0" rank="0" text="" dxfId="36">
      <formula>#ref!="YES"</formula>
    </cfRule>
  </conditionalFormatting>
  <conditionalFormatting sqref="AH200">
    <cfRule type="expression" priority="8331" aboveAverage="0" equalAverage="0" bottom="0" percent="0" rank="0" text="" dxfId="36">
      <formula>#ref!="YES"</formula>
    </cfRule>
  </conditionalFormatting>
  <conditionalFormatting sqref="AI200">
    <cfRule type="expression" priority="8332" aboveAverage="0" equalAverage="0" bottom="0" percent="0" rank="0" text="" dxfId="36">
      <formula>#ref!="YES"</formula>
    </cfRule>
  </conditionalFormatting>
  <conditionalFormatting sqref="AJ200">
    <cfRule type="expression" priority="8333" aboveAverage="0" equalAverage="0" bottom="0" percent="0" rank="0" text="" dxfId="36">
      <formula>#ref!="YES"</formula>
    </cfRule>
  </conditionalFormatting>
  <conditionalFormatting sqref="B201">
    <cfRule type="expression" priority="8334" aboveAverage="0" equalAverage="0" bottom="0" percent="0" rank="0" text="" dxfId="36">
      <formula>#ref!="YES"</formula>
    </cfRule>
  </conditionalFormatting>
  <conditionalFormatting sqref="C201">
    <cfRule type="expression" priority="8335" aboveAverage="0" equalAverage="0" bottom="0" percent="0" rank="0" text="" dxfId="36">
      <formula>#ref!="YES"</formula>
    </cfRule>
  </conditionalFormatting>
  <conditionalFormatting sqref="D201">
    <cfRule type="expression" priority="8336" aboveAverage="0" equalAverage="0" bottom="0" percent="0" rank="0" text="" dxfId="36">
      <formula>#ref!="YES"</formula>
    </cfRule>
  </conditionalFormatting>
  <conditionalFormatting sqref="E201">
    <cfRule type="expression" priority="8337" aboveAverage="0" equalAverage="0" bottom="0" percent="0" rank="0" text="" dxfId="36">
      <formula>#ref!="YES"</formula>
    </cfRule>
  </conditionalFormatting>
  <conditionalFormatting sqref="F201">
    <cfRule type="expression" priority="8338" aboveAverage="0" equalAverage="0" bottom="0" percent="0" rank="0" text="" dxfId="36">
      <formula>#ref!="YES"</formula>
    </cfRule>
  </conditionalFormatting>
  <conditionalFormatting sqref="G201">
    <cfRule type="expression" priority="8339" aboveAverage="0" equalAverage="0" bottom="0" percent="0" rank="0" text="" dxfId="36">
      <formula>#ref!="YES"</formula>
    </cfRule>
  </conditionalFormatting>
  <conditionalFormatting sqref="H201">
    <cfRule type="expression" priority="8340" aboveAverage="0" equalAverage="0" bottom="0" percent="0" rank="0" text="" dxfId="36">
      <formula>#ref!="YES"</formula>
    </cfRule>
  </conditionalFormatting>
  <conditionalFormatting sqref="I201">
    <cfRule type="expression" priority="8341" aboveAverage="0" equalAverage="0" bottom="0" percent="0" rank="0" text="" dxfId="36">
      <formula>#ref!="YES"</formula>
    </cfRule>
  </conditionalFormatting>
  <conditionalFormatting sqref="J201">
    <cfRule type="expression" priority="8342" aboveAverage="0" equalAverage="0" bottom="0" percent="0" rank="0" text="" dxfId="36">
      <formula>#ref!="YES"</formula>
    </cfRule>
  </conditionalFormatting>
  <conditionalFormatting sqref="K201">
    <cfRule type="expression" priority="8343" aboveAverage="0" equalAverage="0" bottom="0" percent="0" rank="0" text="" dxfId="36">
      <formula>#ref!="YES"</formula>
    </cfRule>
  </conditionalFormatting>
  <conditionalFormatting sqref="L201">
    <cfRule type="expression" priority="8344" aboveAverage="0" equalAverage="0" bottom="0" percent="0" rank="0" text="" dxfId="36">
      <formula>#ref!="YES"</formula>
    </cfRule>
  </conditionalFormatting>
  <conditionalFormatting sqref="M201">
    <cfRule type="expression" priority="8345" aboveAverage="0" equalAverage="0" bottom="0" percent="0" rank="0" text="" dxfId="36">
      <formula>#ref!="YES"</formula>
    </cfRule>
  </conditionalFormatting>
  <conditionalFormatting sqref="N201">
    <cfRule type="expression" priority="8346" aboveAverage="0" equalAverage="0" bottom="0" percent="0" rank="0" text="" dxfId="36">
      <formula>#ref!="YES"</formula>
    </cfRule>
  </conditionalFormatting>
  <conditionalFormatting sqref="O201">
    <cfRule type="expression" priority="8347" aboveAverage="0" equalAverage="0" bottom="0" percent="0" rank="0" text="" dxfId="36">
      <formula>#ref!="YES"</formula>
    </cfRule>
  </conditionalFormatting>
  <conditionalFormatting sqref="P201">
    <cfRule type="expression" priority="8348" aboveAverage="0" equalAverage="0" bottom="0" percent="0" rank="0" text="" dxfId="36">
      <formula>#ref!="YES"</formula>
    </cfRule>
  </conditionalFormatting>
  <conditionalFormatting sqref="Q201">
    <cfRule type="expression" priority="8349" aboveAverage="0" equalAverage="0" bottom="0" percent="0" rank="0" text="" dxfId="36">
      <formula>#ref!="YES"</formula>
    </cfRule>
  </conditionalFormatting>
  <conditionalFormatting sqref="R201">
    <cfRule type="expression" priority="8350" aboveAverage="0" equalAverage="0" bottom="0" percent="0" rank="0" text="" dxfId="36">
      <formula>#ref!="YES"</formula>
    </cfRule>
  </conditionalFormatting>
  <conditionalFormatting sqref="S201">
    <cfRule type="expression" priority="8351" aboveAverage="0" equalAverage="0" bottom="0" percent="0" rank="0" text="" dxfId="36">
      <formula>#ref!="YES"</formula>
    </cfRule>
  </conditionalFormatting>
  <conditionalFormatting sqref="T201">
    <cfRule type="expression" priority="8352" aboveAverage="0" equalAverage="0" bottom="0" percent="0" rank="0" text="" dxfId="36">
      <formula>#ref!="YES"</formula>
    </cfRule>
  </conditionalFormatting>
  <conditionalFormatting sqref="U201">
    <cfRule type="expression" priority="8353" aboveAverage="0" equalAverage="0" bottom="0" percent="0" rank="0" text="" dxfId="36">
      <formula>#ref!="YES"</formula>
    </cfRule>
  </conditionalFormatting>
  <conditionalFormatting sqref="V201">
    <cfRule type="expression" priority="8354" aboveAverage="0" equalAverage="0" bottom="0" percent="0" rank="0" text="" dxfId="36">
      <formula>#ref!="YES"</formula>
    </cfRule>
  </conditionalFormatting>
  <conditionalFormatting sqref="W201">
    <cfRule type="expression" priority="8355" aboveAverage="0" equalAverage="0" bottom="0" percent="0" rank="0" text="" dxfId="36">
      <formula>#ref!="YES"</formula>
    </cfRule>
  </conditionalFormatting>
  <conditionalFormatting sqref="X201">
    <cfRule type="expression" priority="8356" aboveAverage="0" equalAverage="0" bottom="0" percent="0" rank="0" text="" dxfId="36">
      <formula>#ref!="YES"</formula>
    </cfRule>
  </conditionalFormatting>
  <conditionalFormatting sqref="Y201">
    <cfRule type="expression" priority="8357" aboveAverage="0" equalAverage="0" bottom="0" percent="0" rank="0" text="" dxfId="36">
      <formula>#ref!="YES"</formula>
    </cfRule>
  </conditionalFormatting>
  <conditionalFormatting sqref="Z201">
    <cfRule type="expression" priority="8358" aboveAverage="0" equalAverage="0" bottom="0" percent="0" rank="0" text="" dxfId="36">
      <formula>#ref!="YES"</formula>
    </cfRule>
  </conditionalFormatting>
  <conditionalFormatting sqref="AA201">
    <cfRule type="expression" priority="8359" aboveAverage="0" equalAverage="0" bottom="0" percent="0" rank="0" text="" dxfId="36">
      <formula>#ref!="YES"</formula>
    </cfRule>
  </conditionalFormatting>
  <conditionalFormatting sqref="AB201">
    <cfRule type="expression" priority="8360" aboveAverage="0" equalAverage="0" bottom="0" percent="0" rank="0" text="" dxfId="36">
      <formula>#ref!="YES"</formula>
    </cfRule>
  </conditionalFormatting>
  <conditionalFormatting sqref="AC201">
    <cfRule type="expression" priority="8361" aboveAverage="0" equalAverage="0" bottom="0" percent="0" rank="0" text="" dxfId="36">
      <formula>#ref!="YES"</formula>
    </cfRule>
  </conditionalFormatting>
  <conditionalFormatting sqref="AD201">
    <cfRule type="expression" priority="8362" aboveAverage="0" equalAverage="0" bottom="0" percent="0" rank="0" text="" dxfId="36">
      <formula>#ref!="YES"</formula>
    </cfRule>
  </conditionalFormatting>
  <conditionalFormatting sqref="AE201">
    <cfRule type="expression" priority="8363" aboveAverage="0" equalAverage="0" bottom="0" percent="0" rank="0" text="" dxfId="36">
      <formula>#ref!="YES"</formula>
    </cfRule>
  </conditionalFormatting>
  <conditionalFormatting sqref="AF201">
    <cfRule type="expression" priority="8364" aboveAverage="0" equalAverage="0" bottom="0" percent="0" rank="0" text="" dxfId="36">
      <formula>#ref!="YES"</formula>
    </cfRule>
  </conditionalFormatting>
  <conditionalFormatting sqref="AG201">
    <cfRule type="expression" priority="8365" aboveAverage="0" equalAverage="0" bottom="0" percent="0" rank="0" text="" dxfId="36">
      <formula>#ref!="YES"</formula>
    </cfRule>
  </conditionalFormatting>
  <conditionalFormatting sqref="AH201">
    <cfRule type="expression" priority="8366" aboveAverage="0" equalAverage="0" bottom="0" percent="0" rank="0" text="" dxfId="36">
      <formula>#ref!="YES"</formula>
    </cfRule>
  </conditionalFormatting>
  <conditionalFormatting sqref="AI201">
    <cfRule type="expression" priority="8367" aboveAverage="0" equalAverage="0" bottom="0" percent="0" rank="0" text="" dxfId="36">
      <formula>#ref!="YES"</formula>
    </cfRule>
  </conditionalFormatting>
  <conditionalFormatting sqref="AJ201">
    <cfRule type="expression" priority="8368" aboveAverage="0" equalAverage="0" bottom="0" percent="0" rank="0" text="" dxfId="36">
      <formula>#ref!="YES"</formula>
    </cfRule>
  </conditionalFormatting>
  <conditionalFormatting sqref="B202">
    <cfRule type="expression" priority="8369" aboveAverage="0" equalAverage="0" bottom="0" percent="0" rank="0" text="" dxfId="36">
      <formula>#ref!="YES"</formula>
    </cfRule>
  </conditionalFormatting>
  <conditionalFormatting sqref="C202">
    <cfRule type="expression" priority="8370" aboveAverage="0" equalAverage="0" bottom="0" percent="0" rank="0" text="" dxfId="36">
      <formula>#ref!="YES"</formula>
    </cfRule>
  </conditionalFormatting>
  <conditionalFormatting sqref="D202">
    <cfRule type="expression" priority="8371" aboveAverage="0" equalAverage="0" bottom="0" percent="0" rank="0" text="" dxfId="36">
      <formula>#ref!="YES"</formula>
    </cfRule>
  </conditionalFormatting>
  <conditionalFormatting sqref="E202">
    <cfRule type="expression" priority="8372" aboveAverage="0" equalAverage="0" bottom="0" percent="0" rank="0" text="" dxfId="36">
      <formula>#ref!="YES"</formula>
    </cfRule>
  </conditionalFormatting>
  <conditionalFormatting sqref="F202">
    <cfRule type="expression" priority="8373" aboveAverage="0" equalAverage="0" bottom="0" percent="0" rank="0" text="" dxfId="36">
      <formula>#ref!="YES"</formula>
    </cfRule>
  </conditionalFormatting>
  <conditionalFormatting sqref="G202">
    <cfRule type="expression" priority="8374" aboveAverage="0" equalAverage="0" bottom="0" percent="0" rank="0" text="" dxfId="36">
      <formula>#ref!="YES"</formula>
    </cfRule>
  </conditionalFormatting>
  <conditionalFormatting sqref="H202">
    <cfRule type="expression" priority="8375" aboveAverage="0" equalAverage="0" bottom="0" percent="0" rank="0" text="" dxfId="36">
      <formula>#ref!="YES"</formula>
    </cfRule>
  </conditionalFormatting>
  <conditionalFormatting sqref="I202">
    <cfRule type="expression" priority="8376" aboveAverage="0" equalAverage="0" bottom="0" percent="0" rank="0" text="" dxfId="36">
      <formula>#ref!="YES"</formula>
    </cfRule>
  </conditionalFormatting>
  <conditionalFormatting sqref="J202">
    <cfRule type="expression" priority="8377" aboveAverage="0" equalAverage="0" bottom="0" percent="0" rank="0" text="" dxfId="36">
      <formula>#ref!="YES"</formula>
    </cfRule>
  </conditionalFormatting>
  <conditionalFormatting sqref="K202">
    <cfRule type="expression" priority="8378" aboveAverage="0" equalAverage="0" bottom="0" percent="0" rank="0" text="" dxfId="36">
      <formula>#ref!="YES"</formula>
    </cfRule>
  </conditionalFormatting>
  <conditionalFormatting sqref="L202">
    <cfRule type="expression" priority="8379" aboveAverage="0" equalAverage="0" bottom="0" percent="0" rank="0" text="" dxfId="36">
      <formula>#ref!="YES"</formula>
    </cfRule>
  </conditionalFormatting>
  <conditionalFormatting sqref="M202">
    <cfRule type="expression" priority="8380" aboveAverage="0" equalAverage="0" bottom="0" percent="0" rank="0" text="" dxfId="36">
      <formula>#ref!="YES"</formula>
    </cfRule>
  </conditionalFormatting>
  <conditionalFormatting sqref="N202">
    <cfRule type="expression" priority="8381" aboveAverage="0" equalAverage="0" bottom="0" percent="0" rank="0" text="" dxfId="36">
      <formula>#ref!="YES"</formula>
    </cfRule>
  </conditionalFormatting>
  <conditionalFormatting sqref="O202">
    <cfRule type="expression" priority="8382" aboveAverage="0" equalAverage="0" bottom="0" percent="0" rank="0" text="" dxfId="36">
      <formula>#ref!="YES"</formula>
    </cfRule>
  </conditionalFormatting>
  <conditionalFormatting sqref="P202">
    <cfRule type="expression" priority="8383" aboveAverage="0" equalAverage="0" bottom="0" percent="0" rank="0" text="" dxfId="36">
      <formula>#ref!="YES"</formula>
    </cfRule>
  </conditionalFormatting>
  <conditionalFormatting sqref="Q202">
    <cfRule type="expression" priority="8384" aboveAverage="0" equalAverage="0" bottom="0" percent="0" rank="0" text="" dxfId="36">
      <formula>#ref!="YES"</formula>
    </cfRule>
  </conditionalFormatting>
  <conditionalFormatting sqref="R202">
    <cfRule type="expression" priority="8385" aboveAverage="0" equalAverage="0" bottom="0" percent="0" rank="0" text="" dxfId="36">
      <formula>#ref!="YES"</formula>
    </cfRule>
  </conditionalFormatting>
  <conditionalFormatting sqref="S202">
    <cfRule type="expression" priority="8386" aboveAverage="0" equalAverage="0" bottom="0" percent="0" rank="0" text="" dxfId="36">
      <formula>#ref!="YES"</formula>
    </cfRule>
  </conditionalFormatting>
  <conditionalFormatting sqref="T202">
    <cfRule type="expression" priority="8387" aboveAverage="0" equalAverage="0" bottom="0" percent="0" rank="0" text="" dxfId="36">
      <formula>#ref!="YES"</formula>
    </cfRule>
  </conditionalFormatting>
  <conditionalFormatting sqref="U202">
    <cfRule type="expression" priority="8388" aboveAverage="0" equalAverage="0" bottom="0" percent="0" rank="0" text="" dxfId="36">
      <formula>#ref!="YES"</formula>
    </cfRule>
  </conditionalFormatting>
  <conditionalFormatting sqref="V202">
    <cfRule type="expression" priority="8389" aboveAverage="0" equalAverage="0" bottom="0" percent="0" rank="0" text="" dxfId="36">
      <formula>#ref!="YES"</formula>
    </cfRule>
  </conditionalFormatting>
  <conditionalFormatting sqref="W202">
    <cfRule type="expression" priority="8390" aboveAverage="0" equalAverage="0" bottom="0" percent="0" rank="0" text="" dxfId="36">
      <formula>#ref!="YES"</formula>
    </cfRule>
  </conditionalFormatting>
  <conditionalFormatting sqref="X202">
    <cfRule type="expression" priority="8391" aboveAverage="0" equalAverage="0" bottom="0" percent="0" rank="0" text="" dxfId="36">
      <formula>#ref!="YES"</formula>
    </cfRule>
  </conditionalFormatting>
  <conditionalFormatting sqref="Y202">
    <cfRule type="expression" priority="8392" aboveAverage="0" equalAverage="0" bottom="0" percent="0" rank="0" text="" dxfId="36">
      <formula>#ref!="YES"</formula>
    </cfRule>
  </conditionalFormatting>
  <conditionalFormatting sqref="Z202">
    <cfRule type="expression" priority="8393" aboveAverage="0" equalAverage="0" bottom="0" percent="0" rank="0" text="" dxfId="36">
      <formula>#ref!="YES"</formula>
    </cfRule>
  </conditionalFormatting>
  <conditionalFormatting sqref="AA202">
    <cfRule type="expression" priority="8394" aboveAverage="0" equalAverage="0" bottom="0" percent="0" rank="0" text="" dxfId="36">
      <formula>#ref!="YES"</formula>
    </cfRule>
  </conditionalFormatting>
  <conditionalFormatting sqref="AB202">
    <cfRule type="expression" priority="8395" aboveAverage="0" equalAverage="0" bottom="0" percent="0" rank="0" text="" dxfId="36">
      <formula>#ref!="YES"</formula>
    </cfRule>
  </conditionalFormatting>
  <conditionalFormatting sqref="AC202">
    <cfRule type="expression" priority="8396" aboveAverage="0" equalAverage="0" bottom="0" percent="0" rank="0" text="" dxfId="36">
      <formula>#ref!="YES"</formula>
    </cfRule>
  </conditionalFormatting>
  <conditionalFormatting sqref="AD202">
    <cfRule type="expression" priority="8397" aboveAverage="0" equalAverage="0" bottom="0" percent="0" rank="0" text="" dxfId="36">
      <formula>#ref!="YES"</formula>
    </cfRule>
  </conditionalFormatting>
  <conditionalFormatting sqref="AE202">
    <cfRule type="expression" priority="8398" aboveAverage="0" equalAverage="0" bottom="0" percent="0" rank="0" text="" dxfId="36">
      <formula>#ref!="YES"</formula>
    </cfRule>
  </conditionalFormatting>
  <conditionalFormatting sqref="AF202">
    <cfRule type="expression" priority="8399" aboveAverage="0" equalAverage="0" bottom="0" percent="0" rank="0" text="" dxfId="36">
      <formula>#ref!="YES"</formula>
    </cfRule>
  </conditionalFormatting>
  <conditionalFormatting sqref="AG202">
    <cfRule type="expression" priority="8400" aboveAverage="0" equalAverage="0" bottom="0" percent="0" rank="0" text="" dxfId="36">
      <formula>#ref!="YES"</formula>
    </cfRule>
  </conditionalFormatting>
  <conditionalFormatting sqref="AH202">
    <cfRule type="expression" priority="8401" aboveAverage="0" equalAverage="0" bottom="0" percent="0" rank="0" text="" dxfId="36">
      <formula>#ref!="YES"</formula>
    </cfRule>
  </conditionalFormatting>
  <conditionalFormatting sqref="AI202">
    <cfRule type="expression" priority="8402" aboveAverage="0" equalAverage="0" bottom="0" percent="0" rank="0" text="" dxfId="36">
      <formula>#ref!="YES"</formula>
    </cfRule>
  </conditionalFormatting>
  <conditionalFormatting sqref="AJ202">
    <cfRule type="expression" priority="8403" aboveAverage="0" equalAverage="0" bottom="0" percent="0" rank="0" text="" dxfId="36">
      <formula>#ref!="YES"</formula>
    </cfRule>
  </conditionalFormatting>
  <conditionalFormatting sqref="B203">
    <cfRule type="expression" priority="8404" aboveAverage="0" equalAverage="0" bottom="0" percent="0" rank="0" text="" dxfId="36">
      <formula>#ref!="YES"</formula>
    </cfRule>
  </conditionalFormatting>
  <conditionalFormatting sqref="C203">
    <cfRule type="expression" priority="8405" aboveAverage="0" equalAverage="0" bottom="0" percent="0" rank="0" text="" dxfId="36">
      <formula>#ref!="YES"</formula>
    </cfRule>
  </conditionalFormatting>
  <conditionalFormatting sqref="D203">
    <cfRule type="expression" priority="8406" aboveAverage="0" equalAverage="0" bottom="0" percent="0" rank="0" text="" dxfId="36">
      <formula>#ref!="YES"</formula>
    </cfRule>
  </conditionalFormatting>
  <conditionalFormatting sqref="E203">
    <cfRule type="expression" priority="8407" aboveAverage="0" equalAverage="0" bottom="0" percent="0" rank="0" text="" dxfId="36">
      <formula>#ref!="YES"</formula>
    </cfRule>
  </conditionalFormatting>
  <conditionalFormatting sqref="F203">
    <cfRule type="expression" priority="8408" aboveAverage="0" equalAverage="0" bottom="0" percent="0" rank="0" text="" dxfId="36">
      <formula>#ref!="YES"</formula>
    </cfRule>
  </conditionalFormatting>
  <conditionalFormatting sqref="G203">
    <cfRule type="expression" priority="8409" aboveAverage="0" equalAverage="0" bottom="0" percent="0" rank="0" text="" dxfId="36">
      <formula>#ref!="YES"</formula>
    </cfRule>
  </conditionalFormatting>
  <conditionalFormatting sqref="H203">
    <cfRule type="expression" priority="8410" aboveAverage="0" equalAverage="0" bottom="0" percent="0" rank="0" text="" dxfId="36">
      <formula>#ref!="YES"</formula>
    </cfRule>
  </conditionalFormatting>
  <conditionalFormatting sqref="I203">
    <cfRule type="expression" priority="8411" aboveAverage="0" equalAverage="0" bottom="0" percent="0" rank="0" text="" dxfId="36">
      <formula>#ref!="YES"</formula>
    </cfRule>
  </conditionalFormatting>
  <conditionalFormatting sqref="J203">
    <cfRule type="expression" priority="8412" aboveAverage="0" equalAverage="0" bottom="0" percent="0" rank="0" text="" dxfId="36">
      <formula>#ref!="YES"</formula>
    </cfRule>
  </conditionalFormatting>
  <conditionalFormatting sqref="K203">
    <cfRule type="expression" priority="8413" aboveAverage="0" equalAverage="0" bottom="0" percent="0" rank="0" text="" dxfId="36">
      <formula>#ref!="YES"</formula>
    </cfRule>
  </conditionalFormatting>
  <conditionalFormatting sqref="L203">
    <cfRule type="expression" priority="8414" aboveAverage="0" equalAverage="0" bottom="0" percent="0" rank="0" text="" dxfId="36">
      <formula>#ref!="YES"</formula>
    </cfRule>
  </conditionalFormatting>
  <conditionalFormatting sqref="M203">
    <cfRule type="expression" priority="8415" aboveAverage="0" equalAverage="0" bottom="0" percent="0" rank="0" text="" dxfId="36">
      <formula>#ref!="YES"</formula>
    </cfRule>
  </conditionalFormatting>
  <conditionalFormatting sqref="N203">
    <cfRule type="expression" priority="8416" aboveAverage="0" equalAverage="0" bottom="0" percent="0" rank="0" text="" dxfId="36">
      <formula>#ref!="YES"</formula>
    </cfRule>
  </conditionalFormatting>
  <conditionalFormatting sqref="O203">
    <cfRule type="expression" priority="8417" aboveAverage="0" equalAverage="0" bottom="0" percent="0" rank="0" text="" dxfId="36">
      <formula>#ref!="YES"</formula>
    </cfRule>
  </conditionalFormatting>
  <conditionalFormatting sqref="P203">
    <cfRule type="expression" priority="8418" aboveAverage="0" equalAverage="0" bottom="0" percent="0" rank="0" text="" dxfId="36">
      <formula>#ref!="YES"</formula>
    </cfRule>
  </conditionalFormatting>
  <conditionalFormatting sqref="Q203">
    <cfRule type="expression" priority="8419" aboveAverage="0" equalAverage="0" bottom="0" percent="0" rank="0" text="" dxfId="36">
      <formula>#ref!="YES"</formula>
    </cfRule>
  </conditionalFormatting>
  <conditionalFormatting sqref="R203">
    <cfRule type="expression" priority="8420" aboveAverage="0" equalAverage="0" bottom="0" percent="0" rank="0" text="" dxfId="36">
      <formula>#ref!="YES"</formula>
    </cfRule>
  </conditionalFormatting>
  <conditionalFormatting sqref="S203">
    <cfRule type="expression" priority="8421" aboveAverage="0" equalAverage="0" bottom="0" percent="0" rank="0" text="" dxfId="36">
      <formula>#ref!="YES"</formula>
    </cfRule>
  </conditionalFormatting>
  <conditionalFormatting sqref="T203">
    <cfRule type="expression" priority="8422" aboveAverage="0" equalAverage="0" bottom="0" percent="0" rank="0" text="" dxfId="36">
      <formula>#ref!="YES"</formula>
    </cfRule>
  </conditionalFormatting>
  <conditionalFormatting sqref="U203">
    <cfRule type="expression" priority="8423" aboveAverage="0" equalAverage="0" bottom="0" percent="0" rank="0" text="" dxfId="36">
      <formula>#ref!="YES"</formula>
    </cfRule>
  </conditionalFormatting>
  <conditionalFormatting sqref="V203">
    <cfRule type="expression" priority="8424" aboveAverage="0" equalAverage="0" bottom="0" percent="0" rank="0" text="" dxfId="36">
      <formula>#ref!="YES"</formula>
    </cfRule>
  </conditionalFormatting>
  <conditionalFormatting sqref="W203">
    <cfRule type="expression" priority="8425" aboveAverage="0" equalAverage="0" bottom="0" percent="0" rank="0" text="" dxfId="36">
      <formula>#ref!="YES"</formula>
    </cfRule>
  </conditionalFormatting>
  <conditionalFormatting sqref="X203">
    <cfRule type="expression" priority="8426" aboveAverage="0" equalAverage="0" bottom="0" percent="0" rank="0" text="" dxfId="36">
      <formula>#ref!="YES"</formula>
    </cfRule>
  </conditionalFormatting>
  <conditionalFormatting sqref="Y203">
    <cfRule type="expression" priority="8427" aboveAverage="0" equalAverage="0" bottom="0" percent="0" rank="0" text="" dxfId="36">
      <formula>#ref!="YES"</formula>
    </cfRule>
  </conditionalFormatting>
  <conditionalFormatting sqref="Z203">
    <cfRule type="expression" priority="8428" aboveAverage="0" equalAverage="0" bottom="0" percent="0" rank="0" text="" dxfId="36">
      <formula>#ref!="YES"</formula>
    </cfRule>
  </conditionalFormatting>
  <conditionalFormatting sqref="AA203">
    <cfRule type="expression" priority="8429" aboveAverage="0" equalAverage="0" bottom="0" percent="0" rank="0" text="" dxfId="36">
      <formula>#ref!="YES"</formula>
    </cfRule>
  </conditionalFormatting>
  <conditionalFormatting sqref="AB203">
    <cfRule type="expression" priority="8430" aboveAverage="0" equalAverage="0" bottom="0" percent="0" rank="0" text="" dxfId="36">
      <formula>#ref!="YES"</formula>
    </cfRule>
  </conditionalFormatting>
  <conditionalFormatting sqref="AC203">
    <cfRule type="expression" priority="8431" aboveAverage="0" equalAverage="0" bottom="0" percent="0" rank="0" text="" dxfId="36">
      <formula>#ref!="YES"</formula>
    </cfRule>
  </conditionalFormatting>
  <conditionalFormatting sqref="AD203">
    <cfRule type="expression" priority="8432" aboveAverage="0" equalAverage="0" bottom="0" percent="0" rank="0" text="" dxfId="36">
      <formula>#ref!="YES"</formula>
    </cfRule>
  </conditionalFormatting>
  <conditionalFormatting sqref="AE203">
    <cfRule type="expression" priority="8433" aboveAverage="0" equalAverage="0" bottom="0" percent="0" rank="0" text="" dxfId="36">
      <formula>#ref!="YES"</formula>
    </cfRule>
  </conditionalFormatting>
  <conditionalFormatting sqref="AF203">
    <cfRule type="expression" priority="8434" aboveAverage="0" equalAverage="0" bottom="0" percent="0" rank="0" text="" dxfId="36">
      <formula>#ref!="YES"</formula>
    </cfRule>
  </conditionalFormatting>
  <conditionalFormatting sqref="AG203">
    <cfRule type="expression" priority="8435" aboveAverage="0" equalAverage="0" bottom="0" percent="0" rank="0" text="" dxfId="36">
      <formula>#ref!="YES"</formula>
    </cfRule>
  </conditionalFormatting>
  <conditionalFormatting sqref="AH203">
    <cfRule type="expression" priority="8436" aboveAverage="0" equalAverage="0" bottom="0" percent="0" rank="0" text="" dxfId="36">
      <formula>#ref!="YES"</formula>
    </cfRule>
  </conditionalFormatting>
  <conditionalFormatting sqref="AI203">
    <cfRule type="expression" priority="8437" aboveAverage="0" equalAverage="0" bottom="0" percent="0" rank="0" text="" dxfId="36">
      <formula>#ref!="YES"</formula>
    </cfRule>
  </conditionalFormatting>
  <conditionalFormatting sqref="AJ203">
    <cfRule type="expression" priority="8438" aboveAverage="0" equalAverage="0" bottom="0" percent="0" rank="0" text="" dxfId="36">
      <formula>#ref!="YES"</formula>
    </cfRule>
  </conditionalFormatting>
  <conditionalFormatting sqref="B204">
    <cfRule type="expression" priority="8439" aboveAverage="0" equalAverage="0" bottom="0" percent="0" rank="0" text="" dxfId="36">
      <formula>#ref!="YES"</formula>
    </cfRule>
  </conditionalFormatting>
  <conditionalFormatting sqref="C204">
    <cfRule type="expression" priority="8440" aboveAverage="0" equalAverage="0" bottom="0" percent="0" rank="0" text="" dxfId="36">
      <formula>#ref!="YES"</formula>
    </cfRule>
  </conditionalFormatting>
  <conditionalFormatting sqref="D204">
    <cfRule type="expression" priority="8441" aboveAverage="0" equalAverage="0" bottom="0" percent="0" rank="0" text="" dxfId="36">
      <formula>#ref!="YES"</formula>
    </cfRule>
  </conditionalFormatting>
  <conditionalFormatting sqref="E204">
    <cfRule type="expression" priority="8442" aboveAverage="0" equalAverage="0" bottom="0" percent="0" rank="0" text="" dxfId="36">
      <formula>#ref!="YES"</formula>
    </cfRule>
  </conditionalFormatting>
  <conditionalFormatting sqref="F204">
    <cfRule type="expression" priority="8443" aboveAverage="0" equalAverage="0" bottom="0" percent="0" rank="0" text="" dxfId="36">
      <formula>#ref!="YES"</formula>
    </cfRule>
  </conditionalFormatting>
  <conditionalFormatting sqref="G204">
    <cfRule type="expression" priority="8444" aboveAverage="0" equalAverage="0" bottom="0" percent="0" rank="0" text="" dxfId="36">
      <formula>#ref!="YES"</formula>
    </cfRule>
  </conditionalFormatting>
  <conditionalFormatting sqref="H204">
    <cfRule type="expression" priority="8445" aboveAverage="0" equalAverage="0" bottom="0" percent="0" rank="0" text="" dxfId="36">
      <formula>#ref!="YES"</formula>
    </cfRule>
  </conditionalFormatting>
  <conditionalFormatting sqref="I204">
    <cfRule type="expression" priority="8446" aboveAverage="0" equalAverage="0" bottom="0" percent="0" rank="0" text="" dxfId="36">
      <formula>#ref!="YES"</formula>
    </cfRule>
  </conditionalFormatting>
  <conditionalFormatting sqref="J204">
    <cfRule type="expression" priority="8447" aboveAverage="0" equalAverage="0" bottom="0" percent="0" rank="0" text="" dxfId="36">
      <formula>#ref!="YES"</formula>
    </cfRule>
  </conditionalFormatting>
  <conditionalFormatting sqref="K204">
    <cfRule type="expression" priority="8448" aboveAverage="0" equalAverage="0" bottom="0" percent="0" rank="0" text="" dxfId="36">
      <formula>#ref!="YES"</formula>
    </cfRule>
  </conditionalFormatting>
  <conditionalFormatting sqref="L204">
    <cfRule type="expression" priority="8449" aboveAverage="0" equalAverage="0" bottom="0" percent="0" rank="0" text="" dxfId="36">
      <formula>#ref!="YES"</formula>
    </cfRule>
  </conditionalFormatting>
  <conditionalFormatting sqref="M204">
    <cfRule type="expression" priority="8450" aboveAverage="0" equalAverage="0" bottom="0" percent="0" rank="0" text="" dxfId="36">
      <formula>#ref!="YES"</formula>
    </cfRule>
  </conditionalFormatting>
  <conditionalFormatting sqref="N204">
    <cfRule type="expression" priority="8451" aboveAverage="0" equalAverage="0" bottom="0" percent="0" rank="0" text="" dxfId="36">
      <formula>#ref!="YES"</formula>
    </cfRule>
  </conditionalFormatting>
  <conditionalFormatting sqref="O204">
    <cfRule type="expression" priority="8452" aboveAverage="0" equalAverage="0" bottom="0" percent="0" rank="0" text="" dxfId="36">
      <formula>#ref!="YES"</formula>
    </cfRule>
  </conditionalFormatting>
  <conditionalFormatting sqref="P204">
    <cfRule type="expression" priority="8453" aboveAverage="0" equalAverage="0" bottom="0" percent="0" rank="0" text="" dxfId="36">
      <formula>#ref!="YES"</formula>
    </cfRule>
  </conditionalFormatting>
  <conditionalFormatting sqref="Q204">
    <cfRule type="expression" priority="8454" aboveAverage="0" equalAverage="0" bottom="0" percent="0" rank="0" text="" dxfId="36">
      <formula>#ref!="YES"</formula>
    </cfRule>
  </conditionalFormatting>
  <conditionalFormatting sqref="R204">
    <cfRule type="expression" priority="8455" aboveAverage="0" equalAverage="0" bottom="0" percent="0" rank="0" text="" dxfId="36">
      <formula>#ref!="YES"</formula>
    </cfRule>
  </conditionalFormatting>
  <conditionalFormatting sqref="S204">
    <cfRule type="expression" priority="8456" aboveAverage="0" equalAverage="0" bottom="0" percent="0" rank="0" text="" dxfId="36">
      <formula>#ref!="YES"</formula>
    </cfRule>
  </conditionalFormatting>
  <conditionalFormatting sqref="T204">
    <cfRule type="expression" priority="8457" aboveAverage="0" equalAverage="0" bottom="0" percent="0" rank="0" text="" dxfId="36">
      <formula>#ref!="YES"</formula>
    </cfRule>
  </conditionalFormatting>
  <conditionalFormatting sqref="U204">
    <cfRule type="expression" priority="8458" aboveAverage="0" equalAverage="0" bottom="0" percent="0" rank="0" text="" dxfId="36">
      <formula>#ref!="YES"</formula>
    </cfRule>
  </conditionalFormatting>
  <conditionalFormatting sqref="V204">
    <cfRule type="expression" priority="8459" aboveAverage="0" equalAverage="0" bottom="0" percent="0" rank="0" text="" dxfId="36">
      <formula>#ref!="YES"</formula>
    </cfRule>
  </conditionalFormatting>
  <conditionalFormatting sqref="W204">
    <cfRule type="expression" priority="8460" aboveAverage="0" equalAverage="0" bottom="0" percent="0" rank="0" text="" dxfId="36">
      <formula>#ref!="YES"</formula>
    </cfRule>
  </conditionalFormatting>
  <conditionalFormatting sqref="X204">
    <cfRule type="expression" priority="8461" aboveAverage="0" equalAverage="0" bottom="0" percent="0" rank="0" text="" dxfId="36">
      <formula>#ref!="YES"</formula>
    </cfRule>
  </conditionalFormatting>
  <conditionalFormatting sqref="Y204">
    <cfRule type="expression" priority="8462" aboveAverage="0" equalAverage="0" bottom="0" percent="0" rank="0" text="" dxfId="36">
      <formula>#ref!="YES"</formula>
    </cfRule>
  </conditionalFormatting>
  <conditionalFormatting sqref="Z204">
    <cfRule type="expression" priority="8463" aboveAverage="0" equalAverage="0" bottom="0" percent="0" rank="0" text="" dxfId="36">
      <formula>#ref!="YES"</formula>
    </cfRule>
  </conditionalFormatting>
  <conditionalFormatting sqref="AA204">
    <cfRule type="expression" priority="8464" aboveAverage="0" equalAverage="0" bottom="0" percent="0" rank="0" text="" dxfId="36">
      <formula>#ref!="YES"</formula>
    </cfRule>
  </conditionalFormatting>
  <conditionalFormatting sqref="AB204">
    <cfRule type="expression" priority="8465" aboveAverage="0" equalAverage="0" bottom="0" percent="0" rank="0" text="" dxfId="36">
      <formula>#ref!="YES"</formula>
    </cfRule>
  </conditionalFormatting>
  <conditionalFormatting sqref="AC204">
    <cfRule type="expression" priority="8466" aboveAverage="0" equalAverage="0" bottom="0" percent="0" rank="0" text="" dxfId="36">
      <formula>#ref!="YES"</formula>
    </cfRule>
  </conditionalFormatting>
  <conditionalFormatting sqref="AD204">
    <cfRule type="expression" priority="8467" aboveAverage="0" equalAverage="0" bottom="0" percent="0" rank="0" text="" dxfId="36">
      <formula>#ref!="YES"</formula>
    </cfRule>
  </conditionalFormatting>
  <conditionalFormatting sqref="AE204">
    <cfRule type="expression" priority="8468" aboveAverage="0" equalAverage="0" bottom="0" percent="0" rank="0" text="" dxfId="36">
      <formula>#ref!="YES"</formula>
    </cfRule>
  </conditionalFormatting>
  <conditionalFormatting sqref="AF204">
    <cfRule type="expression" priority="8469" aboveAverage="0" equalAverage="0" bottom="0" percent="0" rank="0" text="" dxfId="36">
      <formula>#ref!="YES"</formula>
    </cfRule>
  </conditionalFormatting>
  <conditionalFormatting sqref="AG204">
    <cfRule type="expression" priority="8470" aboveAverage="0" equalAverage="0" bottom="0" percent="0" rank="0" text="" dxfId="36">
      <formula>#ref!="YES"</formula>
    </cfRule>
  </conditionalFormatting>
  <conditionalFormatting sqref="AH204">
    <cfRule type="expression" priority="8471" aboveAverage="0" equalAverage="0" bottom="0" percent="0" rank="0" text="" dxfId="36">
      <formula>#ref!="YES"</formula>
    </cfRule>
  </conditionalFormatting>
  <conditionalFormatting sqref="AI204">
    <cfRule type="expression" priority="8472" aboveAverage="0" equalAverage="0" bottom="0" percent="0" rank="0" text="" dxfId="36">
      <formula>#ref!="YES"</formula>
    </cfRule>
  </conditionalFormatting>
  <conditionalFormatting sqref="AJ204">
    <cfRule type="expression" priority="8473" aboveAverage="0" equalAverage="0" bottom="0" percent="0" rank="0" text="" dxfId="36">
      <formula>#ref!="YES"</formula>
    </cfRule>
  </conditionalFormatting>
  <conditionalFormatting sqref="B205">
    <cfRule type="expression" priority="8474" aboveAverage="0" equalAverage="0" bottom="0" percent="0" rank="0" text="" dxfId="36">
      <formula>#ref!="YES"</formula>
    </cfRule>
  </conditionalFormatting>
  <conditionalFormatting sqref="C205">
    <cfRule type="expression" priority="8475" aboveAverage="0" equalAverage="0" bottom="0" percent="0" rank="0" text="" dxfId="36">
      <formula>#ref!="YES"</formula>
    </cfRule>
  </conditionalFormatting>
  <conditionalFormatting sqref="D205">
    <cfRule type="expression" priority="8476" aboveAverage="0" equalAverage="0" bottom="0" percent="0" rank="0" text="" dxfId="36">
      <formula>#ref!="YES"</formula>
    </cfRule>
  </conditionalFormatting>
  <conditionalFormatting sqref="E205">
    <cfRule type="expression" priority="8477" aboveAverage="0" equalAverage="0" bottom="0" percent="0" rank="0" text="" dxfId="36">
      <formula>#ref!="YES"</formula>
    </cfRule>
  </conditionalFormatting>
  <conditionalFormatting sqref="F205">
    <cfRule type="expression" priority="8478" aboveAverage="0" equalAverage="0" bottom="0" percent="0" rank="0" text="" dxfId="36">
      <formula>#ref!="YES"</formula>
    </cfRule>
  </conditionalFormatting>
  <conditionalFormatting sqref="G205">
    <cfRule type="expression" priority="8479" aboveAverage="0" equalAverage="0" bottom="0" percent="0" rank="0" text="" dxfId="36">
      <formula>#ref!="YES"</formula>
    </cfRule>
  </conditionalFormatting>
  <conditionalFormatting sqref="H205">
    <cfRule type="expression" priority="8480" aboveAverage="0" equalAverage="0" bottom="0" percent="0" rank="0" text="" dxfId="36">
      <formula>#ref!="YES"</formula>
    </cfRule>
  </conditionalFormatting>
  <conditionalFormatting sqref="I205">
    <cfRule type="expression" priority="8481" aboveAverage="0" equalAverage="0" bottom="0" percent="0" rank="0" text="" dxfId="36">
      <formula>#ref!="YES"</formula>
    </cfRule>
  </conditionalFormatting>
  <conditionalFormatting sqref="J205">
    <cfRule type="expression" priority="8482" aboveAverage="0" equalAverage="0" bottom="0" percent="0" rank="0" text="" dxfId="36">
      <formula>#ref!="YES"</formula>
    </cfRule>
  </conditionalFormatting>
  <conditionalFormatting sqref="K205">
    <cfRule type="expression" priority="8483" aboveAverage="0" equalAverage="0" bottom="0" percent="0" rank="0" text="" dxfId="36">
      <formula>#ref!="YES"</formula>
    </cfRule>
  </conditionalFormatting>
  <conditionalFormatting sqref="L205">
    <cfRule type="expression" priority="8484" aboveAverage="0" equalAverage="0" bottom="0" percent="0" rank="0" text="" dxfId="36">
      <formula>#ref!="YES"</formula>
    </cfRule>
  </conditionalFormatting>
  <conditionalFormatting sqref="M205">
    <cfRule type="expression" priority="8485" aboveAverage="0" equalAverage="0" bottom="0" percent="0" rank="0" text="" dxfId="36">
      <formula>#ref!="YES"</formula>
    </cfRule>
  </conditionalFormatting>
  <conditionalFormatting sqref="N205">
    <cfRule type="expression" priority="8486" aboveAverage="0" equalAverage="0" bottom="0" percent="0" rank="0" text="" dxfId="36">
      <formula>#ref!="YES"</formula>
    </cfRule>
  </conditionalFormatting>
  <conditionalFormatting sqref="O205">
    <cfRule type="expression" priority="8487" aboveAverage="0" equalAverage="0" bottom="0" percent="0" rank="0" text="" dxfId="36">
      <formula>#ref!="YES"</formula>
    </cfRule>
  </conditionalFormatting>
  <conditionalFormatting sqref="P205">
    <cfRule type="expression" priority="8488" aboveAverage="0" equalAverage="0" bottom="0" percent="0" rank="0" text="" dxfId="36">
      <formula>#ref!="YES"</formula>
    </cfRule>
  </conditionalFormatting>
  <conditionalFormatting sqref="Q205">
    <cfRule type="expression" priority="8489" aboveAverage="0" equalAverage="0" bottom="0" percent="0" rank="0" text="" dxfId="36">
      <formula>#ref!="YES"</formula>
    </cfRule>
  </conditionalFormatting>
  <conditionalFormatting sqref="R205">
    <cfRule type="expression" priority="8490" aboveAverage="0" equalAverage="0" bottom="0" percent="0" rank="0" text="" dxfId="36">
      <formula>#ref!="YES"</formula>
    </cfRule>
  </conditionalFormatting>
  <conditionalFormatting sqref="S205">
    <cfRule type="expression" priority="8491" aboveAverage="0" equalAverage="0" bottom="0" percent="0" rank="0" text="" dxfId="36">
      <formula>#ref!="YES"</formula>
    </cfRule>
  </conditionalFormatting>
  <conditionalFormatting sqref="T205">
    <cfRule type="expression" priority="8492" aboveAverage="0" equalAverage="0" bottom="0" percent="0" rank="0" text="" dxfId="36">
      <formula>#ref!="YES"</formula>
    </cfRule>
  </conditionalFormatting>
  <conditionalFormatting sqref="U205">
    <cfRule type="expression" priority="8493" aboveAverage="0" equalAverage="0" bottom="0" percent="0" rank="0" text="" dxfId="36">
      <formula>#ref!="YES"</formula>
    </cfRule>
  </conditionalFormatting>
  <conditionalFormatting sqref="V205">
    <cfRule type="expression" priority="8494" aboveAverage="0" equalAverage="0" bottom="0" percent="0" rank="0" text="" dxfId="36">
      <formula>#ref!="YES"</formula>
    </cfRule>
  </conditionalFormatting>
  <conditionalFormatting sqref="W205">
    <cfRule type="expression" priority="8495" aboveAverage="0" equalAverage="0" bottom="0" percent="0" rank="0" text="" dxfId="36">
      <formula>#ref!="YES"</formula>
    </cfRule>
  </conditionalFormatting>
  <conditionalFormatting sqref="X205">
    <cfRule type="expression" priority="8496" aboveAverage="0" equalAverage="0" bottom="0" percent="0" rank="0" text="" dxfId="36">
      <formula>#ref!="YES"</formula>
    </cfRule>
  </conditionalFormatting>
  <conditionalFormatting sqref="Y205">
    <cfRule type="expression" priority="8497" aboveAverage="0" equalAverage="0" bottom="0" percent="0" rank="0" text="" dxfId="36">
      <formula>#ref!="YES"</formula>
    </cfRule>
  </conditionalFormatting>
  <conditionalFormatting sqref="Z205">
    <cfRule type="expression" priority="8498" aboveAverage="0" equalAverage="0" bottom="0" percent="0" rank="0" text="" dxfId="36">
      <formula>#ref!="YES"</formula>
    </cfRule>
  </conditionalFormatting>
  <conditionalFormatting sqref="AA205">
    <cfRule type="expression" priority="8499" aboveAverage="0" equalAverage="0" bottom="0" percent="0" rank="0" text="" dxfId="36">
      <formula>#ref!="YES"</formula>
    </cfRule>
  </conditionalFormatting>
  <conditionalFormatting sqref="AB205">
    <cfRule type="expression" priority="8500" aboveAverage="0" equalAverage="0" bottom="0" percent="0" rank="0" text="" dxfId="36">
      <formula>#ref!="YES"</formula>
    </cfRule>
  </conditionalFormatting>
  <conditionalFormatting sqref="AC205">
    <cfRule type="expression" priority="8501" aboveAverage="0" equalAverage="0" bottom="0" percent="0" rank="0" text="" dxfId="36">
      <formula>#ref!="YES"</formula>
    </cfRule>
  </conditionalFormatting>
  <conditionalFormatting sqref="AD205">
    <cfRule type="expression" priority="8502" aboveAverage="0" equalAverage="0" bottom="0" percent="0" rank="0" text="" dxfId="36">
      <formula>#ref!="YES"</formula>
    </cfRule>
  </conditionalFormatting>
  <conditionalFormatting sqref="AE205">
    <cfRule type="expression" priority="8503" aboveAverage="0" equalAverage="0" bottom="0" percent="0" rank="0" text="" dxfId="36">
      <formula>#ref!="YES"</formula>
    </cfRule>
  </conditionalFormatting>
  <conditionalFormatting sqref="AF205">
    <cfRule type="expression" priority="8504" aboveAverage="0" equalAverage="0" bottom="0" percent="0" rank="0" text="" dxfId="36">
      <formula>#ref!="YES"</formula>
    </cfRule>
  </conditionalFormatting>
  <conditionalFormatting sqref="AG205">
    <cfRule type="expression" priority="8505" aboveAverage="0" equalAverage="0" bottom="0" percent="0" rank="0" text="" dxfId="36">
      <formula>#ref!="YES"</formula>
    </cfRule>
  </conditionalFormatting>
  <conditionalFormatting sqref="AH205">
    <cfRule type="expression" priority="8506" aboveAverage="0" equalAverage="0" bottom="0" percent="0" rank="0" text="" dxfId="36">
      <formula>#ref!="YES"</formula>
    </cfRule>
  </conditionalFormatting>
  <conditionalFormatting sqref="AI205">
    <cfRule type="expression" priority="8507" aboveAverage="0" equalAverage="0" bottom="0" percent="0" rank="0" text="" dxfId="36">
      <formula>#ref!="YES"</formula>
    </cfRule>
  </conditionalFormatting>
  <conditionalFormatting sqref="AJ205">
    <cfRule type="expression" priority="8508" aboveAverage="0" equalAverage="0" bottom="0" percent="0" rank="0" text="" dxfId="36">
      <formula>#ref!="YES"</formula>
    </cfRule>
  </conditionalFormatting>
  <conditionalFormatting sqref="B206">
    <cfRule type="expression" priority="8509" aboveAverage="0" equalAverage="0" bottom="0" percent="0" rank="0" text="" dxfId="36">
      <formula>#ref!="YES"</formula>
    </cfRule>
  </conditionalFormatting>
  <conditionalFormatting sqref="C206">
    <cfRule type="expression" priority="8510" aboveAverage="0" equalAverage="0" bottom="0" percent="0" rank="0" text="" dxfId="36">
      <formula>#ref!="YES"</formula>
    </cfRule>
  </conditionalFormatting>
  <conditionalFormatting sqref="D206">
    <cfRule type="expression" priority="8511" aboveAverage="0" equalAverage="0" bottom="0" percent="0" rank="0" text="" dxfId="36">
      <formula>#ref!="YES"</formula>
    </cfRule>
  </conditionalFormatting>
  <conditionalFormatting sqref="E206">
    <cfRule type="expression" priority="8512" aboveAverage="0" equalAverage="0" bottom="0" percent="0" rank="0" text="" dxfId="36">
      <formula>#ref!="YES"</formula>
    </cfRule>
  </conditionalFormatting>
  <conditionalFormatting sqref="F206">
    <cfRule type="expression" priority="8513" aboveAverage="0" equalAverage="0" bottom="0" percent="0" rank="0" text="" dxfId="36">
      <formula>#ref!="YES"</formula>
    </cfRule>
  </conditionalFormatting>
  <conditionalFormatting sqref="G206">
    <cfRule type="expression" priority="8514" aboveAverage="0" equalAverage="0" bottom="0" percent="0" rank="0" text="" dxfId="36">
      <formula>#ref!="YES"</formula>
    </cfRule>
  </conditionalFormatting>
  <conditionalFormatting sqref="H206">
    <cfRule type="expression" priority="8515" aboveAverage="0" equalAverage="0" bottom="0" percent="0" rank="0" text="" dxfId="36">
      <formula>#ref!="YES"</formula>
    </cfRule>
  </conditionalFormatting>
  <conditionalFormatting sqref="I206">
    <cfRule type="expression" priority="8516" aboveAverage="0" equalAverage="0" bottom="0" percent="0" rank="0" text="" dxfId="36">
      <formula>#ref!="YES"</formula>
    </cfRule>
  </conditionalFormatting>
  <conditionalFormatting sqref="J206">
    <cfRule type="expression" priority="8517" aboveAverage="0" equalAverage="0" bottom="0" percent="0" rank="0" text="" dxfId="36">
      <formula>#ref!="YES"</formula>
    </cfRule>
  </conditionalFormatting>
  <conditionalFormatting sqref="K206">
    <cfRule type="expression" priority="8518" aboveAverage="0" equalAverage="0" bottom="0" percent="0" rank="0" text="" dxfId="36">
      <formula>#ref!="YES"</formula>
    </cfRule>
  </conditionalFormatting>
  <conditionalFormatting sqref="L206">
    <cfRule type="expression" priority="8519" aboveAverage="0" equalAverage="0" bottom="0" percent="0" rank="0" text="" dxfId="36">
      <formula>#ref!="YES"</formula>
    </cfRule>
  </conditionalFormatting>
  <conditionalFormatting sqref="M206">
    <cfRule type="expression" priority="8520" aboveAverage="0" equalAverage="0" bottom="0" percent="0" rank="0" text="" dxfId="36">
      <formula>#ref!="YES"</formula>
    </cfRule>
  </conditionalFormatting>
  <conditionalFormatting sqref="N206">
    <cfRule type="expression" priority="8521" aboveAverage="0" equalAverage="0" bottom="0" percent="0" rank="0" text="" dxfId="36">
      <formula>#ref!="YES"</formula>
    </cfRule>
  </conditionalFormatting>
  <conditionalFormatting sqref="O206">
    <cfRule type="expression" priority="8522" aboveAverage="0" equalAverage="0" bottom="0" percent="0" rank="0" text="" dxfId="36">
      <formula>#ref!="YES"</formula>
    </cfRule>
  </conditionalFormatting>
  <conditionalFormatting sqref="P206">
    <cfRule type="expression" priority="8523" aboveAverage="0" equalAverage="0" bottom="0" percent="0" rank="0" text="" dxfId="36">
      <formula>#ref!="YES"</formula>
    </cfRule>
  </conditionalFormatting>
  <conditionalFormatting sqref="Q206">
    <cfRule type="expression" priority="8524" aboveAverage="0" equalAverage="0" bottom="0" percent="0" rank="0" text="" dxfId="36">
      <formula>#ref!="YES"</formula>
    </cfRule>
  </conditionalFormatting>
  <conditionalFormatting sqref="R206">
    <cfRule type="expression" priority="8525" aboveAverage="0" equalAverage="0" bottom="0" percent="0" rank="0" text="" dxfId="36">
      <formula>#ref!="YES"</formula>
    </cfRule>
  </conditionalFormatting>
  <conditionalFormatting sqref="S206">
    <cfRule type="expression" priority="8526" aboveAverage="0" equalAverage="0" bottom="0" percent="0" rank="0" text="" dxfId="36">
      <formula>#ref!="YES"</formula>
    </cfRule>
  </conditionalFormatting>
  <conditionalFormatting sqref="T206">
    <cfRule type="expression" priority="8527" aboveAverage="0" equalAverage="0" bottom="0" percent="0" rank="0" text="" dxfId="36">
      <formula>#ref!="YES"</formula>
    </cfRule>
  </conditionalFormatting>
  <conditionalFormatting sqref="U206">
    <cfRule type="expression" priority="8528" aboveAverage="0" equalAverage="0" bottom="0" percent="0" rank="0" text="" dxfId="36">
      <formula>#ref!="YES"</formula>
    </cfRule>
  </conditionalFormatting>
  <conditionalFormatting sqref="V206">
    <cfRule type="expression" priority="8529" aboveAverage="0" equalAverage="0" bottom="0" percent="0" rank="0" text="" dxfId="36">
      <formula>#ref!="YES"</formula>
    </cfRule>
  </conditionalFormatting>
  <conditionalFormatting sqref="W206">
    <cfRule type="expression" priority="8530" aboveAverage="0" equalAverage="0" bottom="0" percent="0" rank="0" text="" dxfId="36">
      <formula>#ref!="YES"</formula>
    </cfRule>
  </conditionalFormatting>
  <conditionalFormatting sqref="X206">
    <cfRule type="expression" priority="8531" aboveAverage="0" equalAverage="0" bottom="0" percent="0" rank="0" text="" dxfId="36">
      <formula>#ref!="YES"</formula>
    </cfRule>
  </conditionalFormatting>
  <conditionalFormatting sqref="Y206">
    <cfRule type="expression" priority="8532" aboveAverage="0" equalAverage="0" bottom="0" percent="0" rank="0" text="" dxfId="36">
      <formula>#ref!="YES"</formula>
    </cfRule>
  </conditionalFormatting>
  <conditionalFormatting sqref="Z206">
    <cfRule type="expression" priority="8533" aboveAverage="0" equalAverage="0" bottom="0" percent="0" rank="0" text="" dxfId="36">
      <formula>#ref!="YES"</formula>
    </cfRule>
  </conditionalFormatting>
  <conditionalFormatting sqref="AA206">
    <cfRule type="expression" priority="8534" aboveAverage="0" equalAverage="0" bottom="0" percent="0" rank="0" text="" dxfId="36">
      <formula>#ref!="YES"</formula>
    </cfRule>
  </conditionalFormatting>
  <conditionalFormatting sqref="AB206">
    <cfRule type="expression" priority="8535" aboveAverage="0" equalAverage="0" bottom="0" percent="0" rank="0" text="" dxfId="36">
      <formula>#ref!="YES"</formula>
    </cfRule>
  </conditionalFormatting>
  <conditionalFormatting sqref="AC206">
    <cfRule type="expression" priority="8536" aboveAverage="0" equalAverage="0" bottom="0" percent="0" rank="0" text="" dxfId="36">
      <formula>#ref!="YES"</formula>
    </cfRule>
  </conditionalFormatting>
  <conditionalFormatting sqref="AD206">
    <cfRule type="expression" priority="8537" aboveAverage="0" equalAverage="0" bottom="0" percent="0" rank="0" text="" dxfId="36">
      <formula>#ref!="YES"</formula>
    </cfRule>
  </conditionalFormatting>
  <conditionalFormatting sqref="AE206">
    <cfRule type="expression" priority="8538" aboveAverage="0" equalAverage="0" bottom="0" percent="0" rank="0" text="" dxfId="36">
      <formula>#ref!="YES"</formula>
    </cfRule>
  </conditionalFormatting>
  <conditionalFormatting sqref="AF206">
    <cfRule type="expression" priority="8539" aboveAverage="0" equalAverage="0" bottom="0" percent="0" rank="0" text="" dxfId="36">
      <formula>#ref!="YES"</formula>
    </cfRule>
  </conditionalFormatting>
  <conditionalFormatting sqref="AG206">
    <cfRule type="expression" priority="8540" aboveAverage="0" equalAverage="0" bottom="0" percent="0" rank="0" text="" dxfId="36">
      <formula>#ref!="YES"</formula>
    </cfRule>
  </conditionalFormatting>
  <conditionalFormatting sqref="AH206">
    <cfRule type="expression" priority="8541" aboveAverage="0" equalAverage="0" bottom="0" percent="0" rank="0" text="" dxfId="36">
      <formula>#ref!="YES"</formula>
    </cfRule>
  </conditionalFormatting>
  <conditionalFormatting sqref="AI206">
    <cfRule type="expression" priority="8542" aboveAverage="0" equalAverage="0" bottom="0" percent="0" rank="0" text="" dxfId="36">
      <formula>#ref!="YES"</formula>
    </cfRule>
  </conditionalFormatting>
  <conditionalFormatting sqref="AJ206">
    <cfRule type="expression" priority="8543" aboveAverage="0" equalAverage="0" bottom="0" percent="0" rank="0" text="" dxfId="36">
      <formula>#ref!="YES"</formula>
    </cfRule>
  </conditionalFormatting>
  <conditionalFormatting sqref="B207:B227">
    <cfRule type="expression" priority="8544" aboveAverage="0" equalAverage="0" bottom="0" percent="0" rank="0" text="" dxfId="36">
      <formula>#ref!="YES"</formula>
    </cfRule>
  </conditionalFormatting>
  <conditionalFormatting sqref="C207:C227">
    <cfRule type="expression" priority="8545" aboveAverage="0" equalAverage="0" bottom="0" percent="0" rank="0" text="" dxfId="36">
      <formula>#ref!="YES"</formula>
    </cfRule>
  </conditionalFormatting>
  <conditionalFormatting sqref="D207:D227">
    <cfRule type="expression" priority="8546" aboveAverage="0" equalAverage="0" bottom="0" percent="0" rank="0" text="" dxfId="36">
      <formula>#ref!="YES"</formula>
    </cfRule>
  </conditionalFormatting>
  <conditionalFormatting sqref="E207:E227">
    <cfRule type="expression" priority="8547" aboveAverage="0" equalAverage="0" bottom="0" percent="0" rank="0" text="" dxfId="36">
      <formula>#ref!="YES"</formula>
    </cfRule>
  </conditionalFormatting>
  <conditionalFormatting sqref="F207:F227">
    <cfRule type="expression" priority="8548" aboveAverage="0" equalAverage="0" bottom="0" percent="0" rank="0" text="" dxfId="36">
      <formula>#ref!="YES"</formula>
    </cfRule>
  </conditionalFormatting>
  <conditionalFormatting sqref="G207:G227">
    <cfRule type="expression" priority="8549" aboveAverage="0" equalAverage="0" bottom="0" percent="0" rank="0" text="" dxfId="36">
      <formula>#ref!="YES"</formula>
    </cfRule>
  </conditionalFormatting>
  <conditionalFormatting sqref="H207:H227">
    <cfRule type="expression" priority="8550" aboveAverage="0" equalAverage="0" bottom="0" percent="0" rank="0" text="" dxfId="36">
      <formula>#ref!="YES"</formula>
    </cfRule>
  </conditionalFormatting>
  <conditionalFormatting sqref="I207:I227">
    <cfRule type="expression" priority="8551" aboveAverage="0" equalAverage="0" bottom="0" percent="0" rank="0" text="" dxfId="36">
      <formula>#ref!="YES"</formula>
    </cfRule>
  </conditionalFormatting>
  <conditionalFormatting sqref="J207:J227">
    <cfRule type="expression" priority="8552" aboveAverage="0" equalAverage="0" bottom="0" percent="0" rank="0" text="" dxfId="36">
      <formula>#ref!="YES"</formula>
    </cfRule>
  </conditionalFormatting>
  <conditionalFormatting sqref="K207:K227">
    <cfRule type="expression" priority="8553" aboveAverage="0" equalAverage="0" bottom="0" percent="0" rank="0" text="" dxfId="36">
      <formula>#ref!="YES"</formula>
    </cfRule>
  </conditionalFormatting>
  <conditionalFormatting sqref="AH207">
    <cfRule type="expression" priority="8554" aboveAverage="0" equalAverage="0" bottom="0" percent="0" rank="0" text="" dxfId="36">
      <formula>#ref!="YES"</formula>
    </cfRule>
  </conditionalFormatting>
  <conditionalFormatting sqref="AI207">
    <cfRule type="expression" priority="8555" aboveAverage="0" equalAverage="0" bottom="0" percent="0" rank="0" text="" dxfId="36">
      <formula>#ref!="YES"</formula>
    </cfRule>
  </conditionalFormatting>
  <conditionalFormatting sqref="AJ207">
    <cfRule type="expression" priority="8556" aboveAverage="0" equalAverage="0" bottom="0" percent="0" rank="0" text="" dxfId="36">
      <formula>#ref!="YES"</formula>
    </cfRule>
  </conditionalFormatting>
  <conditionalFormatting sqref="AH208">
    <cfRule type="expression" priority="8557" aboveAverage="0" equalAverage="0" bottom="0" percent="0" rank="0" text="" dxfId="36">
      <formula>#ref!="YES"</formula>
    </cfRule>
  </conditionalFormatting>
  <conditionalFormatting sqref="AI208">
    <cfRule type="expression" priority="8558" aboveAverage="0" equalAverage="0" bottom="0" percent="0" rank="0" text="" dxfId="36">
      <formula>#ref!="YES"</formula>
    </cfRule>
  </conditionalFormatting>
  <conditionalFormatting sqref="AJ208">
    <cfRule type="expression" priority="8559" aboveAverage="0" equalAverage="0" bottom="0" percent="0" rank="0" text="" dxfId="36">
      <formula>#ref!="YES"</formula>
    </cfRule>
  </conditionalFormatting>
  <conditionalFormatting sqref="AH209">
    <cfRule type="expression" priority="8560" aboveAverage="0" equalAverage="0" bottom="0" percent="0" rank="0" text="" dxfId="36">
      <formula>#ref!="YES"</formula>
    </cfRule>
  </conditionalFormatting>
  <conditionalFormatting sqref="AI209">
    <cfRule type="expression" priority="8561" aboveAverage="0" equalAverage="0" bottom="0" percent="0" rank="0" text="" dxfId="36">
      <formula>#ref!="YES"</formula>
    </cfRule>
  </conditionalFormatting>
  <conditionalFormatting sqref="AJ209">
    <cfRule type="expression" priority="8562" aboveAverage="0" equalAverage="0" bottom="0" percent="0" rank="0" text="" dxfId="36">
      <formula>#ref!="YES"</formula>
    </cfRule>
  </conditionalFormatting>
  <conditionalFormatting sqref="AH210">
    <cfRule type="expression" priority="8563" aboveAverage="0" equalAverage="0" bottom="0" percent="0" rank="0" text="" dxfId="36">
      <formula>#ref!="YES"</formula>
    </cfRule>
  </conditionalFormatting>
  <conditionalFormatting sqref="AI210">
    <cfRule type="expression" priority="8564" aboveAverage="0" equalAverage="0" bottom="0" percent="0" rank="0" text="" dxfId="36">
      <formula>#ref!="YES"</formula>
    </cfRule>
  </conditionalFormatting>
  <conditionalFormatting sqref="AJ210">
    <cfRule type="expression" priority="8565" aboveAverage="0" equalAverage="0" bottom="0" percent="0" rank="0" text="" dxfId="36">
      <formula>#ref!="YES"</formula>
    </cfRule>
  </conditionalFormatting>
  <conditionalFormatting sqref="AH211">
    <cfRule type="expression" priority="8566" aboveAverage="0" equalAverage="0" bottom="0" percent="0" rank="0" text="" dxfId="36">
      <formula>#ref!="YES"</formula>
    </cfRule>
  </conditionalFormatting>
  <conditionalFormatting sqref="AI211">
    <cfRule type="expression" priority="8567" aboveAverage="0" equalAverage="0" bottom="0" percent="0" rank="0" text="" dxfId="36">
      <formula>#ref!="YES"</formula>
    </cfRule>
  </conditionalFormatting>
  <conditionalFormatting sqref="AJ211">
    <cfRule type="expression" priority="8568" aboveAverage="0" equalAverage="0" bottom="0" percent="0" rank="0" text="" dxfId="36">
      <formula>#ref!="YES"</formula>
    </cfRule>
  </conditionalFormatting>
  <conditionalFormatting sqref="AH212">
    <cfRule type="expression" priority="8569" aboveAverage="0" equalAverage="0" bottom="0" percent="0" rank="0" text="" dxfId="36">
      <formula>#ref!="YES"</formula>
    </cfRule>
  </conditionalFormatting>
  <conditionalFormatting sqref="AI212">
    <cfRule type="expression" priority="8570" aboveAverage="0" equalAverage="0" bottom="0" percent="0" rank="0" text="" dxfId="36">
      <formula>#ref!="YES"</formula>
    </cfRule>
  </conditionalFormatting>
  <conditionalFormatting sqref="AJ212">
    <cfRule type="expression" priority="8571" aboveAverage="0" equalAverage="0" bottom="0" percent="0" rank="0" text="" dxfId="36">
      <formula>#ref!="YES"</formula>
    </cfRule>
  </conditionalFormatting>
  <conditionalFormatting sqref="M207:N221">
    <cfRule type="expression" priority="8572" aboveAverage="0" equalAverage="0" bottom="0" percent="0" rank="0" text="" dxfId="4">
      <formula>#ref!="YES"</formula>
    </cfRule>
  </conditionalFormatting>
  <conditionalFormatting sqref="U207:V221">
    <cfRule type="expression" priority="8573" aboveAverage="0" equalAverage="0" bottom="0" percent="0" rank="0" text="" dxfId="36">
      <formula>#ref!="YES"</formula>
    </cfRule>
  </conditionalFormatting>
  <conditionalFormatting sqref="T207:T221">
    <cfRule type="expression" priority="8574" aboveAverage="0" equalAverage="0" bottom="0" percent="0" rank="0" text="" dxfId="36">
      <formula>#ref!="YES"</formula>
    </cfRule>
  </conditionalFormatting>
  <conditionalFormatting sqref="L207:M221">
    <cfRule type="expression" priority="8575" aboveAverage="0" equalAverage="0" bottom="0" percent="0" rank="0" text="" dxfId="49">
      <formula>#ref!="YES"</formula>
    </cfRule>
  </conditionalFormatting>
  <conditionalFormatting sqref="L207:L221">
    <cfRule type="expression" priority="8576" aboveAverage="0" equalAverage="0" bottom="0" percent="0" rank="0" text="" dxfId="36">
      <formula>#ref!="YES"</formula>
    </cfRule>
  </conditionalFormatting>
  <conditionalFormatting sqref="M207:M221">
    <cfRule type="expression" priority="8577" aboveAverage="0" equalAverage="0" bottom="0" percent="0" rank="0" text="" dxfId="36">
      <formula>#ref!="YES"</formula>
    </cfRule>
  </conditionalFormatting>
  <conditionalFormatting sqref="N207:N221">
    <cfRule type="expression" priority="8578" aboveAverage="0" equalAverage="0" bottom="0" percent="0" rank="0" text="" dxfId="36">
      <formula>#ref!="YES"</formula>
    </cfRule>
  </conditionalFormatting>
  <conditionalFormatting sqref="O207:O221">
    <cfRule type="expression" priority="8579" aboveAverage="0" equalAverage="0" bottom="0" percent="0" rank="0" text="" dxfId="36">
      <formula>#ref!="YES"</formula>
    </cfRule>
  </conditionalFormatting>
  <conditionalFormatting sqref="P207:P221">
    <cfRule type="expression" priority="8580" aboveAverage="0" equalAverage="0" bottom="0" percent="0" rank="0" text="" dxfId="36">
      <formula>#ref!="YES"</formula>
    </cfRule>
  </conditionalFormatting>
  <conditionalFormatting sqref="Q207:Q221">
    <cfRule type="expression" priority="8581" aboveAverage="0" equalAverage="0" bottom="0" percent="0" rank="0" text="" dxfId="36">
      <formula>#ref!="YES"</formula>
    </cfRule>
  </conditionalFormatting>
  <conditionalFormatting sqref="R207:R221">
    <cfRule type="expression" priority="8582" aboveAverage="0" equalAverage="0" bottom="0" percent="0" rank="0" text="" dxfId="36">
      <formula>#ref!="YES"</formula>
    </cfRule>
  </conditionalFormatting>
  <conditionalFormatting sqref="S207:S221">
    <cfRule type="expression" priority="8583" aboveAverage="0" equalAverage="0" bottom="0" percent="0" rank="0" text="" dxfId="36">
      <formula>#ref!="YES"</formula>
    </cfRule>
  </conditionalFormatting>
  <conditionalFormatting sqref="T207:T221">
    <cfRule type="expression" priority="8584" aboveAverage="0" equalAverage="0" bottom="0" percent="0" rank="0" text="" dxfId="36">
      <formula>#ref!="YES"</formula>
    </cfRule>
  </conditionalFormatting>
  <conditionalFormatting sqref="U207:U221">
    <cfRule type="expression" priority="8585" aboveAverage="0" equalAverage="0" bottom="0" percent="0" rank="0" text="" dxfId="36">
      <formula>#ref!="YES"</formula>
    </cfRule>
  </conditionalFormatting>
  <conditionalFormatting sqref="V207:V221">
    <cfRule type="expression" priority="8586" aboveAverage="0" equalAverage="0" bottom="0" percent="0" rank="0" text="" dxfId="36">
      <formula>#ref!="YES"</formula>
    </cfRule>
  </conditionalFormatting>
  <conditionalFormatting sqref="W207:W221">
    <cfRule type="expression" priority="8587" aboveAverage="0" equalAverage="0" bottom="0" percent="0" rank="0" text="" dxfId="36">
      <formula>#ref!="YES"</formula>
    </cfRule>
  </conditionalFormatting>
  <conditionalFormatting sqref="X207:X221">
    <cfRule type="expression" priority="8588" aboveAverage="0" equalAverage="0" bottom="0" percent="0" rank="0" text="" dxfId="36">
      <formula>#ref!="YES"</formula>
    </cfRule>
  </conditionalFormatting>
  <conditionalFormatting sqref="Y207:Y221">
    <cfRule type="expression" priority="8589" aboveAverage="0" equalAverage="0" bottom="0" percent="0" rank="0" text="" dxfId="36">
      <formula>#ref!="YES"</formula>
    </cfRule>
  </conditionalFormatting>
  <conditionalFormatting sqref="Z207:Z221">
    <cfRule type="expression" priority="8590" aboveAverage="0" equalAverage="0" bottom="0" percent="0" rank="0" text="" dxfId="36">
      <formula>#ref!="YES"</formula>
    </cfRule>
  </conditionalFormatting>
  <conditionalFormatting sqref="AA207:AA221">
    <cfRule type="expression" priority="8591" aboveAverage="0" equalAverage="0" bottom="0" percent="0" rank="0" text="" dxfId="36">
      <formula>#ref!="YES"</formula>
    </cfRule>
  </conditionalFormatting>
  <conditionalFormatting sqref="AB207:AB221">
    <cfRule type="expression" priority="8592" aboveAverage="0" equalAverage="0" bottom="0" percent="0" rank="0" text="" dxfId="36">
      <formula>#ref!="YES"</formula>
    </cfRule>
  </conditionalFormatting>
  <conditionalFormatting sqref="AC207:AC221">
    <cfRule type="expression" priority="8593" aboveAverage="0" equalAverage="0" bottom="0" percent="0" rank="0" text="" dxfId="36">
      <formula>#ref!="YES"</formula>
    </cfRule>
  </conditionalFormatting>
  <conditionalFormatting sqref="AD207:AD221">
    <cfRule type="expression" priority="8594" aboveAverage="0" equalAverage="0" bottom="0" percent="0" rank="0" text="" dxfId="36">
      <formula>#ref!="YES"</formula>
    </cfRule>
  </conditionalFormatting>
  <conditionalFormatting sqref="AE207:AE221">
    <cfRule type="expression" priority="8595" aboveAverage="0" equalAverage="0" bottom="0" percent="0" rank="0" text="" dxfId="36">
      <formula>#ref!="YES"</formula>
    </cfRule>
  </conditionalFormatting>
  <conditionalFormatting sqref="AF207:AF221">
    <cfRule type="expression" priority="8596" aboveAverage="0" equalAverage="0" bottom="0" percent="0" rank="0" text="" dxfId="36">
      <formula>#ref!="YES"</formula>
    </cfRule>
  </conditionalFormatting>
  <conditionalFormatting sqref="AG207:AG221">
    <cfRule type="expression" priority="8597" aboveAverage="0" equalAverage="0" bottom="0" percent="0" rank="0" text="" dxfId="36">
      <formula>#ref!="YES"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&amp;C&amp;10&amp;A</oddHeader>
    <oddFooter>&amp;C&amp;10Page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85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35.11"/>
    <col collapsed="false" customWidth="true" hidden="false" outlineLevel="0" max="2" min="2" style="0" width="12"/>
    <col collapsed="false" customWidth="true" hidden="false" outlineLevel="0" max="3" min="3" style="0" width="11.9"/>
    <col collapsed="false" customWidth="true" hidden="false" outlineLevel="0" max="4" min="4" style="0" width="13.6"/>
    <col collapsed="false" customWidth="true" hidden="false" outlineLevel="0" max="6" min="5" style="0" width="12.2"/>
    <col collapsed="false" customWidth="true" hidden="false" outlineLevel="0" max="7" min="7" style="0" width="10.59"/>
    <col collapsed="false" customWidth="true" hidden="false" outlineLevel="0" max="9" min="8" style="0" width="12.2"/>
    <col collapsed="false" customWidth="true" hidden="false" outlineLevel="0" max="10" min="10" style="0" width="25.5"/>
    <col collapsed="false" customWidth="true" hidden="false" outlineLevel="0" max="11" min="11" style="0" width="12.2"/>
    <col collapsed="false" customWidth="true" hidden="false" outlineLevel="0" max="12" min="12" style="0" width="43.4"/>
    <col collapsed="false" customWidth="true" hidden="false" outlineLevel="0" max="13" min="13" style="0" width="8.5"/>
    <col collapsed="false" customWidth="true" hidden="false" outlineLevel="0" max="14" min="14" style="0" width="23.09"/>
    <col collapsed="false" customWidth="true" hidden="false" outlineLevel="0" max="15" min="15" style="0" width="13.08"/>
    <col collapsed="false" customWidth="true" hidden="false" outlineLevel="0" max="16" min="16" style="0" width="21"/>
    <col collapsed="false" customWidth="true" hidden="false" outlineLevel="0" max="17" min="17" style="0" width="16"/>
    <col collapsed="false" customWidth="true" hidden="false" outlineLevel="0" max="18" min="18" style="0" width="12.2"/>
    <col collapsed="false" customWidth="true" hidden="false" outlineLevel="0" max="19" min="19" style="0" width="21.4"/>
    <col collapsed="false" customWidth="true" hidden="false" outlineLevel="0" max="20" min="20" style="0" width="17"/>
    <col collapsed="false" customWidth="true" hidden="false" outlineLevel="0" max="21" min="21" style="0" width="12.6"/>
    <col collapsed="false" customWidth="true" hidden="false" outlineLevel="0" max="22" min="22" style="0" width="14.51"/>
    <col collapsed="false" customWidth="true" hidden="false" outlineLevel="0" max="23" min="23" style="0" width="194.8"/>
    <col collapsed="false" customWidth="true" hidden="false" outlineLevel="0" max="24" min="24" style="0" width="17.6"/>
    <col collapsed="false" customWidth="true" hidden="false" outlineLevel="0" max="25" min="25" style="0" width="20.5"/>
    <col collapsed="false" customWidth="true" hidden="false" outlineLevel="0" max="26" min="26" style="0" width="9.88"/>
    <col collapsed="false" customWidth="true" hidden="false" outlineLevel="0" max="27" min="27" style="0" width="8.8"/>
    <col collapsed="false" customWidth="true" hidden="false" outlineLevel="0" max="28" min="28" style="0" width="19.4"/>
    <col collapsed="false" customWidth="true" hidden="false" outlineLevel="0" max="29" min="29" style="0" width="16.8"/>
    <col collapsed="false" customWidth="true" hidden="false" outlineLevel="0" max="30" min="30" style="0" width="14.9"/>
    <col collapsed="false" customWidth="true" hidden="false" outlineLevel="0" max="31" min="31" style="0" width="16.5"/>
    <col collapsed="false" customWidth="true" hidden="false" outlineLevel="0" max="32" min="32" style="0" width="17.2"/>
    <col collapsed="false" customWidth="true" hidden="false" outlineLevel="0" max="33" min="33" style="0" width="185.6"/>
    <col collapsed="false" customWidth="true" hidden="false" outlineLevel="0" max="1025" min="34" style="0" width="12.6"/>
  </cols>
  <sheetData>
    <row r="1" customFormat="false" ht="36.75" hidden="false" customHeight="true" outlineLevel="0" collapsed="false">
      <c r="A1" s="75" t="s">
        <v>747</v>
      </c>
      <c r="B1" s="75" t="s">
        <v>1</v>
      </c>
      <c r="C1" s="76" t="s">
        <v>2</v>
      </c>
      <c r="D1" s="75" t="s">
        <v>3</v>
      </c>
      <c r="E1" s="76" t="s">
        <v>4</v>
      </c>
      <c r="F1" s="77" t="s">
        <v>5</v>
      </c>
      <c r="G1" s="78" t="s">
        <v>748</v>
      </c>
      <c r="H1" s="75" t="s">
        <v>749</v>
      </c>
      <c r="I1" s="79" t="s">
        <v>750</v>
      </c>
      <c r="J1" s="80" t="s">
        <v>751</v>
      </c>
      <c r="K1" s="80" t="s">
        <v>8</v>
      </c>
      <c r="L1" s="79" t="s">
        <v>752</v>
      </c>
      <c r="M1" s="81" t="s">
        <v>10</v>
      </c>
      <c r="N1" s="81" t="s">
        <v>753</v>
      </c>
      <c r="O1" s="75" t="s">
        <v>754</v>
      </c>
      <c r="P1" s="75" t="s">
        <v>755</v>
      </c>
      <c r="Q1" s="75" t="s">
        <v>756</v>
      </c>
      <c r="R1" s="75" t="s">
        <v>757</v>
      </c>
      <c r="S1" s="75" t="s">
        <v>11</v>
      </c>
      <c r="T1" s="81" t="s">
        <v>758</v>
      </c>
      <c r="U1" s="75" t="s">
        <v>759</v>
      </c>
      <c r="V1" s="75" t="s">
        <v>760</v>
      </c>
      <c r="W1" s="75" t="s">
        <v>761</v>
      </c>
      <c r="X1" s="75" t="s">
        <v>20</v>
      </c>
      <c r="Y1" s="75" t="s">
        <v>762</v>
      </c>
      <c r="Z1" s="75" t="s">
        <v>763</v>
      </c>
      <c r="AA1" s="79" t="s">
        <v>764</v>
      </c>
      <c r="AB1" s="82" t="s">
        <v>765</v>
      </c>
      <c r="AC1" s="82" t="s">
        <v>766</v>
      </c>
      <c r="AD1" s="83" t="s">
        <v>767</v>
      </c>
      <c r="AE1" s="83" t="s">
        <v>768</v>
      </c>
      <c r="AF1" s="83" t="s">
        <v>769</v>
      </c>
      <c r="AG1" s="75" t="s">
        <v>770</v>
      </c>
    </row>
    <row r="2" customFormat="false" ht="14.25" hidden="false" customHeight="true" outlineLevel="0" collapsed="false">
      <c r="A2" s="84" t="s">
        <v>44</v>
      </c>
      <c r="B2" s="84" t="s">
        <v>44</v>
      </c>
      <c r="C2" s="84" t="s">
        <v>45</v>
      </c>
      <c r="D2" s="84" t="s">
        <v>46</v>
      </c>
      <c r="E2" s="84" t="s">
        <v>47</v>
      </c>
      <c r="F2" s="84" t="s">
        <v>47</v>
      </c>
      <c r="G2" s="85" t="n">
        <v>21414</v>
      </c>
      <c r="H2" s="86" t="n">
        <f aca="false">YEAR(G2)</f>
        <v>1958</v>
      </c>
      <c r="I2" s="87"/>
      <c r="J2" s="84" t="s">
        <v>48</v>
      </c>
      <c r="K2" s="84" t="s">
        <v>49</v>
      </c>
      <c r="L2" s="84" t="s">
        <v>50</v>
      </c>
      <c r="M2" s="88" t="s">
        <v>51</v>
      </c>
      <c r="N2" s="84" t="s">
        <v>771</v>
      </c>
      <c r="O2" s="86" t="s">
        <v>772</v>
      </c>
      <c r="P2" s="86" t="s">
        <v>55</v>
      </c>
      <c r="Q2" s="84" t="n">
        <v>38.1</v>
      </c>
      <c r="R2" s="84" t="s">
        <v>53</v>
      </c>
      <c r="S2" s="86" t="s">
        <v>773</v>
      </c>
      <c r="T2" s="86" t="s">
        <v>54</v>
      </c>
      <c r="U2" s="86" t="s">
        <v>774</v>
      </c>
      <c r="V2" s="86" t="s">
        <v>775</v>
      </c>
      <c r="W2" s="86"/>
      <c r="X2" s="86" t="s">
        <v>53</v>
      </c>
      <c r="Y2" s="86" t="s">
        <v>776</v>
      </c>
      <c r="Z2" s="86" t="str">
        <f aca="false">IF(OR(database!$Y2="M - Impacted (commanded)", database!$Y2="M - Impacted (unintentional)",database!$Y2="M - Impacted (orbit decade)",database!$Y2="M - Soft landed"),"S",IF(OR(database!$Y2="M - Orbit", database!$Y2="E - Orbit",database!$Y2="M - L2 Halo orbit"),"O",""))</f>
        <v/>
      </c>
      <c r="AA2" s="87" t="n">
        <v>21414</v>
      </c>
      <c r="AB2" s="89"/>
      <c r="AC2" s="84"/>
      <c r="AD2" s="90"/>
      <c r="AE2" s="90"/>
      <c r="AF2" s="91" t="n">
        <f aca="false">IF(AE2 &gt; 270,AE2 - 360,AE2)</f>
        <v>0</v>
      </c>
      <c r="AG2" s="86" t="s">
        <v>60</v>
      </c>
    </row>
    <row r="3" customFormat="false" ht="14.25" hidden="false" customHeight="true" outlineLevel="0" collapsed="false">
      <c r="A3" s="92" t="s">
        <v>61</v>
      </c>
      <c r="B3" s="92" t="s">
        <v>61</v>
      </c>
      <c r="C3" s="92" t="s">
        <v>62</v>
      </c>
      <c r="D3" s="92" t="s">
        <v>46</v>
      </c>
      <c r="E3" s="92" t="s">
        <v>63</v>
      </c>
      <c r="F3" s="92" t="s">
        <v>63</v>
      </c>
      <c r="G3" s="93" t="n">
        <v>21451</v>
      </c>
      <c r="H3" s="94" t="n">
        <f aca="false">YEAR(G3)</f>
        <v>1958</v>
      </c>
      <c r="I3" s="95"/>
      <c r="J3" s="95" t="s">
        <v>64</v>
      </c>
      <c r="K3" s="92" t="s">
        <v>65</v>
      </c>
      <c r="L3" s="92" t="s">
        <v>53</v>
      </c>
      <c r="M3" s="96" t="s">
        <v>66</v>
      </c>
      <c r="N3" s="92" t="s">
        <v>777</v>
      </c>
      <c r="O3" s="94" t="s">
        <v>772</v>
      </c>
      <c r="P3" s="94" t="s">
        <v>63</v>
      </c>
      <c r="Q3" s="97" t="n">
        <v>360</v>
      </c>
      <c r="R3" s="92" t="s">
        <v>53</v>
      </c>
      <c r="S3" s="94" t="s">
        <v>778</v>
      </c>
      <c r="T3" s="94" t="s">
        <v>68</v>
      </c>
      <c r="U3" s="94" t="s">
        <v>774</v>
      </c>
      <c r="V3" s="94" t="s">
        <v>775</v>
      </c>
      <c r="W3" s="94"/>
      <c r="X3" s="94" t="s">
        <v>69</v>
      </c>
      <c r="Y3" s="94" t="s">
        <v>776</v>
      </c>
      <c r="Z3" s="94" t="str">
        <f aca="false">IF(OR(database!$Y3="M - Impacted (commanded)",database!$Y3="M - Impacted (unintentional)",database!$Y3="M - Impacted (orbit decade)",database!$Y3="M - Soft landed"),"S",IF(OR(database!$Y3="M - Orbit",database!$Y3="E - Orbit",database!$Y3="M - L2 Halo orbit"),"O",""))</f>
        <v/>
      </c>
      <c r="AA3" s="95" t="n">
        <v>21451</v>
      </c>
      <c r="AB3" s="98"/>
      <c r="AC3" s="92"/>
      <c r="AD3" s="99"/>
      <c r="AE3" s="99"/>
      <c r="AF3" s="100" t="n">
        <f aca="false">IF(AE3 &gt; 270,AE3 - 360,AE3)</f>
        <v>0</v>
      </c>
      <c r="AG3" s="94"/>
    </row>
    <row r="4" customFormat="false" ht="14.25" hidden="false" customHeight="true" outlineLevel="0" collapsed="false">
      <c r="A4" s="84" t="s">
        <v>70</v>
      </c>
      <c r="B4" s="84" t="s">
        <v>70</v>
      </c>
      <c r="C4" s="84" t="s">
        <v>62</v>
      </c>
      <c r="D4" s="84" t="s">
        <v>46</v>
      </c>
      <c r="E4" s="84" t="s">
        <v>63</v>
      </c>
      <c r="F4" s="84" t="s">
        <v>63</v>
      </c>
      <c r="G4" s="85" t="n">
        <v>21469</v>
      </c>
      <c r="H4" s="86" t="n">
        <f aca="false">YEAR(G4)</f>
        <v>1958</v>
      </c>
      <c r="I4" s="87"/>
      <c r="J4" s="87" t="s">
        <v>64</v>
      </c>
      <c r="K4" s="84" t="s">
        <v>65</v>
      </c>
      <c r="L4" s="84" t="s">
        <v>53</v>
      </c>
      <c r="M4" s="88" t="s">
        <v>66</v>
      </c>
      <c r="N4" s="84" t="s">
        <v>777</v>
      </c>
      <c r="O4" s="86" t="s">
        <v>772</v>
      </c>
      <c r="P4" s="86" t="s">
        <v>63</v>
      </c>
      <c r="Q4" s="101" t="n">
        <v>360</v>
      </c>
      <c r="R4" s="84" t="s">
        <v>53</v>
      </c>
      <c r="S4" s="86" t="s">
        <v>778</v>
      </c>
      <c r="T4" s="86" t="s">
        <v>68</v>
      </c>
      <c r="U4" s="86" t="s">
        <v>774</v>
      </c>
      <c r="V4" s="86" t="s">
        <v>775</v>
      </c>
      <c r="W4" s="86" t="s">
        <v>779</v>
      </c>
      <c r="X4" s="86" t="s">
        <v>69</v>
      </c>
      <c r="Y4" s="86" t="s">
        <v>776</v>
      </c>
      <c r="Z4" s="86" t="str">
        <f aca="false">IF(OR(database!$Y4="M - Impacted (commanded)",database!$Y4="M - Impacted (unintentional)",database!$Y4="M - Impacted (orbit decade)",database!$Y4="M - Soft landed"),"S",IF(OR(database!$Y4="M - Orbit",database!$Y4="E - Orbit",database!$Y4="M - L2 Halo orbit"),"O",""))</f>
        <v/>
      </c>
      <c r="AA4" s="87" t="n">
        <v>21469</v>
      </c>
      <c r="AB4" s="89"/>
      <c r="AC4" s="84"/>
      <c r="AD4" s="90"/>
      <c r="AE4" s="90"/>
      <c r="AF4" s="91" t="n">
        <f aca="false">IF(AE4 &gt; 270,AE4 - 360,AE4)</f>
        <v>0</v>
      </c>
      <c r="AG4" s="86"/>
    </row>
    <row r="5" customFormat="false" ht="14.25" hidden="false" customHeight="true" outlineLevel="0" collapsed="false">
      <c r="A5" s="92" t="s">
        <v>71</v>
      </c>
      <c r="B5" s="92" t="s">
        <v>71</v>
      </c>
      <c r="C5" s="92" t="s">
        <v>45</v>
      </c>
      <c r="D5" s="92" t="s">
        <v>46</v>
      </c>
      <c r="E5" s="92" t="s">
        <v>72</v>
      </c>
      <c r="F5" s="92" t="s">
        <v>72</v>
      </c>
      <c r="G5" s="93" t="n">
        <v>21469</v>
      </c>
      <c r="H5" s="94" t="n">
        <f aca="false">YEAR(G5)</f>
        <v>1958</v>
      </c>
      <c r="I5" s="95"/>
      <c r="J5" s="92" t="s">
        <v>48</v>
      </c>
      <c r="K5" s="92" t="s">
        <v>49</v>
      </c>
      <c r="L5" s="92" t="s">
        <v>73</v>
      </c>
      <c r="M5" s="96" t="s">
        <v>51</v>
      </c>
      <c r="N5" s="92" t="s">
        <v>771</v>
      </c>
      <c r="O5" s="94" t="s">
        <v>772</v>
      </c>
      <c r="P5" s="94"/>
      <c r="Q5" s="92" t="n">
        <v>34.2</v>
      </c>
      <c r="R5" s="92" t="s">
        <v>53</v>
      </c>
      <c r="S5" s="94" t="s">
        <v>773</v>
      </c>
      <c r="T5" s="94" t="s">
        <v>54</v>
      </c>
      <c r="U5" s="94" t="s">
        <v>774</v>
      </c>
      <c r="V5" s="94" t="s">
        <v>74</v>
      </c>
      <c r="W5" s="94" t="s">
        <v>74</v>
      </c>
      <c r="X5" s="94" t="s">
        <v>53</v>
      </c>
      <c r="Y5" s="94" t="s">
        <v>776</v>
      </c>
      <c r="Z5" s="94" t="str">
        <f aca="false">IF(OR(database!$Y5="M - Impacted (commanded)",database!$Y5="M - Impacted (unintentional)",database!$Y5="M - Impacted (orbit decade)",database!$Y5="M - Soft landed"),"S",IF(OR(database!$Y5="M - Orbit",database!$Y5="E - Orbit",database!$Y5="M - L2 Halo orbit"),"O",""))</f>
        <v/>
      </c>
      <c r="AA5" s="95" t="n">
        <v>21471</v>
      </c>
      <c r="AB5" s="98"/>
      <c r="AC5" s="92"/>
      <c r="AD5" s="99"/>
      <c r="AE5" s="99"/>
      <c r="AF5" s="100" t="n">
        <f aca="false">IF(AE5 &gt; 270,AE5 - 360,AE5)</f>
        <v>0</v>
      </c>
      <c r="AG5" s="94"/>
    </row>
    <row r="6" customFormat="false" ht="14.25" hidden="false" customHeight="true" outlineLevel="0" collapsed="false">
      <c r="A6" s="84" t="s">
        <v>75</v>
      </c>
      <c r="B6" s="84" t="s">
        <v>75</v>
      </c>
      <c r="C6" s="84" t="s">
        <v>45</v>
      </c>
      <c r="D6" s="84" t="s">
        <v>46</v>
      </c>
      <c r="E6" s="84" t="s">
        <v>76</v>
      </c>
      <c r="F6" s="84" t="s">
        <v>63</v>
      </c>
      <c r="G6" s="85" t="n">
        <v>21497</v>
      </c>
      <c r="H6" s="86" t="n">
        <f aca="false">YEAR(G6)</f>
        <v>1958</v>
      </c>
      <c r="I6" s="87"/>
      <c r="J6" s="84" t="s">
        <v>48</v>
      </c>
      <c r="K6" s="84" t="s">
        <v>49</v>
      </c>
      <c r="L6" s="84" t="s">
        <v>77</v>
      </c>
      <c r="M6" s="88" t="s">
        <v>51</v>
      </c>
      <c r="N6" s="84" t="s">
        <v>780</v>
      </c>
      <c r="O6" s="86" t="s">
        <v>772</v>
      </c>
      <c r="P6" s="86"/>
      <c r="Q6" s="84" t="n">
        <v>39.2</v>
      </c>
      <c r="R6" s="84" t="s">
        <v>53</v>
      </c>
      <c r="S6" s="86" t="s">
        <v>773</v>
      </c>
      <c r="T6" s="86" t="s">
        <v>54</v>
      </c>
      <c r="U6" s="86" t="s">
        <v>774</v>
      </c>
      <c r="V6" s="86" t="s">
        <v>78</v>
      </c>
      <c r="W6" s="86"/>
      <c r="X6" s="86" t="s">
        <v>53</v>
      </c>
      <c r="Y6" s="86" t="s">
        <v>781</v>
      </c>
      <c r="Z6" s="86" t="str">
        <f aca="false">IF(OR(database!$Y6="M - Impacted (commanded)",database!$Y6="M - Impacted (unintentional)",database!$Y6="M - Impacted (orbit decade)",database!$Y6="M - Soft landed"),"S",IF(OR(database!$Y6="M - Orbit",database!$Y6="E - Orbit",database!$Y6="M - L2 Halo orbit"),"O",""))</f>
        <v/>
      </c>
      <c r="AA6" s="87" t="n">
        <v>21497</v>
      </c>
      <c r="AB6" s="89"/>
      <c r="AC6" s="84"/>
      <c r="AD6" s="90"/>
      <c r="AE6" s="90"/>
      <c r="AF6" s="91" t="n">
        <f aca="false">IF(AE6 &gt; 270,AE6 - 360,AE6)</f>
        <v>0</v>
      </c>
      <c r="AG6" s="86"/>
    </row>
    <row r="7" customFormat="false" ht="14.25" hidden="false" customHeight="true" outlineLevel="0" collapsed="false">
      <c r="A7" s="92" t="s">
        <v>80</v>
      </c>
      <c r="B7" s="92" t="s">
        <v>80</v>
      </c>
      <c r="C7" s="92" t="s">
        <v>62</v>
      </c>
      <c r="D7" s="92" t="s">
        <v>46</v>
      </c>
      <c r="E7" s="92" t="s">
        <v>63</v>
      </c>
      <c r="F7" s="92" t="s">
        <v>63</v>
      </c>
      <c r="G7" s="93" t="n">
        <v>21523</v>
      </c>
      <c r="H7" s="94" t="n">
        <f aca="false">YEAR(G7)</f>
        <v>1958</v>
      </c>
      <c r="I7" s="95"/>
      <c r="J7" s="95" t="s">
        <v>64</v>
      </c>
      <c r="K7" s="92" t="s">
        <v>65</v>
      </c>
      <c r="L7" s="92" t="s">
        <v>53</v>
      </c>
      <c r="M7" s="96" t="s">
        <v>66</v>
      </c>
      <c r="N7" s="92" t="s">
        <v>777</v>
      </c>
      <c r="O7" s="94" t="s">
        <v>772</v>
      </c>
      <c r="P7" s="94" t="s">
        <v>63</v>
      </c>
      <c r="Q7" s="97" t="n">
        <v>156</v>
      </c>
      <c r="R7" s="92" t="s">
        <v>53</v>
      </c>
      <c r="S7" s="94" t="s">
        <v>778</v>
      </c>
      <c r="T7" s="94" t="s">
        <v>68</v>
      </c>
      <c r="U7" s="94" t="s">
        <v>774</v>
      </c>
      <c r="V7" s="94" t="s">
        <v>775</v>
      </c>
      <c r="W7" s="94" t="s">
        <v>46</v>
      </c>
      <c r="X7" s="94" t="s">
        <v>69</v>
      </c>
      <c r="Y7" s="94" t="s">
        <v>776</v>
      </c>
      <c r="Z7" s="94" t="str">
        <f aca="false">IF(OR(database!$Y7="M - Impacted (commanded)",database!$Y7="M - Impacted (unintentional)",database!$Y7="M - Impacted (orbit decade)",database!$Y7="M - Soft landed"),"S",IF(OR(database!$Y7="M - Orbit",database!$Y7="E - Orbit",database!$Y7="M - L2 Halo orbit"),"O",""))</f>
        <v/>
      </c>
      <c r="AA7" s="95" t="n">
        <v>21523</v>
      </c>
      <c r="AB7" s="98"/>
      <c r="AC7" s="92"/>
      <c r="AD7" s="99"/>
      <c r="AE7" s="99"/>
      <c r="AF7" s="100" t="n">
        <f aca="false">IF(AE7 &gt; 270,AE7 - 360,AE7)</f>
        <v>0</v>
      </c>
      <c r="AG7" s="94"/>
    </row>
    <row r="8" customFormat="false" ht="14.25" hidden="false" customHeight="true" outlineLevel="0" collapsed="false">
      <c r="A8" s="84" t="s">
        <v>81</v>
      </c>
      <c r="B8" s="84" t="s">
        <v>81</v>
      </c>
      <c r="C8" s="84" t="s">
        <v>45</v>
      </c>
      <c r="D8" s="84" t="s">
        <v>46</v>
      </c>
      <c r="E8" s="84" t="s">
        <v>82</v>
      </c>
      <c r="F8" s="84" t="s">
        <v>82</v>
      </c>
      <c r="G8" s="85" t="n">
        <v>21525</v>
      </c>
      <c r="H8" s="86" t="n">
        <f aca="false">YEAR(G8)</f>
        <v>1958</v>
      </c>
      <c r="I8" s="87"/>
      <c r="J8" s="84" t="s">
        <v>83</v>
      </c>
      <c r="K8" s="84" t="s">
        <v>49</v>
      </c>
      <c r="L8" s="84" t="s">
        <v>84</v>
      </c>
      <c r="M8" s="88" t="s">
        <v>51</v>
      </c>
      <c r="N8" s="84" t="s">
        <v>771</v>
      </c>
      <c r="O8" s="86" t="s">
        <v>772</v>
      </c>
      <c r="P8" s="86"/>
      <c r="Q8" s="84" t="n">
        <v>5.87</v>
      </c>
      <c r="R8" s="84" t="s">
        <v>53</v>
      </c>
      <c r="S8" s="86" t="s">
        <v>773</v>
      </c>
      <c r="T8" s="86" t="s">
        <v>85</v>
      </c>
      <c r="U8" s="86" t="s">
        <v>774</v>
      </c>
      <c r="V8" s="86" t="s">
        <v>74</v>
      </c>
      <c r="W8" s="86"/>
      <c r="X8" s="86" t="s">
        <v>86</v>
      </c>
      <c r="Y8" s="86" t="s">
        <v>781</v>
      </c>
      <c r="Z8" s="86" t="str">
        <f aca="false">IF(OR(database!$Y8="M - Impacted (commanded)",database!$Y8="M - Impacted (unintentional)",database!$Y8="M - Impacted (orbit decade)",database!$Y8="M - Soft landed"),"S",IF(OR(database!$Y8="M - Orbit",database!$Y8="E - Orbit",database!$Y8="M - L2 Halo orbit"),"O",""))</f>
        <v/>
      </c>
      <c r="AA8" s="102" t="n">
        <v>21526</v>
      </c>
      <c r="AB8" s="89"/>
      <c r="AC8" s="84"/>
      <c r="AD8" s="90"/>
      <c r="AE8" s="90"/>
      <c r="AF8" s="91" t="n">
        <f aca="false">IF(AE8 &gt; 270,AE8 - 360,AE8)</f>
        <v>0</v>
      </c>
      <c r="AG8" s="86"/>
    </row>
    <row r="9" customFormat="false" ht="14.25" hidden="false" customHeight="true" outlineLevel="0" collapsed="false">
      <c r="A9" s="92" t="s">
        <v>87</v>
      </c>
      <c r="B9" s="92" t="s">
        <v>87</v>
      </c>
      <c r="C9" s="92" t="s">
        <v>62</v>
      </c>
      <c r="D9" s="92" t="s">
        <v>46</v>
      </c>
      <c r="E9" s="92" t="s">
        <v>88</v>
      </c>
      <c r="F9" s="92" t="s">
        <v>88</v>
      </c>
      <c r="G9" s="93" t="n">
        <v>21552</v>
      </c>
      <c r="H9" s="94" t="n">
        <f aca="false">YEAR(G9)</f>
        <v>1959</v>
      </c>
      <c r="I9" s="95"/>
      <c r="J9" s="92" t="s">
        <v>89</v>
      </c>
      <c r="K9" s="92" t="s">
        <v>65</v>
      </c>
      <c r="L9" s="92" t="s">
        <v>53</v>
      </c>
      <c r="M9" s="96" t="s">
        <v>66</v>
      </c>
      <c r="N9" s="92" t="s">
        <v>771</v>
      </c>
      <c r="O9" s="94" t="s">
        <v>772</v>
      </c>
      <c r="P9" s="94"/>
      <c r="Q9" s="92" t="n">
        <v>361</v>
      </c>
      <c r="R9" s="92" t="s">
        <v>53</v>
      </c>
      <c r="S9" s="94" t="s">
        <v>778</v>
      </c>
      <c r="T9" s="94" t="s">
        <v>68</v>
      </c>
      <c r="U9" s="94" t="s">
        <v>90</v>
      </c>
      <c r="V9" s="94" t="s">
        <v>85</v>
      </c>
      <c r="W9" s="94" t="s">
        <v>782</v>
      </c>
      <c r="X9" s="94" t="s">
        <v>69</v>
      </c>
      <c r="Y9" s="94" t="s">
        <v>783</v>
      </c>
      <c r="Z9" s="94" t="str">
        <f aca="false">IF(OR(database!$Y9="M - Impacted (commanded)",database!$Y9="M - Impacted (unintentional)",database!$Y9="M - Impacted (orbit decade)",database!$Y9="M - Soft landed"),"S",IF(OR(database!$Y9="M - Orbit",database!$Y9="E - Orbit",database!$Y9="M - L2 Halo orbit"),"O",""))</f>
        <v/>
      </c>
      <c r="AA9" s="95" t="s">
        <v>46</v>
      </c>
      <c r="AB9" s="98" t="s">
        <v>95</v>
      </c>
      <c r="AC9" s="92"/>
      <c r="AD9" s="99"/>
      <c r="AE9" s="99"/>
      <c r="AF9" s="100" t="n">
        <f aca="false">IF(AE9 &gt; 270,AE9 - 360,AE9)</f>
        <v>0</v>
      </c>
      <c r="AG9" s="94"/>
    </row>
    <row r="10" customFormat="false" ht="14.25" hidden="false" customHeight="true" outlineLevel="0" collapsed="false">
      <c r="A10" s="84" t="s">
        <v>98</v>
      </c>
      <c r="B10" s="84" t="s">
        <v>98</v>
      </c>
      <c r="C10" s="84" t="s">
        <v>45</v>
      </c>
      <c r="D10" s="84" t="s">
        <v>46</v>
      </c>
      <c r="E10" s="84" t="s">
        <v>99</v>
      </c>
      <c r="F10" s="84" t="s">
        <v>99</v>
      </c>
      <c r="G10" s="85" t="n">
        <v>21612</v>
      </c>
      <c r="H10" s="86" t="n">
        <f aca="false">YEAR(G10)</f>
        <v>1959</v>
      </c>
      <c r="I10" s="87"/>
      <c r="J10" s="84" t="s">
        <v>83</v>
      </c>
      <c r="K10" s="84" t="s">
        <v>49</v>
      </c>
      <c r="L10" s="84" t="s">
        <v>84</v>
      </c>
      <c r="M10" s="88" t="s">
        <v>51</v>
      </c>
      <c r="N10" s="84" t="s">
        <v>771</v>
      </c>
      <c r="O10" s="86" t="s">
        <v>772</v>
      </c>
      <c r="P10" s="86"/>
      <c r="Q10" s="84" t="n">
        <v>6.1</v>
      </c>
      <c r="R10" s="84" t="s">
        <v>53</v>
      </c>
      <c r="S10" s="86" t="s">
        <v>773</v>
      </c>
      <c r="T10" s="86" t="s">
        <v>85</v>
      </c>
      <c r="U10" s="86" t="s">
        <v>90</v>
      </c>
      <c r="V10" s="86" t="s">
        <v>85</v>
      </c>
      <c r="W10" s="86" t="s">
        <v>101</v>
      </c>
      <c r="X10" s="86" t="s">
        <v>86</v>
      </c>
      <c r="Y10" s="86" t="s">
        <v>783</v>
      </c>
      <c r="Z10" s="86" t="str">
        <f aca="false">IF(OR(database!$Y10="M - Impacted (commanded)", database!$Y10="M - Impacted (unintentional)",database!$Y10="M - Impacted (orbit decade)",database!$Y10="M - Soft landed"),"S",IF(OR(database!$Y10="M - Orbit", database!$Y10="E - Orbit",database!$Y10="M - L2 Halo orbit"),"O",""))</f>
        <v/>
      </c>
      <c r="AA10" s="87" t="n">
        <v>21627</v>
      </c>
      <c r="AB10" s="89"/>
      <c r="AC10" s="84"/>
      <c r="AD10" s="90"/>
      <c r="AE10" s="90"/>
      <c r="AF10" s="91" t="n">
        <f aca="false">IF(AE10 &gt; 270,AE10 - 360,AE10)</f>
        <v>0</v>
      </c>
      <c r="AG10" s="86"/>
    </row>
    <row r="11" customFormat="false" ht="14.25" hidden="false" customHeight="true" outlineLevel="0" collapsed="false">
      <c r="A11" s="92" t="s">
        <v>103</v>
      </c>
      <c r="B11" s="92" t="s">
        <v>103</v>
      </c>
      <c r="C11" s="92" t="s">
        <v>62</v>
      </c>
      <c r="D11" s="92" t="s">
        <v>46</v>
      </c>
      <c r="E11" s="92" t="s">
        <v>63</v>
      </c>
      <c r="F11" s="92" t="s">
        <v>63</v>
      </c>
      <c r="G11" s="93" t="n">
        <v>21719</v>
      </c>
      <c r="H11" s="94" t="n">
        <f aca="false">YEAR(G11)</f>
        <v>1959</v>
      </c>
      <c r="I11" s="95"/>
      <c r="J11" s="95" t="s">
        <v>64</v>
      </c>
      <c r="K11" s="92" t="s">
        <v>65</v>
      </c>
      <c r="L11" s="92" t="s">
        <v>53</v>
      </c>
      <c r="M11" s="96" t="s">
        <v>66</v>
      </c>
      <c r="N11" s="92" t="s">
        <v>777</v>
      </c>
      <c r="O11" s="94" t="s">
        <v>772</v>
      </c>
      <c r="P11" s="94" t="s">
        <v>63</v>
      </c>
      <c r="Q11" s="97" t="n">
        <v>390</v>
      </c>
      <c r="R11" s="92" t="s">
        <v>53</v>
      </c>
      <c r="S11" s="94" t="s">
        <v>778</v>
      </c>
      <c r="T11" s="94" t="s">
        <v>68</v>
      </c>
      <c r="U11" s="94" t="s">
        <v>774</v>
      </c>
      <c r="V11" s="94" t="s">
        <v>775</v>
      </c>
      <c r="W11" s="94" t="s">
        <v>46</v>
      </c>
      <c r="X11" s="94" t="s">
        <v>69</v>
      </c>
      <c r="Y11" s="94" t="s">
        <v>776</v>
      </c>
      <c r="Z11" s="94" t="str">
        <f aca="false">IF(OR(database!$Y11="M - Impacted (commanded)",database!$Y11="M - Impacted (unintentional)",database!$Y11="M - Impacted (orbit decade)",database!$Y11="M - Soft landed"),"S",IF(OR(database!$Y11="M - Orbit",database!$Y11="E - Orbit",database!$Y11="M - L2 Halo orbit"),"O",""))</f>
        <v/>
      </c>
      <c r="AA11" s="95" t="n">
        <v>21719</v>
      </c>
      <c r="AB11" s="98"/>
      <c r="AC11" s="92"/>
      <c r="AD11" s="99"/>
      <c r="AE11" s="99"/>
      <c r="AF11" s="100" t="n">
        <f aca="false">IF(AE11 &gt; 270,AE11 - 360,AE11)</f>
        <v>0</v>
      </c>
      <c r="AG11" s="94"/>
    </row>
    <row r="12" customFormat="false" ht="14.25" hidden="false" customHeight="true" outlineLevel="0" collapsed="false">
      <c r="A12" s="84" t="s">
        <v>104</v>
      </c>
      <c r="B12" s="84" t="s">
        <v>104</v>
      </c>
      <c r="C12" s="84" t="s">
        <v>62</v>
      </c>
      <c r="D12" s="84" t="s">
        <v>46</v>
      </c>
      <c r="E12" s="84" t="s">
        <v>105</v>
      </c>
      <c r="F12" s="84" t="s">
        <v>105</v>
      </c>
      <c r="G12" s="85" t="n">
        <v>21805</v>
      </c>
      <c r="H12" s="86" t="n">
        <f aca="false">YEAR(G12)</f>
        <v>1959</v>
      </c>
      <c r="I12" s="87"/>
      <c r="J12" s="84" t="s">
        <v>106</v>
      </c>
      <c r="K12" s="84" t="s">
        <v>65</v>
      </c>
      <c r="L12" s="84" t="s">
        <v>53</v>
      </c>
      <c r="M12" s="88" t="s">
        <v>66</v>
      </c>
      <c r="N12" s="84" t="s">
        <v>771</v>
      </c>
      <c r="O12" s="86" t="s">
        <v>772</v>
      </c>
      <c r="P12" s="86"/>
      <c r="Q12" s="84" t="n">
        <v>390.2</v>
      </c>
      <c r="R12" s="84" t="s">
        <v>53</v>
      </c>
      <c r="S12" s="86" t="s">
        <v>778</v>
      </c>
      <c r="T12" s="86" t="s">
        <v>68</v>
      </c>
      <c r="U12" s="86" t="s">
        <v>784</v>
      </c>
      <c r="V12" s="84" t="s">
        <v>46</v>
      </c>
      <c r="W12" s="86" t="s">
        <v>108</v>
      </c>
      <c r="X12" s="86" t="s">
        <v>69</v>
      </c>
      <c r="Y12" s="86" t="s">
        <v>785</v>
      </c>
      <c r="Z12" s="86" t="str">
        <f aca="false">IF(OR(database!$Y12="M - Impacted (commanded)",database!$Y12="M - Impacted (unintentional)",database!$Y12="M - Impacted (orbit decade)",database!$Y12="M - Soft landed"),"S",IF(OR(database!$Y12="M - Orbit",database!$Y12="E - Orbit",database!$Y12="M - L2 Halo orbit"),"O",""))</f>
        <v>S</v>
      </c>
      <c r="AA12" s="102" t="n">
        <v>21807</v>
      </c>
      <c r="AB12" s="89" t="s">
        <v>111</v>
      </c>
      <c r="AC12" s="84" t="s">
        <v>112</v>
      </c>
      <c r="AD12" s="90" t="n">
        <v>30</v>
      </c>
      <c r="AE12" s="90" t="n">
        <v>0</v>
      </c>
      <c r="AF12" s="91" t="n">
        <f aca="false">IF(AE12 &gt; 180,AE12 - 360,AE12)</f>
        <v>0</v>
      </c>
      <c r="AG12" s="86"/>
    </row>
    <row r="13" customFormat="false" ht="14.25" hidden="false" customHeight="true" outlineLevel="0" collapsed="false">
      <c r="A13" s="92" t="s">
        <v>113</v>
      </c>
      <c r="B13" s="92" t="s">
        <v>104</v>
      </c>
      <c r="C13" s="92" t="s">
        <v>62</v>
      </c>
      <c r="D13" s="92" t="s">
        <v>46</v>
      </c>
      <c r="E13" s="92" t="s">
        <v>105</v>
      </c>
      <c r="F13" s="92" t="s">
        <v>105</v>
      </c>
      <c r="G13" s="93" t="n">
        <v>21805</v>
      </c>
      <c r="H13" s="94" t="n">
        <f aca="false">YEAR(G13)</f>
        <v>1959</v>
      </c>
      <c r="I13" s="95"/>
      <c r="J13" s="92" t="s">
        <v>106</v>
      </c>
      <c r="K13" s="92" t="s">
        <v>65</v>
      </c>
      <c r="L13" s="92" t="s">
        <v>53</v>
      </c>
      <c r="M13" s="96" t="s">
        <v>66</v>
      </c>
      <c r="N13" s="92" t="s">
        <v>771</v>
      </c>
      <c r="O13" s="94" t="s">
        <v>772</v>
      </c>
      <c r="P13" s="94"/>
      <c r="Q13" s="92"/>
      <c r="R13" s="92" t="s">
        <v>53</v>
      </c>
      <c r="S13" s="94" t="s">
        <v>786</v>
      </c>
      <c r="T13" s="94" t="s">
        <v>68</v>
      </c>
      <c r="U13" s="94" t="s">
        <v>784</v>
      </c>
      <c r="V13" s="92" t="s">
        <v>46</v>
      </c>
      <c r="W13" s="94"/>
      <c r="X13" s="94" t="s">
        <v>69</v>
      </c>
      <c r="Y13" s="94" t="s">
        <v>785</v>
      </c>
      <c r="Z13" s="94" t="str">
        <f aca="false">IF(OR(database!$Y13="M - Impacted (commanded)",database!$Y13="M - Impacted (unintentional)",database!$Y13="M - Impacted (orbit decade)",database!$Y13="M - Soft landed"),"S",IF(OR(database!$Y13="M - Orbit",database!$Y13="E - Orbit",database!$Y13="M - L2 Halo orbit"),"O",""))</f>
        <v>S</v>
      </c>
      <c r="AA13" s="103" t="n">
        <v>21807</v>
      </c>
      <c r="AB13" s="98"/>
      <c r="AC13" s="92" t="s">
        <v>115</v>
      </c>
      <c r="AD13" s="99" t="s">
        <v>53</v>
      </c>
      <c r="AE13" s="99" t="s">
        <v>787</v>
      </c>
      <c r="AF13" s="100" t="e">
        <f aca="false">IF(AE13 &gt; 270,AE13 - 360,AE13)</f>
        <v>#VALUE!</v>
      </c>
      <c r="AG13" s="94"/>
    </row>
    <row r="14" customFormat="false" ht="14.25" hidden="false" customHeight="true" outlineLevel="0" collapsed="false">
      <c r="A14" s="84" t="s">
        <v>116</v>
      </c>
      <c r="B14" s="84" t="s">
        <v>116</v>
      </c>
      <c r="C14" s="84" t="s">
        <v>62</v>
      </c>
      <c r="D14" s="84" t="s">
        <v>46</v>
      </c>
      <c r="E14" s="84" t="s">
        <v>117</v>
      </c>
      <c r="F14" s="84" t="s">
        <v>117</v>
      </c>
      <c r="G14" s="85" t="n">
        <v>21827</v>
      </c>
      <c r="H14" s="86" t="n">
        <f aca="false">YEAR(G14)</f>
        <v>1959</v>
      </c>
      <c r="I14" s="87"/>
      <c r="J14" s="84" t="s">
        <v>89</v>
      </c>
      <c r="K14" s="84" t="s">
        <v>65</v>
      </c>
      <c r="L14" s="84" t="s">
        <v>53</v>
      </c>
      <c r="M14" s="88" t="s">
        <v>66</v>
      </c>
      <c r="N14" s="84" t="s">
        <v>771</v>
      </c>
      <c r="O14" s="86" t="s">
        <v>772</v>
      </c>
      <c r="P14" s="86"/>
      <c r="Q14" s="84" t="n">
        <v>278.5</v>
      </c>
      <c r="R14" s="84" t="s">
        <v>53</v>
      </c>
      <c r="S14" s="86" t="s">
        <v>773</v>
      </c>
      <c r="T14" s="86" t="s">
        <v>85</v>
      </c>
      <c r="U14" s="86" t="s">
        <v>784</v>
      </c>
      <c r="V14" s="84" t="s">
        <v>46</v>
      </c>
      <c r="W14" s="86" t="s">
        <v>118</v>
      </c>
      <c r="X14" s="86" t="s">
        <v>119</v>
      </c>
      <c r="Y14" s="86" t="s">
        <v>781</v>
      </c>
      <c r="Z14" s="86" t="str">
        <f aca="false">IF(OR(database!$Y14="M - Impacted (commanded)",database!$Y14="M - Impacted (unintentional)",database!$Y14="M - Impacted (orbit decade)",database!$Y14="M - Soft landed"),"S",IF(OR(database!$Y14="M - Orbit",database!$Y14="E - Orbit",database!$Y14="M - L2 Halo orbit"),"O",""))</f>
        <v/>
      </c>
      <c r="AA14" s="84" t="s">
        <v>53</v>
      </c>
      <c r="AB14" s="89"/>
      <c r="AC14" s="84"/>
      <c r="AD14" s="90"/>
      <c r="AE14" s="90"/>
      <c r="AF14" s="91" t="n">
        <f aca="false">IF(AE14 &gt; 270,AE14 - 360,AE14)</f>
        <v>0</v>
      </c>
      <c r="AG14" s="86"/>
    </row>
    <row r="15" customFormat="false" ht="14.25" hidden="false" customHeight="true" outlineLevel="0" collapsed="false">
      <c r="A15" s="92" t="s">
        <v>121</v>
      </c>
      <c r="B15" s="92" t="s">
        <v>121</v>
      </c>
      <c r="C15" s="92" t="s">
        <v>45</v>
      </c>
      <c r="D15" s="92" t="s">
        <v>46</v>
      </c>
      <c r="E15" s="92" t="s">
        <v>122</v>
      </c>
      <c r="F15" s="92" t="s">
        <v>63</v>
      </c>
      <c r="G15" s="93" t="n">
        <v>21880</v>
      </c>
      <c r="H15" s="94" t="n">
        <f aca="false">YEAR(G15)</f>
        <v>1959</v>
      </c>
      <c r="I15" s="95"/>
      <c r="J15" s="92" t="s">
        <v>123</v>
      </c>
      <c r="K15" s="92" t="s">
        <v>49</v>
      </c>
      <c r="L15" s="92" t="s">
        <v>124</v>
      </c>
      <c r="M15" s="96" t="s">
        <v>51</v>
      </c>
      <c r="N15" s="92" t="s">
        <v>788</v>
      </c>
      <c r="O15" s="94" t="s">
        <v>772</v>
      </c>
      <c r="P15" s="94"/>
      <c r="Q15" s="92" t="n">
        <v>168.7</v>
      </c>
      <c r="R15" s="92" t="s">
        <v>53</v>
      </c>
      <c r="S15" s="94" t="s">
        <v>773</v>
      </c>
      <c r="T15" s="94" t="s">
        <v>54</v>
      </c>
      <c r="U15" s="94" t="s">
        <v>774</v>
      </c>
      <c r="V15" s="94" t="s">
        <v>775</v>
      </c>
      <c r="W15" s="94"/>
      <c r="X15" s="94" t="s">
        <v>53</v>
      </c>
      <c r="Y15" s="94" t="s">
        <v>776</v>
      </c>
      <c r="Z15" s="94" t="str">
        <f aca="false">IF(OR(database!$Y15="M - Impacted (commanded)",database!$Y15="M - Impacted (unintentional)",database!$Y15="M - Impacted (orbit decade)",database!$Y15="M - Soft landed"),"S",IF(OR(database!$Y15="M - Orbit",database!$Y15="E - Orbit",database!$Y15="M - L2 Halo orbit"),"O",""))</f>
        <v/>
      </c>
      <c r="AA15" s="103" t="n">
        <v>21880</v>
      </c>
      <c r="AB15" s="98"/>
      <c r="AC15" s="92"/>
      <c r="AD15" s="99"/>
      <c r="AE15" s="99"/>
      <c r="AF15" s="100" t="n">
        <f aca="false">IF(AE15 &gt; 270,AE15 - 360,AE15)</f>
        <v>0</v>
      </c>
      <c r="AG15" s="94"/>
    </row>
    <row r="16" customFormat="false" ht="14.25" hidden="false" customHeight="true" outlineLevel="0" collapsed="false">
      <c r="A16" s="84" t="s">
        <v>125</v>
      </c>
      <c r="B16" s="84" t="s">
        <v>125</v>
      </c>
      <c r="C16" s="84" t="s">
        <v>62</v>
      </c>
      <c r="D16" s="84" t="s">
        <v>46</v>
      </c>
      <c r="E16" s="84" t="s">
        <v>63</v>
      </c>
      <c r="F16" s="84" t="s">
        <v>63</v>
      </c>
      <c r="G16" s="85" t="n">
        <v>22021</v>
      </c>
      <c r="H16" s="86" t="n">
        <f aca="false">YEAR(G16)</f>
        <v>1960</v>
      </c>
      <c r="I16" s="87"/>
      <c r="J16" s="87" t="s">
        <v>64</v>
      </c>
      <c r="K16" s="84" t="s">
        <v>65</v>
      </c>
      <c r="L16" s="84" t="s">
        <v>53</v>
      </c>
      <c r="M16" s="88" t="s">
        <v>66</v>
      </c>
      <c r="N16" s="84" t="s">
        <v>777</v>
      </c>
      <c r="O16" s="86" t="s">
        <v>772</v>
      </c>
      <c r="P16" s="86" t="s">
        <v>63</v>
      </c>
      <c r="Q16" s="101" t="n">
        <v>280</v>
      </c>
      <c r="R16" s="84" t="s">
        <v>53</v>
      </c>
      <c r="S16" s="86" t="s">
        <v>773</v>
      </c>
      <c r="T16" s="86" t="s">
        <v>85</v>
      </c>
      <c r="U16" s="86" t="s">
        <v>774</v>
      </c>
      <c r="V16" s="86" t="s">
        <v>775</v>
      </c>
      <c r="W16" s="86" t="s">
        <v>789</v>
      </c>
      <c r="X16" s="86" t="s">
        <v>69</v>
      </c>
      <c r="Y16" s="86" t="s">
        <v>776</v>
      </c>
      <c r="Z16" s="86" t="str">
        <f aca="false">IF(OR(database!$Y16="M - Impacted (commanded)",database!$Y16="M - Impacted (unintentional)",database!$Y16="M - Impacted (orbit decade)",database!$Y16="M - Soft landed"),"S",IF(OR(database!$Y16="M - Orbit",database!$Y16="E - Orbit",database!$Y16="M - L2 Halo orbit"),"O",""))</f>
        <v/>
      </c>
      <c r="AA16" s="87" t="n">
        <v>22021</v>
      </c>
      <c r="AB16" s="89"/>
      <c r="AC16" s="84"/>
      <c r="AD16" s="90"/>
      <c r="AE16" s="90"/>
      <c r="AF16" s="91" t="n">
        <f aca="false">IF(AE16 &gt; 270,AE16 - 360,AE16)</f>
        <v>0</v>
      </c>
      <c r="AG16" s="86"/>
    </row>
    <row r="17" customFormat="false" ht="14.25" hidden="false" customHeight="true" outlineLevel="0" collapsed="false">
      <c r="A17" s="92" t="s">
        <v>126</v>
      </c>
      <c r="B17" s="92" t="s">
        <v>126</v>
      </c>
      <c r="C17" s="92" t="s">
        <v>62</v>
      </c>
      <c r="D17" s="92" t="s">
        <v>46</v>
      </c>
      <c r="E17" s="92" t="s">
        <v>63</v>
      </c>
      <c r="F17" s="92" t="s">
        <v>63</v>
      </c>
      <c r="G17" s="93" t="n">
        <v>22022</v>
      </c>
      <c r="H17" s="94" t="n">
        <f aca="false">YEAR(G17)</f>
        <v>1960</v>
      </c>
      <c r="I17" s="95"/>
      <c r="J17" s="95" t="s">
        <v>64</v>
      </c>
      <c r="K17" s="92" t="s">
        <v>65</v>
      </c>
      <c r="L17" s="92" t="s">
        <v>53</v>
      </c>
      <c r="M17" s="96" t="s">
        <v>66</v>
      </c>
      <c r="N17" s="92" t="s">
        <v>777</v>
      </c>
      <c r="O17" s="94" t="s">
        <v>772</v>
      </c>
      <c r="P17" s="94" t="s">
        <v>63</v>
      </c>
      <c r="Q17" s="97" t="n">
        <v>280</v>
      </c>
      <c r="R17" s="92" t="s">
        <v>53</v>
      </c>
      <c r="S17" s="94" t="s">
        <v>773</v>
      </c>
      <c r="T17" s="94" t="s">
        <v>85</v>
      </c>
      <c r="U17" s="94" t="s">
        <v>774</v>
      </c>
      <c r="V17" s="94" t="s">
        <v>775</v>
      </c>
      <c r="W17" s="94" t="s">
        <v>789</v>
      </c>
      <c r="X17" s="94" t="s">
        <v>69</v>
      </c>
      <c r="Y17" s="94" t="s">
        <v>776</v>
      </c>
      <c r="Z17" s="94" t="str">
        <f aca="false">IF(OR(database!$Y17="M - Impacted (commanded)",database!$Y17="M - Impacted (unintentional)",database!$Y17="M - Impacted (orbit decade)",database!$Y17="M - Soft landed"),"S",IF(OR(database!$Y17="M - Orbit",database!$Y17="E - Orbit",database!$Y17="M - L2 Halo orbit"),"O",""))</f>
        <v/>
      </c>
      <c r="AA17" s="95" t="n">
        <v>22022</v>
      </c>
      <c r="AB17" s="98"/>
      <c r="AC17" s="92"/>
      <c r="AD17" s="99"/>
      <c r="AE17" s="99"/>
      <c r="AF17" s="100" t="n">
        <f aca="false">IF(AE17 &gt; 270,AE17 - 360,AE17)</f>
        <v>0</v>
      </c>
      <c r="AG17" s="94"/>
    </row>
    <row r="18" customFormat="false" ht="14.25" hidden="false" customHeight="true" outlineLevel="0" collapsed="false">
      <c r="A18" s="84" t="s">
        <v>127</v>
      </c>
      <c r="B18" s="84" t="s">
        <v>127</v>
      </c>
      <c r="C18" s="84" t="s">
        <v>45</v>
      </c>
      <c r="D18" s="84" t="s">
        <v>46</v>
      </c>
      <c r="E18" s="84" t="s">
        <v>128</v>
      </c>
      <c r="F18" s="84" t="s">
        <v>63</v>
      </c>
      <c r="G18" s="85" t="n">
        <v>22184</v>
      </c>
      <c r="H18" s="86" t="n">
        <f aca="false">YEAR(G18)</f>
        <v>1960</v>
      </c>
      <c r="I18" s="87"/>
      <c r="J18" s="84" t="s">
        <v>123</v>
      </c>
      <c r="K18" s="84" t="s">
        <v>49</v>
      </c>
      <c r="L18" s="84" t="s">
        <v>124</v>
      </c>
      <c r="M18" s="88" t="s">
        <v>51</v>
      </c>
      <c r="N18" s="84" t="s">
        <v>771</v>
      </c>
      <c r="O18" s="86" t="s">
        <v>772</v>
      </c>
      <c r="P18" s="86"/>
      <c r="Q18" s="84" t="n">
        <v>175.5</v>
      </c>
      <c r="R18" s="84" t="s">
        <v>53</v>
      </c>
      <c r="S18" s="86" t="s">
        <v>773</v>
      </c>
      <c r="T18" s="86" t="s">
        <v>54</v>
      </c>
      <c r="U18" s="86" t="s">
        <v>774</v>
      </c>
      <c r="V18" s="86" t="s">
        <v>775</v>
      </c>
      <c r="W18" s="86"/>
      <c r="X18" s="86" t="s">
        <v>53</v>
      </c>
      <c r="Y18" s="86" t="s">
        <v>781</v>
      </c>
      <c r="Z18" s="86" t="str">
        <f aca="false">IF(OR(database!$Y18="M - Impacted (commanded)",database!$Y18="M - Impacted (unintentional)",database!$Y18="M - Impacted (orbit decade)",database!$Y18="M - Soft landed"),"S",IF(OR(database!$Y18="M - Orbit",database!$Y18="E - Orbit",database!$Y18="M - L2 Halo orbit"),"O",""))</f>
        <v/>
      </c>
      <c r="AA18" s="102" t="n">
        <v>22184</v>
      </c>
      <c r="AB18" s="89"/>
      <c r="AC18" s="84"/>
      <c r="AD18" s="90"/>
      <c r="AE18" s="90"/>
      <c r="AF18" s="91" t="n">
        <f aca="false">IF(AE18 &gt; 270,AE18 - 360,AE18)</f>
        <v>0</v>
      </c>
      <c r="AG18" s="86"/>
    </row>
    <row r="19" customFormat="false" ht="14.25" hidden="false" customHeight="true" outlineLevel="0" collapsed="false">
      <c r="A19" s="92" t="s">
        <v>129</v>
      </c>
      <c r="B19" s="92" t="s">
        <v>129</v>
      </c>
      <c r="C19" s="92" t="s">
        <v>45</v>
      </c>
      <c r="D19" s="92" t="s">
        <v>46</v>
      </c>
      <c r="E19" s="92" t="s">
        <v>130</v>
      </c>
      <c r="F19" s="92" t="s">
        <v>63</v>
      </c>
      <c r="G19" s="93" t="n">
        <v>22265</v>
      </c>
      <c r="H19" s="94" t="n">
        <f aca="false">YEAR(G19)</f>
        <v>1960</v>
      </c>
      <c r="I19" s="95"/>
      <c r="J19" s="92" t="s">
        <v>123</v>
      </c>
      <c r="K19" s="92" t="s">
        <v>49</v>
      </c>
      <c r="L19" s="92" t="s">
        <v>124</v>
      </c>
      <c r="M19" s="96" t="s">
        <v>51</v>
      </c>
      <c r="N19" s="92" t="s">
        <v>771</v>
      </c>
      <c r="O19" s="94" t="s">
        <v>772</v>
      </c>
      <c r="P19" s="94"/>
      <c r="Q19" s="92" t="n">
        <v>175</v>
      </c>
      <c r="R19" s="92" t="s">
        <v>53</v>
      </c>
      <c r="S19" s="94" t="s">
        <v>773</v>
      </c>
      <c r="T19" s="94" t="s">
        <v>54</v>
      </c>
      <c r="U19" s="94" t="s">
        <v>774</v>
      </c>
      <c r="V19" s="94" t="s">
        <v>775</v>
      </c>
      <c r="W19" s="94"/>
      <c r="X19" s="94" t="s">
        <v>53</v>
      </c>
      <c r="Y19" s="94" t="s">
        <v>781</v>
      </c>
      <c r="Z19" s="94" t="str">
        <f aca="false">IF(OR(database!$Y19="M - Impacted (commanded)",database!$Y19="M - Impacted (unintentional)",database!$Y19="M - Impacted (orbit decade)",database!$Y19="M - Soft landed"),"S",IF(OR(database!$Y19="M - Orbit",database!$Y19="E - Orbit",database!$Y19="M - L2 Halo orbit"),"O",""))</f>
        <v/>
      </c>
      <c r="AA19" s="103" t="n">
        <v>22265</v>
      </c>
      <c r="AB19" s="98"/>
      <c r="AC19" s="92"/>
      <c r="AD19" s="99"/>
      <c r="AE19" s="99"/>
      <c r="AF19" s="100" t="n">
        <f aca="false">IF(AE19 &gt; 270,AE19 - 360,AE19)</f>
        <v>0</v>
      </c>
      <c r="AG19" s="94"/>
    </row>
    <row r="20" customFormat="false" ht="14.25" hidden="false" customHeight="true" outlineLevel="0" collapsed="false">
      <c r="A20" s="84" t="s">
        <v>131</v>
      </c>
      <c r="B20" s="84" t="s">
        <v>131</v>
      </c>
      <c r="C20" s="84" t="s">
        <v>132</v>
      </c>
      <c r="D20" s="84" t="s">
        <v>46</v>
      </c>
      <c r="E20" s="84" t="s">
        <v>133</v>
      </c>
      <c r="F20" s="84" t="s">
        <v>133</v>
      </c>
      <c r="G20" s="85" t="n">
        <v>22672</v>
      </c>
      <c r="H20" s="86" t="n">
        <f aca="false">YEAR(G20)</f>
        <v>1962</v>
      </c>
      <c r="I20" s="87"/>
      <c r="J20" s="84" t="s">
        <v>134</v>
      </c>
      <c r="K20" s="84" t="s">
        <v>49</v>
      </c>
      <c r="L20" s="84" t="s">
        <v>124</v>
      </c>
      <c r="M20" s="104" t="s">
        <v>51</v>
      </c>
      <c r="N20" s="84" t="s">
        <v>790</v>
      </c>
      <c r="O20" s="86" t="s">
        <v>772</v>
      </c>
      <c r="P20" s="86"/>
      <c r="Q20" s="84" t="n">
        <v>329.8</v>
      </c>
      <c r="R20" s="84" t="n">
        <v>135</v>
      </c>
      <c r="S20" s="86" t="s">
        <v>778</v>
      </c>
      <c r="T20" s="86" t="s">
        <v>68</v>
      </c>
      <c r="U20" s="86" t="s">
        <v>774</v>
      </c>
      <c r="V20" s="86" t="s">
        <v>85</v>
      </c>
      <c r="W20" s="86"/>
      <c r="X20" s="86" t="s">
        <v>69</v>
      </c>
      <c r="Y20" s="86" t="s">
        <v>783</v>
      </c>
      <c r="Z20" s="86" t="str">
        <f aca="false">IF(OR(database!$Y20="M - Impacted (commanded)",database!$Y20="M - Impacted (unintentional)",database!$Y20="M - Impacted (orbit decade)",database!$Y20="M - Soft landed"),"S",IF(OR(database!$Y20="M - Orbit",database!$Y20="E - Orbit",database!$Y20="M - L2 Halo orbit"),"O",""))</f>
        <v/>
      </c>
      <c r="AA20" s="87" t="s">
        <v>46</v>
      </c>
      <c r="AB20" s="89" t="s">
        <v>95</v>
      </c>
      <c r="AC20" s="84"/>
      <c r="AD20" s="90"/>
      <c r="AE20" s="90"/>
      <c r="AF20" s="91" t="n">
        <f aca="false">IF(AE20 &gt; 270,AE20 - 360,AE20)</f>
        <v>0</v>
      </c>
      <c r="AG20" s="86"/>
    </row>
    <row r="21" customFormat="false" ht="14.25" hidden="false" customHeight="true" outlineLevel="0" collapsed="false">
      <c r="A21" s="92" t="s">
        <v>139</v>
      </c>
      <c r="B21" s="92" t="s">
        <v>139</v>
      </c>
      <c r="C21" s="92" t="s">
        <v>132</v>
      </c>
      <c r="D21" s="92" t="s">
        <v>46</v>
      </c>
      <c r="E21" s="92" t="s">
        <v>140</v>
      </c>
      <c r="F21" s="92" t="s">
        <v>140</v>
      </c>
      <c r="G21" s="93" t="n">
        <v>22759</v>
      </c>
      <c r="H21" s="94" t="n">
        <f aca="false">YEAR(G21)</f>
        <v>1962</v>
      </c>
      <c r="I21" s="95"/>
      <c r="J21" s="92" t="s">
        <v>134</v>
      </c>
      <c r="K21" s="92" t="s">
        <v>49</v>
      </c>
      <c r="L21" s="92" t="s">
        <v>124</v>
      </c>
      <c r="M21" s="105" t="s">
        <v>51</v>
      </c>
      <c r="N21" s="92" t="s">
        <v>791</v>
      </c>
      <c r="O21" s="94" t="s">
        <v>772</v>
      </c>
      <c r="P21" s="94"/>
      <c r="Q21" s="92" t="n">
        <v>331.1</v>
      </c>
      <c r="R21" s="92" t="n">
        <v>135</v>
      </c>
      <c r="S21" s="94" t="s">
        <v>778</v>
      </c>
      <c r="T21" s="94" t="s">
        <v>68</v>
      </c>
      <c r="U21" s="94" t="s">
        <v>774</v>
      </c>
      <c r="V21" s="94" t="s">
        <v>792</v>
      </c>
      <c r="W21" s="94"/>
      <c r="X21" s="94" t="s">
        <v>69</v>
      </c>
      <c r="Y21" s="94" t="s">
        <v>793</v>
      </c>
      <c r="Z21" s="94" t="str">
        <f aca="false">IF(OR(database!$Y21="M - Impacted (commanded)",database!$Y21="M - Impacted (unintentional)",database!$Y21="M - Impacted (orbit decade)",database!$Y21="M - Soft landed"),"S",IF(OR(database!$Y21="M - Orbit",database!$Y21="E - Orbit",database!$Y21="M - L2 Halo orbit"),"O",""))</f>
        <v>S</v>
      </c>
      <c r="AA21" s="103" t="n">
        <v>22762</v>
      </c>
      <c r="AB21" s="98" t="s">
        <v>142</v>
      </c>
      <c r="AC21" s="92" t="s">
        <v>143</v>
      </c>
      <c r="AD21" s="99" t="n">
        <v>-15.5</v>
      </c>
      <c r="AE21" s="99" t="n">
        <v>229.3</v>
      </c>
      <c r="AF21" s="100" t="n">
        <f aca="false">IF(AE21 &gt; 180,AE21 - 360,AE21)</f>
        <v>-130.7</v>
      </c>
      <c r="AG21" s="94"/>
    </row>
    <row r="22" customFormat="false" ht="14.25" hidden="false" customHeight="true" outlineLevel="0" collapsed="false">
      <c r="A22" s="84" t="s">
        <v>144</v>
      </c>
      <c r="B22" s="84" t="s">
        <v>144</v>
      </c>
      <c r="C22" s="84" t="s">
        <v>132</v>
      </c>
      <c r="D22" s="84" t="s">
        <v>46</v>
      </c>
      <c r="E22" s="84" t="s">
        <v>145</v>
      </c>
      <c r="F22" s="84" t="s">
        <v>145</v>
      </c>
      <c r="G22" s="85" t="n">
        <v>22937</v>
      </c>
      <c r="H22" s="86" t="n">
        <f aca="false">YEAR(G22)</f>
        <v>1962</v>
      </c>
      <c r="I22" s="87"/>
      <c r="J22" s="84" t="s">
        <v>134</v>
      </c>
      <c r="K22" s="84" t="s">
        <v>49</v>
      </c>
      <c r="L22" s="84" t="s">
        <v>124</v>
      </c>
      <c r="M22" s="104" t="s">
        <v>51</v>
      </c>
      <c r="N22" s="84" t="s">
        <v>791</v>
      </c>
      <c r="O22" s="86" t="s">
        <v>772</v>
      </c>
      <c r="P22" s="86"/>
      <c r="Q22" s="84" t="n">
        <v>342.5</v>
      </c>
      <c r="R22" s="84" t="n">
        <v>135</v>
      </c>
      <c r="S22" s="86" t="s">
        <v>778</v>
      </c>
      <c r="T22" s="86" t="s">
        <v>68</v>
      </c>
      <c r="U22" s="86" t="s">
        <v>774</v>
      </c>
      <c r="V22" s="86" t="s">
        <v>85</v>
      </c>
      <c r="W22" s="86"/>
      <c r="X22" s="86" t="s">
        <v>69</v>
      </c>
      <c r="Y22" s="86" t="s">
        <v>783</v>
      </c>
      <c r="Z22" s="86" t="str">
        <f aca="false">IF(OR(database!$Y22="M - Impacted (commanded)",database!$Y22="M - Impacted (unintentional)",database!$Y22="M - Impacted (orbit decade)",database!$Y22="M - Soft landed"),"S",IF(OR(database!$Y22="M - Orbit",database!$Y22="E - Orbit",database!$Y22="M - L2 Halo orbit"),"O",""))</f>
        <v/>
      </c>
      <c r="AA22" s="87" t="s">
        <v>794</v>
      </c>
      <c r="AB22" s="89" t="s">
        <v>95</v>
      </c>
      <c r="AC22" s="84"/>
      <c r="AD22" s="90"/>
      <c r="AE22" s="90"/>
      <c r="AF22" s="91" t="n">
        <f aca="false">IF(AE22 &gt; 270,AE22 - 360,AE22)</f>
        <v>0</v>
      </c>
      <c r="AG22" s="86"/>
    </row>
    <row r="23" customFormat="false" ht="14.25" hidden="false" customHeight="true" outlineLevel="0" collapsed="false">
      <c r="A23" s="92" t="s">
        <v>147</v>
      </c>
      <c r="B23" s="92" t="s">
        <v>147</v>
      </c>
      <c r="C23" s="92" t="s">
        <v>62</v>
      </c>
      <c r="D23" s="92" t="s">
        <v>46</v>
      </c>
      <c r="E23" s="92" t="s">
        <v>148</v>
      </c>
      <c r="F23" s="92" t="s">
        <v>148</v>
      </c>
      <c r="G23" s="93" t="n">
        <v>23015</v>
      </c>
      <c r="H23" s="94" t="n">
        <f aca="false">YEAR(G23)</f>
        <v>1963</v>
      </c>
      <c r="I23" s="95"/>
      <c r="J23" s="95" t="s">
        <v>149</v>
      </c>
      <c r="K23" s="92" t="s">
        <v>65</v>
      </c>
      <c r="L23" s="92" t="s">
        <v>53</v>
      </c>
      <c r="M23" s="105" t="s">
        <v>66</v>
      </c>
      <c r="N23" s="92" t="s">
        <v>777</v>
      </c>
      <c r="O23" s="94" t="s">
        <v>772</v>
      </c>
      <c r="P23" s="94" t="s">
        <v>63</v>
      </c>
      <c r="Q23" s="97" t="n">
        <v>1420</v>
      </c>
      <c r="R23" s="92" t="s">
        <v>53</v>
      </c>
      <c r="S23" s="94" t="s">
        <v>795</v>
      </c>
      <c r="T23" s="94" t="s">
        <v>151</v>
      </c>
      <c r="U23" s="94" t="s">
        <v>774</v>
      </c>
      <c r="V23" s="94" t="s">
        <v>775</v>
      </c>
      <c r="W23" s="94" t="s">
        <v>152</v>
      </c>
      <c r="X23" s="94" t="s">
        <v>153</v>
      </c>
      <c r="Y23" s="94" t="s">
        <v>781</v>
      </c>
      <c r="Z23" s="94" t="str">
        <f aca="false">IF(OR(database!$Y23="M - Impacted (commanded)",database!$Y23="M - Impacted (unintentional)",database!$Y23="M - Impacted (orbit decade)",database!$Y23="M - Soft landed"),"S",IF(OR(database!$Y23="M - Orbit",database!$Y23="E - Orbit",database!$Y23="M - L2 Halo orbit"),"O",""))</f>
        <v/>
      </c>
      <c r="AA23" s="95" t="n">
        <v>23016</v>
      </c>
      <c r="AB23" s="98"/>
      <c r="AC23" s="92"/>
      <c r="AD23" s="99"/>
      <c r="AE23" s="99"/>
      <c r="AF23" s="100" t="n">
        <f aca="false">IF(AE23 &gt; 270,AE23 - 360,AE23)</f>
        <v>0</v>
      </c>
      <c r="AG23" s="94"/>
    </row>
    <row r="24" customFormat="false" ht="14.25" hidden="false" customHeight="true" outlineLevel="0" collapsed="false">
      <c r="A24" s="84" t="s">
        <v>154</v>
      </c>
      <c r="B24" s="84" t="s">
        <v>154</v>
      </c>
      <c r="C24" s="84" t="s">
        <v>62</v>
      </c>
      <c r="D24" s="84" t="s">
        <v>46</v>
      </c>
      <c r="E24" s="84" t="s">
        <v>63</v>
      </c>
      <c r="F24" s="84" t="s">
        <v>63</v>
      </c>
      <c r="G24" s="85" t="n">
        <v>23045</v>
      </c>
      <c r="H24" s="86" t="n">
        <f aca="false">YEAR(G24)</f>
        <v>1963</v>
      </c>
      <c r="I24" s="87"/>
      <c r="J24" s="87" t="s">
        <v>149</v>
      </c>
      <c r="K24" s="84" t="s">
        <v>65</v>
      </c>
      <c r="L24" s="84" t="s">
        <v>53</v>
      </c>
      <c r="M24" s="104" t="s">
        <v>66</v>
      </c>
      <c r="N24" s="84" t="s">
        <v>777</v>
      </c>
      <c r="O24" s="86" t="s">
        <v>772</v>
      </c>
      <c r="P24" s="86" t="s">
        <v>63</v>
      </c>
      <c r="Q24" s="101" t="n">
        <v>1420</v>
      </c>
      <c r="R24" s="84" t="s">
        <v>53</v>
      </c>
      <c r="S24" s="86" t="s">
        <v>795</v>
      </c>
      <c r="T24" s="86" t="s">
        <v>151</v>
      </c>
      <c r="U24" s="86" t="s">
        <v>774</v>
      </c>
      <c r="V24" s="86" t="s">
        <v>775</v>
      </c>
      <c r="W24" s="86" t="s">
        <v>796</v>
      </c>
      <c r="X24" s="86" t="s">
        <v>153</v>
      </c>
      <c r="Y24" s="86" t="s">
        <v>776</v>
      </c>
      <c r="Z24" s="86" t="str">
        <f aca="false">IF(OR(database!$Y24="M - Impacted (commanded)",database!$Y24="M - Impacted (unintentional)",database!$Y24="M - Impacted (orbit decade)",database!$Y24="M - Soft landed"),"S",IF(OR(database!$Y24="M - Orbit",database!$Y24="E - Orbit",database!$Y24="M - L2 Halo orbit"),"O",""))</f>
        <v/>
      </c>
      <c r="AA24" s="87" t="n">
        <v>23045</v>
      </c>
      <c r="AB24" s="89"/>
      <c r="AC24" s="84"/>
      <c r="AD24" s="90"/>
      <c r="AE24" s="90"/>
      <c r="AF24" s="91" t="n">
        <f aca="false">IF(AE24 &gt; 270,AE24 - 360,AE24)</f>
        <v>0</v>
      </c>
      <c r="AG24" s="86"/>
    </row>
    <row r="25" customFormat="false" ht="14.25" hidden="false" customHeight="true" outlineLevel="0" collapsed="false">
      <c r="A25" s="92" t="s">
        <v>155</v>
      </c>
      <c r="B25" s="92" t="s">
        <v>155</v>
      </c>
      <c r="C25" s="92" t="s">
        <v>62</v>
      </c>
      <c r="D25" s="92" t="s">
        <v>46</v>
      </c>
      <c r="E25" s="92" t="s">
        <v>156</v>
      </c>
      <c r="F25" s="92" t="s">
        <v>156</v>
      </c>
      <c r="G25" s="93" t="n">
        <v>23103</v>
      </c>
      <c r="H25" s="94" t="n">
        <f aca="false">YEAR(G25)</f>
        <v>1963</v>
      </c>
      <c r="I25" s="95"/>
      <c r="J25" s="92" t="s">
        <v>157</v>
      </c>
      <c r="K25" s="92" t="s">
        <v>65</v>
      </c>
      <c r="L25" s="92" t="s">
        <v>53</v>
      </c>
      <c r="M25" s="105" t="s">
        <v>66</v>
      </c>
      <c r="N25" s="92" t="s">
        <v>797</v>
      </c>
      <c r="O25" s="94" t="s">
        <v>772</v>
      </c>
      <c r="P25" s="94"/>
      <c r="Q25" s="92" t="n">
        <v>1422</v>
      </c>
      <c r="R25" s="92" t="s">
        <v>53</v>
      </c>
      <c r="S25" s="94" t="s">
        <v>795</v>
      </c>
      <c r="T25" s="94" t="s">
        <v>151</v>
      </c>
      <c r="U25" s="94" t="s">
        <v>774</v>
      </c>
      <c r="V25" s="92" t="s">
        <v>85</v>
      </c>
      <c r="W25" s="94" t="s">
        <v>798</v>
      </c>
      <c r="X25" s="94" t="s">
        <v>153</v>
      </c>
      <c r="Y25" s="94" t="s">
        <v>783</v>
      </c>
      <c r="Z25" s="94" t="str">
        <f aca="false">IF(OR(database!$Y25="M - Impacted (commanded)",database!$Y25="M - Impacted (unintentional)",database!$Y25="M - Impacted (orbit decade)",database!$Y25="M - Soft landed"),"S",IF(OR(database!$Y25="M - Orbit",database!$Y25="E - Orbit",database!$Y25="M - L2 Halo orbit"),"O",""))</f>
        <v/>
      </c>
      <c r="AA25" s="95" t="n">
        <v>23108</v>
      </c>
      <c r="AB25" s="98" t="s">
        <v>159</v>
      </c>
      <c r="AC25" s="92"/>
      <c r="AD25" s="99"/>
      <c r="AE25" s="99"/>
      <c r="AF25" s="100" t="n">
        <f aca="false">IF(AE25 &gt; 270,AE25 - 360,AE25)</f>
        <v>0</v>
      </c>
      <c r="AG25" s="94" t="s">
        <v>799</v>
      </c>
    </row>
    <row r="26" customFormat="false" ht="14.25" hidden="false" customHeight="true" outlineLevel="0" collapsed="false">
      <c r="A26" s="84" t="s">
        <v>165</v>
      </c>
      <c r="B26" s="84" t="s">
        <v>165</v>
      </c>
      <c r="C26" s="84" t="s">
        <v>132</v>
      </c>
      <c r="D26" s="84" t="s">
        <v>46</v>
      </c>
      <c r="E26" s="84" t="s">
        <v>166</v>
      </c>
      <c r="F26" s="84" t="s">
        <v>166</v>
      </c>
      <c r="G26" s="85" t="n">
        <v>23406</v>
      </c>
      <c r="H26" s="86" t="n">
        <f aca="false">YEAR(G26)</f>
        <v>1964</v>
      </c>
      <c r="I26" s="87"/>
      <c r="J26" s="84" t="s">
        <v>134</v>
      </c>
      <c r="K26" s="84" t="s">
        <v>49</v>
      </c>
      <c r="L26" s="84" t="s">
        <v>124</v>
      </c>
      <c r="M26" s="104" t="s">
        <v>51</v>
      </c>
      <c r="N26" s="84" t="s">
        <v>777</v>
      </c>
      <c r="O26" s="86" t="s">
        <v>772</v>
      </c>
      <c r="P26" s="86"/>
      <c r="Q26" s="84" t="n">
        <v>381</v>
      </c>
      <c r="R26" s="84" t="n">
        <v>200</v>
      </c>
      <c r="S26" s="86" t="s">
        <v>778</v>
      </c>
      <c r="T26" s="86" t="s">
        <v>68</v>
      </c>
      <c r="U26" s="86" t="s">
        <v>90</v>
      </c>
      <c r="V26" s="86" t="s">
        <v>68</v>
      </c>
      <c r="W26" s="86" t="s">
        <v>800</v>
      </c>
      <c r="X26" s="86" t="s">
        <v>69</v>
      </c>
      <c r="Y26" s="86" t="s">
        <v>785</v>
      </c>
      <c r="Z26" s="86" t="str">
        <f aca="false">IF(OR(database!$Y26="M - Impacted (commanded)",database!$Y26="M - Impacted (unintentional)",database!$Y26="M - Impacted (orbit decade)",database!$Y26="M - Soft landed"),"S",IF(OR(database!$Y26="M - Orbit",database!$Y26="E - Orbit",database!$Y26="M - L2 Halo orbit"),"O",""))</f>
        <v>S</v>
      </c>
      <c r="AA26" s="102" t="n">
        <v>23409</v>
      </c>
      <c r="AB26" s="89" t="s">
        <v>167</v>
      </c>
      <c r="AC26" s="84" t="s">
        <v>168</v>
      </c>
      <c r="AD26" s="90" t="n">
        <v>9.3864</v>
      </c>
      <c r="AE26" s="90" t="n">
        <v>21.4806</v>
      </c>
      <c r="AF26" s="91" t="n">
        <f aca="false">IF(AE26 &gt; 180,AE26 - 360,AE26)</f>
        <v>21.4806</v>
      </c>
      <c r="AG26" s="86"/>
    </row>
    <row r="27" customFormat="false" ht="14.25" hidden="false" customHeight="true" outlineLevel="0" collapsed="false">
      <c r="A27" s="92" t="s">
        <v>169</v>
      </c>
      <c r="B27" s="92" t="s">
        <v>169</v>
      </c>
      <c r="C27" s="92" t="s">
        <v>62</v>
      </c>
      <c r="D27" s="92" t="s">
        <v>46</v>
      </c>
      <c r="E27" s="92" t="s">
        <v>63</v>
      </c>
      <c r="F27" s="92" t="s">
        <v>63</v>
      </c>
      <c r="G27" s="93" t="n">
        <v>23457</v>
      </c>
      <c r="H27" s="94" t="n">
        <f aca="false">YEAR(G27)</f>
        <v>1964</v>
      </c>
      <c r="I27" s="95"/>
      <c r="J27" s="95" t="s">
        <v>149</v>
      </c>
      <c r="K27" s="95" t="s">
        <v>65</v>
      </c>
      <c r="L27" s="92" t="s">
        <v>53</v>
      </c>
      <c r="M27" s="105" t="s">
        <v>66</v>
      </c>
      <c r="N27" s="92" t="s">
        <v>777</v>
      </c>
      <c r="O27" s="94" t="s">
        <v>772</v>
      </c>
      <c r="P27" s="94" t="s">
        <v>63</v>
      </c>
      <c r="Q27" s="97" t="n">
        <v>1420</v>
      </c>
      <c r="R27" s="92" t="s">
        <v>53</v>
      </c>
      <c r="S27" s="94" t="s">
        <v>795</v>
      </c>
      <c r="T27" s="94" t="s">
        <v>151</v>
      </c>
      <c r="U27" s="94" t="s">
        <v>774</v>
      </c>
      <c r="V27" s="94" t="s">
        <v>775</v>
      </c>
      <c r="W27" s="94" t="s">
        <v>46</v>
      </c>
      <c r="X27" s="94" t="s">
        <v>153</v>
      </c>
      <c r="Y27" s="94" t="s">
        <v>776</v>
      </c>
      <c r="Z27" s="94" t="str">
        <f aca="false">IF(OR(database!$Y27="M - Impacted (commanded)",database!$Y27="M - Impacted (unintentional)",database!$Y27="M - Impacted (orbit decade)",database!$Y27="M - Soft landed"),"S",IF(OR(database!$Y27="M - Orbit",database!$Y27="E - Orbit",database!$Y27="M - L2 Halo orbit"),"O",""))</f>
        <v/>
      </c>
      <c r="AA27" s="95" t="n">
        <v>23457</v>
      </c>
      <c r="AB27" s="98"/>
      <c r="AC27" s="92"/>
      <c r="AD27" s="99"/>
      <c r="AE27" s="99"/>
      <c r="AF27" s="100" t="n">
        <f aca="false">IF(AE27 &gt; 270,AE27 - 360,AE27)</f>
        <v>0</v>
      </c>
      <c r="AG27" s="94"/>
    </row>
    <row r="28" customFormat="false" ht="14.25" hidden="false" customHeight="true" outlineLevel="0" collapsed="false">
      <c r="A28" s="84" t="s">
        <v>170</v>
      </c>
      <c r="B28" s="84" t="s">
        <v>170</v>
      </c>
      <c r="C28" s="84" t="s">
        <v>62</v>
      </c>
      <c r="D28" s="84" t="s">
        <v>46</v>
      </c>
      <c r="E28" s="84" t="s">
        <v>63</v>
      </c>
      <c r="F28" s="84" t="s">
        <v>63</v>
      </c>
      <c r="G28" s="85" t="n">
        <v>23487</v>
      </c>
      <c r="H28" s="86" t="n">
        <f aca="false">YEAR(G28)</f>
        <v>1964</v>
      </c>
      <c r="I28" s="87"/>
      <c r="J28" s="87" t="s">
        <v>149</v>
      </c>
      <c r="K28" s="87" t="s">
        <v>65</v>
      </c>
      <c r="L28" s="84" t="s">
        <v>53</v>
      </c>
      <c r="M28" s="104" t="s">
        <v>66</v>
      </c>
      <c r="N28" s="84" t="s">
        <v>777</v>
      </c>
      <c r="O28" s="86" t="s">
        <v>772</v>
      </c>
      <c r="P28" s="86" t="s">
        <v>63</v>
      </c>
      <c r="Q28" s="101" t="n">
        <v>1420</v>
      </c>
      <c r="R28" s="84" t="s">
        <v>53</v>
      </c>
      <c r="S28" s="86" t="s">
        <v>795</v>
      </c>
      <c r="T28" s="86" t="s">
        <v>151</v>
      </c>
      <c r="U28" s="86" t="s">
        <v>774</v>
      </c>
      <c r="V28" s="86" t="s">
        <v>775</v>
      </c>
      <c r="W28" s="86" t="s">
        <v>46</v>
      </c>
      <c r="X28" s="86" t="s">
        <v>153</v>
      </c>
      <c r="Y28" s="86" t="s">
        <v>776</v>
      </c>
      <c r="Z28" s="86" t="str">
        <f aca="false">IF(OR(database!$Y28="M - Impacted (commanded)",database!$Y28="M - Impacted (unintentional)",database!$Y28="M - Impacted (orbit decade)",database!$Y28="M - Soft landed"),"S",IF(OR(database!$Y28="M - Orbit",database!$Y28="E - Orbit",database!$Y28="M - L2 Halo orbit"),"O",""))</f>
        <v/>
      </c>
      <c r="AA28" s="87" t="n">
        <v>23487</v>
      </c>
      <c r="AB28" s="89"/>
      <c r="AC28" s="84"/>
      <c r="AD28" s="90"/>
      <c r="AE28" s="90"/>
      <c r="AF28" s="91" t="n">
        <f aca="false">IF(AE28 &gt; 270,AE28 - 360,AE28)</f>
        <v>0</v>
      </c>
      <c r="AG28" s="86"/>
    </row>
    <row r="29" customFormat="false" ht="14.25" hidden="false" customHeight="true" outlineLevel="0" collapsed="false">
      <c r="A29" s="92" t="s">
        <v>171</v>
      </c>
      <c r="B29" s="92" t="s">
        <v>171</v>
      </c>
      <c r="C29" s="92" t="s">
        <v>132</v>
      </c>
      <c r="D29" s="92" t="s">
        <v>46</v>
      </c>
      <c r="E29" s="92" t="s">
        <v>172</v>
      </c>
      <c r="F29" s="92" t="s">
        <v>172</v>
      </c>
      <c r="G29" s="93" t="n">
        <v>23586</v>
      </c>
      <c r="H29" s="94" t="n">
        <f aca="false">YEAR(G29)</f>
        <v>1964</v>
      </c>
      <c r="I29" s="95"/>
      <c r="J29" s="92" t="s">
        <v>134</v>
      </c>
      <c r="K29" s="92" t="s">
        <v>49</v>
      </c>
      <c r="L29" s="92" t="s">
        <v>124</v>
      </c>
      <c r="M29" s="105" t="s">
        <v>51</v>
      </c>
      <c r="N29" s="92" t="s">
        <v>777</v>
      </c>
      <c r="O29" s="94" t="s">
        <v>772</v>
      </c>
      <c r="P29" s="94"/>
      <c r="Q29" s="92" t="n">
        <v>365.7</v>
      </c>
      <c r="R29" s="92" t="n">
        <v>200</v>
      </c>
      <c r="S29" s="94" t="s">
        <v>778</v>
      </c>
      <c r="T29" s="94" t="s">
        <v>68</v>
      </c>
      <c r="U29" s="92" t="s">
        <v>784</v>
      </c>
      <c r="V29" s="92" t="s">
        <v>46</v>
      </c>
      <c r="W29" s="94" t="s">
        <v>173</v>
      </c>
      <c r="X29" s="94" t="s">
        <v>69</v>
      </c>
      <c r="Y29" s="94" t="s">
        <v>785</v>
      </c>
      <c r="Z29" s="94" t="str">
        <f aca="false">IF(OR(database!$Y29="M - Impacted (commanded)",database!$Y29="M - Impacted (unintentional)",database!$Y29="M - Impacted (orbit decade)",database!$Y29="M - Soft landed"),"S",IF(OR(database!$Y29="M - Orbit",database!$Y29="E - Orbit",database!$Y29="M - L2 Halo orbit"),"O",""))</f>
        <v>S</v>
      </c>
      <c r="AA29" s="103" t="n">
        <v>23589</v>
      </c>
      <c r="AB29" s="98" t="s">
        <v>167</v>
      </c>
      <c r="AC29" s="92" t="s">
        <v>168</v>
      </c>
      <c r="AD29" s="99" t="n">
        <v>-10.634</v>
      </c>
      <c r="AE29" s="99" t="n">
        <v>339.323</v>
      </c>
      <c r="AF29" s="100" t="n">
        <f aca="false">IF(AE29 &gt; 180,AE29 - 360,AE29)</f>
        <v>-20.677</v>
      </c>
      <c r="AG29" s="94"/>
    </row>
    <row r="30" customFormat="false" ht="14.25" hidden="false" customHeight="true" outlineLevel="0" collapsed="false">
      <c r="A30" s="84" t="s">
        <v>174</v>
      </c>
      <c r="B30" s="84" t="s">
        <v>174</v>
      </c>
      <c r="C30" s="84" t="s">
        <v>132</v>
      </c>
      <c r="D30" s="84" t="s">
        <v>46</v>
      </c>
      <c r="E30" s="84" t="s">
        <v>175</v>
      </c>
      <c r="F30" s="84" t="s">
        <v>175</v>
      </c>
      <c r="G30" s="85" t="n">
        <v>23790</v>
      </c>
      <c r="H30" s="86" t="n">
        <f aca="false">YEAR(G30)</f>
        <v>1965</v>
      </c>
      <c r="I30" s="87"/>
      <c r="J30" s="84" t="s">
        <v>134</v>
      </c>
      <c r="K30" s="84" t="s">
        <v>49</v>
      </c>
      <c r="L30" s="84" t="s">
        <v>124</v>
      </c>
      <c r="M30" s="104" t="s">
        <v>51</v>
      </c>
      <c r="N30" s="84" t="s">
        <v>777</v>
      </c>
      <c r="O30" s="86" t="s">
        <v>772</v>
      </c>
      <c r="P30" s="86"/>
      <c r="Q30" s="84" t="n">
        <v>367</v>
      </c>
      <c r="R30" s="84" t="n">
        <v>200</v>
      </c>
      <c r="S30" s="86" t="s">
        <v>778</v>
      </c>
      <c r="T30" s="86" t="s">
        <v>68</v>
      </c>
      <c r="U30" s="86" t="s">
        <v>784</v>
      </c>
      <c r="V30" s="84" t="s">
        <v>46</v>
      </c>
      <c r="W30" s="86"/>
      <c r="X30" s="86" t="s">
        <v>69</v>
      </c>
      <c r="Y30" s="86" t="s">
        <v>785</v>
      </c>
      <c r="Z30" s="86" t="str">
        <f aca="false">IF(OR(database!$Y30="M - Impacted (commanded)",database!$Y30="M - Impacted (unintentional)",database!$Y30="M - Impacted (orbit decade)",database!$Y30="M - Soft landed"),"S",IF(OR(database!$Y30="M - Orbit",database!$Y30="E - Orbit",database!$Y30="M - L2 Halo orbit"),"O",""))</f>
        <v>S</v>
      </c>
      <c r="AA30" s="102" t="n">
        <v>23793</v>
      </c>
      <c r="AB30" s="89" t="s">
        <v>167</v>
      </c>
      <c r="AC30" s="84" t="s">
        <v>168</v>
      </c>
      <c r="AD30" s="90" t="n">
        <v>2.6376</v>
      </c>
      <c r="AE30" s="90" t="n">
        <v>24.7881</v>
      </c>
      <c r="AF30" s="91" t="n">
        <f aca="false">IF(AE30 &gt; 180,AE30 - 360,AE30)</f>
        <v>24.7881</v>
      </c>
      <c r="AG30" s="86"/>
    </row>
    <row r="31" customFormat="false" ht="14.25" hidden="false" customHeight="true" outlineLevel="0" collapsed="false">
      <c r="A31" s="92" t="s">
        <v>176</v>
      </c>
      <c r="B31" s="92" t="s">
        <v>176</v>
      </c>
      <c r="C31" s="92" t="s">
        <v>177</v>
      </c>
      <c r="D31" s="92" t="s">
        <v>46</v>
      </c>
      <c r="E31" s="92" t="s">
        <v>178</v>
      </c>
      <c r="F31" s="92" t="s">
        <v>178</v>
      </c>
      <c r="G31" s="93" t="n">
        <v>23813</v>
      </c>
      <c r="H31" s="94" t="n">
        <f aca="false">YEAR(G31)</f>
        <v>1965</v>
      </c>
      <c r="I31" s="95"/>
      <c r="J31" s="92" t="s">
        <v>179</v>
      </c>
      <c r="K31" s="92" t="s">
        <v>65</v>
      </c>
      <c r="L31" s="92" t="s">
        <v>53</v>
      </c>
      <c r="M31" s="105" t="s">
        <v>66</v>
      </c>
      <c r="N31" s="92" t="s">
        <v>801</v>
      </c>
      <c r="O31" s="94" t="s">
        <v>772</v>
      </c>
      <c r="P31" s="94"/>
      <c r="Q31" s="92" t="n">
        <v>6530</v>
      </c>
      <c r="R31" s="92" t="s">
        <v>53</v>
      </c>
      <c r="S31" s="94" t="s">
        <v>795</v>
      </c>
      <c r="T31" s="94" t="s">
        <v>151</v>
      </c>
      <c r="U31" s="94" t="s">
        <v>774</v>
      </c>
      <c r="V31" s="94" t="s">
        <v>74</v>
      </c>
      <c r="W31" s="94"/>
      <c r="X31" s="94" t="s">
        <v>153</v>
      </c>
      <c r="Y31" s="94" t="s">
        <v>781</v>
      </c>
      <c r="Z31" s="94" t="str">
        <f aca="false">IF(OR(database!$Y31="M - Impacted (commanded)",database!$Y31="M - Impacted (unintentional)",database!$Y31="M - Impacted (orbit decade)",database!$Y31="M - Soft landed"),"S",IF(OR(database!$Y31="M - Orbit",database!$Y31="E - Orbit",database!$Y31="M - L2 Halo orbit"),"O",""))</f>
        <v/>
      </c>
      <c r="AA31" s="103" t="n">
        <v>23818</v>
      </c>
      <c r="AB31" s="98"/>
      <c r="AC31" s="92"/>
      <c r="AD31" s="99"/>
      <c r="AE31" s="99"/>
      <c r="AF31" s="100" t="n">
        <f aca="false">IF(AE31 &gt; 270,AE31 - 360,AE31)</f>
        <v>0</v>
      </c>
      <c r="AG31" s="94"/>
    </row>
    <row r="32" customFormat="false" ht="14.25" hidden="false" customHeight="true" outlineLevel="0" collapsed="false">
      <c r="A32" s="84" t="s">
        <v>180</v>
      </c>
      <c r="B32" s="84" t="s">
        <v>180</v>
      </c>
      <c r="C32" s="84" t="s">
        <v>132</v>
      </c>
      <c r="D32" s="84" t="s">
        <v>46</v>
      </c>
      <c r="E32" s="84" t="s">
        <v>181</v>
      </c>
      <c r="F32" s="84" t="s">
        <v>181</v>
      </c>
      <c r="G32" s="85" t="n">
        <v>23822</v>
      </c>
      <c r="H32" s="86" t="n">
        <f aca="false">YEAR(G32)</f>
        <v>1965</v>
      </c>
      <c r="I32" s="87"/>
      <c r="J32" s="84" t="s">
        <v>134</v>
      </c>
      <c r="K32" s="84" t="s">
        <v>49</v>
      </c>
      <c r="L32" s="84" t="s">
        <v>124</v>
      </c>
      <c r="M32" s="104" t="s">
        <v>51</v>
      </c>
      <c r="N32" s="84" t="s">
        <v>777</v>
      </c>
      <c r="O32" s="86" t="s">
        <v>772</v>
      </c>
      <c r="P32" s="86"/>
      <c r="Q32" s="84" t="n">
        <v>367</v>
      </c>
      <c r="R32" s="84" t="n">
        <v>200</v>
      </c>
      <c r="S32" s="86" t="s">
        <v>778</v>
      </c>
      <c r="T32" s="86" t="s">
        <v>68</v>
      </c>
      <c r="U32" s="86" t="s">
        <v>784</v>
      </c>
      <c r="V32" s="84" t="s">
        <v>46</v>
      </c>
      <c r="W32" s="86"/>
      <c r="X32" s="86" t="s">
        <v>69</v>
      </c>
      <c r="Y32" s="86" t="s">
        <v>785</v>
      </c>
      <c r="Z32" s="86" t="str">
        <f aca="false">IF(OR(database!$Y32="M - Impacted (commanded)",database!$Y32="M - Impacted (unintentional)",database!$Y32="M - Impacted (orbit decade)",database!$Y32="M - Soft landed"),"S",IF(OR(database!$Y32="M - Orbit",database!$Y32="E - Orbit",database!$Y32="M - L2 Halo orbit"),"O",""))</f>
        <v>S</v>
      </c>
      <c r="AA32" s="102" t="n">
        <v>23825</v>
      </c>
      <c r="AB32" s="89" t="s">
        <v>167</v>
      </c>
      <c r="AC32" s="84" t="s">
        <v>168</v>
      </c>
      <c r="AD32" s="90" t="n">
        <v>-12.8281</v>
      </c>
      <c r="AE32" s="90" t="n">
        <v>357.6116</v>
      </c>
      <c r="AF32" s="91" t="n">
        <f aca="false">IF(AE32 &gt; 180,AE32 - 360,AE32)</f>
        <v>-2.38839999999999</v>
      </c>
      <c r="AG32" s="86"/>
    </row>
    <row r="33" customFormat="false" ht="14.25" hidden="false" customHeight="true" outlineLevel="0" collapsed="false">
      <c r="A33" s="92" t="s">
        <v>182</v>
      </c>
      <c r="B33" s="92" t="s">
        <v>182</v>
      </c>
      <c r="C33" s="92" t="s">
        <v>62</v>
      </c>
      <c r="D33" s="92" t="s">
        <v>46</v>
      </c>
      <c r="E33" s="92" t="s">
        <v>63</v>
      </c>
      <c r="F33" s="92" t="s">
        <v>63</v>
      </c>
      <c r="G33" s="93" t="n">
        <v>23842</v>
      </c>
      <c r="H33" s="94" t="n">
        <f aca="false">YEAR(G33)</f>
        <v>1965</v>
      </c>
      <c r="I33" s="95"/>
      <c r="J33" s="95" t="s">
        <v>149</v>
      </c>
      <c r="K33" s="95" t="s">
        <v>65</v>
      </c>
      <c r="L33" s="92" t="s">
        <v>53</v>
      </c>
      <c r="M33" s="105" t="s">
        <v>66</v>
      </c>
      <c r="N33" s="92" t="s">
        <v>777</v>
      </c>
      <c r="O33" s="94" t="s">
        <v>772</v>
      </c>
      <c r="P33" s="94" t="s">
        <v>63</v>
      </c>
      <c r="Q33" s="97" t="s">
        <v>53</v>
      </c>
      <c r="R33" s="92" t="s">
        <v>53</v>
      </c>
      <c r="S33" s="94" t="s">
        <v>795</v>
      </c>
      <c r="T33" s="94" t="s">
        <v>151</v>
      </c>
      <c r="U33" s="94" t="s">
        <v>774</v>
      </c>
      <c r="V33" s="94" t="s">
        <v>775</v>
      </c>
      <c r="W33" s="94" t="s">
        <v>46</v>
      </c>
      <c r="X33" s="94" t="s">
        <v>153</v>
      </c>
      <c r="Y33" s="94" t="s">
        <v>776</v>
      </c>
      <c r="Z33" s="94" t="str">
        <f aca="false">IF(OR(database!$Y33="M - Impacted (commanded)",database!$Y33="M - Impacted (unintentional)",database!$Y33="M - Impacted (orbit decade)",database!$Y33="M - Soft landed"),"S",IF(OR(database!$Y33="M - Orbit",database!$Y33="E - Orbit",database!$Y33="M - L2 Halo orbit"),"O",""))</f>
        <v/>
      </c>
      <c r="AA33" s="95" t="n">
        <v>23842</v>
      </c>
      <c r="AB33" s="98"/>
      <c r="AC33" s="92"/>
      <c r="AD33" s="99"/>
      <c r="AE33" s="99"/>
      <c r="AF33" s="100" t="n">
        <f aca="false">IF(AE33 &gt; 270,AE33 - 360,AE33)</f>
        <v>0</v>
      </c>
      <c r="AG33" s="94"/>
    </row>
    <row r="34" customFormat="false" ht="14.25" hidden="false" customHeight="true" outlineLevel="0" collapsed="false">
      <c r="A34" s="84" t="s">
        <v>184</v>
      </c>
      <c r="B34" s="84" t="s">
        <v>184</v>
      </c>
      <c r="C34" s="84" t="s">
        <v>62</v>
      </c>
      <c r="D34" s="84" t="s">
        <v>46</v>
      </c>
      <c r="E34" s="84" t="s">
        <v>185</v>
      </c>
      <c r="F34" s="84" t="s">
        <v>185</v>
      </c>
      <c r="G34" s="85" t="n">
        <v>23871</v>
      </c>
      <c r="H34" s="86" t="n">
        <f aca="false">YEAR(G34)</f>
        <v>1965</v>
      </c>
      <c r="I34" s="87"/>
      <c r="J34" s="84" t="s">
        <v>157</v>
      </c>
      <c r="K34" s="84" t="s">
        <v>65</v>
      </c>
      <c r="L34" s="84" t="s">
        <v>53</v>
      </c>
      <c r="M34" s="104" t="s">
        <v>66</v>
      </c>
      <c r="N34" s="84" t="s">
        <v>771</v>
      </c>
      <c r="O34" s="86" t="s">
        <v>772</v>
      </c>
      <c r="P34" s="86"/>
      <c r="Q34" s="84" t="n">
        <v>1476</v>
      </c>
      <c r="R34" s="84" t="s">
        <v>53</v>
      </c>
      <c r="S34" s="86" t="s">
        <v>795</v>
      </c>
      <c r="T34" s="86" t="s">
        <v>151</v>
      </c>
      <c r="U34" s="86" t="s">
        <v>774</v>
      </c>
      <c r="V34" s="86" t="s">
        <v>69</v>
      </c>
      <c r="W34" s="86"/>
      <c r="X34" s="86" t="s">
        <v>153</v>
      </c>
      <c r="Y34" s="86" t="s">
        <v>793</v>
      </c>
      <c r="Z34" s="86" t="str">
        <f aca="false">IF(OR(database!$Y34="M - Impacted (commanded)",database!$Y34="M - Impacted (unintentional)",database!$Y34="M - Impacted (orbit decade)",database!$Y34="M - Soft landed"),"S",IF(OR(database!$Y34="M - Orbit",database!$Y34="E - Orbit",database!$Y34="M - L2 Halo orbit"),"O",""))</f>
        <v>S</v>
      </c>
      <c r="AA34" s="102" t="n">
        <v>23874</v>
      </c>
      <c r="AB34" s="89" t="s">
        <v>186</v>
      </c>
      <c r="AC34" s="84" t="s">
        <v>187</v>
      </c>
      <c r="AD34" s="90" t="n">
        <v>-1.35</v>
      </c>
      <c r="AE34" s="90" t="n">
        <v>334.52</v>
      </c>
      <c r="AF34" s="91" t="n">
        <f aca="false">IF(AE34 &gt; 180,AE34 - 360,AE34)</f>
        <v>-25.48</v>
      </c>
      <c r="AG34" s="86"/>
    </row>
    <row r="35" customFormat="false" ht="14.25" hidden="false" customHeight="true" outlineLevel="0" collapsed="false">
      <c r="A35" s="92" t="s">
        <v>188</v>
      </c>
      <c r="B35" s="92" t="s">
        <v>188</v>
      </c>
      <c r="C35" s="92" t="s">
        <v>62</v>
      </c>
      <c r="D35" s="92" t="s">
        <v>46</v>
      </c>
      <c r="E35" s="92" t="s">
        <v>189</v>
      </c>
      <c r="F35" s="92" t="s">
        <v>189</v>
      </c>
      <c r="G35" s="93" t="n">
        <v>23901</v>
      </c>
      <c r="H35" s="94" t="n">
        <f aca="false">YEAR(G35)</f>
        <v>1965</v>
      </c>
      <c r="I35" s="95"/>
      <c r="J35" s="92" t="s">
        <v>157</v>
      </c>
      <c r="K35" s="92" t="s">
        <v>65</v>
      </c>
      <c r="L35" s="92" t="s">
        <v>53</v>
      </c>
      <c r="M35" s="105" t="s">
        <v>66</v>
      </c>
      <c r="N35" s="92" t="s">
        <v>771</v>
      </c>
      <c r="O35" s="94" t="s">
        <v>772</v>
      </c>
      <c r="P35" s="94"/>
      <c r="Q35" s="92" t="n">
        <v>1442</v>
      </c>
      <c r="R35" s="92" t="s">
        <v>53</v>
      </c>
      <c r="S35" s="94" t="s">
        <v>795</v>
      </c>
      <c r="T35" s="94" t="s">
        <v>151</v>
      </c>
      <c r="U35" s="94" t="s">
        <v>774</v>
      </c>
      <c r="V35" s="94" t="s">
        <v>85</v>
      </c>
      <c r="W35" s="94"/>
      <c r="X35" s="94" t="s">
        <v>153</v>
      </c>
      <c r="Y35" s="94" t="s">
        <v>783</v>
      </c>
      <c r="Z35" s="94" t="str">
        <f aca="false">IF(OR(database!$Y35="M - Impacted (commanded)",database!$Y35="M - Impacted (unintentional)",database!$Y35="M - Impacted (orbit decade)",database!$Y35="M - Soft landed"),"S",IF(OR(database!$Y35="M - Orbit",database!$Y35="E - Orbit",database!$Y35="M - L2 Halo orbit"),"O",""))</f>
        <v/>
      </c>
      <c r="AA35" s="95"/>
      <c r="AB35" s="98"/>
      <c r="AC35" s="92"/>
      <c r="AD35" s="99"/>
      <c r="AE35" s="99"/>
      <c r="AF35" s="100" t="n">
        <f aca="false">IF(AE35 &gt; 270,AE35 - 360,AE35)</f>
        <v>0</v>
      </c>
      <c r="AG35" s="94"/>
    </row>
    <row r="36" customFormat="false" ht="14.25" hidden="false" customHeight="true" outlineLevel="0" collapsed="false">
      <c r="A36" s="84" t="s">
        <v>194</v>
      </c>
      <c r="B36" s="84" t="s">
        <v>194</v>
      </c>
      <c r="C36" s="84" t="s">
        <v>195</v>
      </c>
      <c r="D36" s="84" t="s">
        <v>46</v>
      </c>
      <c r="E36" s="84" t="s">
        <v>196</v>
      </c>
      <c r="F36" s="84" t="s">
        <v>196</v>
      </c>
      <c r="G36" s="85" t="n">
        <v>23941</v>
      </c>
      <c r="H36" s="86" t="n">
        <f aca="false">YEAR(G36)</f>
        <v>1965</v>
      </c>
      <c r="I36" s="87"/>
      <c r="J36" s="84" t="s">
        <v>157</v>
      </c>
      <c r="K36" s="84" t="s">
        <v>65</v>
      </c>
      <c r="L36" s="84" t="s">
        <v>53</v>
      </c>
      <c r="M36" s="104" t="s">
        <v>66</v>
      </c>
      <c r="N36" s="84" t="s">
        <v>777</v>
      </c>
      <c r="O36" s="86" t="s">
        <v>772</v>
      </c>
      <c r="P36" s="86"/>
      <c r="Q36" s="84" t="n">
        <v>960</v>
      </c>
      <c r="R36" s="84" t="s">
        <v>53</v>
      </c>
      <c r="S36" s="86" t="s">
        <v>773</v>
      </c>
      <c r="T36" s="86" t="s">
        <v>85</v>
      </c>
      <c r="U36" s="86" t="s">
        <v>784</v>
      </c>
      <c r="V36" s="84" t="s">
        <v>46</v>
      </c>
      <c r="W36" s="86"/>
      <c r="X36" s="86" t="s">
        <v>53</v>
      </c>
      <c r="Y36" s="86" t="s">
        <v>783</v>
      </c>
      <c r="Z36" s="86" t="str">
        <f aca="false">IF(OR(database!$Y36="M - Impacted (commanded)",database!$Y36="M - Impacted (unintentional)",database!$Y36="M - Impacted (orbit decade)",database!$Y36="M - Soft landed"),"S",IF(OR(database!$Y36="M - Orbit",database!$Y36="E - Orbit",database!$Y36="M - L2 Halo orbit"),"O",""))</f>
        <v/>
      </c>
      <c r="AA36" s="87" t="s">
        <v>794</v>
      </c>
      <c r="AB36" s="89"/>
      <c r="AC36" s="84"/>
      <c r="AD36" s="90"/>
      <c r="AE36" s="90"/>
      <c r="AF36" s="91" t="n">
        <f aca="false">IF(AE36 &gt; 270,AE36 - 360,AE36)</f>
        <v>0</v>
      </c>
      <c r="AG36" s="86"/>
    </row>
    <row r="37" customFormat="false" ht="14.25" hidden="false" customHeight="true" outlineLevel="0" collapsed="false">
      <c r="A37" s="92" t="s">
        <v>198</v>
      </c>
      <c r="B37" s="92" t="s">
        <v>198</v>
      </c>
      <c r="C37" s="92" t="s">
        <v>62</v>
      </c>
      <c r="D37" s="92" t="s">
        <v>46</v>
      </c>
      <c r="E37" s="92" t="s">
        <v>183</v>
      </c>
      <c r="F37" s="92" t="s">
        <v>183</v>
      </c>
      <c r="G37" s="93" t="n">
        <v>24019</v>
      </c>
      <c r="H37" s="94" t="n">
        <f aca="false">YEAR(G37)</f>
        <v>1965</v>
      </c>
      <c r="I37" s="95"/>
      <c r="J37" s="92" t="s">
        <v>157</v>
      </c>
      <c r="K37" s="92" t="s">
        <v>65</v>
      </c>
      <c r="L37" s="92" t="s">
        <v>53</v>
      </c>
      <c r="M37" s="105" t="s">
        <v>66</v>
      </c>
      <c r="N37" s="92" t="s">
        <v>771</v>
      </c>
      <c r="O37" s="94" t="s">
        <v>772</v>
      </c>
      <c r="P37" s="94"/>
      <c r="Q37" s="92" t="n">
        <v>1504</v>
      </c>
      <c r="R37" s="92" t="s">
        <v>53</v>
      </c>
      <c r="S37" s="94" t="s">
        <v>795</v>
      </c>
      <c r="T37" s="94" t="s">
        <v>151</v>
      </c>
      <c r="U37" s="94" t="s">
        <v>774</v>
      </c>
      <c r="V37" s="94" t="s">
        <v>69</v>
      </c>
      <c r="W37" s="94" t="s">
        <v>199</v>
      </c>
      <c r="X37" s="94" t="s">
        <v>153</v>
      </c>
      <c r="Y37" s="94" t="s">
        <v>793</v>
      </c>
      <c r="Z37" s="94" t="str">
        <f aca="false">IF(OR(database!$Y37="M - Impacted (commanded)",database!$Y37="M - Impacted (unintentional)",database!$Y37="M - Impacted (orbit decade)",database!$Y37="M - Soft landed"),"S",IF(OR(database!$Y37="M - Orbit",database!$Y37="E - Orbit",database!$Y37="M - L2 Halo orbit"),"O",""))</f>
        <v>S</v>
      </c>
      <c r="AA37" s="103" t="n">
        <v>24022</v>
      </c>
      <c r="AB37" s="98" t="s">
        <v>200</v>
      </c>
      <c r="AC37" s="92" t="s">
        <v>143</v>
      </c>
      <c r="AD37" s="99" t="n">
        <v>9</v>
      </c>
      <c r="AE37" s="99" t="n">
        <v>311</v>
      </c>
      <c r="AF37" s="100" t="n">
        <f aca="false">IF(AE37 &gt; 180,AE37 - 360,AE37)</f>
        <v>-49</v>
      </c>
      <c r="AG37" s="94"/>
    </row>
    <row r="38" customFormat="false" ht="14.25" hidden="false" customHeight="true" outlineLevel="0" collapsed="false">
      <c r="A38" s="84" t="s">
        <v>201</v>
      </c>
      <c r="B38" s="84" t="s">
        <v>201</v>
      </c>
      <c r="C38" s="84" t="s">
        <v>62</v>
      </c>
      <c r="D38" s="84" t="s">
        <v>46</v>
      </c>
      <c r="E38" s="84" t="s">
        <v>202</v>
      </c>
      <c r="F38" s="84" t="s">
        <v>202</v>
      </c>
      <c r="G38" s="85" t="n">
        <v>24079</v>
      </c>
      <c r="H38" s="86" t="n">
        <f aca="false">YEAR(G38)</f>
        <v>1965</v>
      </c>
      <c r="I38" s="87"/>
      <c r="J38" s="84" t="s">
        <v>157</v>
      </c>
      <c r="K38" s="84" t="s">
        <v>65</v>
      </c>
      <c r="L38" s="84" t="s">
        <v>53</v>
      </c>
      <c r="M38" s="104" t="s">
        <v>66</v>
      </c>
      <c r="N38" s="84" t="s">
        <v>771</v>
      </c>
      <c r="O38" s="86" t="s">
        <v>772</v>
      </c>
      <c r="P38" s="86"/>
      <c r="Q38" s="84" t="n">
        <v>1552</v>
      </c>
      <c r="R38" s="84" t="s">
        <v>53</v>
      </c>
      <c r="S38" s="86" t="s">
        <v>795</v>
      </c>
      <c r="T38" s="86" t="s">
        <v>151</v>
      </c>
      <c r="U38" s="86" t="s">
        <v>774</v>
      </c>
      <c r="V38" s="86" t="s">
        <v>69</v>
      </c>
      <c r="W38" s="86"/>
      <c r="X38" s="86" t="s">
        <v>153</v>
      </c>
      <c r="Y38" s="86" t="s">
        <v>793</v>
      </c>
      <c r="Z38" s="86" t="str">
        <f aca="false">IF(OR(database!$Y38="M - Impacted (commanded)",database!$Y38="M - Impacted (unintentional)",database!$Y38="M - Impacted (orbit decade)",database!$Y38="M - Soft landed"),"S",IF(OR(database!$Y38="M - Orbit",database!$Y38="E - Orbit",database!$Y38="M - L2 Halo orbit"),"O",""))</f>
        <v>S</v>
      </c>
      <c r="AA38" s="102" t="n">
        <v>24082</v>
      </c>
      <c r="AB38" s="89"/>
      <c r="AC38" s="84" t="s">
        <v>143</v>
      </c>
      <c r="AD38" s="90" t="n">
        <v>9.1</v>
      </c>
      <c r="AE38" s="90" t="n">
        <v>296.7</v>
      </c>
      <c r="AF38" s="91" t="n">
        <f aca="false">IF(AE38 &gt; 180,AE38 - 360,AE38)</f>
        <v>-63.3</v>
      </c>
      <c r="AG38" s="86"/>
    </row>
    <row r="39" customFormat="false" ht="14.25" hidden="false" customHeight="true" outlineLevel="0" collapsed="false">
      <c r="A39" s="92" t="s">
        <v>203</v>
      </c>
      <c r="B39" s="92" t="s">
        <v>203</v>
      </c>
      <c r="C39" s="92" t="s">
        <v>62</v>
      </c>
      <c r="D39" s="92" t="s">
        <v>46</v>
      </c>
      <c r="E39" s="92" t="s">
        <v>204</v>
      </c>
      <c r="F39" s="92" t="s">
        <v>204</v>
      </c>
      <c r="G39" s="93" t="n">
        <v>24138</v>
      </c>
      <c r="H39" s="94" t="n">
        <f aca="false">YEAR(G39)</f>
        <v>1966</v>
      </c>
      <c r="I39" s="95"/>
      <c r="J39" s="92" t="s">
        <v>157</v>
      </c>
      <c r="K39" s="92" t="s">
        <v>65</v>
      </c>
      <c r="L39" s="92" t="s">
        <v>53</v>
      </c>
      <c r="M39" s="105" t="s">
        <v>66</v>
      </c>
      <c r="N39" s="92" t="s">
        <v>771</v>
      </c>
      <c r="O39" s="94" t="s">
        <v>772</v>
      </c>
      <c r="P39" s="94"/>
      <c r="Q39" s="92" t="n">
        <v>99</v>
      </c>
      <c r="R39" s="92" t="s">
        <v>53</v>
      </c>
      <c r="S39" s="94" t="s">
        <v>795</v>
      </c>
      <c r="T39" s="94" t="s">
        <v>151</v>
      </c>
      <c r="U39" s="92" t="s">
        <v>784</v>
      </c>
      <c r="V39" s="92" t="s">
        <v>46</v>
      </c>
      <c r="W39" s="94" t="s">
        <v>205</v>
      </c>
      <c r="X39" s="94" t="s">
        <v>153</v>
      </c>
      <c r="Y39" s="94" t="s">
        <v>802</v>
      </c>
      <c r="Z39" s="94" t="str">
        <f aca="false">IF(OR(database!$Y39="M - Impacted (commanded)",database!$Y39="M - Impacted (unintentional)",database!$Y39="M - Impacted (orbit decade)",database!$Y39="M - Soft landed"),"S",IF(OR(database!$Y39="M - Orbit",database!$Y39="E - Orbit",database!$Y39="M - L2 Halo orbit"),"O",""))</f>
        <v>S</v>
      </c>
      <c r="AA39" s="103" t="n">
        <v>24141</v>
      </c>
      <c r="AB39" s="98"/>
      <c r="AC39" s="92" t="s">
        <v>207</v>
      </c>
      <c r="AD39" s="99" t="n">
        <v>7.13</v>
      </c>
      <c r="AE39" s="99" t="n">
        <v>295.63</v>
      </c>
      <c r="AF39" s="100" t="n">
        <f aca="false">IF(AE39 &gt; 180,AE39 - 360,AE39)</f>
        <v>-64.37</v>
      </c>
      <c r="AG39" s="94" t="s">
        <v>208</v>
      </c>
    </row>
    <row r="40" customFormat="false" ht="14.25" hidden="false" customHeight="true" outlineLevel="0" collapsed="false">
      <c r="A40" s="84" t="s">
        <v>209</v>
      </c>
      <c r="B40" s="84" t="s">
        <v>209</v>
      </c>
      <c r="C40" s="84" t="s">
        <v>177</v>
      </c>
      <c r="D40" s="84" t="s">
        <v>46</v>
      </c>
      <c r="E40" s="84" t="s">
        <v>210</v>
      </c>
      <c r="F40" s="84" t="s">
        <v>210</v>
      </c>
      <c r="G40" s="85" t="n">
        <v>24167</v>
      </c>
      <c r="H40" s="86" t="n">
        <f aca="false">YEAR(G40)</f>
        <v>1966</v>
      </c>
      <c r="I40" s="87"/>
      <c r="J40" s="84" t="s">
        <v>211</v>
      </c>
      <c r="K40" s="84" t="s">
        <v>65</v>
      </c>
      <c r="L40" s="84" t="s">
        <v>53</v>
      </c>
      <c r="M40" s="104" t="s">
        <v>66</v>
      </c>
      <c r="N40" s="84" t="s">
        <v>801</v>
      </c>
      <c r="O40" s="86" t="s">
        <v>772</v>
      </c>
      <c r="P40" s="86"/>
      <c r="Q40" s="84" t="n">
        <v>6540</v>
      </c>
      <c r="R40" s="84" t="s">
        <v>53</v>
      </c>
      <c r="S40" s="86" t="s">
        <v>773</v>
      </c>
      <c r="T40" s="86" t="s">
        <v>54</v>
      </c>
      <c r="U40" s="86" t="s">
        <v>774</v>
      </c>
      <c r="V40" s="86" t="s">
        <v>74</v>
      </c>
      <c r="W40" s="86"/>
      <c r="X40" s="86" t="s">
        <v>69</v>
      </c>
      <c r="Y40" s="86" t="s">
        <v>781</v>
      </c>
      <c r="Z40" s="86" t="str">
        <f aca="false">IF(OR(database!$Y40="M - Impacted (commanded)",database!$Y40="M - Impacted (unintentional)",database!$Y40="M - Impacted (orbit decade)",database!$Y40="M - Soft landed"),"S",IF(OR(database!$Y40="M - Orbit",database!$Y40="E - Orbit",database!$Y40="M - L2 Halo orbit"),"O",""))</f>
        <v/>
      </c>
      <c r="AA40" s="102" t="n">
        <v>24169</v>
      </c>
      <c r="AB40" s="89"/>
      <c r="AC40" s="84"/>
      <c r="AD40" s="90"/>
      <c r="AE40" s="90"/>
      <c r="AF40" s="91" t="n">
        <f aca="false">IF(AE40 &gt; 270,AE40 - 360,AE40)</f>
        <v>0</v>
      </c>
      <c r="AG40" s="86" t="s">
        <v>212</v>
      </c>
    </row>
    <row r="41" customFormat="false" ht="14.25" hidden="false" customHeight="true" outlineLevel="0" collapsed="false">
      <c r="A41" s="92" t="s">
        <v>213</v>
      </c>
      <c r="B41" s="92" t="s">
        <v>213</v>
      </c>
      <c r="C41" s="92" t="s">
        <v>62</v>
      </c>
      <c r="D41" s="92" t="s">
        <v>46</v>
      </c>
      <c r="E41" s="92" t="s">
        <v>214</v>
      </c>
      <c r="F41" s="92" t="s">
        <v>214</v>
      </c>
      <c r="G41" s="93" t="n">
        <v>24197</v>
      </c>
      <c r="H41" s="94" t="n">
        <f aca="false">YEAR(G41)</f>
        <v>1966</v>
      </c>
      <c r="I41" s="95"/>
      <c r="J41" s="92" t="s">
        <v>157</v>
      </c>
      <c r="K41" s="92" t="s">
        <v>65</v>
      </c>
      <c r="L41" s="92" t="s">
        <v>53</v>
      </c>
      <c r="M41" s="105" t="s">
        <v>66</v>
      </c>
      <c r="N41" s="92" t="s">
        <v>771</v>
      </c>
      <c r="O41" s="94" t="s">
        <v>772</v>
      </c>
      <c r="P41" s="94"/>
      <c r="Q41" s="92" t="n">
        <v>245</v>
      </c>
      <c r="R41" s="92" t="s">
        <v>53</v>
      </c>
      <c r="S41" s="94" t="s">
        <v>773</v>
      </c>
      <c r="T41" s="94" t="s">
        <v>54</v>
      </c>
      <c r="U41" s="94" t="s">
        <v>784</v>
      </c>
      <c r="V41" s="92" t="s">
        <v>46</v>
      </c>
      <c r="W41" s="94" t="s">
        <v>215</v>
      </c>
      <c r="X41" s="94" t="s">
        <v>69</v>
      </c>
      <c r="Y41" s="94" t="s">
        <v>803</v>
      </c>
      <c r="Z41" s="94" t="str">
        <f aca="false">IF(OR(database!$Y41="M - Impacted (commanded)",database!$Y41="M - Impacted (unintentional)",database!$Y41="M - Impacted (orbit decade)",database!$Y41="M - Soft landed"),"S",IF(OR(database!$Y41="M - Orbit",database!$Y41="E - Orbit",database!$Y41="M - L2 Halo orbit"),"O",""))</f>
        <v>S</v>
      </c>
      <c r="AA41" s="105" t="s">
        <v>804</v>
      </c>
      <c r="AB41" s="98"/>
      <c r="AC41" s="92" t="s">
        <v>218</v>
      </c>
      <c r="AD41" s="99" t="s">
        <v>53</v>
      </c>
      <c r="AE41" s="99" t="s">
        <v>53</v>
      </c>
      <c r="AF41" s="100" t="e">
        <f aca="false">IF(AE41 &gt; 270,AE41 - 360,AE41)</f>
        <v>#VALUE!</v>
      </c>
      <c r="AG41" s="94"/>
    </row>
    <row r="42" customFormat="false" ht="14.25" hidden="false" customHeight="true" outlineLevel="0" collapsed="false">
      <c r="A42" s="84" t="s">
        <v>219</v>
      </c>
      <c r="B42" s="84" t="s">
        <v>219</v>
      </c>
      <c r="C42" s="84" t="s">
        <v>62</v>
      </c>
      <c r="D42" s="84" t="s">
        <v>46</v>
      </c>
      <c r="E42" s="84" t="s">
        <v>63</v>
      </c>
      <c r="F42" s="84" t="s">
        <v>63</v>
      </c>
      <c r="G42" s="85" t="n">
        <v>24227</v>
      </c>
      <c r="H42" s="86" t="n">
        <f aca="false">YEAR(G42)</f>
        <v>1966</v>
      </c>
      <c r="I42" s="87"/>
      <c r="J42" s="87" t="s">
        <v>149</v>
      </c>
      <c r="K42" s="87" t="s">
        <v>65</v>
      </c>
      <c r="L42" s="84" t="s">
        <v>53</v>
      </c>
      <c r="M42" s="104" t="s">
        <v>66</v>
      </c>
      <c r="N42" s="84" t="s">
        <v>777</v>
      </c>
      <c r="O42" s="86" t="s">
        <v>772</v>
      </c>
      <c r="P42" s="86" t="s">
        <v>63</v>
      </c>
      <c r="Q42" s="101" t="s">
        <v>53</v>
      </c>
      <c r="R42" s="84" t="s">
        <v>53</v>
      </c>
      <c r="S42" s="86" t="s">
        <v>795</v>
      </c>
      <c r="T42" s="86" t="s">
        <v>151</v>
      </c>
      <c r="U42" s="86" t="s">
        <v>774</v>
      </c>
      <c r="V42" s="86" t="s">
        <v>775</v>
      </c>
      <c r="W42" s="86" t="s">
        <v>46</v>
      </c>
      <c r="X42" s="86" t="s">
        <v>153</v>
      </c>
      <c r="Y42" s="86" t="s">
        <v>776</v>
      </c>
      <c r="Z42" s="86" t="str">
        <f aca="false">IF(OR(database!$Y42="M - Impacted (commanded)",database!$Y42="M - Impacted (unintentional)",database!$Y42="M - Impacted (orbit decade)",database!$Y42="M - Soft landed"),"S",IF(OR(database!$Y42="M - Orbit",database!$Y42="E - Orbit",database!$Y42="M - L2 Halo orbit"),"O",""))</f>
        <v/>
      </c>
      <c r="AA42" s="87" t="n">
        <v>24227</v>
      </c>
      <c r="AB42" s="89"/>
      <c r="AC42" s="84"/>
      <c r="AD42" s="90"/>
      <c r="AE42" s="90"/>
      <c r="AF42" s="91" t="n">
        <f aca="false">IF(AE42 &gt; 270,AE42 - 360,AE42)</f>
        <v>0</v>
      </c>
      <c r="AG42" s="86"/>
    </row>
    <row r="43" customFormat="false" ht="14.25" hidden="false" customHeight="true" outlineLevel="0" collapsed="false">
      <c r="A43" s="92" t="s">
        <v>220</v>
      </c>
      <c r="B43" s="92" t="s">
        <v>220</v>
      </c>
      <c r="C43" s="92" t="s">
        <v>221</v>
      </c>
      <c r="D43" s="92" t="s">
        <v>46</v>
      </c>
      <c r="E43" s="92" t="s">
        <v>222</v>
      </c>
      <c r="F43" s="92" t="s">
        <v>222</v>
      </c>
      <c r="G43" s="93" t="n">
        <v>24257</v>
      </c>
      <c r="H43" s="94" t="n">
        <f aca="false">YEAR(G43)</f>
        <v>1966</v>
      </c>
      <c r="I43" s="95"/>
      <c r="J43" s="92" t="s">
        <v>223</v>
      </c>
      <c r="K43" s="92" t="s">
        <v>49</v>
      </c>
      <c r="L43" s="92" t="s">
        <v>124</v>
      </c>
      <c r="M43" s="105" t="s">
        <v>51</v>
      </c>
      <c r="N43" s="92" t="s">
        <v>777</v>
      </c>
      <c r="O43" s="94" t="s">
        <v>772</v>
      </c>
      <c r="P43" s="94"/>
      <c r="Q43" s="92" t="n">
        <v>294.3</v>
      </c>
      <c r="R43" s="92" t="s">
        <v>53</v>
      </c>
      <c r="S43" s="94" t="s">
        <v>795</v>
      </c>
      <c r="T43" s="94" t="s">
        <v>151</v>
      </c>
      <c r="U43" s="92" t="s">
        <v>784</v>
      </c>
      <c r="V43" s="92" t="s">
        <v>46</v>
      </c>
      <c r="W43" s="94" t="s">
        <v>224</v>
      </c>
      <c r="X43" s="94" t="s">
        <v>153</v>
      </c>
      <c r="Y43" s="94" t="s">
        <v>802</v>
      </c>
      <c r="Z43" s="94" t="str">
        <f aca="false">IF(OR(database!$Y116="M - Impacted (commanded)", database!$Y116="M - Impacted (unintentional)",database!$Y116="M - Impacted (orbit decade)",database!$Y116="M - Soft landed"),"S",IF(OR(database!$Y116="M - Orbit", database!$Y116="E - Orbit",database!$Y116="M - L2 Halo orbit"),"O",""))</f>
        <v>S</v>
      </c>
      <c r="AA43" s="103" t="n">
        <v>24260</v>
      </c>
      <c r="AB43" s="98" t="s">
        <v>167</v>
      </c>
      <c r="AC43" s="92" t="s">
        <v>168</v>
      </c>
      <c r="AD43" s="99" t="n">
        <v>-2.4745</v>
      </c>
      <c r="AE43" s="99" t="n">
        <v>316.6602</v>
      </c>
      <c r="AF43" s="100" t="n">
        <f aca="false">IF(AE43 &gt; 180,AE43 - 360,AE43)</f>
        <v>-43.3398</v>
      </c>
      <c r="AG43" s="94"/>
    </row>
    <row r="44" customFormat="false" ht="14.25" hidden="false" customHeight="true" outlineLevel="0" collapsed="false">
      <c r="A44" s="84" t="s">
        <v>226</v>
      </c>
      <c r="B44" s="84" t="s">
        <v>226</v>
      </c>
      <c r="C44" s="84" t="s">
        <v>227</v>
      </c>
      <c r="D44" s="84" t="s">
        <v>46</v>
      </c>
      <c r="E44" s="84" t="s">
        <v>228</v>
      </c>
      <c r="F44" s="84" t="s">
        <v>228</v>
      </c>
      <c r="G44" s="85" t="n">
        <v>24289</v>
      </c>
      <c r="H44" s="86" t="n">
        <f aca="false">YEAR(G44)</f>
        <v>1966</v>
      </c>
      <c r="I44" s="87"/>
      <c r="J44" s="84" t="s">
        <v>268</v>
      </c>
      <c r="K44" s="84" t="s">
        <v>49</v>
      </c>
      <c r="L44" s="84" t="s">
        <v>124</v>
      </c>
      <c r="M44" s="104" t="s">
        <v>51</v>
      </c>
      <c r="N44" s="84" t="s">
        <v>805</v>
      </c>
      <c r="O44" s="86" t="s">
        <v>772</v>
      </c>
      <c r="P44" s="86"/>
      <c r="Q44" s="84" t="n">
        <v>212</v>
      </c>
      <c r="R44" s="84" t="s">
        <v>53</v>
      </c>
      <c r="S44" s="86" t="s">
        <v>773</v>
      </c>
      <c r="T44" s="86" t="s">
        <v>54</v>
      </c>
      <c r="U44" s="86" t="s">
        <v>90</v>
      </c>
      <c r="V44" s="84" t="s">
        <v>85</v>
      </c>
      <c r="W44" s="86" t="s">
        <v>806</v>
      </c>
      <c r="X44" s="86" t="s">
        <v>53</v>
      </c>
      <c r="Y44" s="86" t="s">
        <v>53</v>
      </c>
      <c r="Z44" s="86" t="str">
        <f aca="false">IF(OR(database!$Y44="M - Impacted (commanded)", database!$Y44="M - Impacted (unintentional)",database!$Y44="M - Impacted (orbit decade)",database!$Y44="M - Soft landed"),"S",IF(OR(database!$Y44="M - Orbit", database!$Y44="E - Orbit",database!$Y44="M - L2 Halo orbit"),"O",""))</f>
        <v/>
      </c>
      <c r="AA44" s="87"/>
      <c r="AB44" s="89"/>
      <c r="AC44" s="84"/>
      <c r="AD44" s="90"/>
      <c r="AE44" s="90"/>
      <c r="AF44" s="91" t="n">
        <f aca="false">IF(AE44 &gt; 270,AE44 - 360,AE44)</f>
        <v>0</v>
      </c>
      <c r="AG44" s="86"/>
    </row>
    <row r="45" customFormat="false" ht="14.25" hidden="false" customHeight="true" outlineLevel="0" collapsed="false">
      <c r="A45" s="92" t="s">
        <v>233</v>
      </c>
      <c r="B45" s="92" t="s">
        <v>233</v>
      </c>
      <c r="C45" s="92" t="s">
        <v>234</v>
      </c>
      <c r="D45" s="92" t="s">
        <v>46</v>
      </c>
      <c r="E45" s="92" t="s">
        <v>235</v>
      </c>
      <c r="F45" s="92" t="s">
        <v>235</v>
      </c>
      <c r="G45" s="93" t="n">
        <v>24329</v>
      </c>
      <c r="H45" s="94" t="n">
        <f aca="false">YEAR(G45)</f>
        <v>1966</v>
      </c>
      <c r="I45" s="95"/>
      <c r="J45" s="92" t="s">
        <v>236</v>
      </c>
      <c r="K45" s="92" t="s">
        <v>49</v>
      </c>
      <c r="L45" s="92" t="s">
        <v>124</v>
      </c>
      <c r="M45" s="105" t="s">
        <v>51</v>
      </c>
      <c r="N45" s="92" t="s">
        <v>771</v>
      </c>
      <c r="O45" s="94" t="s">
        <v>772</v>
      </c>
      <c r="P45" s="94"/>
      <c r="Q45" s="92" t="n">
        <v>385.6</v>
      </c>
      <c r="R45" s="92" t="n">
        <v>375</v>
      </c>
      <c r="S45" s="94" t="s">
        <v>773</v>
      </c>
      <c r="T45" s="94" t="s">
        <v>54</v>
      </c>
      <c r="U45" s="94" t="s">
        <v>784</v>
      </c>
      <c r="V45" s="92" t="s">
        <v>46</v>
      </c>
      <c r="W45" s="94"/>
      <c r="X45" s="94" t="s">
        <v>69</v>
      </c>
      <c r="Y45" s="94" t="s">
        <v>785</v>
      </c>
      <c r="Z45" s="94" t="str">
        <f aca="false">IF(OR(database!$Y45="M - Impacted (commanded)",database!$Y45="M - Impacted (unintentional)",database!$Y45="M - Impacted (orbit decade)",database!$Y45="M - Soft landed"),"S",IF(OR(database!$Y45="M - Orbit",database!$Y45="E - Orbit",database!$Y45="M - L2 Halo orbit"),"O",""))</f>
        <v>S</v>
      </c>
      <c r="AA45" s="103" t="n">
        <v>24409</v>
      </c>
      <c r="AB45" s="98" t="s">
        <v>237</v>
      </c>
      <c r="AC45" s="92" t="s">
        <v>238</v>
      </c>
      <c r="AD45" s="99" t="n">
        <v>6.35</v>
      </c>
      <c r="AE45" s="99" t="n">
        <v>160.71</v>
      </c>
      <c r="AF45" s="100" t="n">
        <f aca="false">IF(AE45 &gt; 180,AE45 - 360,AE45)</f>
        <v>160.71</v>
      </c>
      <c r="AG45" s="94"/>
    </row>
    <row r="46" customFormat="false" ht="14.25" hidden="false" customHeight="true" outlineLevel="0" collapsed="false">
      <c r="A46" s="84" t="s">
        <v>239</v>
      </c>
      <c r="B46" s="84" t="s">
        <v>239</v>
      </c>
      <c r="C46" s="84" t="s">
        <v>62</v>
      </c>
      <c r="D46" s="84" t="s">
        <v>46</v>
      </c>
      <c r="E46" s="84" t="s">
        <v>240</v>
      </c>
      <c r="F46" s="84" t="s">
        <v>240</v>
      </c>
      <c r="G46" s="85" t="n">
        <v>24343</v>
      </c>
      <c r="H46" s="86" t="n">
        <f aca="false">YEAR(G46)</f>
        <v>1966</v>
      </c>
      <c r="I46" s="87"/>
      <c r="J46" s="84" t="s">
        <v>157</v>
      </c>
      <c r="K46" s="84" t="s">
        <v>65</v>
      </c>
      <c r="L46" s="84" t="s">
        <v>53</v>
      </c>
      <c r="M46" s="104" t="s">
        <v>66</v>
      </c>
      <c r="N46" s="84" t="s">
        <v>771</v>
      </c>
      <c r="O46" s="86" t="s">
        <v>772</v>
      </c>
      <c r="P46" s="86"/>
      <c r="Q46" s="84" t="n">
        <v>3616</v>
      </c>
      <c r="R46" s="84" t="s">
        <v>53</v>
      </c>
      <c r="S46" s="86" t="s">
        <v>773</v>
      </c>
      <c r="T46" s="86" t="s">
        <v>54</v>
      </c>
      <c r="U46" s="86" t="s">
        <v>784</v>
      </c>
      <c r="V46" s="84" t="s">
        <v>46</v>
      </c>
      <c r="W46" s="86"/>
      <c r="X46" s="86" t="s">
        <v>69</v>
      </c>
      <c r="Y46" s="86" t="s">
        <v>803</v>
      </c>
      <c r="Z46" s="86" t="str">
        <f aca="false">IF(OR(database!$Y46="M - Impacted (commanded)",database!$Y46="M - Impacted (unintentional)",database!$Y46="M - Impacted (orbit decade)",database!$Y46="M - Soft landed"),"S",IF(OR(database!$Y46="M - Orbit",database!$Y46="E - Orbit",database!$Y46="M - L2 Halo orbit"),"O",""))</f>
        <v>S</v>
      </c>
      <c r="AA46" s="104" t="s">
        <v>804</v>
      </c>
      <c r="AB46" s="89"/>
      <c r="AC46" s="84" t="s">
        <v>218</v>
      </c>
      <c r="AD46" s="90" t="s">
        <v>53</v>
      </c>
      <c r="AE46" s="90" t="s">
        <v>53</v>
      </c>
      <c r="AF46" s="91" t="e">
        <f aca="false">IF(AE46 &gt; 270,AE46 - 360,AE46)</f>
        <v>#VALUE!</v>
      </c>
      <c r="AG46" s="86"/>
    </row>
    <row r="47" customFormat="false" ht="14.25" hidden="false" customHeight="true" outlineLevel="0" collapsed="false">
      <c r="A47" s="92" t="s">
        <v>241</v>
      </c>
      <c r="B47" s="92" t="s">
        <v>241</v>
      </c>
      <c r="C47" s="92" t="s">
        <v>221</v>
      </c>
      <c r="D47" s="92" t="s">
        <v>46</v>
      </c>
      <c r="E47" s="92" t="s">
        <v>242</v>
      </c>
      <c r="F47" s="92" t="s">
        <v>242</v>
      </c>
      <c r="G47" s="93" t="n">
        <v>24370</v>
      </c>
      <c r="H47" s="94" t="n">
        <f aca="false">YEAR(G47)</f>
        <v>1966</v>
      </c>
      <c r="I47" s="95"/>
      <c r="J47" s="92" t="s">
        <v>223</v>
      </c>
      <c r="K47" s="92" t="s">
        <v>49</v>
      </c>
      <c r="L47" s="92" t="s">
        <v>124</v>
      </c>
      <c r="M47" s="105" t="s">
        <v>51</v>
      </c>
      <c r="N47" s="92" t="s">
        <v>777</v>
      </c>
      <c r="O47" s="94" t="s">
        <v>772</v>
      </c>
      <c r="P47" s="94"/>
      <c r="Q47" s="92" t="n">
        <v>292</v>
      </c>
      <c r="R47" s="92" t="s">
        <v>53</v>
      </c>
      <c r="S47" s="94" t="s">
        <v>795</v>
      </c>
      <c r="T47" s="94" t="s">
        <v>151</v>
      </c>
      <c r="U47" s="94" t="s">
        <v>774</v>
      </c>
      <c r="V47" s="94" t="s">
        <v>69</v>
      </c>
      <c r="W47" s="94"/>
      <c r="X47" s="94" t="s">
        <v>153</v>
      </c>
      <c r="Y47" s="94" t="s">
        <v>793</v>
      </c>
      <c r="Z47" s="94" t="str">
        <f aca="false">IF(OR(database!$Y47="M - Impacted (commanded)",database!$Y47="M - Impacted (unintentional)",database!$Y47="M - Impacted (orbit decade)",database!$Y47="M - Soft landed"),"S",IF(OR(database!$Y47="M - Orbit",database!$Y47="E - Orbit",database!$Y47="M - L2 Halo orbit"),"O",""))</f>
        <v>S</v>
      </c>
      <c r="AA47" s="103" t="n">
        <v>24373</v>
      </c>
      <c r="AB47" s="98" t="s">
        <v>200</v>
      </c>
      <c r="AC47" s="92" t="s">
        <v>143</v>
      </c>
      <c r="AD47" s="99" t="n">
        <v>5.5</v>
      </c>
      <c r="AE47" s="99" t="n">
        <v>348</v>
      </c>
      <c r="AF47" s="100" t="n">
        <f aca="false">IF(AE47 &gt; 180,AE47 - 360,AE47)</f>
        <v>-12</v>
      </c>
      <c r="AG47" s="94"/>
    </row>
    <row r="48" customFormat="false" ht="14.25" hidden="false" customHeight="true" outlineLevel="0" collapsed="false">
      <c r="A48" s="84" t="s">
        <v>243</v>
      </c>
      <c r="B48" s="84" t="s">
        <v>243</v>
      </c>
      <c r="C48" s="84" t="s">
        <v>62</v>
      </c>
      <c r="D48" s="84" t="s">
        <v>46</v>
      </c>
      <c r="E48" s="84" t="s">
        <v>244</v>
      </c>
      <c r="F48" s="84" t="s">
        <v>244</v>
      </c>
      <c r="G48" s="85" t="n">
        <v>24402</v>
      </c>
      <c r="H48" s="86" t="n">
        <f aca="false">YEAR(G48)</f>
        <v>1966</v>
      </c>
      <c r="I48" s="87"/>
      <c r="J48" s="84" t="s">
        <v>157</v>
      </c>
      <c r="K48" s="84" t="s">
        <v>65</v>
      </c>
      <c r="L48" s="84" t="s">
        <v>53</v>
      </c>
      <c r="M48" s="104" t="s">
        <v>66</v>
      </c>
      <c r="N48" s="84" t="s">
        <v>771</v>
      </c>
      <c r="O48" s="86" t="s">
        <v>772</v>
      </c>
      <c r="P48" s="86"/>
      <c r="Q48" s="84" t="n">
        <v>1620</v>
      </c>
      <c r="R48" s="84" t="s">
        <v>53</v>
      </c>
      <c r="S48" s="86" t="s">
        <v>773</v>
      </c>
      <c r="T48" s="86" t="s">
        <v>54</v>
      </c>
      <c r="U48" s="86" t="s">
        <v>784</v>
      </c>
      <c r="V48" s="84" t="s">
        <v>46</v>
      </c>
      <c r="W48" s="86"/>
      <c r="X48" s="86" t="s">
        <v>69</v>
      </c>
      <c r="Y48" s="86" t="s">
        <v>803</v>
      </c>
      <c r="Z48" s="86" t="str">
        <f aca="false">IF(OR(database!$Y48="M - Impacted (commanded)",database!$Y48="M - Impacted (unintentional)",database!$Y48="M - Impacted (orbit decade)",database!$Y48="M - Soft landed"),"S",IF(OR(database!$Y48="M - Orbit",database!$Y48="E - Orbit",database!$Y48="M - L2 Halo orbit"),"O",""))</f>
        <v>S</v>
      </c>
      <c r="AA48" s="104" t="s">
        <v>807</v>
      </c>
      <c r="AB48" s="89"/>
      <c r="AC48" s="84" t="s">
        <v>218</v>
      </c>
      <c r="AD48" s="90" t="s">
        <v>53</v>
      </c>
      <c r="AE48" s="90" t="s">
        <v>53</v>
      </c>
      <c r="AF48" s="91" t="e">
        <f aca="false">IF(AE48 &gt; 270,AE48 - 360,AE48)</f>
        <v>#VALUE!</v>
      </c>
      <c r="AG48" s="86"/>
    </row>
    <row r="49" customFormat="false" ht="14.25" hidden="false" customHeight="true" outlineLevel="0" collapsed="false">
      <c r="A49" s="92" t="s">
        <v>246</v>
      </c>
      <c r="B49" s="92" t="s">
        <v>246</v>
      </c>
      <c r="C49" s="92" t="s">
        <v>234</v>
      </c>
      <c r="D49" s="92" t="s">
        <v>46</v>
      </c>
      <c r="E49" s="92" t="s">
        <v>247</v>
      </c>
      <c r="F49" s="92" t="s">
        <v>247</v>
      </c>
      <c r="G49" s="93" t="n">
        <v>24417</v>
      </c>
      <c r="H49" s="94" t="n">
        <f aca="false">YEAR(G49)</f>
        <v>1966</v>
      </c>
      <c r="I49" s="95"/>
      <c r="J49" s="92" t="s">
        <v>236</v>
      </c>
      <c r="K49" s="92" t="s">
        <v>49</v>
      </c>
      <c r="L49" s="92" t="s">
        <v>124</v>
      </c>
      <c r="M49" s="105" t="s">
        <v>51</v>
      </c>
      <c r="N49" s="92" t="s">
        <v>771</v>
      </c>
      <c r="O49" s="94" t="s">
        <v>772</v>
      </c>
      <c r="P49" s="94"/>
      <c r="Q49" s="92" t="n">
        <v>385.6</v>
      </c>
      <c r="R49" s="92" t="n">
        <v>375</v>
      </c>
      <c r="S49" s="94" t="s">
        <v>773</v>
      </c>
      <c r="T49" s="94" t="s">
        <v>54</v>
      </c>
      <c r="U49" s="94" t="s">
        <v>784</v>
      </c>
      <c r="V49" s="92" t="s">
        <v>46</v>
      </c>
      <c r="W49" s="94"/>
      <c r="X49" s="94" t="s">
        <v>69</v>
      </c>
      <c r="Y49" s="94" t="s">
        <v>785</v>
      </c>
      <c r="Z49" s="94" t="str">
        <f aca="false">IF(OR(database!$Y49="M - Impacted (commanded)",database!$Y49="M - Impacted (unintentional)",database!$Y49="M - Impacted (orbit decade)",database!$Y49="M - Soft landed"),"S",IF(OR(database!$Y49="M - Orbit",database!$Y49="E - Orbit",database!$Y49="M - L2 Halo orbit"),"O",""))</f>
        <v>S</v>
      </c>
      <c r="AA49" s="103" t="n">
        <v>24756</v>
      </c>
      <c r="AB49" s="98" t="s">
        <v>237</v>
      </c>
      <c r="AC49" s="92" t="s">
        <v>248</v>
      </c>
      <c r="AD49" s="99" t="n">
        <v>3</v>
      </c>
      <c r="AE49" s="99" t="n">
        <v>119.1</v>
      </c>
      <c r="AF49" s="100" t="n">
        <f aca="false">IF(AE49 &gt; 180,AE49 - 360,AE49)</f>
        <v>119.1</v>
      </c>
      <c r="AG49" s="94"/>
    </row>
    <row r="50" customFormat="false" ht="14.25" hidden="false" customHeight="true" outlineLevel="0" collapsed="false">
      <c r="A50" s="84" t="s">
        <v>249</v>
      </c>
      <c r="B50" s="84" t="s">
        <v>249</v>
      </c>
      <c r="C50" s="84" t="s">
        <v>62</v>
      </c>
      <c r="D50" s="84" t="s">
        <v>46</v>
      </c>
      <c r="E50" s="84" t="s">
        <v>250</v>
      </c>
      <c r="F50" s="84" t="s">
        <v>250</v>
      </c>
      <c r="G50" s="85" t="n">
        <v>24462</v>
      </c>
      <c r="H50" s="86" t="n">
        <f aca="false">YEAR(G50)</f>
        <v>1966</v>
      </c>
      <c r="I50" s="87"/>
      <c r="J50" s="84" t="s">
        <v>157</v>
      </c>
      <c r="K50" s="84" t="s">
        <v>65</v>
      </c>
      <c r="L50" s="84" t="s">
        <v>53</v>
      </c>
      <c r="M50" s="104" t="s">
        <v>66</v>
      </c>
      <c r="N50" s="84" t="s">
        <v>771</v>
      </c>
      <c r="O50" s="86" t="s">
        <v>772</v>
      </c>
      <c r="P50" s="86"/>
      <c r="Q50" s="84" t="n">
        <v>1620</v>
      </c>
      <c r="R50" s="84" t="s">
        <v>53</v>
      </c>
      <c r="S50" s="86" t="s">
        <v>795</v>
      </c>
      <c r="T50" s="86" t="s">
        <v>151</v>
      </c>
      <c r="U50" s="86" t="s">
        <v>784</v>
      </c>
      <c r="V50" s="84" t="s">
        <v>46</v>
      </c>
      <c r="W50" s="86"/>
      <c r="X50" s="86" t="s">
        <v>153</v>
      </c>
      <c r="Y50" s="86" t="s">
        <v>802</v>
      </c>
      <c r="Z50" s="86" t="str">
        <f aca="false">IF(OR(database!$Y50="M - Impacted (commanded)",database!$Y50="M - Impacted (unintentional)",database!$Y50="M - Impacted (orbit decade)",database!$Y50="M - Soft landed"),"S",IF(OR(database!$Y50="M - Orbit",database!$Y50="E - Orbit",database!$Y50="M - L2 Halo orbit"),"O",""))</f>
        <v>S</v>
      </c>
      <c r="AA50" s="102" t="n">
        <v>24465</v>
      </c>
      <c r="AB50" s="89" t="s">
        <v>251</v>
      </c>
      <c r="AC50" s="84" t="s">
        <v>143</v>
      </c>
      <c r="AD50" s="90" t="n">
        <v>18.87</v>
      </c>
      <c r="AE50" s="90" t="n">
        <v>297.95</v>
      </c>
      <c r="AF50" s="91" t="n">
        <f aca="false">IF(AE50 &gt; 180,AE50 - 360,AE50)</f>
        <v>-62.05</v>
      </c>
      <c r="AG50" s="86" t="s">
        <v>252</v>
      </c>
    </row>
    <row r="51" customFormat="false" ht="14.25" hidden="false" customHeight="true" outlineLevel="0" collapsed="false">
      <c r="A51" s="92" t="s">
        <v>253</v>
      </c>
      <c r="B51" s="92" t="s">
        <v>253</v>
      </c>
      <c r="C51" s="92" t="s">
        <v>234</v>
      </c>
      <c r="D51" s="92" t="s">
        <v>46</v>
      </c>
      <c r="E51" s="92" t="s">
        <v>254</v>
      </c>
      <c r="F51" s="92" t="s">
        <v>254</v>
      </c>
      <c r="G51" s="93" t="n">
        <v>24508</v>
      </c>
      <c r="H51" s="94" t="n">
        <f aca="false">YEAR(G51)</f>
        <v>1967</v>
      </c>
      <c r="I51" s="95"/>
      <c r="J51" s="92" t="s">
        <v>236</v>
      </c>
      <c r="K51" s="92" t="s">
        <v>49</v>
      </c>
      <c r="L51" s="92" t="s">
        <v>124</v>
      </c>
      <c r="M51" s="105" t="s">
        <v>51</v>
      </c>
      <c r="N51" s="92" t="s">
        <v>771</v>
      </c>
      <c r="O51" s="94" t="s">
        <v>772</v>
      </c>
      <c r="P51" s="94"/>
      <c r="Q51" s="92" t="n">
        <v>385.6</v>
      </c>
      <c r="R51" s="92" t="n">
        <v>375</v>
      </c>
      <c r="S51" s="94" t="s">
        <v>773</v>
      </c>
      <c r="T51" s="94" t="s">
        <v>54</v>
      </c>
      <c r="U51" s="94" t="s">
        <v>90</v>
      </c>
      <c r="V51" s="94" t="s">
        <v>54</v>
      </c>
      <c r="W51" s="94" t="s">
        <v>255</v>
      </c>
      <c r="X51" s="94" t="s">
        <v>69</v>
      </c>
      <c r="Y51" s="94" t="s">
        <v>785</v>
      </c>
      <c r="Z51" s="94" t="str">
        <f aca="false">IF(OR(database!$Y51="M - Impacted (commanded)",database!$Y51="M - Impacted (unintentional)",database!$Y51="M - Impacted (orbit decade)",database!$Y51="M - Soft landed"),"S",IF(OR(database!$Y51="M - Orbit",database!$Y51="E - Orbit",database!$Y51="M - L2 Halo orbit"),"O",""))</f>
        <v>S</v>
      </c>
      <c r="AA51" s="103" t="n">
        <v>24754</v>
      </c>
      <c r="AB51" s="98" t="s">
        <v>237</v>
      </c>
      <c r="AC51" s="92" t="s">
        <v>248</v>
      </c>
      <c r="AD51" s="99" t="n">
        <v>14.3</v>
      </c>
      <c r="AE51" s="99" t="n">
        <v>267.3</v>
      </c>
      <c r="AF51" s="100" t="n">
        <f aca="false">IF(AE51 &gt; 180,AE51 - 360,AE51)</f>
        <v>-92.7</v>
      </c>
      <c r="AG51" s="94"/>
    </row>
    <row r="52" customFormat="false" ht="14.25" hidden="false" customHeight="true" outlineLevel="0" collapsed="false">
      <c r="A52" s="84" t="s">
        <v>256</v>
      </c>
      <c r="B52" s="84" t="s">
        <v>256</v>
      </c>
      <c r="C52" s="84" t="s">
        <v>221</v>
      </c>
      <c r="D52" s="84" t="s">
        <v>46</v>
      </c>
      <c r="E52" s="84" t="s">
        <v>257</v>
      </c>
      <c r="F52" s="84" t="s">
        <v>257</v>
      </c>
      <c r="G52" s="85" t="n">
        <v>24579</v>
      </c>
      <c r="H52" s="86" t="n">
        <f aca="false">YEAR(G52)</f>
        <v>1967</v>
      </c>
      <c r="I52" s="87"/>
      <c r="J52" s="84" t="s">
        <v>223</v>
      </c>
      <c r="K52" s="84" t="s">
        <v>49</v>
      </c>
      <c r="L52" s="84" t="s">
        <v>124</v>
      </c>
      <c r="M52" s="104" t="s">
        <v>51</v>
      </c>
      <c r="N52" s="84" t="s">
        <v>777</v>
      </c>
      <c r="O52" s="86" t="s">
        <v>772</v>
      </c>
      <c r="P52" s="86"/>
      <c r="Q52" s="84" t="n">
        <v>296</v>
      </c>
      <c r="R52" s="84" t="s">
        <v>53</v>
      </c>
      <c r="S52" s="86" t="s">
        <v>795</v>
      </c>
      <c r="T52" s="86" t="s">
        <v>151</v>
      </c>
      <c r="U52" s="84" t="s">
        <v>784</v>
      </c>
      <c r="V52" s="84" t="s">
        <v>46</v>
      </c>
      <c r="W52" s="86" t="s">
        <v>258</v>
      </c>
      <c r="X52" s="86" t="s">
        <v>153</v>
      </c>
      <c r="Y52" s="86" t="s">
        <v>802</v>
      </c>
      <c r="Z52" s="86" t="str">
        <f aca="false">IF(OR(database!$Y121="M - Impacted (commanded)", database!$Y121="M - Impacted (unintentional)",database!$Y121="M - Impacted (orbit decade)",database!$Y121="M - Soft landed"),"S",IF(OR(database!$Y121="M - Orbit", database!$Y121="E - Orbit",database!$Y121="M - L2 Halo orbit"),"O",""))</f>
        <v>S</v>
      </c>
      <c r="AA52" s="102" t="n">
        <v>24582</v>
      </c>
      <c r="AB52" s="89" t="s">
        <v>167</v>
      </c>
      <c r="AC52" s="84" t="s">
        <v>168</v>
      </c>
      <c r="AD52" s="90" t="n">
        <v>-3.0162</v>
      </c>
      <c r="AE52" s="90" t="n">
        <v>346.582</v>
      </c>
      <c r="AF52" s="91" t="n">
        <f aca="false">IF(AE52 &gt; 180,AE52 - 360,AE52)</f>
        <v>-13.418</v>
      </c>
      <c r="AG52" s="86"/>
    </row>
    <row r="53" customFormat="false" ht="14.25" hidden="false" customHeight="true" outlineLevel="0" collapsed="false">
      <c r="A53" s="92" t="s">
        <v>259</v>
      </c>
      <c r="B53" s="92" t="s">
        <v>259</v>
      </c>
      <c r="C53" s="92" t="s">
        <v>234</v>
      </c>
      <c r="D53" s="92" t="s">
        <v>46</v>
      </c>
      <c r="E53" s="92" t="s">
        <v>260</v>
      </c>
      <c r="F53" s="92" t="s">
        <v>260</v>
      </c>
      <c r="G53" s="93" t="n">
        <v>24596</v>
      </c>
      <c r="H53" s="94" t="n">
        <f aca="false">YEAR(G53)</f>
        <v>1967</v>
      </c>
      <c r="I53" s="95"/>
      <c r="J53" s="92" t="s">
        <v>236</v>
      </c>
      <c r="K53" s="92" t="s">
        <v>49</v>
      </c>
      <c r="L53" s="92" t="s">
        <v>124</v>
      </c>
      <c r="M53" s="105" t="s">
        <v>51</v>
      </c>
      <c r="N53" s="92" t="s">
        <v>771</v>
      </c>
      <c r="O53" s="94" t="s">
        <v>772</v>
      </c>
      <c r="P53" s="94"/>
      <c r="Q53" s="92" t="n">
        <v>385.6</v>
      </c>
      <c r="R53" s="92" t="n">
        <v>375</v>
      </c>
      <c r="S53" s="94" t="s">
        <v>773</v>
      </c>
      <c r="T53" s="94" t="s">
        <v>54</v>
      </c>
      <c r="U53" s="94" t="s">
        <v>90</v>
      </c>
      <c r="V53" s="94" t="s">
        <v>54</v>
      </c>
      <c r="W53" s="94" t="s">
        <v>255</v>
      </c>
      <c r="X53" s="94" t="s">
        <v>69</v>
      </c>
      <c r="Y53" s="94" t="s">
        <v>803</v>
      </c>
      <c r="Z53" s="94" t="str">
        <f aca="false">IF(OR(database!$Y53="M - Impacted (commanded)", database!$Y53="M - Impacted (unintentional)",database!$Y53="M - Impacted (orbit decade)",database!$Y53="M - Soft landed"),"S",IF(OR(database!$Y53="M - Orbit", database!$Y53="E - Orbit",database!$Y53="M - L2 Halo orbit"),"O",""))</f>
        <v>S</v>
      </c>
      <c r="AA53" s="105" t="s">
        <v>807</v>
      </c>
      <c r="AB53" s="98"/>
      <c r="AC53" s="92" t="s">
        <v>261</v>
      </c>
      <c r="AD53" s="99" t="s">
        <v>53</v>
      </c>
      <c r="AE53" s="99" t="s">
        <v>53</v>
      </c>
      <c r="AF53" s="100" t="e">
        <f aca="false">IF(AE53 &gt; 270,AE53 - 360,AE53)</f>
        <v>#VALUE!</v>
      </c>
      <c r="AG53" s="94"/>
    </row>
    <row r="54" customFormat="false" ht="14.25" hidden="false" customHeight="true" outlineLevel="0" collapsed="false">
      <c r="A54" s="84" t="s">
        <v>262</v>
      </c>
      <c r="B54" s="84" t="s">
        <v>262</v>
      </c>
      <c r="C54" s="84" t="s">
        <v>221</v>
      </c>
      <c r="D54" s="84" t="s">
        <v>46</v>
      </c>
      <c r="E54" s="84" t="s">
        <v>263</v>
      </c>
      <c r="F54" s="84" t="s">
        <v>263</v>
      </c>
      <c r="G54" s="85" t="n">
        <v>24667</v>
      </c>
      <c r="H54" s="86" t="n">
        <f aca="false">YEAR(G54)</f>
        <v>1967</v>
      </c>
      <c r="I54" s="87"/>
      <c r="J54" s="84" t="s">
        <v>223</v>
      </c>
      <c r="K54" s="84" t="s">
        <v>49</v>
      </c>
      <c r="L54" s="84" t="s">
        <v>124</v>
      </c>
      <c r="M54" s="104" t="s">
        <v>51</v>
      </c>
      <c r="N54" s="84" t="s">
        <v>777</v>
      </c>
      <c r="O54" s="86" t="s">
        <v>772</v>
      </c>
      <c r="P54" s="86"/>
      <c r="Q54" s="84" t="n">
        <v>283</v>
      </c>
      <c r="R54" s="84" t="s">
        <v>53</v>
      </c>
      <c r="S54" s="86" t="s">
        <v>795</v>
      </c>
      <c r="T54" s="86" t="s">
        <v>151</v>
      </c>
      <c r="U54" s="86" t="s">
        <v>774</v>
      </c>
      <c r="V54" s="86" t="s">
        <v>808</v>
      </c>
      <c r="W54" s="86"/>
      <c r="X54" s="86" t="s">
        <v>153</v>
      </c>
      <c r="Y54" s="86" t="s">
        <v>793</v>
      </c>
      <c r="Z54" s="86" t="str">
        <f aca="false">IF(OR(database!$Y54="M - Impacted (commanded)",database!$Y54="M - Impacted (unintentional)",database!$Y54="M - Impacted (orbit decade)",database!$Y54="M - Soft landed"),"S",IF(OR(database!$Y54="M - Orbit",database!$Y54="E - Orbit",database!$Y54="M - L2 Halo orbit"),"O",""))</f>
        <v>S</v>
      </c>
      <c r="AA54" s="102" t="n">
        <v>24670</v>
      </c>
      <c r="AB54" s="89" t="s">
        <v>809</v>
      </c>
      <c r="AC54" s="84" t="s">
        <v>265</v>
      </c>
      <c r="AD54" s="90" t="s">
        <v>53</v>
      </c>
      <c r="AE54" s="90" t="s">
        <v>53</v>
      </c>
      <c r="AF54" s="91" t="e">
        <f aca="false">IF(AE54 &gt; 270,AE54 - 360,AE54)</f>
        <v>#VALUE!</v>
      </c>
      <c r="AG54" s="86"/>
    </row>
    <row r="55" customFormat="false" ht="14.25" hidden="false" customHeight="true" outlineLevel="0" collapsed="false">
      <c r="A55" s="92" t="s">
        <v>266</v>
      </c>
      <c r="B55" s="92" t="s">
        <v>266</v>
      </c>
      <c r="C55" s="92" t="s">
        <v>227</v>
      </c>
      <c r="D55" s="92" t="s">
        <v>46</v>
      </c>
      <c r="E55" s="92" t="s">
        <v>267</v>
      </c>
      <c r="F55" s="92" t="s">
        <v>267</v>
      </c>
      <c r="G55" s="93" t="n">
        <v>24672</v>
      </c>
      <c r="H55" s="94" t="n">
        <f aca="false">YEAR(G55)</f>
        <v>1967</v>
      </c>
      <c r="I55" s="95"/>
      <c r="J55" s="92" t="s">
        <v>268</v>
      </c>
      <c r="K55" s="92" t="s">
        <v>49</v>
      </c>
      <c r="L55" s="92" t="s">
        <v>124</v>
      </c>
      <c r="M55" s="105" t="s">
        <v>51</v>
      </c>
      <c r="N55" s="92" t="s">
        <v>810</v>
      </c>
      <c r="O55" s="94" t="s">
        <v>772</v>
      </c>
      <c r="P55" s="94"/>
      <c r="Q55" s="92" t="n">
        <v>230</v>
      </c>
      <c r="R55" s="92" t="s">
        <v>53</v>
      </c>
      <c r="S55" s="94" t="s">
        <v>773</v>
      </c>
      <c r="T55" s="94" t="s">
        <v>54</v>
      </c>
      <c r="U55" s="94" t="s">
        <v>784</v>
      </c>
      <c r="V55" s="92" t="s">
        <v>46</v>
      </c>
      <c r="W55" s="94"/>
      <c r="X55" s="94" t="s">
        <v>69</v>
      </c>
      <c r="Y55" s="94" t="s">
        <v>803</v>
      </c>
      <c r="Z55" s="94" t="str">
        <f aca="false">IF(OR(database!$Y55="M - Impacted (commanded)",database!$Y55="M - Impacted (unintentional)",database!$Y55="M - Impacted (orbit decade)",database!$Y55="M - Soft landed"),"S",IF(OR(database!$Y55="M - Orbit",database!$Y55="E - Orbit",database!$Y55="M - L2 Halo orbit"),"O",""))</f>
        <v>S</v>
      </c>
      <c r="AA55" s="105" t="s">
        <v>811</v>
      </c>
      <c r="AB55" s="98" t="s">
        <v>159</v>
      </c>
      <c r="AC55" s="92" t="s">
        <v>218</v>
      </c>
      <c r="AD55" s="99" t="s">
        <v>53</v>
      </c>
      <c r="AE55" s="99" t="s">
        <v>53</v>
      </c>
      <c r="AF55" s="100" t="e">
        <f aca="false">IF(AE55 &gt; 270,AE55 - 360,AE55)</f>
        <v>#VALUE!</v>
      </c>
      <c r="AG55" s="94"/>
    </row>
    <row r="56" customFormat="false" ht="14.25" hidden="false" customHeight="true" outlineLevel="0" collapsed="false">
      <c r="A56" s="84" t="s">
        <v>269</v>
      </c>
      <c r="B56" s="84" t="s">
        <v>269</v>
      </c>
      <c r="C56" s="84" t="s">
        <v>234</v>
      </c>
      <c r="D56" s="84" t="s">
        <v>46</v>
      </c>
      <c r="E56" s="84" t="s">
        <v>270</v>
      </c>
      <c r="F56" s="84" t="s">
        <v>270</v>
      </c>
      <c r="G56" s="85" t="n">
        <v>24685</v>
      </c>
      <c r="H56" s="86" t="n">
        <f aca="false">YEAR(G56)</f>
        <v>1967</v>
      </c>
      <c r="I56" s="87"/>
      <c r="J56" s="84" t="s">
        <v>236</v>
      </c>
      <c r="K56" s="84" t="s">
        <v>49</v>
      </c>
      <c r="L56" s="84" t="s">
        <v>124</v>
      </c>
      <c r="M56" s="104" t="s">
        <v>51</v>
      </c>
      <c r="N56" s="84" t="s">
        <v>771</v>
      </c>
      <c r="O56" s="86" t="s">
        <v>772</v>
      </c>
      <c r="P56" s="86"/>
      <c r="Q56" s="84" t="n">
        <v>385.6</v>
      </c>
      <c r="R56" s="84" t="n">
        <v>375</v>
      </c>
      <c r="S56" s="86" t="s">
        <v>773</v>
      </c>
      <c r="T56" s="86" t="s">
        <v>54</v>
      </c>
      <c r="U56" s="86" t="s">
        <v>784</v>
      </c>
      <c r="V56" s="84" t="s">
        <v>46</v>
      </c>
      <c r="W56" s="86"/>
      <c r="X56" s="86" t="s">
        <v>69</v>
      </c>
      <c r="Y56" s="86" t="s">
        <v>785</v>
      </c>
      <c r="Z56" s="86" t="str">
        <f aca="false">IF(OR(database!$Y56="M - Impacted (commanded)",database!$Y56="M - Impacted (unintentional)",database!$Y56="M - Impacted (orbit decade)",database!$Y56="M - Soft landed"),"S",IF(OR(database!$Y56="M - Orbit",database!$Y56="E - Orbit",database!$Y56="M - L2 Halo orbit"),"O",""))</f>
        <v>S</v>
      </c>
      <c r="AA56" s="102" t="n">
        <v>24868</v>
      </c>
      <c r="AB56" s="89" t="s">
        <v>200</v>
      </c>
      <c r="AC56" s="84" t="s">
        <v>271</v>
      </c>
      <c r="AD56" s="90" t="n">
        <v>-2.79</v>
      </c>
      <c r="AE56" s="90" t="n">
        <v>276.96</v>
      </c>
      <c r="AF56" s="91" t="n">
        <f aca="false">IF(AE56 &gt; 180,AE56 - 360,AE56)</f>
        <v>-83.04</v>
      </c>
      <c r="AG56" s="86"/>
    </row>
    <row r="57" customFormat="false" ht="14.25" hidden="false" customHeight="true" outlineLevel="0" collapsed="false">
      <c r="A57" s="92" t="s">
        <v>272</v>
      </c>
      <c r="B57" s="92" t="s">
        <v>272</v>
      </c>
      <c r="C57" s="92" t="s">
        <v>221</v>
      </c>
      <c r="D57" s="92" t="s">
        <v>46</v>
      </c>
      <c r="E57" s="92" t="s">
        <v>273</v>
      </c>
      <c r="F57" s="92" t="s">
        <v>273</v>
      </c>
      <c r="G57" s="93" t="n">
        <v>24723</v>
      </c>
      <c r="H57" s="94" t="n">
        <f aca="false">YEAR(G57)</f>
        <v>1967</v>
      </c>
      <c r="I57" s="95"/>
      <c r="J57" s="92" t="s">
        <v>223</v>
      </c>
      <c r="K57" s="92" t="s">
        <v>49</v>
      </c>
      <c r="L57" s="92" t="s">
        <v>124</v>
      </c>
      <c r="M57" s="105" t="s">
        <v>51</v>
      </c>
      <c r="N57" s="92" t="s">
        <v>777</v>
      </c>
      <c r="O57" s="94" t="s">
        <v>772</v>
      </c>
      <c r="P57" s="94"/>
      <c r="Q57" s="92" t="n">
        <v>303</v>
      </c>
      <c r="R57" s="92" t="s">
        <v>53</v>
      </c>
      <c r="S57" s="94" t="s">
        <v>795</v>
      </c>
      <c r="T57" s="94" t="s">
        <v>151</v>
      </c>
      <c r="U57" s="94" t="s">
        <v>784</v>
      </c>
      <c r="V57" s="92" t="s">
        <v>46</v>
      </c>
      <c r="W57" s="94"/>
      <c r="X57" s="94" t="s">
        <v>153</v>
      </c>
      <c r="Y57" s="94" t="s">
        <v>802</v>
      </c>
      <c r="Z57" s="94" t="str">
        <f aca="false">IF(OR(database!$Y123="M - Impacted (commanded)", database!$Y123="M - Impacted (unintentional)",database!$Y123="M - Impacted (orbit decade)",database!$Y123="M - Soft landed"),"S",IF(OR(database!$Y123="M - Orbit", database!$Y123="E - Orbit",database!$Y123="M - L2 Halo orbit"),"O",""))</f>
        <v>S</v>
      </c>
      <c r="AA57" s="103" t="n">
        <v>24726</v>
      </c>
      <c r="AB57" s="98" t="s">
        <v>167</v>
      </c>
      <c r="AC57" s="92" t="s">
        <v>168</v>
      </c>
      <c r="AD57" s="99" t="n">
        <v>1.4551</v>
      </c>
      <c r="AE57" s="99" t="n">
        <v>23.1943</v>
      </c>
      <c r="AF57" s="100" t="n">
        <f aca="false">IF(AE57 &gt; 180,AE57 - 360,AE57)</f>
        <v>23.1943</v>
      </c>
      <c r="AG57" s="94"/>
    </row>
    <row r="58" customFormat="false" ht="14.25" hidden="false" customHeight="true" outlineLevel="0" collapsed="false">
      <c r="A58" s="84" t="s">
        <v>274</v>
      </c>
      <c r="B58" s="84" t="s">
        <v>274</v>
      </c>
      <c r="C58" s="84" t="s">
        <v>221</v>
      </c>
      <c r="D58" s="84" t="s">
        <v>46</v>
      </c>
      <c r="E58" s="84" t="s">
        <v>275</v>
      </c>
      <c r="F58" s="84" t="s">
        <v>275</v>
      </c>
      <c r="G58" s="85" t="n">
        <v>24783</v>
      </c>
      <c r="H58" s="86" t="n">
        <f aca="false">YEAR(G58)</f>
        <v>1967</v>
      </c>
      <c r="I58" s="87"/>
      <c r="J58" s="84" t="s">
        <v>223</v>
      </c>
      <c r="K58" s="84" t="s">
        <v>49</v>
      </c>
      <c r="L58" s="84" t="s">
        <v>124</v>
      </c>
      <c r="M58" s="104" t="s">
        <v>51</v>
      </c>
      <c r="N58" s="84" t="s">
        <v>777</v>
      </c>
      <c r="O58" s="86" t="s">
        <v>772</v>
      </c>
      <c r="P58" s="86"/>
      <c r="Q58" s="84" t="n">
        <v>299.6</v>
      </c>
      <c r="R58" s="84" t="s">
        <v>53</v>
      </c>
      <c r="S58" s="86" t="s">
        <v>795</v>
      </c>
      <c r="T58" s="86" t="s">
        <v>151</v>
      </c>
      <c r="U58" s="86" t="s">
        <v>784</v>
      </c>
      <c r="V58" s="84" t="s">
        <v>46</v>
      </c>
      <c r="W58" s="86"/>
      <c r="X58" s="86" t="s">
        <v>153</v>
      </c>
      <c r="Y58" s="86" t="s">
        <v>802</v>
      </c>
      <c r="Z58" s="86" t="str">
        <f aca="false">IF(OR(database!$Y126="M - Impacted (commanded)", database!$Y126="M - Impacted (unintentional)",database!$Y126="M - Impacted (orbit decade)",database!$Y126="M - Soft landed"),"S",IF(OR(database!$Y126="M - Orbit", database!$Y126="E - Orbit",database!$Y126="M - L2 Halo orbit"),"O",""))</f>
        <v>S</v>
      </c>
      <c r="AA58" s="102" t="n">
        <v>24786</v>
      </c>
      <c r="AB58" s="89" t="s">
        <v>167</v>
      </c>
      <c r="AC58" s="84" t="s">
        <v>168</v>
      </c>
      <c r="AD58" s="90" t="n">
        <v>0.4742</v>
      </c>
      <c r="AE58" s="90" t="n">
        <v>358.5725</v>
      </c>
      <c r="AF58" s="91" t="n">
        <f aca="false">IF(AE58 &gt; 180,AE58 - 360,AE58)</f>
        <v>-1.42750000000001</v>
      </c>
      <c r="AG58" s="86"/>
    </row>
    <row r="59" customFormat="false" ht="14.25" hidden="false" customHeight="true" outlineLevel="0" collapsed="false">
      <c r="A59" s="92" t="s">
        <v>276</v>
      </c>
      <c r="B59" s="92" t="s">
        <v>276</v>
      </c>
      <c r="C59" s="92" t="s">
        <v>221</v>
      </c>
      <c r="D59" s="92" t="s">
        <v>46</v>
      </c>
      <c r="E59" s="92" t="s">
        <v>277</v>
      </c>
      <c r="F59" s="92" t="s">
        <v>277</v>
      </c>
      <c r="G59" s="93" t="n">
        <v>24844</v>
      </c>
      <c r="H59" s="94" t="n">
        <f aca="false">YEAR(G59)</f>
        <v>1968</v>
      </c>
      <c r="I59" s="95"/>
      <c r="J59" s="92" t="s">
        <v>223</v>
      </c>
      <c r="K59" s="92" t="s">
        <v>49</v>
      </c>
      <c r="L59" s="92" t="s">
        <v>124</v>
      </c>
      <c r="M59" s="105" t="s">
        <v>51</v>
      </c>
      <c r="N59" s="92" t="s">
        <v>777</v>
      </c>
      <c r="O59" s="94" t="s">
        <v>772</v>
      </c>
      <c r="P59" s="94"/>
      <c r="Q59" s="92" t="n">
        <v>305.7</v>
      </c>
      <c r="R59" s="92" t="s">
        <v>53</v>
      </c>
      <c r="S59" s="94" t="s">
        <v>795</v>
      </c>
      <c r="T59" s="94" t="s">
        <v>151</v>
      </c>
      <c r="U59" s="94" t="s">
        <v>784</v>
      </c>
      <c r="V59" s="92" t="s">
        <v>46</v>
      </c>
      <c r="W59" s="94"/>
      <c r="X59" s="94" t="s">
        <v>153</v>
      </c>
      <c r="Y59" s="94" t="s">
        <v>802</v>
      </c>
      <c r="Z59" s="94" t="str">
        <f aca="false">IF(OR(database!$Y127="M - Impacted (commanded)",database!$Y127="M - Impacted (unintentional)",database!$Y127="M - Impacted (orbit decade)",database!$Y127="M - Soft landed"),"S",IF(OR(database!$Y127="M - Orbit",database!$Y127="E - Orbit",database!$Y127="M - L2 Halo orbit"),"O",""))</f>
        <v>S</v>
      </c>
      <c r="AA59" s="103" t="n">
        <v>24847</v>
      </c>
      <c r="AB59" s="98" t="s">
        <v>167</v>
      </c>
      <c r="AC59" s="92" t="s">
        <v>168</v>
      </c>
      <c r="AD59" s="99" t="n">
        <v>-40.9812</v>
      </c>
      <c r="AE59" s="99" t="n">
        <v>348.4873</v>
      </c>
      <c r="AF59" s="100" t="n">
        <f aca="false">IF(AE59 &gt; 180,AE59 - 360,AE59)</f>
        <v>-11.5127</v>
      </c>
      <c r="AG59" s="94"/>
    </row>
    <row r="60" customFormat="false" ht="14.25" hidden="false" customHeight="true" outlineLevel="0" collapsed="false">
      <c r="A60" s="84" t="s">
        <v>278</v>
      </c>
      <c r="B60" s="84" t="s">
        <v>278</v>
      </c>
      <c r="C60" s="84" t="s">
        <v>62</v>
      </c>
      <c r="D60" s="84" t="s">
        <v>46</v>
      </c>
      <c r="E60" s="84" t="s">
        <v>63</v>
      </c>
      <c r="F60" s="84" t="s">
        <v>63</v>
      </c>
      <c r="G60" s="85" t="n">
        <v>24875</v>
      </c>
      <c r="H60" s="86" t="n">
        <f aca="false">YEAR(G60)</f>
        <v>1968</v>
      </c>
      <c r="I60" s="87"/>
      <c r="J60" s="87" t="s">
        <v>149</v>
      </c>
      <c r="K60" s="87" t="s">
        <v>65</v>
      </c>
      <c r="L60" s="84" t="s">
        <v>53</v>
      </c>
      <c r="M60" s="104" t="s">
        <v>66</v>
      </c>
      <c r="N60" s="84" t="s">
        <v>777</v>
      </c>
      <c r="O60" s="86" t="s">
        <v>772</v>
      </c>
      <c r="P60" s="86" t="s">
        <v>63</v>
      </c>
      <c r="Q60" s="84" t="s">
        <v>53</v>
      </c>
      <c r="R60" s="84" t="s">
        <v>53</v>
      </c>
      <c r="S60" s="86" t="s">
        <v>773</v>
      </c>
      <c r="T60" s="86" t="s">
        <v>54</v>
      </c>
      <c r="U60" s="86" t="s">
        <v>774</v>
      </c>
      <c r="V60" s="86" t="s">
        <v>775</v>
      </c>
      <c r="W60" s="86" t="s">
        <v>46</v>
      </c>
      <c r="X60" s="86" t="s">
        <v>53</v>
      </c>
      <c r="Y60" s="86" t="s">
        <v>776</v>
      </c>
      <c r="Z60" s="86" t="str">
        <f aca="false">IF(OR(database!$Y60="M - Impacted (commanded)", database!$Y60="M - Impacted (unintentional)",database!$Y60="M - Impacted (orbit decade)",database!$Y60="M - Soft landed"),"S",IF(OR(database!$Y60="M - Orbit", database!$Y60="E - Orbit",database!$Y60="M - L2 Halo orbit"),"O",""))</f>
        <v/>
      </c>
      <c r="AA60" s="87" t="n">
        <v>24875</v>
      </c>
      <c r="AB60" s="89"/>
      <c r="AC60" s="84"/>
      <c r="AD60" s="90"/>
      <c r="AE60" s="90"/>
      <c r="AF60" s="91" t="n">
        <f aca="false">IF(AE60 &gt; 270,AE60 - 360,AE60)</f>
        <v>0</v>
      </c>
      <c r="AG60" s="86" t="s">
        <v>812</v>
      </c>
    </row>
    <row r="61" customFormat="false" ht="14.25" hidden="false" customHeight="true" outlineLevel="0" collapsed="false">
      <c r="A61" s="92" t="s">
        <v>279</v>
      </c>
      <c r="B61" s="92" t="s">
        <v>279</v>
      </c>
      <c r="C61" s="92" t="s">
        <v>62</v>
      </c>
      <c r="D61" s="92" t="s">
        <v>46</v>
      </c>
      <c r="E61" s="92" t="s">
        <v>280</v>
      </c>
      <c r="F61" s="92" t="s">
        <v>280</v>
      </c>
      <c r="G61" s="93" t="n">
        <v>24935</v>
      </c>
      <c r="H61" s="94" t="n">
        <f aca="false">YEAR(G61)</f>
        <v>1968</v>
      </c>
      <c r="I61" s="95"/>
      <c r="J61" s="92" t="s">
        <v>157</v>
      </c>
      <c r="K61" s="92" t="s">
        <v>65</v>
      </c>
      <c r="L61" s="92" t="s">
        <v>53</v>
      </c>
      <c r="M61" s="105" t="s">
        <v>66</v>
      </c>
      <c r="N61" s="92" t="s">
        <v>771</v>
      </c>
      <c r="O61" s="94" t="s">
        <v>772</v>
      </c>
      <c r="P61" s="94"/>
      <c r="Q61" s="92" t="n">
        <v>1700</v>
      </c>
      <c r="R61" s="92" t="s">
        <v>53</v>
      </c>
      <c r="S61" s="94" t="s">
        <v>773</v>
      </c>
      <c r="T61" s="94" t="s">
        <v>54</v>
      </c>
      <c r="U61" s="94" t="s">
        <v>784</v>
      </c>
      <c r="V61" s="92" t="s">
        <v>46</v>
      </c>
      <c r="W61" s="94"/>
      <c r="X61" s="94" t="s">
        <v>69</v>
      </c>
      <c r="Y61" s="94" t="s">
        <v>803</v>
      </c>
      <c r="Z61" s="94" t="str">
        <f aca="false">IF(OR(database!$Y61="M - Impacted (commanded)",database!$Y61="M - Impacted (unintentional)",database!$Y61="M - Impacted (orbit decade)",database!$Y61="M - Soft landed"),"S",IF(OR(database!$Y61="M - Orbit",database!$Y61="E - Orbit",database!$Y61="M - L2 Halo orbit"),"O",""))</f>
        <v>S</v>
      </c>
      <c r="AA61" s="95" t="s">
        <v>794</v>
      </c>
      <c r="AB61" s="98"/>
      <c r="AC61" s="92" t="s">
        <v>218</v>
      </c>
      <c r="AD61" s="99" t="s">
        <v>53</v>
      </c>
      <c r="AE61" s="99" t="s">
        <v>53</v>
      </c>
      <c r="AF61" s="100" t="e">
        <f aca="false">IF(AE61 &gt; 270,AE61 - 360,AE61)</f>
        <v>#VALUE!</v>
      </c>
      <c r="AG61" s="94"/>
    </row>
    <row r="62" customFormat="false" ht="14.25" hidden="false" customHeight="true" outlineLevel="0" collapsed="false">
      <c r="A62" s="84" t="s">
        <v>281</v>
      </c>
      <c r="B62" s="84" t="s">
        <v>281</v>
      </c>
      <c r="C62" s="84" t="s">
        <v>195</v>
      </c>
      <c r="D62" s="84" t="s">
        <v>46</v>
      </c>
      <c r="E62" s="84" t="s">
        <v>63</v>
      </c>
      <c r="F62" s="84" t="s">
        <v>63</v>
      </c>
      <c r="G62" s="85" t="n">
        <v>24950</v>
      </c>
      <c r="H62" s="86" t="n">
        <f aca="false">YEAR(G62)</f>
        <v>1968</v>
      </c>
      <c r="I62" s="87"/>
      <c r="J62" s="87" t="s">
        <v>282</v>
      </c>
      <c r="K62" s="87" t="s">
        <v>65</v>
      </c>
      <c r="L62" s="84" t="s">
        <v>53</v>
      </c>
      <c r="M62" s="104" t="s">
        <v>66</v>
      </c>
      <c r="N62" s="84" t="s">
        <v>813</v>
      </c>
      <c r="O62" s="86" t="s">
        <v>772</v>
      </c>
      <c r="P62" s="86" t="s">
        <v>63</v>
      </c>
      <c r="Q62" s="84" t="s">
        <v>53</v>
      </c>
      <c r="R62" s="84" t="s">
        <v>53</v>
      </c>
      <c r="S62" s="86" t="s">
        <v>814</v>
      </c>
      <c r="T62" s="86" t="s">
        <v>85</v>
      </c>
      <c r="U62" s="86" t="s">
        <v>774</v>
      </c>
      <c r="V62" s="86" t="s">
        <v>775</v>
      </c>
      <c r="W62" s="86" t="s">
        <v>46</v>
      </c>
      <c r="X62" s="86" t="s">
        <v>284</v>
      </c>
      <c r="Y62" s="86" t="s">
        <v>776</v>
      </c>
      <c r="Z62" s="86" t="str">
        <f aca="false">IF(OR(database!$Y62="M - Impacted (commanded)",database!$Y62="M - Impacted (unintentional)",database!$Y62="M - Impacted (orbit decade)",database!$Y62="M - Soft landed"),"S",IF(OR(database!$Y62="M - Orbit",database!$Y62="E - Orbit",database!$Y62="M - L2 Halo orbit"),"O",""))</f>
        <v/>
      </c>
      <c r="AA62" s="87" t="n">
        <v>24950</v>
      </c>
      <c r="AB62" s="89"/>
      <c r="AC62" s="84"/>
      <c r="AD62" s="90"/>
      <c r="AE62" s="90"/>
      <c r="AF62" s="91" t="n">
        <f aca="false">IF(AE62 &gt; 270,AE62 - 360,AE62)</f>
        <v>0</v>
      </c>
      <c r="AG62" s="86" t="s">
        <v>812</v>
      </c>
    </row>
    <row r="63" customFormat="false" ht="14.25" hidden="false" customHeight="true" outlineLevel="0" collapsed="false">
      <c r="A63" s="92" t="s">
        <v>285</v>
      </c>
      <c r="B63" s="92" t="s">
        <v>285</v>
      </c>
      <c r="C63" s="92" t="s">
        <v>195</v>
      </c>
      <c r="D63" s="92" t="s">
        <v>46</v>
      </c>
      <c r="E63" s="92" t="s">
        <v>286</v>
      </c>
      <c r="F63" s="92" t="s">
        <v>286</v>
      </c>
      <c r="G63" s="93" t="n">
        <v>25095</v>
      </c>
      <c r="H63" s="94" t="n">
        <f aca="false">YEAR(G63)</f>
        <v>1968</v>
      </c>
      <c r="I63" s="95"/>
      <c r="J63" s="92" t="s">
        <v>287</v>
      </c>
      <c r="K63" s="92" t="s">
        <v>65</v>
      </c>
      <c r="L63" s="92" t="s">
        <v>53</v>
      </c>
      <c r="M63" s="105" t="s">
        <v>66</v>
      </c>
      <c r="N63" s="92" t="s">
        <v>777</v>
      </c>
      <c r="O63" s="94" t="s">
        <v>772</v>
      </c>
      <c r="P63" s="94"/>
      <c r="Q63" s="92" t="n">
        <v>5375</v>
      </c>
      <c r="R63" s="92" t="s">
        <v>53</v>
      </c>
      <c r="S63" s="94" t="s">
        <v>773</v>
      </c>
      <c r="T63" s="94" t="s">
        <v>85</v>
      </c>
      <c r="U63" s="94" t="s">
        <v>784</v>
      </c>
      <c r="V63" s="92" t="s">
        <v>46</v>
      </c>
      <c r="W63" s="94" t="s">
        <v>288</v>
      </c>
      <c r="X63" s="94" t="s">
        <v>284</v>
      </c>
      <c r="Y63" s="94" t="s">
        <v>815</v>
      </c>
      <c r="Z63" s="94" t="str">
        <f aca="false">IF(OR(database!$Y63="M - Impacted (commanded)",database!$Y63="M - Impacted (unintentional)",database!$Y63="M - Impacted (orbit decade)",database!$Y63="M - Soft landed"),"S",IF(OR(database!$Y63="M - Orbit",database!$Y63="E - Orbit",database!$Y63="M - L2 Halo orbit"),"O",""))</f>
        <v/>
      </c>
      <c r="AA63" s="103" t="n">
        <v>25102</v>
      </c>
      <c r="AB63" s="98"/>
      <c r="AC63" s="92"/>
      <c r="AD63" s="99"/>
      <c r="AE63" s="99"/>
      <c r="AF63" s="100" t="n">
        <f aca="false">IF(AE63 &gt; 270,AE63 - 360,AE63)</f>
        <v>0</v>
      </c>
      <c r="AG63" s="94"/>
    </row>
    <row r="64" customFormat="false" ht="14.25" hidden="false" customHeight="true" outlineLevel="0" collapsed="false">
      <c r="A64" s="84" t="s">
        <v>290</v>
      </c>
      <c r="B64" s="84" t="s">
        <v>290</v>
      </c>
      <c r="C64" s="84" t="s">
        <v>195</v>
      </c>
      <c r="D64" s="84" t="s">
        <v>46</v>
      </c>
      <c r="E64" s="84" t="s">
        <v>291</v>
      </c>
      <c r="F64" s="84" t="s">
        <v>291</v>
      </c>
      <c r="G64" s="85" t="n">
        <v>25152</v>
      </c>
      <c r="H64" s="86" t="n">
        <f aca="false">YEAR(G64)</f>
        <v>1968</v>
      </c>
      <c r="I64" s="87"/>
      <c r="J64" s="84" t="s">
        <v>287</v>
      </c>
      <c r="K64" s="84" t="s">
        <v>65</v>
      </c>
      <c r="L64" s="84" t="s">
        <v>53</v>
      </c>
      <c r="M64" s="104" t="s">
        <v>66</v>
      </c>
      <c r="N64" s="84" t="s">
        <v>777</v>
      </c>
      <c r="O64" s="86" t="s">
        <v>772</v>
      </c>
      <c r="P64" s="86"/>
      <c r="Q64" s="84" t="n">
        <v>5375</v>
      </c>
      <c r="R64" s="84" t="s">
        <v>53</v>
      </c>
      <c r="S64" s="86" t="s">
        <v>773</v>
      </c>
      <c r="T64" s="86" t="s">
        <v>85</v>
      </c>
      <c r="U64" s="86" t="s">
        <v>784</v>
      </c>
      <c r="V64" s="84" t="s">
        <v>46</v>
      </c>
      <c r="W64" s="86" t="s">
        <v>292</v>
      </c>
      <c r="X64" s="86" t="s">
        <v>284</v>
      </c>
      <c r="Y64" s="86" t="s">
        <v>815</v>
      </c>
      <c r="Z64" s="86" t="str">
        <f aca="false">IF(OR(database!$Y64="M - Impacted (commanded)",database!$Y64="M - Impacted (unintentional)",database!$Y64="M - Impacted (orbit decade)",database!$Y64="M - Soft landed"),"S",IF(OR(database!$Y64="M - Orbit",database!$Y64="E - Orbit",database!$Y64="M - L2 Halo orbit"),"O",""))</f>
        <v/>
      </c>
      <c r="AA64" s="102" t="n">
        <v>25159</v>
      </c>
      <c r="AB64" s="89"/>
      <c r="AC64" s="84"/>
      <c r="AD64" s="90"/>
      <c r="AE64" s="90"/>
      <c r="AF64" s="91" t="n">
        <f aca="false">IF(AE64 &gt; 270,AE64 - 360,AE64)</f>
        <v>0</v>
      </c>
      <c r="AG64" s="86"/>
    </row>
    <row r="65" customFormat="false" ht="14.25" hidden="false" customHeight="true" outlineLevel="0" collapsed="false">
      <c r="A65" s="92" t="s">
        <v>816</v>
      </c>
      <c r="B65" s="92" t="s">
        <v>294</v>
      </c>
      <c r="C65" s="92" t="s">
        <v>295</v>
      </c>
      <c r="D65" s="92" t="s">
        <v>46</v>
      </c>
      <c r="E65" s="92" t="s">
        <v>296</v>
      </c>
      <c r="F65" s="92" t="s">
        <v>296</v>
      </c>
      <c r="G65" s="93" t="n">
        <v>25193</v>
      </c>
      <c r="H65" s="94" t="n">
        <f aca="false">YEAR(G65)</f>
        <v>1968</v>
      </c>
      <c r="I65" s="95"/>
      <c r="J65" s="95" t="s">
        <v>297</v>
      </c>
      <c r="K65" s="92" t="s">
        <v>49</v>
      </c>
      <c r="L65" s="92" t="s">
        <v>298</v>
      </c>
      <c r="M65" s="105" t="s">
        <v>51</v>
      </c>
      <c r="N65" s="92" t="s">
        <v>817</v>
      </c>
      <c r="O65" s="94" t="s">
        <v>772</v>
      </c>
      <c r="P65" s="94" t="s">
        <v>55</v>
      </c>
      <c r="Q65" s="92" t="n">
        <v>28817</v>
      </c>
      <c r="R65" s="92" t="s">
        <v>53</v>
      </c>
      <c r="S65" s="94" t="s">
        <v>818</v>
      </c>
      <c r="T65" s="94" t="s">
        <v>54</v>
      </c>
      <c r="U65" s="92" t="s">
        <v>784</v>
      </c>
      <c r="V65" s="92" t="s">
        <v>46</v>
      </c>
      <c r="W65" s="94" t="s">
        <v>819</v>
      </c>
      <c r="X65" s="94" t="s">
        <v>284</v>
      </c>
      <c r="Y65" s="94" t="s">
        <v>815</v>
      </c>
      <c r="Z65" s="94" t="str">
        <f aca="false">IF(OR(database!$Y65="M - Impacted (commanded)",database!$Y65="M - Impacted (unintentional)",database!$Y65="M - Impacted (orbit decade)",database!$Y65="M - Soft landed"),"S",IF(OR(database!$Y65="M - Orbit",database!$Y65="E - Orbit",database!$Y65="M - L2 Halo orbit"),"O",""))</f>
        <v/>
      </c>
      <c r="AA65" s="95" t="n">
        <v>25199</v>
      </c>
      <c r="AB65" s="98"/>
      <c r="AC65" s="92"/>
      <c r="AD65" s="99"/>
      <c r="AE65" s="99"/>
      <c r="AF65" s="100" t="n">
        <f aca="false">IF(AE65 &gt; 270,AE65 - 360,AE65)</f>
        <v>0</v>
      </c>
      <c r="AG65" s="94" t="s">
        <v>812</v>
      </c>
    </row>
    <row r="66" customFormat="false" ht="14.25" hidden="false" customHeight="true" outlineLevel="0" collapsed="false">
      <c r="A66" s="84" t="s">
        <v>301</v>
      </c>
      <c r="B66" s="84" t="s">
        <v>294</v>
      </c>
      <c r="C66" s="84" t="s">
        <v>295</v>
      </c>
      <c r="D66" s="84" t="s">
        <v>46</v>
      </c>
      <c r="E66" s="84" t="s">
        <v>302</v>
      </c>
      <c r="F66" s="84" t="s">
        <v>302</v>
      </c>
      <c r="G66" s="85" t="n">
        <v>25193</v>
      </c>
      <c r="H66" s="86" t="n">
        <f aca="false">YEAR(G66)</f>
        <v>1968</v>
      </c>
      <c r="I66" s="87"/>
      <c r="J66" s="87" t="s">
        <v>297</v>
      </c>
      <c r="K66" s="84" t="s">
        <v>49</v>
      </c>
      <c r="L66" s="84" t="s">
        <v>298</v>
      </c>
      <c r="M66" s="104" t="s">
        <v>51</v>
      </c>
      <c r="N66" s="84" t="s">
        <v>817</v>
      </c>
      <c r="O66" s="86" t="s">
        <v>772</v>
      </c>
      <c r="P66" s="86"/>
      <c r="Q66" s="84" t="n">
        <v>13300</v>
      </c>
      <c r="R66" s="84" t="s">
        <v>53</v>
      </c>
      <c r="S66" s="86" t="s">
        <v>786</v>
      </c>
      <c r="T66" s="86" t="s">
        <v>85</v>
      </c>
      <c r="U66" s="84" t="s">
        <v>784</v>
      </c>
      <c r="V66" s="84" t="s">
        <v>46</v>
      </c>
      <c r="W66" s="86"/>
      <c r="X66" s="86" t="s">
        <v>86</v>
      </c>
      <c r="Y66" s="86" t="s">
        <v>783</v>
      </c>
      <c r="Z66" s="86" t="str">
        <f aca="false">IF(OR(database!$Y66="M - Impacted (commanded)",database!$Y66="M - Impacted (unintentional)",database!$Y66="M - Impacted (orbit decade)",database!$Y66="M - Soft landed"),"S",IF(OR(database!$Y66="M - Orbit",database!$Y66="E - Orbit",database!$Y66="M - L2 Halo orbit"),"O",""))</f>
        <v/>
      </c>
      <c r="AA66" s="87" t="n">
        <v>25196</v>
      </c>
      <c r="AB66" s="89"/>
      <c r="AC66" s="84"/>
      <c r="AD66" s="90"/>
      <c r="AE66" s="90"/>
      <c r="AF66" s="91" t="n">
        <f aca="false">IF(AE66 &gt; 270,AE66 - 360,AE66)</f>
        <v>0</v>
      </c>
      <c r="AG66" s="86" t="s">
        <v>812</v>
      </c>
    </row>
    <row r="67" customFormat="false" ht="14.25" hidden="false" customHeight="true" outlineLevel="0" collapsed="false">
      <c r="A67" s="92" t="s">
        <v>305</v>
      </c>
      <c r="B67" s="92" t="s">
        <v>305</v>
      </c>
      <c r="C67" s="92" t="s">
        <v>195</v>
      </c>
      <c r="D67" s="92" t="s">
        <v>46</v>
      </c>
      <c r="E67" s="92" t="s">
        <v>63</v>
      </c>
      <c r="F67" s="92" t="s">
        <v>63</v>
      </c>
      <c r="G67" s="93" t="n">
        <v>25223</v>
      </c>
      <c r="H67" s="94" t="n">
        <f aca="false">YEAR(G67)</f>
        <v>1969</v>
      </c>
      <c r="I67" s="95"/>
      <c r="J67" s="95" t="s">
        <v>282</v>
      </c>
      <c r="K67" s="95" t="s">
        <v>65</v>
      </c>
      <c r="L67" s="92" t="s">
        <v>53</v>
      </c>
      <c r="M67" s="105" t="s">
        <v>66</v>
      </c>
      <c r="N67" s="92" t="s">
        <v>813</v>
      </c>
      <c r="O67" s="94" t="s">
        <v>772</v>
      </c>
      <c r="P67" s="94" t="s">
        <v>63</v>
      </c>
      <c r="Q67" s="92" t="s">
        <v>53</v>
      </c>
      <c r="R67" s="92" t="s">
        <v>53</v>
      </c>
      <c r="S67" s="94" t="s">
        <v>814</v>
      </c>
      <c r="T67" s="94" t="s">
        <v>85</v>
      </c>
      <c r="U67" s="94" t="s">
        <v>774</v>
      </c>
      <c r="V67" s="94" t="s">
        <v>775</v>
      </c>
      <c r="W67" s="94" t="s">
        <v>46</v>
      </c>
      <c r="X67" s="94" t="s">
        <v>284</v>
      </c>
      <c r="Y67" s="94" t="s">
        <v>776</v>
      </c>
      <c r="Z67" s="94" t="str">
        <f aca="false">IF(OR(database!$Y67="M - Impacted (commanded)",database!$Y67="M - Impacted (unintentional)",database!$Y67="M - Impacted (orbit decade)",database!$Y67="M - Soft landed"),"S",IF(OR(database!$Y67="M - Orbit",database!$Y67="E - Orbit",database!$Y67="M - L2 Halo orbit"),"O",""))</f>
        <v/>
      </c>
      <c r="AA67" s="95" t="n">
        <v>25223</v>
      </c>
      <c r="AB67" s="98"/>
      <c r="AC67" s="92"/>
      <c r="AD67" s="99"/>
      <c r="AE67" s="99"/>
      <c r="AF67" s="100" t="n">
        <f aca="false">IF(AE67 &gt; 270,AE67 - 360,AE67)</f>
        <v>0</v>
      </c>
      <c r="AG67" s="94" t="s">
        <v>812</v>
      </c>
    </row>
    <row r="68" customFormat="false" ht="14.25" hidden="false" customHeight="true" outlineLevel="0" collapsed="false">
      <c r="A68" s="84" t="s">
        <v>306</v>
      </c>
      <c r="B68" s="84" t="s">
        <v>306</v>
      </c>
      <c r="C68" s="84" t="s">
        <v>62</v>
      </c>
      <c r="D68" s="84" t="s">
        <v>46</v>
      </c>
      <c r="E68" s="84" t="s">
        <v>63</v>
      </c>
      <c r="F68" s="84" t="s">
        <v>63</v>
      </c>
      <c r="G68" s="85" t="n">
        <v>25253</v>
      </c>
      <c r="H68" s="86" t="n">
        <f aca="false">YEAR(G68)</f>
        <v>1969</v>
      </c>
      <c r="I68" s="87"/>
      <c r="J68" s="87" t="s">
        <v>282</v>
      </c>
      <c r="K68" s="87" t="s">
        <v>65</v>
      </c>
      <c r="L68" s="84" t="s">
        <v>53</v>
      </c>
      <c r="M68" s="104" t="s">
        <v>66</v>
      </c>
      <c r="N68" s="84" t="s">
        <v>777</v>
      </c>
      <c r="O68" s="86" t="s">
        <v>772</v>
      </c>
      <c r="P68" s="86" t="s">
        <v>63</v>
      </c>
      <c r="Q68" s="84" t="s">
        <v>53</v>
      </c>
      <c r="R68" s="84" t="s">
        <v>53</v>
      </c>
      <c r="S68" s="86" t="s">
        <v>795</v>
      </c>
      <c r="T68" s="86" t="s">
        <v>151</v>
      </c>
      <c r="U68" s="86" t="s">
        <v>774</v>
      </c>
      <c r="V68" s="86" t="s">
        <v>775</v>
      </c>
      <c r="W68" s="86" t="s">
        <v>46</v>
      </c>
      <c r="X68" s="86" t="s">
        <v>153</v>
      </c>
      <c r="Y68" s="86" t="s">
        <v>776</v>
      </c>
      <c r="Z68" s="86" t="str">
        <f aca="false">IF(OR(database!$Y68="M - Impacted (commanded)",database!$Y68="M - Impacted (unintentional)",database!$Y68="M - Impacted (orbit decade)",database!$Y68="M - Soft landed"),"S",IF(OR(database!$Y68="M - Orbit",database!$Y68="E - Orbit",database!$Y68="M - L2 Halo orbit"),"O",""))</f>
        <v/>
      </c>
      <c r="AA68" s="87" t="n">
        <v>25253</v>
      </c>
      <c r="AB68" s="89"/>
      <c r="AC68" s="84"/>
      <c r="AD68" s="90"/>
      <c r="AE68" s="90"/>
      <c r="AF68" s="91" t="n">
        <f aca="false">IF(AE68 &gt; 270,AE68 - 360,AE68)</f>
        <v>0</v>
      </c>
      <c r="AG68" s="86" t="s">
        <v>812</v>
      </c>
    </row>
    <row r="69" customFormat="false" ht="14.25" hidden="false" customHeight="true" outlineLevel="0" collapsed="false">
      <c r="A69" s="92" t="s">
        <v>307</v>
      </c>
      <c r="B69" s="92" t="s">
        <v>306</v>
      </c>
      <c r="C69" s="92" t="s">
        <v>62</v>
      </c>
      <c r="D69" s="92" t="s">
        <v>306</v>
      </c>
      <c r="E69" s="92" t="s">
        <v>63</v>
      </c>
      <c r="F69" s="92" t="s">
        <v>63</v>
      </c>
      <c r="G69" s="93" t="n">
        <v>25253</v>
      </c>
      <c r="H69" s="94" t="n">
        <f aca="false">YEAR(G69)</f>
        <v>1969</v>
      </c>
      <c r="I69" s="95"/>
      <c r="J69" s="95" t="s">
        <v>282</v>
      </c>
      <c r="K69" s="95" t="s">
        <v>65</v>
      </c>
      <c r="L69" s="92" t="s">
        <v>53</v>
      </c>
      <c r="M69" s="105" t="s">
        <v>66</v>
      </c>
      <c r="N69" s="92" t="s">
        <v>777</v>
      </c>
      <c r="O69" s="94" t="s">
        <v>772</v>
      </c>
      <c r="P69" s="94" t="s">
        <v>63</v>
      </c>
      <c r="Q69" s="92" t="s">
        <v>53</v>
      </c>
      <c r="R69" s="92" t="s">
        <v>53</v>
      </c>
      <c r="S69" s="94" t="s">
        <v>820</v>
      </c>
      <c r="T69" s="94" t="s">
        <v>309</v>
      </c>
      <c r="U69" s="94" t="s">
        <v>774</v>
      </c>
      <c r="V69" s="94" t="s">
        <v>775</v>
      </c>
      <c r="W69" s="94" t="s">
        <v>310</v>
      </c>
      <c r="X69" s="94" t="s">
        <v>153</v>
      </c>
      <c r="Y69" s="94" t="s">
        <v>776</v>
      </c>
      <c r="Z69" s="94" t="str">
        <f aca="false">IF(OR(database!$Y69="M - Impacted (commanded)",database!$Y69="M - Impacted (unintentional)",database!$Y69="M - Impacted (orbit decade)",database!$Y69="M - Soft landed"),"S",IF(OR(database!$Y69="M - Orbit",database!$Y69="E - Orbit",database!$Y69="M - L2 Halo orbit"),"O",""))</f>
        <v/>
      </c>
      <c r="AA69" s="95" t="n">
        <v>25253</v>
      </c>
      <c r="AB69" s="98"/>
      <c r="AC69" s="92"/>
      <c r="AD69" s="99"/>
      <c r="AE69" s="99"/>
      <c r="AF69" s="100" t="n">
        <f aca="false">IF(AE69 &gt; 270,AE69 - 360,AE69)</f>
        <v>0</v>
      </c>
      <c r="AG69" s="94" t="s">
        <v>812</v>
      </c>
    </row>
    <row r="70" customFormat="false" ht="14.25" hidden="false" customHeight="true" outlineLevel="0" collapsed="false">
      <c r="A70" s="84" t="s">
        <v>311</v>
      </c>
      <c r="B70" s="84" t="s">
        <v>311</v>
      </c>
      <c r="C70" s="84" t="s">
        <v>195</v>
      </c>
      <c r="D70" s="84" t="s">
        <v>46</v>
      </c>
      <c r="E70" s="84" t="s">
        <v>63</v>
      </c>
      <c r="F70" s="84" t="s">
        <v>63</v>
      </c>
      <c r="G70" s="85" t="n">
        <v>25255</v>
      </c>
      <c r="H70" s="86" t="n">
        <f aca="false">YEAR(G70)</f>
        <v>1969</v>
      </c>
      <c r="I70" s="87"/>
      <c r="J70" s="87" t="s">
        <v>312</v>
      </c>
      <c r="K70" s="87" t="s">
        <v>65</v>
      </c>
      <c r="L70" s="84" t="s">
        <v>53</v>
      </c>
      <c r="M70" s="104" t="s">
        <v>66</v>
      </c>
      <c r="N70" s="84" t="s">
        <v>777</v>
      </c>
      <c r="O70" s="86" t="s">
        <v>772</v>
      </c>
      <c r="P70" s="86" t="s">
        <v>63</v>
      </c>
      <c r="Q70" s="84" t="s">
        <v>53</v>
      </c>
      <c r="R70" s="84" t="s">
        <v>53</v>
      </c>
      <c r="S70" s="86" t="s">
        <v>814</v>
      </c>
      <c r="T70" s="86" t="s">
        <v>54</v>
      </c>
      <c r="U70" s="86" t="s">
        <v>774</v>
      </c>
      <c r="V70" s="86" t="s">
        <v>775</v>
      </c>
      <c r="W70" s="86" t="s">
        <v>821</v>
      </c>
      <c r="X70" s="86" t="s">
        <v>53</v>
      </c>
      <c r="Y70" s="86" t="s">
        <v>776</v>
      </c>
      <c r="Z70" s="86" t="str">
        <f aca="false">IF(OR(database!$Y70="M - Impacted (commanded)",database!$Y70="M - Impacted (unintentional)",database!$Y70="M - Impacted (orbit decade)",database!$Y70="M - Soft landed"),"S",IF(OR(database!$Y70="M - Orbit",database!$Y70="E - Orbit",database!$Y70="M - L2 Halo orbit"),"O",""))</f>
        <v/>
      </c>
      <c r="AA70" s="87" t="n">
        <v>25255</v>
      </c>
      <c r="AB70" s="89"/>
      <c r="AC70" s="84"/>
      <c r="AD70" s="90"/>
      <c r="AE70" s="90"/>
      <c r="AF70" s="91" t="n">
        <f aca="false">IF(AE70 &gt; 270,AE70 - 360,AE70)</f>
        <v>0</v>
      </c>
      <c r="AG70" s="86" t="s">
        <v>812</v>
      </c>
    </row>
    <row r="71" customFormat="false" ht="14.25" hidden="false" customHeight="true" outlineLevel="0" collapsed="false">
      <c r="A71" s="92" t="s">
        <v>313</v>
      </c>
      <c r="B71" s="92" t="s">
        <v>314</v>
      </c>
      <c r="C71" s="92" t="s">
        <v>62</v>
      </c>
      <c r="D71" s="92" t="s">
        <v>46</v>
      </c>
      <c r="E71" s="92" t="s">
        <v>63</v>
      </c>
      <c r="F71" s="92" t="s">
        <v>63</v>
      </c>
      <c r="G71" s="93" t="n">
        <v>25308</v>
      </c>
      <c r="H71" s="94" t="n">
        <f aca="false">YEAR(G71)</f>
        <v>1969</v>
      </c>
      <c r="I71" s="95"/>
      <c r="J71" s="95" t="s">
        <v>282</v>
      </c>
      <c r="K71" s="95" t="s">
        <v>65</v>
      </c>
      <c r="L71" s="92" t="s">
        <v>53</v>
      </c>
      <c r="M71" s="105" t="s">
        <v>66</v>
      </c>
      <c r="N71" s="92" t="s">
        <v>777</v>
      </c>
      <c r="O71" s="94" t="s">
        <v>772</v>
      </c>
      <c r="P71" s="94" t="s">
        <v>63</v>
      </c>
      <c r="Q71" s="97" t="n">
        <v>1880</v>
      </c>
      <c r="R71" s="92" t="s">
        <v>53</v>
      </c>
      <c r="S71" s="94" t="s">
        <v>822</v>
      </c>
      <c r="T71" s="94" t="s">
        <v>316</v>
      </c>
      <c r="U71" s="94" t="s">
        <v>774</v>
      </c>
      <c r="V71" s="94" t="s">
        <v>775</v>
      </c>
      <c r="W71" s="94" t="s">
        <v>823</v>
      </c>
      <c r="X71" s="94" t="s">
        <v>153</v>
      </c>
      <c r="Y71" s="94" t="s">
        <v>776</v>
      </c>
      <c r="Z71" s="94" t="str">
        <f aca="false">IF(OR(database!$Y71="M - Impacted (commanded)",database!$Y71="M - Impacted (unintentional)",database!$Y71="M - Impacted (orbit decade)",database!$Y71="M - Soft landed"),"S",IF(OR(database!$Y71="M - Orbit",database!$Y71="E - Orbit",database!$Y71="M - L2 Halo orbit"),"O",""))</f>
        <v/>
      </c>
      <c r="AA71" s="95" t="n">
        <v>25308</v>
      </c>
      <c r="AB71" s="98"/>
      <c r="AC71" s="92"/>
      <c r="AD71" s="99"/>
      <c r="AE71" s="99"/>
      <c r="AF71" s="100" t="n">
        <f aca="false">IF(AE71 &gt; 270,AE71 - 360,AE71)</f>
        <v>0</v>
      </c>
      <c r="AG71" s="94" t="s">
        <v>812</v>
      </c>
    </row>
    <row r="72" customFormat="false" ht="14.25" hidden="false" customHeight="true" outlineLevel="0" collapsed="false">
      <c r="A72" s="84" t="s">
        <v>317</v>
      </c>
      <c r="B72" s="84" t="s">
        <v>314</v>
      </c>
      <c r="C72" s="84" t="s">
        <v>62</v>
      </c>
      <c r="D72" s="84" t="s">
        <v>46</v>
      </c>
      <c r="E72" s="84" t="s">
        <v>63</v>
      </c>
      <c r="F72" s="84" t="s">
        <v>63</v>
      </c>
      <c r="G72" s="85" t="n">
        <v>25308</v>
      </c>
      <c r="H72" s="86" t="n">
        <f aca="false">YEAR(G72)</f>
        <v>1969</v>
      </c>
      <c r="I72" s="87"/>
      <c r="J72" s="87" t="s">
        <v>282</v>
      </c>
      <c r="K72" s="87" t="s">
        <v>65</v>
      </c>
      <c r="L72" s="84" t="s">
        <v>53</v>
      </c>
      <c r="M72" s="104" t="s">
        <v>66</v>
      </c>
      <c r="N72" s="84" t="s">
        <v>777</v>
      </c>
      <c r="O72" s="86" t="s">
        <v>772</v>
      </c>
      <c r="P72" s="86" t="s">
        <v>63</v>
      </c>
      <c r="Q72" s="101"/>
      <c r="R72" s="84" t="s">
        <v>53</v>
      </c>
      <c r="S72" s="86" t="s">
        <v>795</v>
      </c>
      <c r="T72" s="86" t="s">
        <v>151</v>
      </c>
      <c r="U72" s="86" t="s">
        <v>774</v>
      </c>
      <c r="V72" s="86" t="s">
        <v>775</v>
      </c>
      <c r="W72" s="86" t="s">
        <v>823</v>
      </c>
      <c r="X72" s="86" t="s">
        <v>153</v>
      </c>
      <c r="Y72" s="86" t="s">
        <v>776</v>
      </c>
      <c r="Z72" s="86" t="str">
        <f aca="false">IF(OR(database!$Y72="M - Impacted (commanded)",database!$Y72="M - Impacted (unintentional)",database!$Y72="M - Impacted (orbit decade)",database!$Y72="M - Soft landed"),"S",IF(OR(database!$Y72="M - Orbit",database!$Y72="E - Orbit",database!$Y72="M - L2 Halo orbit"),"O",""))</f>
        <v/>
      </c>
      <c r="AA72" s="87" t="n">
        <v>25308</v>
      </c>
      <c r="AB72" s="89"/>
      <c r="AC72" s="84"/>
      <c r="AD72" s="90"/>
      <c r="AE72" s="90"/>
      <c r="AF72" s="91" t="n">
        <f aca="false">IF(AE72 &gt; 270,AE72 - 360,AE72)</f>
        <v>0</v>
      </c>
      <c r="AG72" s="86" t="s">
        <v>812</v>
      </c>
    </row>
    <row r="73" customFormat="false" ht="14.25" hidden="false" customHeight="true" outlineLevel="0" collapsed="false">
      <c r="A73" s="92" t="s">
        <v>824</v>
      </c>
      <c r="B73" s="92" t="s">
        <v>319</v>
      </c>
      <c r="C73" s="92" t="s">
        <v>295</v>
      </c>
      <c r="D73" s="92" t="s">
        <v>46</v>
      </c>
      <c r="E73" s="92" t="s">
        <v>320</v>
      </c>
      <c r="F73" s="92" t="s">
        <v>320</v>
      </c>
      <c r="G73" s="93" t="n">
        <v>25341</v>
      </c>
      <c r="H73" s="94" t="n">
        <f aca="false">YEAR(G73)</f>
        <v>1969</v>
      </c>
      <c r="I73" s="95"/>
      <c r="J73" s="95" t="s">
        <v>297</v>
      </c>
      <c r="K73" s="92" t="s">
        <v>49</v>
      </c>
      <c r="L73" s="92" t="s">
        <v>298</v>
      </c>
      <c r="M73" s="105" t="s">
        <v>51</v>
      </c>
      <c r="N73" s="92" t="s">
        <v>817</v>
      </c>
      <c r="O73" s="94" t="s">
        <v>772</v>
      </c>
      <c r="P73" s="94" t="s">
        <v>55</v>
      </c>
      <c r="Q73" s="97" t="n">
        <v>28834</v>
      </c>
      <c r="R73" s="92" t="s">
        <v>53</v>
      </c>
      <c r="S73" s="94" t="s">
        <v>818</v>
      </c>
      <c r="T73" s="94" t="s">
        <v>54</v>
      </c>
      <c r="U73" s="94" t="s">
        <v>784</v>
      </c>
      <c r="V73" s="92" t="s">
        <v>46</v>
      </c>
      <c r="W73" s="94" t="s">
        <v>819</v>
      </c>
      <c r="X73" s="94" t="s">
        <v>284</v>
      </c>
      <c r="Y73" s="94" t="s">
        <v>815</v>
      </c>
      <c r="Z73" s="94" t="str">
        <f aca="false">IF(OR(database!$Y73="M - Impacted (commanded)",database!$Y73="M - Impacted (unintentional)",database!$Y73="M - Impacted (orbit decade)",database!$Y73="M - Soft landed"),"S",IF(OR(database!$Y73="M - Orbit",database!$Y73="E - Orbit",database!$Y73="M - L2 Halo orbit"),"O",""))</f>
        <v/>
      </c>
      <c r="AA73" s="95" t="n">
        <v>25349</v>
      </c>
      <c r="AB73" s="98"/>
      <c r="AC73" s="92"/>
      <c r="AD73" s="99"/>
      <c r="AE73" s="99"/>
      <c r="AF73" s="100" t="n">
        <f aca="false">IF(AE73 &gt; 270,AE73 - 360,AE73)</f>
        <v>0</v>
      </c>
      <c r="AG73" s="94" t="s">
        <v>812</v>
      </c>
    </row>
    <row r="74" customFormat="false" ht="14.25" hidden="false" customHeight="true" outlineLevel="0" collapsed="false">
      <c r="A74" s="84" t="s">
        <v>322</v>
      </c>
      <c r="B74" s="84" t="s">
        <v>319</v>
      </c>
      <c r="C74" s="84" t="s">
        <v>295</v>
      </c>
      <c r="D74" s="84" t="s">
        <v>46</v>
      </c>
      <c r="E74" s="84" t="s">
        <v>320</v>
      </c>
      <c r="F74" s="84" t="s">
        <v>63</v>
      </c>
      <c r="G74" s="85" t="n">
        <v>25341</v>
      </c>
      <c r="H74" s="86" t="n">
        <f aca="false">YEAR(G74)</f>
        <v>1969</v>
      </c>
      <c r="I74" s="87"/>
      <c r="J74" s="87" t="s">
        <v>297</v>
      </c>
      <c r="K74" s="84" t="s">
        <v>49</v>
      </c>
      <c r="L74" s="84" t="s">
        <v>298</v>
      </c>
      <c r="M74" s="104" t="s">
        <v>51</v>
      </c>
      <c r="N74" s="84" t="s">
        <v>817</v>
      </c>
      <c r="O74" s="86" t="s">
        <v>772</v>
      </c>
      <c r="P74" s="86" t="s">
        <v>55</v>
      </c>
      <c r="Q74" s="101" t="n">
        <v>13941</v>
      </c>
      <c r="R74" s="84" t="s">
        <v>53</v>
      </c>
      <c r="S74" s="86" t="s">
        <v>825</v>
      </c>
      <c r="T74" s="86" t="s">
        <v>54</v>
      </c>
      <c r="U74" s="86" t="s">
        <v>784</v>
      </c>
      <c r="V74" s="84" t="s">
        <v>46</v>
      </c>
      <c r="W74" s="86" t="s">
        <v>819</v>
      </c>
      <c r="X74" s="86" t="s">
        <v>86</v>
      </c>
      <c r="Y74" s="86" t="s">
        <v>783</v>
      </c>
      <c r="Z74" s="86" t="str">
        <f aca="false">IF(OR(database!$Y74="M - Impacted (commanded)",database!$Y74="M - Impacted (unintentional)",database!$Y74="M - Impacted (orbit decade)",database!$Y74="M - Soft landed"),"S",IF(OR(database!$Y74="M - Orbit",database!$Y74="E - Orbit",database!$Y74="M - L2 Halo orbit"),"O",""))</f>
        <v/>
      </c>
      <c r="AA74" s="87" t="n">
        <v>25346</v>
      </c>
      <c r="AB74" s="89"/>
      <c r="AC74" s="84"/>
      <c r="AD74" s="90"/>
      <c r="AE74" s="90"/>
      <c r="AF74" s="91" t="n">
        <f aca="false">IF(AE74 &gt; 270,AE74 - 360,AE74)</f>
        <v>0</v>
      </c>
      <c r="AG74" s="86" t="s">
        <v>812</v>
      </c>
    </row>
    <row r="75" customFormat="false" ht="14.25" hidden="false" customHeight="true" outlineLevel="0" collapsed="false">
      <c r="A75" s="92" t="s">
        <v>325</v>
      </c>
      <c r="B75" s="92" t="s">
        <v>319</v>
      </c>
      <c r="C75" s="92" t="s">
        <v>295</v>
      </c>
      <c r="D75" s="92" t="s">
        <v>46</v>
      </c>
      <c r="E75" s="92" t="s">
        <v>320</v>
      </c>
      <c r="F75" s="92" t="s">
        <v>63</v>
      </c>
      <c r="G75" s="93" t="n">
        <v>25341</v>
      </c>
      <c r="H75" s="94" t="n">
        <f aca="false">YEAR(G75)</f>
        <v>1969</v>
      </c>
      <c r="I75" s="95"/>
      <c r="J75" s="95" t="s">
        <v>297</v>
      </c>
      <c r="K75" s="92" t="s">
        <v>49</v>
      </c>
      <c r="L75" s="92" t="s">
        <v>298</v>
      </c>
      <c r="M75" s="105" t="s">
        <v>51</v>
      </c>
      <c r="N75" s="92" t="s">
        <v>817</v>
      </c>
      <c r="O75" s="94" t="s">
        <v>772</v>
      </c>
      <c r="P75" s="94" t="s">
        <v>55</v>
      </c>
      <c r="Q75" s="97"/>
      <c r="R75" s="92" t="s">
        <v>53</v>
      </c>
      <c r="S75" s="94" t="s">
        <v>826</v>
      </c>
      <c r="T75" s="94" t="s">
        <v>54</v>
      </c>
      <c r="U75" s="94" t="s">
        <v>784</v>
      </c>
      <c r="V75" s="92" t="s">
        <v>46</v>
      </c>
      <c r="W75" s="94" t="s">
        <v>819</v>
      </c>
      <c r="X75" s="94" t="s">
        <v>69</v>
      </c>
      <c r="Y75" s="94" t="s">
        <v>803</v>
      </c>
      <c r="Z75" s="94" t="str">
        <f aca="false">IF(OR(database!$Y75="M - Impacted (commanded)",database!$Y75="M - Impacted (unintentional)",database!$Y75="M - Impacted (orbit decade)",database!$Y75="M - Soft landed"),"S",IF(OR(database!$Y75="M - Orbit",database!$Y75="E - Orbit",database!$Y75="M - L2 Halo orbit"),"O",""))</f>
        <v>S</v>
      </c>
      <c r="AA75" s="105" t="s">
        <v>827</v>
      </c>
      <c r="AB75" s="98"/>
      <c r="AC75" s="92" t="s">
        <v>218</v>
      </c>
      <c r="AD75" s="99" t="s">
        <v>53</v>
      </c>
      <c r="AE75" s="99" t="s">
        <v>53</v>
      </c>
      <c r="AF75" s="100" t="e">
        <f aca="false">IF(AE75 &gt; 270,AE75 - 360,AE75)</f>
        <v>#VALUE!</v>
      </c>
      <c r="AG75" s="94" t="s">
        <v>812</v>
      </c>
    </row>
    <row r="76" customFormat="false" ht="14.25" hidden="false" customHeight="true" outlineLevel="0" collapsed="false">
      <c r="A76" s="84" t="s">
        <v>327</v>
      </c>
      <c r="B76" s="84" t="s">
        <v>319</v>
      </c>
      <c r="C76" s="84" t="s">
        <v>295</v>
      </c>
      <c r="D76" s="84" t="s">
        <v>46</v>
      </c>
      <c r="E76" s="84" t="s">
        <v>328</v>
      </c>
      <c r="F76" s="84" t="s">
        <v>328</v>
      </c>
      <c r="G76" s="85" t="n">
        <v>25341</v>
      </c>
      <c r="H76" s="86" t="n">
        <f aca="false">YEAR(G76)</f>
        <v>1969</v>
      </c>
      <c r="I76" s="87"/>
      <c r="J76" s="87" t="s">
        <v>297</v>
      </c>
      <c r="K76" s="84" t="s">
        <v>49</v>
      </c>
      <c r="L76" s="84" t="s">
        <v>230</v>
      </c>
      <c r="M76" s="104" t="s">
        <v>51</v>
      </c>
      <c r="N76" s="84" t="s">
        <v>777</v>
      </c>
      <c r="O76" s="86" t="s">
        <v>772</v>
      </c>
      <c r="P76" s="86" t="s">
        <v>329</v>
      </c>
      <c r="Q76" s="101" t="n">
        <v>13300</v>
      </c>
      <c r="R76" s="84" t="s">
        <v>53</v>
      </c>
      <c r="S76" s="86" t="s">
        <v>786</v>
      </c>
      <c r="T76" s="86" t="s">
        <v>85</v>
      </c>
      <c r="U76" s="86" t="s">
        <v>784</v>
      </c>
      <c r="V76" s="84" t="s">
        <v>46</v>
      </c>
      <c r="W76" s="86" t="s">
        <v>828</v>
      </c>
      <c r="X76" s="86" t="s">
        <v>86</v>
      </c>
      <c r="Y76" s="86" t="s">
        <v>783</v>
      </c>
      <c r="Z76" s="86" t="str">
        <f aca="false">IF(OR(database!$Y76="M - Impacted (commanded)",database!$Y76="M - Impacted (unintentional)",database!$Y76="M - Impacted (orbit decade)",database!$Y76="M - Soft landed"),"S",IF(OR(database!$Y76="M - Orbit",database!$Y76="E - Orbit",database!$Y76="M - L2 Halo orbit"),"O",""))</f>
        <v/>
      </c>
      <c r="AA76" s="87" t="n">
        <v>25344</v>
      </c>
      <c r="AB76" s="89"/>
      <c r="AC76" s="84"/>
      <c r="AD76" s="90"/>
      <c r="AE76" s="90"/>
      <c r="AF76" s="91" t="n">
        <f aca="false">IF(AE76 &gt; 270,AE76 - 360,AE76)</f>
        <v>0</v>
      </c>
      <c r="AG76" s="86" t="s">
        <v>812</v>
      </c>
    </row>
    <row r="77" customFormat="false" ht="14.25" hidden="false" customHeight="true" outlineLevel="0" collapsed="false">
      <c r="A77" s="92" t="s">
        <v>331</v>
      </c>
      <c r="B77" s="92" t="s">
        <v>332</v>
      </c>
      <c r="C77" s="92" t="s">
        <v>62</v>
      </c>
      <c r="D77" s="92" t="s">
        <v>46</v>
      </c>
      <c r="E77" s="92" t="s">
        <v>63</v>
      </c>
      <c r="F77" s="92" t="s">
        <v>63</v>
      </c>
      <c r="G77" s="93" t="n">
        <v>25368</v>
      </c>
      <c r="H77" s="94" t="n">
        <f aca="false">YEAR(G77)</f>
        <v>1969</v>
      </c>
      <c r="I77" s="95"/>
      <c r="J77" s="95" t="s">
        <v>282</v>
      </c>
      <c r="K77" s="95" t="s">
        <v>65</v>
      </c>
      <c r="L77" s="92" t="s">
        <v>53</v>
      </c>
      <c r="M77" s="105" t="s">
        <v>66</v>
      </c>
      <c r="N77" s="92" t="s">
        <v>777</v>
      </c>
      <c r="O77" s="94" t="s">
        <v>772</v>
      </c>
      <c r="P77" s="94" t="s">
        <v>63</v>
      </c>
      <c r="Q77" s="97" t="n">
        <v>1880</v>
      </c>
      <c r="R77" s="92" t="s">
        <v>53</v>
      </c>
      <c r="S77" s="94" t="s">
        <v>822</v>
      </c>
      <c r="T77" s="94" t="s">
        <v>316</v>
      </c>
      <c r="U77" s="94" t="s">
        <v>774</v>
      </c>
      <c r="V77" s="94" t="s">
        <v>775</v>
      </c>
      <c r="W77" s="94" t="s">
        <v>823</v>
      </c>
      <c r="X77" s="94" t="s">
        <v>284</v>
      </c>
      <c r="Y77" s="94" t="s">
        <v>776</v>
      </c>
      <c r="Z77" s="94" t="str">
        <f aca="false">IF(OR(database!$Y77="M - Impacted (commanded)",database!$Y77="M - Impacted (unintentional)",database!$Y77="M - Impacted (orbit decade)",database!$Y77="M - Soft landed"),"S",IF(OR(database!$Y77="M - Orbit",database!$Y77="E - Orbit",database!$Y77="M - L2 Halo orbit"),"O",""))</f>
        <v/>
      </c>
      <c r="AA77" s="95" t="n">
        <v>25368</v>
      </c>
      <c r="AB77" s="98"/>
      <c r="AC77" s="92"/>
      <c r="AD77" s="99"/>
      <c r="AE77" s="99"/>
      <c r="AF77" s="100" t="n">
        <f aca="false">IF(AE77 &gt; 270,AE77 - 360,AE77)</f>
        <v>0</v>
      </c>
      <c r="AG77" s="94" t="s">
        <v>812</v>
      </c>
    </row>
    <row r="78" customFormat="false" ht="14.25" hidden="false" customHeight="true" outlineLevel="0" collapsed="false">
      <c r="A78" s="84" t="s">
        <v>333</v>
      </c>
      <c r="B78" s="84" t="s">
        <v>332</v>
      </c>
      <c r="C78" s="84" t="s">
        <v>62</v>
      </c>
      <c r="D78" s="84" t="s">
        <v>46</v>
      </c>
      <c r="E78" s="84" t="s">
        <v>63</v>
      </c>
      <c r="F78" s="84" t="s">
        <v>63</v>
      </c>
      <c r="G78" s="85" t="n">
        <v>25368</v>
      </c>
      <c r="H78" s="86" t="n">
        <f aca="false">YEAR(G78)</f>
        <v>1969</v>
      </c>
      <c r="I78" s="87"/>
      <c r="J78" s="87" t="s">
        <v>282</v>
      </c>
      <c r="K78" s="87" t="s">
        <v>65</v>
      </c>
      <c r="L78" s="84" t="s">
        <v>53</v>
      </c>
      <c r="M78" s="104" t="s">
        <v>66</v>
      </c>
      <c r="N78" s="84" t="s">
        <v>777</v>
      </c>
      <c r="O78" s="86" t="s">
        <v>772</v>
      </c>
      <c r="P78" s="86" t="s">
        <v>63</v>
      </c>
      <c r="Q78" s="101" t="n">
        <v>1880</v>
      </c>
      <c r="R78" s="84" t="s">
        <v>53</v>
      </c>
      <c r="S78" s="86" t="s">
        <v>795</v>
      </c>
      <c r="T78" s="86" t="s">
        <v>151</v>
      </c>
      <c r="U78" s="86" t="s">
        <v>774</v>
      </c>
      <c r="V78" s="86" t="s">
        <v>775</v>
      </c>
      <c r="W78" s="86" t="s">
        <v>823</v>
      </c>
      <c r="X78" s="86" t="s">
        <v>153</v>
      </c>
      <c r="Y78" s="86" t="s">
        <v>776</v>
      </c>
      <c r="Z78" s="86" t="str">
        <f aca="false">IF(OR(database!$Y78="M - Impacted (commanded)",database!$Y78="M - Impacted (unintentional)",database!$Y78="M - Impacted (orbit decade)",database!$Y78="M - Soft landed"),"S",IF(OR(database!$Y78="M - Orbit",database!$Y78="E - Orbit",database!$Y78="M - L2 Halo orbit"),"O",""))</f>
        <v/>
      </c>
      <c r="AA78" s="87" t="n">
        <v>25368</v>
      </c>
      <c r="AB78" s="89"/>
      <c r="AC78" s="84"/>
      <c r="AD78" s="90"/>
      <c r="AE78" s="90"/>
      <c r="AF78" s="91" t="n">
        <f aca="false">IF(AE78 &gt; 270,AE78 - 360,AE78)</f>
        <v>0</v>
      </c>
      <c r="AG78" s="86" t="s">
        <v>812</v>
      </c>
    </row>
    <row r="79" customFormat="false" ht="14.25" hidden="false" customHeight="true" outlineLevel="0" collapsed="false">
      <c r="A79" s="92" t="s">
        <v>334</v>
      </c>
      <c r="B79" s="92" t="s">
        <v>334</v>
      </c>
      <c r="C79" s="92" t="s">
        <v>195</v>
      </c>
      <c r="D79" s="92" t="s">
        <v>46</v>
      </c>
      <c r="E79" s="92" t="s">
        <v>63</v>
      </c>
      <c r="F79" s="92" t="s">
        <v>63</v>
      </c>
      <c r="G79" s="93" t="n">
        <v>25387</v>
      </c>
      <c r="H79" s="94" t="n">
        <f aca="false">YEAR(G79)</f>
        <v>1969</v>
      </c>
      <c r="I79" s="95"/>
      <c r="J79" s="95" t="s">
        <v>312</v>
      </c>
      <c r="K79" s="95" t="s">
        <v>65</v>
      </c>
      <c r="L79" s="92" t="s">
        <v>53</v>
      </c>
      <c r="M79" s="105" t="s">
        <v>66</v>
      </c>
      <c r="N79" s="92" t="s">
        <v>777</v>
      </c>
      <c r="O79" s="94" t="s">
        <v>772</v>
      </c>
      <c r="P79" s="94" t="s">
        <v>63</v>
      </c>
      <c r="Q79" s="92" t="s">
        <v>53</v>
      </c>
      <c r="R79" s="92" t="s">
        <v>53</v>
      </c>
      <c r="S79" s="94" t="s">
        <v>814</v>
      </c>
      <c r="T79" s="94" t="s">
        <v>54</v>
      </c>
      <c r="U79" s="94" t="s">
        <v>774</v>
      </c>
      <c r="V79" s="94" t="s">
        <v>775</v>
      </c>
      <c r="W79" s="94" t="s">
        <v>821</v>
      </c>
      <c r="X79" s="94" t="s">
        <v>53</v>
      </c>
      <c r="Y79" s="94" t="s">
        <v>776</v>
      </c>
      <c r="Z79" s="94" t="str">
        <f aca="false">IF(OR(database!$Y79="M - Impacted (commanded)",database!$Y79="M - Impacted (unintentional)",database!$Y79="M - Impacted (orbit decade)",database!$Y79="M - Soft landed"),"S",IF(OR(database!$Y79="M - Orbit",database!$Y79="E - Orbit",database!$Y79="M - L2 Halo orbit"),"O",""))</f>
        <v/>
      </c>
      <c r="AA79" s="95" t="n">
        <v>25387</v>
      </c>
      <c r="AB79" s="98"/>
      <c r="AC79" s="92"/>
      <c r="AD79" s="99"/>
      <c r="AE79" s="99"/>
      <c r="AF79" s="100" t="n">
        <f aca="false">IF(AE79 &gt; 270,AE79 - 360,AE79)</f>
        <v>0</v>
      </c>
      <c r="AG79" s="94" t="s">
        <v>812</v>
      </c>
    </row>
    <row r="80" customFormat="false" ht="14.25" hidden="false" customHeight="true" outlineLevel="0" collapsed="false">
      <c r="A80" s="84" t="s">
        <v>335</v>
      </c>
      <c r="B80" s="84" t="s">
        <v>336</v>
      </c>
      <c r="C80" s="84" t="s">
        <v>62</v>
      </c>
      <c r="D80" s="84" t="s">
        <v>46</v>
      </c>
      <c r="E80" s="84" t="s">
        <v>337</v>
      </c>
      <c r="F80" s="84" t="s">
        <v>337</v>
      </c>
      <c r="G80" s="85" t="n">
        <v>25397</v>
      </c>
      <c r="H80" s="86" t="n">
        <f aca="false">YEAR(G80)</f>
        <v>1969</v>
      </c>
      <c r="I80" s="87"/>
      <c r="J80" s="87" t="s">
        <v>287</v>
      </c>
      <c r="K80" s="87" t="s">
        <v>65</v>
      </c>
      <c r="L80" s="84" t="s">
        <v>53</v>
      </c>
      <c r="M80" s="104" t="s">
        <v>66</v>
      </c>
      <c r="N80" s="84" t="s">
        <v>771</v>
      </c>
      <c r="O80" s="86" t="s">
        <v>772</v>
      </c>
      <c r="P80" s="86" t="s">
        <v>55</v>
      </c>
      <c r="Q80" s="101" t="n">
        <v>2718</v>
      </c>
      <c r="R80" s="84" t="s">
        <v>53</v>
      </c>
      <c r="S80" s="84" t="s">
        <v>822</v>
      </c>
      <c r="T80" s="86" t="s">
        <v>316</v>
      </c>
      <c r="U80" s="86" t="s">
        <v>774</v>
      </c>
      <c r="V80" s="86" t="s">
        <v>69</v>
      </c>
      <c r="W80" s="86" t="s">
        <v>338</v>
      </c>
      <c r="X80" s="86" t="s">
        <v>284</v>
      </c>
      <c r="Y80" s="86" t="s">
        <v>793</v>
      </c>
      <c r="Z80" s="86" t="str">
        <f aca="false">IF(OR(database!$Y80="M - Impacted (commanded)",database!$Y80="M - Impacted (unintentional)",database!$Y80="M - Impacted (orbit decade)",database!$Y80="M - Soft landed"),"S",IF(OR(database!$Y80="M - Orbit",database!$Y80="E - Orbit",database!$Y80="M - L2 Halo orbit"),"O",""))</f>
        <v>S</v>
      </c>
      <c r="AA80" s="87" t="n">
        <v>25405</v>
      </c>
      <c r="AB80" s="89"/>
      <c r="AC80" s="84" t="s">
        <v>339</v>
      </c>
      <c r="AD80" s="90" t="n">
        <v>17</v>
      </c>
      <c r="AE80" s="90" t="n">
        <v>60</v>
      </c>
      <c r="AF80" s="91" t="n">
        <f aca="false">IF(AE80 &gt; 180,AE80 - 360,AE80)</f>
        <v>60</v>
      </c>
      <c r="AG80" s="86" t="s">
        <v>340</v>
      </c>
    </row>
    <row r="81" customFormat="false" ht="14.25" hidden="false" customHeight="true" outlineLevel="0" collapsed="false">
      <c r="A81" s="92" t="s">
        <v>341</v>
      </c>
      <c r="B81" s="92" t="s">
        <v>336</v>
      </c>
      <c r="C81" s="92" t="s">
        <v>62</v>
      </c>
      <c r="D81" s="92" t="s">
        <v>46</v>
      </c>
      <c r="E81" s="92" t="s">
        <v>337</v>
      </c>
      <c r="F81" s="92" t="s">
        <v>337</v>
      </c>
      <c r="G81" s="93" t="n">
        <v>25397</v>
      </c>
      <c r="H81" s="94" t="n">
        <f aca="false">YEAR(G81)</f>
        <v>1969</v>
      </c>
      <c r="I81" s="95"/>
      <c r="J81" s="95" t="s">
        <v>287</v>
      </c>
      <c r="K81" s="95" t="s">
        <v>65</v>
      </c>
      <c r="L81" s="92" t="s">
        <v>53</v>
      </c>
      <c r="M81" s="105" t="s">
        <v>66</v>
      </c>
      <c r="N81" s="92" t="s">
        <v>771</v>
      </c>
      <c r="O81" s="94" t="s">
        <v>772</v>
      </c>
      <c r="P81" s="94" t="s">
        <v>55</v>
      </c>
      <c r="Q81" s="97"/>
      <c r="R81" s="92" t="s">
        <v>53</v>
      </c>
      <c r="S81" s="92" t="s">
        <v>795</v>
      </c>
      <c r="T81" s="94" t="s">
        <v>151</v>
      </c>
      <c r="U81" s="94" t="s">
        <v>774</v>
      </c>
      <c r="V81" s="94" t="s">
        <v>69</v>
      </c>
      <c r="W81" s="94" t="s">
        <v>338</v>
      </c>
      <c r="X81" s="94" t="s">
        <v>153</v>
      </c>
      <c r="Y81" s="94" t="s">
        <v>793</v>
      </c>
      <c r="Z81" s="94" t="str">
        <f aca="false">IF(OR(database!$Y81="M - Impacted (commanded)",database!$Y81="M - Impacted (unintentional)",database!$Y81="M - Impacted (orbit decade)",database!$Y81="M - Soft landed"),"S",IF(OR(database!$Y81="M - Orbit",database!$Y81="E - Orbit",database!$Y81="M - L2 Halo orbit"),"O",""))</f>
        <v>S</v>
      </c>
      <c r="AA81" s="95" t="n">
        <v>25405</v>
      </c>
      <c r="AB81" s="98"/>
      <c r="AC81" s="92" t="s">
        <v>339</v>
      </c>
      <c r="AD81" s="99" t="n">
        <v>17</v>
      </c>
      <c r="AE81" s="99" t="n">
        <v>60</v>
      </c>
      <c r="AF81" s="100" t="n">
        <f aca="false">IF(AE81 &gt; 180,AE81 - 360,AE81)</f>
        <v>60</v>
      </c>
      <c r="AG81" s="94" t="s">
        <v>340</v>
      </c>
    </row>
    <row r="82" customFormat="false" ht="14.25" hidden="false" customHeight="true" outlineLevel="0" collapsed="false">
      <c r="A82" s="84" t="s">
        <v>829</v>
      </c>
      <c r="B82" s="84" t="s">
        <v>343</v>
      </c>
      <c r="C82" s="84" t="s">
        <v>295</v>
      </c>
      <c r="D82" s="84" t="s">
        <v>46</v>
      </c>
      <c r="E82" s="84" t="s">
        <v>344</v>
      </c>
      <c r="F82" s="84" t="s">
        <v>344</v>
      </c>
      <c r="G82" s="85" t="n">
        <v>25400</v>
      </c>
      <c r="H82" s="86" t="n">
        <f aca="false">YEAR(G82)</f>
        <v>1969</v>
      </c>
      <c r="I82" s="87"/>
      <c r="J82" s="87" t="s">
        <v>297</v>
      </c>
      <c r="K82" s="84" t="s">
        <v>49</v>
      </c>
      <c r="L82" s="84" t="s">
        <v>298</v>
      </c>
      <c r="M82" s="104" t="s">
        <v>51</v>
      </c>
      <c r="N82" s="84" t="s">
        <v>817</v>
      </c>
      <c r="O82" s="86" t="s">
        <v>772</v>
      </c>
      <c r="P82" s="86" t="s">
        <v>55</v>
      </c>
      <c r="Q82" s="101" t="n">
        <v>28801</v>
      </c>
      <c r="R82" s="84" t="s">
        <v>53</v>
      </c>
      <c r="S82" s="86" t="s">
        <v>818</v>
      </c>
      <c r="T82" s="86" t="s">
        <v>54</v>
      </c>
      <c r="U82" s="84" t="s">
        <v>784</v>
      </c>
      <c r="V82" s="84" t="s">
        <v>46</v>
      </c>
      <c r="W82" s="86" t="s">
        <v>345</v>
      </c>
      <c r="X82" s="86" t="s">
        <v>284</v>
      </c>
      <c r="Y82" s="86" t="s">
        <v>815</v>
      </c>
      <c r="Z82" s="86" t="str">
        <f aca="false">IF(OR(database!$Y82="M - Impacted (commanded)",database!$Y82="M - Impacted (unintentional)",database!$Y82="M - Impacted (orbit decade)",database!$Y82="M - Soft landed"),"S",IF(OR(database!$Y82="M - Orbit",database!$Y82="E - Orbit",database!$Y82="M - L2 Halo orbit"),"O",""))</f>
        <v/>
      </c>
      <c r="AA82" s="87" t="n">
        <v>25408</v>
      </c>
      <c r="AB82" s="89"/>
      <c r="AC82" s="84"/>
      <c r="AD82" s="90"/>
      <c r="AE82" s="90"/>
      <c r="AF82" s="91" t="n">
        <f aca="false">IF(AE82 &gt; 270,AE82 - 360,AE82)</f>
        <v>0</v>
      </c>
      <c r="AG82" s="86" t="s">
        <v>812</v>
      </c>
    </row>
    <row r="83" customFormat="false" ht="14.25" hidden="false" customHeight="true" outlineLevel="0" collapsed="false">
      <c r="A83" s="92" t="s">
        <v>347</v>
      </c>
      <c r="B83" s="92" t="s">
        <v>343</v>
      </c>
      <c r="C83" s="92" t="s">
        <v>295</v>
      </c>
      <c r="D83" s="92" t="s">
        <v>46</v>
      </c>
      <c r="E83" s="92" t="s">
        <v>348</v>
      </c>
      <c r="F83" s="92" t="s">
        <v>348</v>
      </c>
      <c r="G83" s="93" t="n">
        <v>25400</v>
      </c>
      <c r="H83" s="94" t="n">
        <f aca="false">YEAR(G83)</f>
        <v>1969</v>
      </c>
      <c r="I83" s="95"/>
      <c r="J83" s="95" t="s">
        <v>297</v>
      </c>
      <c r="K83" s="92" t="s">
        <v>49</v>
      </c>
      <c r="L83" s="92" t="s">
        <v>298</v>
      </c>
      <c r="M83" s="105" t="s">
        <v>51</v>
      </c>
      <c r="N83" s="92" t="s">
        <v>817</v>
      </c>
      <c r="O83" s="94" t="s">
        <v>772</v>
      </c>
      <c r="P83" s="94" t="s">
        <v>63</v>
      </c>
      <c r="Q83" s="97" t="n">
        <v>15103</v>
      </c>
      <c r="R83" s="92" t="s">
        <v>53</v>
      </c>
      <c r="S83" s="94" t="s">
        <v>825</v>
      </c>
      <c r="T83" s="94" t="s">
        <v>349</v>
      </c>
      <c r="U83" s="92" t="s">
        <v>784</v>
      </c>
      <c r="V83" s="92" t="s">
        <v>46</v>
      </c>
      <c r="W83" s="94" t="s">
        <v>345</v>
      </c>
      <c r="X83" s="94" t="s">
        <v>69</v>
      </c>
      <c r="Y83" s="94" t="s">
        <v>803</v>
      </c>
      <c r="Z83" s="94" t="str">
        <f aca="false">IF(OR(database!$Y83="M - Impacted (commanded)",database!$Y83="M - Impacted (unintentional)",database!$Y83="M - Impacted (orbit decade)",database!$Y83="M - Soft landed"),"S",IF(OR(database!$Y83="M - Orbit",database!$Y83="E - Orbit",database!$Y83="M - L2 Halo orbit"),"O",""))</f>
        <v>S</v>
      </c>
      <c r="AA83" s="105" t="s">
        <v>830</v>
      </c>
      <c r="AB83" s="98"/>
      <c r="AC83" s="92" t="s">
        <v>218</v>
      </c>
      <c r="AD83" s="99" t="s">
        <v>53</v>
      </c>
      <c r="AE83" s="99" t="s">
        <v>53</v>
      </c>
      <c r="AF83" s="100" t="e">
        <f aca="false">IF(AE83 &gt; 270,AE83 - 360,AE83)</f>
        <v>#VALUE!</v>
      </c>
      <c r="AG83" s="94" t="s">
        <v>812</v>
      </c>
    </row>
    <row r="84" customFormat="false" ht="14.25" hidden="false" customHeight="true" outlineLevel="0" collapsed="false">
      <c r="A84" s="84" t="s">
        <v>351</v>
      </c>
      <c r="B84" s="84" t="s">
        <v>343</v>
      </c>
      <c r="C84" s="84" t="s">
        <v>295</v>
      </c>
      <c r="D84" s="84" t="s">
        <v>46</v>
      </c>
      <c r="E84" s="84" t="s">
        <v>352</v>
      </c>
      <c r="F84" s="84" t="s">
        <v>352</v>
      </c>
      <c r="G84" s="85" t="n">
        <v>25400</v>
      </c>
      <c r="H84" s="86" t="n">
        <f aca="false">YEAR(G84)</f>
        <v>1969</v>
      </c>
      <c r="I84" s="87"/>
      <c r="J84" s="87" t="s">
        <v>297</v>
      </c>
      <c r="K84" s="84" t="s">
        <v>49</v>
      </c>
      <c r="L84" s="84" t="s">
        <v>230</v>
      </c>
      <c r="M84" s="104" t="s">
        <v>51</v>
      </c>
      <c r="N84" s="84" t="s">
        <v>777</v>
      </c>
      <c r="O84" s="86" t="s">
        <v>772</v>
      </c>
      <c r="P84" s="86" t="s">
        <v>329</v>
      </c>
      <c r="Q84" s="101" t="n">
        <v>13300</v>
      </c>
      <c r="R84" s="84" t="s">
        <v>53</v>
      </c>
      <c r="S84" s="86" t="s">
        <v>786</v>
      </c>
      <c r="T84" s="86" t="s">
        <v>85</v>
      </c>
      <c r="U84" s="84" t="s">
        <v>784</v>
      </c>
      <c r="V84" s="84" t="s">
        <v>46</v>
      </c>
      <c r="W84" s="86" t="s">
        <v>828</v>
      </c>
      <c r="X84" s="86" t="s">
        <v>86</v>
      </c>
      <c r="Y84" s="86" t="s">
        <v>783</v>
      </c>
      <c r="Z84" s="86" t="str">
        <f aca="false">IF(OR(database!$Y84="M - Impacted (commanded)",database!$Y84="M - Impacted (unintentional)",database!$Y84="M - Impacted (orbit decade)",database!$Y84="M - Soft landed"),"S",IF(OR(database!$Y84="M - Orbit",database!$Y84="E - Orbit",database!$Y84="M - L2 Halo orbit"),"O",""))</f>
        <v/>
      </c>
      <c r="AA84" s="87" t="n">
        <v>25403</v>
      </c>
      <c r="AB84" s="89"/>
      <c r="AC84" s="84"/>
      <c r="AD84" s="90"/>
      <c r="AE84" s="90"/>
      <c r="AF84" s="91" t="n">
        <f aca="false">IF(AE84 &gt; 270,AE84 - 360,AE84)</f>
        <v>0</v>
      </c>
      <c r="AG84" s="86" t="s">
        <v>812</v>
      </c>
    </row>
    <row r="85" customFormat="false" ht="14.25" hidden="false" customHeight="true" outlineLevel="0" collapsed="false">
      <c r="A85" s="92" t="s">
        <v>353</v>
      </c>
      <c r="B85" s="92" t="s">
        <v>343</v>
      </c>
      <c r="C85" s="92" t="s">
        <v>295</v>
      </c>
      <c r="D85" s="92" t="s">
        <v>46</v>
      </c>
      <c r="E85" s="92" t="s">
        <v>348</v>
      </c>
      <c r="F85" s="92" t="s">
        <v>63</v>
      </c>
      <c r="G85" s="93" t="n">
        <v>25400</v>
      </c>
      <c r="H85" s="94" t="n">
        <f aca="false">YEAR(G85)</f>
        <v>1969</v>
      </c>
      <c r="I85" s="95"/>
      <c r="J85" s="95" t="s">
        <v>297</v>
      </c>
      <c r="K85" s="92" t="s">
        <v>49</v>
      </c>
      <c r="L85" s="92" t="s">
        <v>298</v>
      </c>
      <c r="M85" s="105" t="s">
        <v>51</v>
      </c>
      <c r="N85" s="92" t="s">
        <v>817</v>
      </c>
      <c r="O85" s="94" t="s">
        <v>772</v>
      </c>
      <c r="P85" s="94" t="s">
        <v>63</v>
      </c>
      <c r="Q85" s="97"/>
      <c r="R85" s="92" t="s">
        <v>53</v>
      </c>
      <c r="S85" s="94" t="s">
        <v>826</v>
      </c>
      <c r="T85" s="94" t="s">
        <v>151</v>
      </c>
      <c r="U85" s="92" t="s">
        <v>784</v>
      </c>
      <c r="V85" s="92" t="s">
        <v>46</v>
      </c>
      <c r="W85" s="94" t="s">
        <v>345</v>
      </c>
      <c r="X85" s="94" t="s">
        <v>153</v>
      </c>
      <c r="Y85" s="94" t="s">
        <v>802</v>
      </c>
      <c r="Z85" s="94" t="str">
        <f aca="false">IF(OR(database!$Y129="M - Impacted (commanded)", database!$Y129="M - Impacted (unintentional)",database!$Y129="M - Impacted (orbit decade)",database!$Y129="M - Soft landed"),"S",IF(OR(database!$Y129="M - Orbit", database!$Y129="E - Orbit",database!$Y129="M - L2 Halo orbit"),"O",""))</f>
        <v>S</v>
      </c>
      <c r="AA85" s="106" t="n">
        <v>25404</v>
      </c>
      <c r="AB85" s="98" t="s">
        <v>167</v>
      </c>
      <c r="AC85" s="92" t="s">
        <v>168</v>
      </c>
      <c r="AD85" s="99" t="n">
        <v>0.67416</v>
      </c>
      <c r="AE85" s="99" t="n">
        <v>23.47314</v>
      </c>
      <c r="AF85" s="100" t="n">
        <f aca="false">IF(AE85 &gt; 180,AE85 - 360,AE85)</f>
        <v>23.47314</v>
      </c>
      <c r="AG85" s="94" t="s">
        <v>812</v>
      </c>
    </row>
    <row r="86" customFormat="false" ht="14.25" hidden="false" customHeight="true" outlineLevel="0" collapsed="false">
      <c r="A86" s="84" t="s">
        <v>354</v>
      </c>
      <c r="B86" s="84" t="s">
        <v>354</v>
      </c>
      <c r="C86" s="84" t="s">
        <v>195</v>
      </c>
      <c r="D86" s="84" t="s">
        <v>46</v>
      </c>
      <c r="E86" s="84" t="s">
        <v>355</v>
      </c>
      <c r="F86" s="84" t="s">
        <v>355</v>
      </c>
      <c r="G86" s="85" t="n">
        <v>25422</v>
      </c>
      <c r="H86" s="86" t="n">
        <f aca="false">YEAR(G86)</f>
        <v>1969</v>
      </c>
      <c r="I86" s="87"/>
      <c r="J86" s="84" t="s">
        <v>287</v>
      </c>
      <c r="K86" s="84" t="s">
        <v>65</v>
      </c>
      <c r="L86" s="84" t="s">
        <v>53</v>
      </c>
      <c r="M86" s="104" t="s">
        <v>66</v>
      </c>
      <c r="N86" s="84" t="s">
        <v>777</v>
      </c>
      <c r="O86" s="86" t="s">
        <v>772</v>
      </c>
      <c r="P86" s="86"/>
      <c r="Q86" s="84" t="n">
        <v>5979</v>
      </c>
      <c r="R86" s="84" t="s">
        <v>53</v>
      </c>
      <c r="S86" s="84" t="s">
        <v>773</v>
      </c>
      <c r="T86" s="86" t="s">
        <v>85</v>
      </c>
      <c r="U86" s="86" t="s">
        <v>784</v>
      </c>
      <c r="V86" s="84" t="s">
        <v>46</v>
      </c>
      <c r="W86" s="86"/>
      <c r="X86" s="86" t="s">
        <v>284</v>
      </c>
      <c r="Y86" s="86" t="s">
        <v>815</v>
      </c>
      <c r="Z86" s="86" t="str">
        <f aca="false">IF(OR(database!$Y86="M - Impacted (commanded)", database!$Y86="M - Impacted (unintentional)",database!$Y86="M - Impacted (orbit decade)",database!$Y86="M - Soft landed"),"S",IF(OR(database!$Y86="M - Orbit", database!$Y86="E - Orbit",database!$Y86="M - L2 Halo orbit"),"O",""))</f>
        <v/>
      </c>
      <c r="AA86" s="102" t="n">
        <v>25429</v>
      </c>
      <c r="AB86" s="89"/>
      <c r="AC86" s="84"/>
      <c r="AD86" s="90"/>
      <c r="AE86" s="90"/>
      <c r="AF86" s="91" t="n">
        <f aca="false">IF(AE86 &gt; 270,AE86 - 360,AE86)</f>
        <v>0</v>
      </c>
      <c r="AG86" s="86"/>
    </row>
    <row r="87" customFormat="false" ht="14.25" hidden="false" customHeight="true" outlineLevel="0" collapsed="false">
      <c r="A87" s="92" t="s">
        <v>356</v>
      </c>
      <c r="B87" s="92" t="s">
        <v>357</v>
      </c>
      <c r="C87" s="92" t="s">
        <v>177</v>
      </c>
      <c r="D87" s="92" t="s">
        <v>46</v>
      </c>
      <c r="E87" s="92" t="s">
        <v>358</v>
      </c>
      <c r="F87" s="92" t="s">
        <v>358</v>
      </c>
      <c r="G87" s="93" t="n">
        <v>25469</v>
      </c>
      <c r="H87" s="94" t="n">
        <f aca="false">YEAR(G87)</f>
        <v>1969</v>
      </c>
      <c r="I87" s="95"/>
      <c r="J87" s="92" t="s">
        <v>359</v>
      </c>
      <c r="K87" s="92" t="s">
        <v>65</v>
      </c>
      <c r="L87" s="92" t="s">
        <v>53</v>
      </c>
      <c r="M87" s="105" t="s">
        <v>66</v>
      </c>
      <c r="N87" s="92" t="s">
        <v>801</v>
      </c>
      <c r="O87" s="94" t="s">
        <v>772</v>
      </c>
      <c r="P87" s="94"/>
      <c r="Q87" s="92" t="n">
        <v>5600</v>
      </c>
      <c r="R87" s="92" t="s">
        <v>53</v>
      </c>
      <c r="S87" s="92" t="s">
        <v>822</v>
      </c>
      <c r="T87" s="94" t="s">
        <v>316</v>
      </c>
      <c r="U87" s="94" t="s">
        <v>774</v>
      </c>
      <c r="V87" s="94" t="s">
        <v>74</v>
      </c>
      <c r="W87" s="94" t="s">
        <v>57</v>
      </c>
      <c r="X87" s="94" t="s">
        <v>153</v>
      </c>
      <c r="Y87" s="94" t="s">
        <v>781</v>
      </c>
      <c r="Z87" s="94" t="str">
        <f aca="false">IF(OR(database!$Y87="M - Impacted (commanded)",database!$Y87="M - Impacted (unintentional)",database!$Y87="M - Impacted (orbit decade)",database!$Y87="M - Soft landed"),"S",IF(OR(database!$Y87="M - Orbit",database!$Y87="E - Orbit",database!$Y87="M - L2 Halo orbit"),"O",""))</f>
        <v/>
      </c>
      <c r="AA87" s="103" t="n">
        <v>25473</v>
      </c>
      <c r="AB87" s="98"/>
      <c r="AC87" s="92"/>
      <c r="AD87" s="99"/>
      <c r="AE87" s="99"/>
      <c r="AF87" s="100" t="n">
        <f aca="false">IF(AE87 &gt; 270,AE87 - 360,AE87)</f>
        <v>0</v>
      </c>
      <c r="AG87" s="94"/>
    </row>
    <row r="88" customFormat="false" ht="14.25" hidden="false" customHeight="true" outlineLevel="0" collapsed="false">
      <c r="A88" s="84" t="s">
        <v>360</v>
      </c>
      <c r="B88" s="84" t="s">
        <v>357</v>
      </c>
      <c r="C88" s="84" t="s">
        <v>177</v>
      </c>
      <c r="D88" s="84" t="s">
        <v>46</v>
      </c>
      <c r="E88" s="84" t="s">
        <v>358</v>
      </c>
      <c r="F88" s="84" t="s">
        <v>358</v>
      </c>
      <c r="G88" s="85" t="n">
        <v>25469</v>
      </c>
      <c r="H88" s="86" t="n">
        <f aca="false">YEAR(G88)</f>
        <v>1969</v>
      </c>
      <c r="I88" s="87"/>
      <c r="J88" s="84" t="s">
        <v>359</v>
      </c>
      <c r="K88" s="84" t="s">
        <v>65</v>
      </c>
      <c r="L88" s="84" t="s">
        <v>53</v>
      </c>
      <c r="M88" s="104" t="s">
        <v>66</v>
      </c>
      <c r="N88" s="84" t="s">
        <v>801</v>
      </c>
      <c r="O88" s="86" t="s">
        <v>772</v>
      </c>
      <c r="P88" s="86"/>
      <c r="Q88" s="84"/>
      <c r="R88" s="84" t="s">
        <v>53</v>
      </c>
      <c r="S88" s="84" t="s">
        <v>795</v>
      </c>
      <c r="T88" s="86" t="s">
        <v>151</v>
      </c>
      <c r="U88" s="86" t="s">
        <v>774</v>
      </c>
      <c r="V88" s="86" t="s">
        <v>74</v>
      </c>
      <c r="W88" s="86" t="s">
        <v>57</v>
      </c>
      <c r="X88" s="86" t="s">
        <v>153</v>
      </c>
      <c r="Y88" s="86" t="s">
        <v>781</v>
      </c>
      <c r="Z88" s="86" t="str">
        <f aca="false">IF(OR(database!$Y88="M - Impacted (commanded)",database!$Y88="M - Impacted (unintentional)",database!$Y88="M - Impacted (orbit decade)",database!$Y88="M - Soft landed"),"S",IF(OR(database!$Y88="M - Orbit",database!$Y88="E - Orbit",database!$Y88="M - L2 Halo orbit"),"O",""))</f>
        <v/>
      </c>
      <c r="AA88" s="102" t="n">
        <v>25473</v>
      </c>
      <c r="AB88" s="89"/>
      <c r="AC88" s="84"/>
      <c r="AD88" s="90"/>
      <c r="AE88" s="90"/>
      <c r="AF88" s="91" t="n">
        <f aca="false">IF(AE88 &gt; 270,AE88 - 360,AE88)</f>
        <v>0</v>
      </c>
      <c r="AG88" s="86"/>
    </row>
    <row r="89" customFormat="false" ht="14.25" hidden="false" customHeight="true" outlineLevel="0" collapsed="false">
      <c r="A89" s="92" t="s">
        <v>361</v>
      </c>
      <c r="B89" s="92" t="s">
        <v>362</v>
      </c>
      <c r="C89" s="92" t="s">
        <v>177</v>
      </c>
      <c r="D89" s="92" t="s">
        <v>46</v>
      </c>
      <c r="E89" s="92" t="s">
        <v>363</v>
      </c>
      <c r="F89" s="92" t="s">
        <v>363</v>
      </c>
      <c r="G89" s="93" t="n">
        <v>25498</v>
      </c>
      <c r="H89" s="94" t="n">
        <f aca="false">YEAR(G89)</f>
        <v>1969</v>
      </c>
      <c r="I89" s="95"/>
      <c r="J89" s="92" t="s">
        <v>359</v>
      </c>
      <c r="K89" s="92" t="s">
        <v>65</v>
      </c>
      <c r="L89" s="92" t="s">
        <v>53</v>
      </c>
      <c r="M89" s="105" t="s">
        <v>66</v>
      </c>
      <c r="N89" s="92" t="s">
        <v>801</v>
      </c>
      <c r="O89" s="94" t="s">
        <v>772</v>
      </c>
      <c r="P89" s="94"/>
      <c r="Q89" s="92" t="n">
        <v>5600</v>
      </c>
      <c r="R89" s="92" t="s">
        <v>53</v>
      </c>
      <c r="S89" s="92" t="s">
        <v>822</v>
      </c>
      <c r="T89" s="94" t="s">
        <v>316</v>
      </c>
      <c r="U89" s="94" t="s">
        <v>774</v>
      </c>
      <c r="V89" s="94" t="s">
        <v>74</v>
      </c>
      <c r="W89" s="94" t="s">
        <v>57</v>
      </c>
      <c r="X89" s="94" t="s">
        <v>153</v>
      </c>
      <c r="Y89" s="94" t="s">
        <v>781</v>
      </c>
      <c r="Z89" s="94" t="str">
        <f aca="false">IF(OR(database!$Y89="M - Impacted (commanded)",database!$Y89="M - Impacted (unintentional)",database!$Y89="M - Impacted (orbit decade)",database!$Y89="M - Soft landed"),"S",IF(OR(database!$Y89="M - Orbit",database!$Y89="E - Orbit",database!$Y89="M - L2 Halo orbit"),"O",""))</f>
        <v/>
      </c>
      <c r="AA89" s="103" t="n">
        <v>25500</v>
      </c>
      <c r="AB89" s="98"/>
      <c r="AC89" s="92"/>
      <c r="AD89" s="99"/>
      <c r="AE89" s="99"/>
      <c r="AF89" s="100" t="n">
        <f aca="false">IF(AE89 &gt; 270,AE89 - 360,AE89)</f>
        <v>0</v>
      </c>
      <c r="AG89" s="94"/>
    </row>
    <row r="90" customFormat="false" ht="14.25" hidden="false" customHeight="true" outlineLevel="0" collapsed="false">
      <c r="A90" s="84" t="s">
        <v>364</v>
      </c>
      <c r="B90" s="84" t="s">
        <v>362</v>
      </c>
      <c r="C90" s="84" t="s">
        <v>177</v>
      </c>
      <c r="D90" s="84" t="s">
        <v>46</v>
      </c>
      <c r="E90" s="84" t="s">
        <v>363</v>
      </c>
      <c r="F90" s="84" t="s">
        <v>363</v>
      </c>
      <c r="G90" s="85" t="n">
        <v>25498</v>
      </c>
      <c r="H90" s="86" t="n">
        <f aca="false">YEAR(G90)</f>
        <v>1969</v>
      </c>
      <c r="I90" s="87"/>
      <c r="J90" s="84" t="s">
        <v>359</v>
      </c>
      <c r="K90" s="84" t="s">
        <v>65</v>
      </c>
      <c r="L90" s="84" t="s">
        <v>53</v>
      </c>
      <c r="M90" s="104" t="s">
        <v>66</v>
      </c>
      <c r="N90" s="84" t="s">
        <v>801</v>
      </c>
      <c r="O90" s="86" t="s">
        <v>772</v>
      </c>
      <c r="P90" s="86"/>
      <c r="Q90" s="84"/>
      <c r="R90" s="84" t="s">
        <v>53</v>
      </c>
      <c r="S90" s="84" t="s">
        <v>795</v>
      </c>
      <c r="T90" s="86" t="s">
        <v>151</v>
      </c>
      <c r="U90" s="86" t="s">
        <v>774</v>
      </c>
      <c r="V90" s="86" t="s">
        <v>74</v>
      </c>
      <c r="W90" s="86" t="s">
        <v>57</v>
      </c>
      <c r="X90" s="86" t="s">
        <v>153</v>
      </c>
      <c r="Y90" s="86" t="s">
        <v>781</v>
      </c>
      <c r="Z90" s="86" t="str">
        <f aca="false">IF(OR(database!$Y90="M - Impacted (commanded)",database!$Y90="M - Impacted (unintentional)",database!$Y90="M - Impacted (orbit decade)",database!$Y90="M - Soft landed"),"S",IF(OR(database!$Y90="M - Orbit",database!$Y90="E - Orbit",database!$Y90="M - L2 Halo orbit"),"O",""))</f>
        <v/>
      </c>
      <c r="AA90" s="102" t="n">
        <v>25500</v>
      </c>
      <c r="AB90" s="89"/>
      <c r="AC90" s="84"/>
      <c r="AD90" s="90"/>
      <c r="AE90" s="90"/>
      <c r="AF90" s="91" t="n">
        <f aca="false">IF(AE90 &gt; 270,AE90 - 360,AE90)</f>
        <v>0</v>
      </c>
      <c r="AG90" s="86"/>
    </row>
    <row r="91" customFormat="false" ht="14.25" hidden="false" customHeight="true" outlineLevel="0" collapsed="false">
      <c r="A91" s="92" t="s">
        <v>365</v>
      </c>
      <c r="B91" s="92" t="s">
        <v>366</v>
      </c>
      <c r="C91" s="92" t="s">
        <v>295</v>
      </c>
      <c r="D91" s="92" t="s">
        <v>46</v>
      </c>
      <c r="E91" s="92" t="s">
        <v>367</v>
      </c>
      <c r="F91" s="92" t="s">
        <v>367</v>
      </c>
      <c r="G91" s="93" t="n">
        <v>25521</v>
      </c>
      <c r="H91" s="94" t="n">
        <f aca="false">YEAR(G91)</f>
        <v>1969</v>
      </c>
      <c r="I91" s="95"/>
      <c r="J91" s="95" t="s">
        <v>297</v>
      </c>
      <c r="K91" s="92" t="s">
        <v>49</v>
      </c>
      <c r="L91" s="92" t="s">
        <v>368</v>
      </c>
      <c r="M91" s="105" t="s">
        <v>51</v>
      </c>
      <c r="N91" s="92" t="s">
        <v>831</v>
      </c>
      <c r="O91" s="94" t="s">
        <v>772</v>
      </c>
      <c r="P91" s="94" t="s">
        <v>63</v>
      </c>
      <c r="Q91" s="97" t="n">
        <v>15235</v>
      </c>
      <c r="R91" s="92" t="s">
        <v>53</v>
      </c>
      <c r="S91" s="94" t="s">
        <v>825</v>
      </c>
      <c r="T91" s="94" t="s">
        <v>349</v>
      </c>
      <c r="U91" s="92" t="s">
        <v>784</v>
      </c>
      <c r="V91" s="92" t="s">
        <v>46</v>
      </c>
      <c r="W91" s="94" t="s">
        <v>369</v>
      </c>
      <c r="X91" s="94" t="s">
        <v>69</v>
      </c>
      <c r="Y91" s="94" t="s">
        <v>785</v>
      </c>
      <c r="Z91" s="94" t="str">
        <f aca="false">IF(OR(database!$Y91="M - Impacted (commanded)",database!$Y91="M - Impacted (unintentional)",database!$Y91="M - Impacted (orbit decade)",database!$Y91="M - Soft landed"),"S",IF(OR(database!$Y91="M - Orbit",database!$Y91="E - Orbit",database!$Y91="M - L2 Halo orbit"),"O",""))</f>
        <v>S</v>
      </c>
      <c r="AA91" s="105" t="n">
        <v>25527</v>
      </c>
      <c r="AB91" s="107"/>
      <c r="AC91" s="92" t="s">
        <v>370</v>
      </c>
      <c r="AD91" s="99" t="n">
        <v>-3.94</v>
      </c>
      <c r="AE91" s="99" t="n">
        <v>338.8</v>
      </c>
      <c r="AF91" s="100" t="n">
        <f aca="false">IF(AE91 &gt; 180,AE91 - 360,AE91)</f>
        <v>-21.2</v>
      </c>
      <c r="AG91" s="94" t="s">
        <v>812</v>
      </c>
    </row>
    <row r="92" customFormat="false" ht="14.25" hidden="false" customHeight="true" outlineLevel="0" collapsed="false">
      <c r="A92" s="84" t="s">
        <v>832</v>
      </c>
      <c r="B92" s="84" t="s">
        <v>366</v>
      </c>
      <c r="C92" s="84" t="s">
        <v>295</v>
      </c>
      <c r="D92" s="84" t="s">
        <v>46</v>
      </c>
      <c r="E92" s="84" t="s">
        <v>372</v>
      </c>
      <c r="F92" s="84" t="s">
        <v>372</v>
      </c>
      <c r="G92" s="85" t="n">
        <v>25521</v>
      </c>
      <c r="H92" s="86" t="n">
        <f aca="false">YEAR(G92)</f>
        <v>1969</v>
      </c>
      <c r="I92" s="87"/>
      <c r="J92" s="87" t="s">
        <v>297</v>
      </c>
      <c r="K92" s="84" t="s">
        <v>49</v>
      </c>
      <c r="L92" s="84" t="s">
        <v>298</v>
      </c>
      <c r="M92" s="104" t="s">
        <v>51</v>
      </c>
      <c r="N92" s="84" t="s">
        <v>817</v>
      </c>
      <c r="O92" s="86" t="s">
        <v>772</v>
      </c>
      <c r="P92" s="86" t="s">
        <v>55</v>
      </c>
      <c r="Q92" s="101" t="n">
        <v>28790</v>
      </c>
      <c r="R92" s="84" t="s">
        <v>53</v>
      </c>
      <c r="S92" s="86" t="s">
        <v>818</v>
      </c>
      <c r="T92" s="86" t="s">
        <v>54</v>
      </c>
      <c r="U92" s="84" t="s">
        <v>784</v>
      </c>
      <c r="V92" s="84" t="s">
        <v>46</v>
      </c>
      <c r="W92" s="86" t="s">
        <v>369</v>
      </c>
      <c r="X92" s="86" t="s">
        <v>284</v>
      </c>
      <c r="Y92" s="86" t="s">
        <v>815</v>
      </c>
      <c r="Z92" s="86" t="str">
        <f aca="false">IF(OR(database!$Y92="M - Impacted (commanded)",database!$Y92="M - Impacted (unintentional)",database!$Y92="M - Impacted (orbit decade)",database!$Y92="M - Soft landed"),"S",IF(OR(database!$Y92="M - Orbit",database!$Y92="E - Orbit",database!$Y92="M - L2 Halo orbit"),"O",""))</f>
        <v/>
      </c>
      <c r="AA92" s="104" t="n">
        <v>25531</v>
      </c>
      <c r="AB92" s="89"/>
      <c r="AC92" s="84"/>
      <c r="AD92" s="90"/>
      <c r="AE92" s="90"/>
      <c r="AF92" s="91" t="n">
        <f aca="false">IF(AE92 &gt; 270,AE92 - 360,AE92)</f>
        <v>0</v>
      </c>
      <c r="AG92" s="86" t="s">
        <v>812</v>
      </c>
    </row>
    <row r="93" customFormat="false" ht="14.25" hidden="false" customHeight="true" outlineLevel="0" collapsed="false">
      <c r="A93" s="92" t="s">
        <v>374</v>
      </c>
      <c r="B93" s="92" t="s">
        <v>366</v>
      </c>
      <c r="C93" s="92" t="s">
        <v>295</v>
      </c>
      <c r="D93" s="92" t="s">
        <v>46</v>
      </c>
      <c r="E93" s="92" t="s">
        <v>375</v>
      </c>
      <c r="F93" s="92" t="s">
        <v>375</v>
      </c>
      <c r="G93" s="93" t="n">
        <v>25521</v>
      </c>
      <c r="H93" s="94" t="n">
        <f aca="false">YEAR(G93)</f>
        <v>1969</v>
      </c>
      <c r="I93" s="95"/>
      <c r="J93" s="95" t="s">
        <v>297</v>
      </c>
      <c r="K93" s="92" t="s">
        <v>49</v>
      </c>
      <c r="L93" s="92" t="s">
        <v>230</v>
      </c>
      <c r="M93" s="105" t="s">
        <v>51</v>
      </c>
      <c r="N93" s="92" t="s">
        <v>777</v>
      </c>
      <c r="O93" s="94" t="s">
        <v>772</v>
      </c>
      <c r="P93" s="94" t="s">
        <v>329</v>
      </c>
      <c r="Q93" s="97" t="n">
        <v>13300</v>
      </c>
      <c r="R93" s="92" t="s">
        <v>53</v>
      </c>
      <c r="S93" s="94" t="s">
        <v>786</v>
      </c>
      <c r="T93" s="94" t="s">
        <v>85</v>
      </c>
      <c r="U93" s="92" t="s">
        <v>784</v>
      </c>
      <c r="V93" s="92" t="s">
        <v>46</v>
      </c>
      <c r="W93" s="94" t="s">
        <v>828</v>
      </c>
      <c r="X93" s="94" t="s">
        <v>86</v>
      </c>
      <c r="Y93" s="92" t="s">
        <v>783</v>
      </c>
      <c r="Z93" s="94" t="str">
        <f aca="false">IF(OR(database!$Y93="M - Impacted (commanded)",database!$Y93="M - Impacted (unintentional)",database!$Y93="M - Impacted (orbit decade)",database!$Y93="M - Soft landed"),"S",IF(OR(database!$Y93="M - Orbit",database!$Y93="E - Orbit",database!$Y93="M - L2 Halo orbit"),"O",""))</f>
        <v/>
      </c>
      <c r="AA93" s="105" t="n">
        <v>25521</v>
      </c>
      <c r="AB93" s="98"/>
      <c r="AC93" s="92"/>
      <c r="AD93" s="99"/>
      <c r="AE93" s="99"/>
      <c r="AF93" s="100" t="n">
        <f aca="false">IF(AE93 &gt; 270,AE93 - 360,AE93)</f>
        <v>0</v>
      </c>
      <c r="AG93" s="94" t="s">
        <v>812</v>
      </c>
    </row>
    <row r="94" customFormat="false" ht="14.25" hidden="false" customHeight="true" outlineLevel="0" collapsed="false">
      <c r="A94" s="84" t="s">
        <v>377</v>
      </c>
      <c r="B94" s="84" t="s">
        <v>366</v>
      </c>
      <c r="C94" s="84" t="s">
        <v>295</v>
      </c>
      <c r="D94" s="84" t="s">
        <v>46</v>
      </c>
      <c r="E94" s="84" t="s">
        <v>367</v>
      </c>
      <c r="F94" s="84" t="s">
        <v>63</v>
      </c>
      <c r="G94" s="85" t="n">
        <v>25521</v>
      </c>
      <c r="H94" s="86" t="n">
        <f aca="false">YEAR(G94)</f>
        <v>1969</v>
      </c>
      <c r="I94" s="87"/>
      <c r="J94" s="87" t="s">
        <v>297</v>
      </c>
      <c r="K94" s="84" t="s">
        <v>49</v>
      </c>
      <c r="L94" s="84" t="s">
        <v>368</v>
      </c>
      <c r="M94" s="104" t="s">
        <v>51</v>
      </c>
      <c r="N94" s="84" t="s">
        <v>831</v>
      </c>
      <c r="O94" s="86" t="s">
        <v>772</v>
      </c>
      <c r="P94" s="86" t="s">
        <v>63</v>
      </c>
      <c r="Q94" s="101"/>
      <c r="R94" s="84" t="s">
        <v>53</v>
      </c>
      <c r="S94" s="86" t="s">
        <v>826</v>
      </c>
      <c r="T94" s="86" t="s">
        <v>151</v>
      </c>
      <c r="U94" s="84" t="s">
        <v>784</v>
      </c>
      <c r="V94" s="84" t="s">
        <v>46</v>
      </c>
      <c r="W94" s="86" t="s">
        <v>369</v>
      </c>
      <c r="X94" s="86" t="s">
        <v>153</v>
      </c>
      <c r="Y94" s="86" t="s">
        <v>802</v>
      </c>
      <c r="Z94" s="86" t="str">
        <f aca="false">IF(OR(database!$Y132="M - Impacted (commanded)", database!$Y132="M - Impacted (unintentional)",database!$Y132="M - Impacted (orbit decade)",database!$Y132="M - Soft landed"),"S",IF(OR(database!$Y132="M - Orbit", database!$Y132="E - Orbit",database!$Y132="M - L2 Halo orbit"),"O",""))</f>
        <v>S</v>
      </c>
      <c r="AA94" s="108" t="n">
        <v>25526</v>
      </c>
      <c r="AB94" s="89" t="s">
        <v>167</v>
      </c>
      <c r="AC94" s="84" t="s">
        <v>168</v>
      </c>
      <c r="AD94" s="90" t="n">
        <v>-3.0128</v>
      </c>
      <c r="AE94" s="90" t="n">
        <v>336.5781</v>
      </c>
      <c r="AF94" s="91" t="n">
        <f aca="false">IF(AE94 &gt; 180,AE94 - 360,AE94)</f>
        <v>-23.4219</v>
      </c>
      <c r="AG94" s="86" t="s">
        <v>812</v>
      </c>
    </row>
    <row r="95" customFormat="false" ht="14.25" hidden="false" customHeight="true" outlineLevel="0" collapsed="false">
      <c r="A95" s="92" t="s">
        <v>379</v>
      </c>
      <c r="B95" s="92" t="s">
        <v>380</v>
      </c>
      <c r="C95" s="92" t="s">
        <v>62</v>
      </c>
      <c r="D95" s="92" t="s">
        <v>46</v>
      </c>
      <c r="E95" s="92" t="s">
        <v>63</v>
      </c>
      <c r="F95" s="92" t="s">
        <v>63</v>
      </c>
      <c r="G95" s="93" t="n">
        <v>25605</v>
      </c>
      <c r="H95" s="94" t="n">
        <f aca="false">YEAR(G95)</f>
        <v>1970</v>
      </c>
      <c r="I95" s="95"/>
      <c r="J95" s="95" t="s">
        <v>282</v>
      </c>
      <c r="K95" s="95" t="s">
        <v>65</v>
      </c>
      <c r="L95" s="92" t="s">
        <v>53</v>
      </c>
      <c r="M95" s="105" t="s">
        <v>66</v>
      </c>
      <c r="N95" s="92" t="s">
        <v>777</v>
      </c>
      <c r="O95" s="94" t="s">
        <v>772</v>
      </c>
      <c r="P95" s="94" t="s">
        <v>63</v>
      </c>
      <c r="Q95" s="92" t="s">
        <v>53</v>
      </c>
      <c r="R95" s="92" t="s">
        <v>53</v>
      </c>
      <c r="S95" s="94" t="s">
        <v>822</v>
      </c>
      <c r="T95" s="94" t="s">
        <v>316</v>
      </c>
      <c r="U95" s="94" t="s">
        <v>774</v>
      </c>
      <c r="V95" s="94" t="s">
        <v>775</v>
      </c>
      <c r="W95" s="94" t="s">
        <v>46</v>
      </c>
      <c r="X95" s="94" t="s">
        <v>284</v>
      </c>
      <c r="Y95" s="94" t="s">
        <v>776</v>
      </c>
      <c r="Z95" s="94" t="str">
        <f aca="false">IF(OR(database!$Y95="M - Impacted (commanded)", database!$Y95="M - Impacted (unintentional)",database!$Y95="M - Impacted (orbit decade)",database!$Y95="M - Soft landed"),"S",IF(OR(database!$Y95="M - Orbit", database!$Y95="E - Orbit",database!$Y95="M - L2 Halo orbit"),"O",""))</f>
        <v/>
      </c>
      <c r="AA95" s="95" t="n">
        <v>25605</v>
      </c>
      <c r="AB95" s="98"/>
      <c r="AC95" s="92"/>
      <c r="AD95" s="99"/>
      <c r="AE95" s="99"/>
      <c r="AF95" s="100" t="n">
        <f aca="false">IF(AE95 &gt; 270,AE95 - 360,AE95)</f>
        <v>0</v>
      </c>
      <c r="AG95" s="94" t="s">
        <v>812</v>
      </c>
    </row>
    <row r="96" customFormat="false" ht="14.25" hidden="false" customHeight="true" outlineLevel="0" collapsed="false">
      <c r="A96" s="84" t="s">
        <v>381</v>
      </c>
      <c r="B96" s="84" t="s">
        <v>380</v>
      </c>
      <c r="C96" s="84" t="s">
        <v>62</v>
      </c>
      <c r="D96" s="84" t="s">
        <v>46</v>
      </c>
      <c r="E96" s="84" t="s">
        <v>63</v>
      </c>
      <c r="F96" s="84" t="s">
        <v>63</v>
      </c>
      <c r="G96" s="85" t="n">
        <v>25605</v>
      </c>
      <c r="H96" s="86" t="n">
        <f aca="false">YEAR(G96)</f>
        <v>1970</v>
      </c>
      <c r="I96" s="87"/>
      <c r="J96" s="87" t="s">
        <v>282</v>
      </c>
      <c r="K96" s="87" t="s">
        <v>65</v>
      </c>
      <c r="L96" s="84" t="s">
        <v>53</v>
      </c>
      <c r="M96" s="104" t="s">
        <v>66</v>
      </c>
      <c r="N96" s="84" t="s">
        <v>777</v>
      </c>
      <c r="O96" s="86" t="s">
        <v>772</v>
      </c>
      <c r="P96" s="86" t="s">
        <v>63</v>
      </c>
      <c r="Q96" s="84" t="s">
        <v>53</v>
      </c>
      <c r="R96" s="84" t="s">
        <v>53</v>
      </c>
      <c r="S96" s="86" t="s">
        <v>795</v>
      </c>
      <c r="T96" s="86" t="s">
        <v>151</v>
      </c>
      <c r="U96" s="86" t="s">
        <v>774</v>
      </c>
      <c r="V96" s="86" t="s">
        <v>775</v>
      </c>
      <c r="W96" s="86" t="s">
        <v>46</v>
      </c>
      <c r="X96" s="86" t="s">
        <v>153</v>
      </c>
      <c r="Y96" s="86" t="s">
        <v>776</v>
      </c>
      <c r="Z96" s="86" t="str">
        <f aca="false">IF(OR(database!$Y96="M - Impacted (commanded)",database!$Y96="M - Impacted (unintentional)",database!$Y96="M - Impacted (orbit decade)",database!$Y96="M - Soft landed"),"S",IF(OR(database!$Y96="M - Orbit",database!$Y96="E - Orbit",database!$Y96="M - L2 Halo orbit"),"O",""))</f>
        <v/>
      </c>
      <c r="AA96" s="87" t="n">
        <v>25605</v>
      </c>
      <c r="AB96" s="89"/>
      <c r="AC96" s="84"/>
      <c r="AD96" s="90"/>
      <c r="AE96" s="90"/>
      <c r="AF96" s="91" t="n">
        <f aca="false">IF(AE96 &gt; 270,AE96 - 360,AE96)</f>
        <v>0</v>
      </c>
      <c r="AG96" s="86" t="s">
        <v>812</v>
      </c>
    </row>
    <row r="97" customFormat="false" ht="14.25" hidden="false" customHeight="true" outlineLevel="0" collapsed="false">
      <c r="A97" s="92" t="s">
        <v>382</v>
      </c>
      <c r="B97" s="92" t="s">
        <v>382</v>
      </c>
      <c r="C97" s="92" t="s">
        <v>62</v>
      </c>
      <c r="D97" s="92" t="s">
        <v>46</v>
      </c>
      <c r="E97" s="92" t="s">
        <v>63</v>
      </c>
      <c r="F97" s="92" t="s">
        <v>63</v>
      </c>
      <c r="G97" s="93" t="n">
        <v>25618</v>
      </c>
      <c r="H97" s="94" t="n">
        <f aca="false">YEAR(G97)</f>
        <v>1970</v>
      </c>
      <c r="I97" s="95"/>
      <c r="J97" s="95" t="s">
        <v>282</v>
      </c>
      <c r="K97" s="95" t="s">
        <v>65</v>
      </c>
      <c r="L97" s="92" t="s">
        <v>53</v>
      </c>
      <c r="M97" s="105" t="s">
        <v>66</v>
      </c>
      <c r="N97" s="92" t="s">
        <v>777</v>
      </c>
      <c r="O97" s="94" t="s">
        <v>772</v>
      </c>
      <c r="P97" s="94" t="s">
        <v>63</v>
      </c>
      <c r="Q97" s="92" t="s">
        <v>53</v>
      </c>
      <c r="R97" s="92" t="s">
        <v>53</v>
      </c>
      <c r="S97" s="92" t="s">
        <v>773</v>
      </c>
      <c r="T97" s="94" t="s">
        <v>54</v>
      </c>
      <c r="U97" s="94" t="s">
        <v>774</v>
      </c>
      <c r="V97" s="94" t="s">
        <v>775</v>
      </c>
      <c r="W97" s="94" t="s">
        <v>821</v>
      </c>
      <c r="X97" s="94" t="s">
        <v>53</v>
      </c>
      <c r="Y97" s="94" t="s">
        <v>776</v>
      </c>
      <c r="Z97" s="94" t="str">
        <f aca="false">IF(OR(database!$Y97="M - Impacted (commanded)",database!$Y97="M - Impacted (unintentional)",database!$Y97="M - Impacted (orbit decade)",database!$Y97="M - Soft landed"),"S",IF(OR(database!$Y97="M - Orbit",database!$Y97="E - Orbit",database!$Y97="M - L2 Halo orbit"),"O",""))</f>
        <v/>
      </c>
      <c r="AA97" s="95" t="n">
        <v>25618</v>
      </c>
      <c r="AB97" s="98"/>
      <c r="AC97" s="92"/>
      <c r="AD97" s="99"/>
      <c r="AE97" s="99"/>
      <c r="AF97" s="100" t="n">
        <f aca="false">IF(AE97 &gt; 270,AE97 - 360,AE97)</f>
        <v>0</v>
      </c>
      <c r="AG97" s="94" t="s">
        <v>812</v>
      </c>
    </row>
    <row r="98" customFormat="false" ht="14.25" hidden="false" customHeight="true" outlineLevel="0" collapsed="false">
      <c r="A98" s="84" t="s">
        <v>383</v>
      </c>
      <c r="B98" s="84" t="s">
        <v>384</v>
      </c>
      <c r="C98" s="84" t="s">
        <v>295</v>
      </c>
      <c r="D98" s="84" t="s">
        <v>46</v>
      </c>
      <c r="E98" s="84" t="s">
        <v>385</v>
      </c>
      <c r="F98" s="84" t="s">
        <v>385</v>
      </c>
      <c r="G98" s="85" t="n">
        <v>25669</v>
      </c>
      <c r="H98" s="86" t="n">
        <f aca="false">YEAR(G98)</f>
        <v>1970</v>
      </c>
      <c r="I98" s="87"/>
      <c r="J98" s="87" t="s">
        <v>297</v>
      </c>
      <c r="K98" s="84" t="s">
        <v>49</v>
      </c>
      <c r="L98" s="84" t="s">
        <v>230</v>
      </c>
      <c r="M98" s="104" t="s">
        <v>51</v>
      </c>
      <c r="N98" s="84" t="s">
        <v>777</v>
      </c>
      <c r="O98" s="86" t="s">
        <v>772</v>
      </c>
      <c r="P98" s="86" t="s">
        <v>386</v>
      </c>
      <c r="Q98" s="101" t="n">
        <v>13300</v>
      </c>
      <c r="R98" s="84" t="s">
        <v>53</v>
      </c>
      <c r="S98" s="86" t="s">
        <v>786</v>
      </c>
      <c r="T98" s="86" t="s">
        <v>68</v>
      </c>
      <c r="U98" s="86" t="s">
        <v>784</v>
      </c>
      <c r="V98" s="84" t="s">
        <v>46</v>
      </c>
      <c r="W98" s="86" t="s">
        <v>828</v>
      </c>
      <c r="X98" s="86" t="s">
        <v>69</v>
      </c>
      <c r="Y98" s="86" t="s">
        <v>785</v>
      </c>
      <c r="Z98" s="86" t="str">
        <f aca="false">IF(OR(database!$Y43="M - Impacted (commanded)", database!$Y43="M - Impacted (unintentional)",database!$Y43="M - Impacted (orbit decade)",database!$Y43="M - Soft landed"),"S",IF(OR(database!$Y43="M - Orbit", database!$Y43="E - Orbit",database!$Y43="M - L2 Halo orbit"),"O",""))</f>
        <v>S</v>
      </c>
      <c r="AA98" s="102" t="n">
        <v>25673</v>
      </c>
      <c r="AB98" s="89" t="s">
        <v>167</v>
      </c>
      <c r="AC98" s="84" t="s">
        <v>168</v>
      </c>
      <c r="AD98" s="90" t="n">
        <v>-2.555</v>
      </c>
      <c r="AE98" s="90" t="n">
        <v>322.1125</v>
      </c>
      <c r="AF98" s="91" t="n">
        <f aca="false">IF(AE98 &gt; 180,AE98 - 360,AE98)</f>
        <v>-37.8875</v>
      </c>
      <c r="AG98" s="86" t="s">
        <v>812</v>
      </c>
    </row>
    <row r="99" customFormat="false" ht="14.25" hidden="false" customHeight="true" outlineLevel="0" collapsed="false">
      <c r="A99" s="92" t="s">
        <v>833</v>
      </c>
      <c r="B99" s="92" t="s">
        <v>384</v>
      </c>
      <c r="C99" s="92" t="s">
        <v>295</v>
      </c>
      <c r="D99" s="92" t="s">
        <v>46</v>
      </c>
      <c r="E99" s="92" t="s">
        <v>388</v>
      </c>
      <c r="F99" s="92" t="s">
        <v>388</v>
      </c>
      <c r="G99" s="93" t="n">
        <v>25669</v>
      </c>
      <c r="H99" s="94" t="n">
        <f aca="false">YEAR(G99)</f>
        <v>1970</v>
      </c>
      <c r="I99" s="95"/>
      <c r="J99" s="95" t="s">
        <v>297</v>
      </c>
      <c r="K99" s="92" t="s">
        <v>49</v>
      </c>
      <c r="L99" s="92" t="s">
        <v>298</v>
      </c>
      <c r="M99" s="105" t="s">
        <v>51</v>
      </c>
      <c r="N99" s="92" t="s">
        <v>817</v>
      </c>
      <c r="O99" s="94" t="s">
        <v>772</v>
      </c>
      <c r="P99" s="94" t="s">
        <v>834</v>
      </c>
      <c r="Q99" s="97" t="n">
        <v>28945</v>
      </c>
      <c r="R99" s="92" t="s">
        <v>53</v>
      </c>
      <c r="S99" s="94" t="s">
        <v>818</v>
      </c>
      <c r="T99" s="94" t="s">
        <v>54</v>
      </c>
      <c r="U99" s="94" t="s">
        <v>774</v>
      </c>
      <c r="V99" s="92" t="s">
        <v>85</v>
      </c>
      <c r="W99" s="92" t="s">
        <v>835</v>
      </c>
      <c r="X99" s="94" t="s">
        <v>284</v>
      </c>
      <c r="Y99" s="94" t="s">
        <v>815</v>
      </c>
      <c r="Z99" s="94" t="str">
        <f aca="false">IF(OR(database!$Y99="M - Impacted (commanded)", database!$Y99="M - Impacted (unintentional)",database!$Y99="M - Impacted (orbit decade)",database!$Y99="M - Soft landed"),"S",IF(OR(database!$Y99="M - Orbit", database!$Y99="E - Orbit",database!$Y99="M - L2 Halo orbit"),"O",""))</f>
        <v/>
      </c>
      <c r="AA99" s="95" t="n">
        <v>25675</v>
      </c>
      <c r="AB99" s="98"/>
      <c r="AC99" s="92"/>
      <c r="AD99" s="99"/>
      <c r="AE99" s="99"/>
      <c r="AF99" s="100" t="n">
        <f aca="false">IF(AE99 &gt; 270,AE99 - 360,AE99)</f>
        <v>0</v>
      </c>
      <c r="AG99" s="94" t="s">
        <v>812</v>
      </c>
    </row>
    <row r="100" customFormat="false" ht="14.25" hidden="false" customHeight="true" outlineLevel="0" collapsed="false">
      <c r="A100" s="84" t="s">
        <v>392</v>
      </c>
      <c r="B100" s="84" t="s">
        <v>384</v>
      </c>
      <c r="C100" s="84" t="s">
        <v>295</v>
      </c>
      <c r="D100" s="84" t="s">
        <v>46</v>
      </c>
      <c r="E100" s="84" t="s">
        <v>393</v>
      </c>
      <c r="F100" s="84" t="s">
        <v>393</v>
      </c>
      <c r="G100" s="85" t="n">
        <v>25669</v>
      </c>
      <c r="H100" s="86" t="n">
        <f aca="false">YEAR(G100)</f>
        <v>1970</v>
      </c>
      <c r="I100" s="87"/>
      <c r="J100" s="87" t="s">
        <v>297</v>
      </c>
      <c r="K100" s="84" t="s">
        <v>49</v>
      </c>
      <c r="L100" s="84" t="s">
        <v>298</v>
      </c>
      <c r="M100" s="104" t="s">
        <v>51</v>
      </c>
      <c r="N100" s="84" t="s">
        <v>831</v>
      </c>
      <c r="O100" s="86" t="s">
        <v>772</v>
      </c>
      <c r="P100" s="86" t="s">
        <v>63</v>
      </c>
      <c r="Q100" s="101" t="n">
        <v>15196</v>
      </c>
      <c r="R100" s="84" t="s">
        <v>53</v>
      </c>
      <c r="S100" s="86" t="s">
        <v>825</v>
      </c>
      <c r="T100" s="86" t="s">
        <v>349</v>
      </c>
      <c r="U100" s="86" t="s">
        <v>774</v>
      </c>
      <c r="V100" s="84" t="s">
        <v>85</v>
      </c>
      <c r="W100" s="84" t="s">
        <v>835</v>
      </c>
      <c r="X100" s="86" t="s">
        <v>69</v>
      </c>
      <c r="Y100" s="86" t="s">
        <v>781</v>
      </c>
      <c r="Z100" s="86" t="str">
        <f aca="false">IF(OR(database!$Y100="M - Impacted (commanded)", database!$Y100="M - Impacted (unintentional)",database!$Y100="M - Impacted (orbit decade)",database!$Y100="M - Soft landed"),"S",IF(OR(database!$Y100="M - Orbit", database!$Y100="E - Orbit",database!$Y100="M - L2 Halo orbit"),"O",""))</f>
        <v/>
      </c>
      <c r="AA100" s="87" t="n">
        <v>25675</v>
      </c>
      <c r="AB100" s="89"/>
      <c r="AC100" s="84"/>
      <c r="AD100" s="90"/>
      <c r="AE100" s="90"/>
      <c r="AF100" s="91" t="n">
        <f aca="false">IF(AE100 &gt; 270,AE100 - 360,AE100)</f>
        <v>0</v>
      </c>
      <c r="AG100" s="86" t="s">
        <v>394</v>
      </c>
    </row>
    <row r="101" customFormat="false" ht="14.25" hidden="false" customHeight="true" outlineLevel="0" collapsed="false">
      <c r="A101" s="92" t="s">
        <v>395</v>
      </c>
      <c r="B101" s="92" t="s">
        <v>384</v>
      </c>
      <c r="C101" s="92" t="s">
        <v>295</v>
      </c>
      <c r="D101" s="92" t="s">
        <v>46</v>
      </c>
      <c r="E101" s="92" t="s">
        <v>393</v>
      </c>
      <c r="F101" s="92" t="s">
        <v>63</v>
      </c>
      <c r="G101" s="93" t="n">
        <v>25669</v>
      </c>
      <c r="H101" s="94" t="n">
        <f aca="false">YEAR(G101)</f>
        <v>1970</v>
      </c>
      <c r="I101" s="95"/>
      <c r="J101" s="95" t="s">
        <v>297</v>
      </c>
      <c r="K101" s="92" t="s">
        <v>49</v>
      </c>
      <c r="L101" s="92" t="s">
        <v>298</v>
      </c>
      <c r="M101" s="105" t="s">
        <v>51</v>
      </c>
      <c r="N101" s="92" t="s">
        <v>831</v>
      </c>
      <c r="O101" s="94" t="s">
        <v>772</v>
      </c>
      <c r="P101" s="94" t="s">
        <v>63</v>
      </c>
      <c r="Q101" s="97"/>
      <c r="R101" s="92" t="s">
        <v>53</v>
      </c>
      <c r="S101" s="94" t="s">
        <v>826</v>
      </c>
      <c r="T101" s="94" t="s">
        <v>151</v>
      </c>
      <c r="U101" s="94" t="s">
        <v>774</v>
      </c>
      <c r="V101" s="92" t="s">
        <v>85</v>
      </c>
      <c r="W101" s="92" t="s">
        <v>835</v>
      </c>
      <c r="X101" s="94" t="s">
        <v>153</v>
      </c>
      <c r="Y101" s="94" t="s">
        <v>781</v>
      </c>
      <c r="Z101" s="94" t="str">
        <f aca="false">IF(OR(database!$Y101="M - Impacted (commanded)",database!$Y101="M - Impacted (unintentional)",database!$Y101="M - Impacted (orbit decade)",database!$Y101="M - Soft landed"),"S",IF(OR(database!$Y101="M - Orbit",database!$Y101="E - Orbit",database!$Y101="M - L2 Halo orbit"),"O",""))</f>
        <v/>
      </c>
      <c r="AA101" s="95" t="n">
        <v>25675</v>
      </c>
      <c r="AB101" s="98"/>
      <c r="AC101" s="92"/>
      <c r="AD101" s="99"/>
      <c r="AE101" s="99"/>
      <c r="AF101" s="100" t="n">
        <f aca="false">IF(AE101 &gt; 270,AE101 - 360,AE101)</f>
        <v>0</v>
      </c>
      <c r="AG101" s="94" t="s">
        <v>812</v>
      </c>
    </row>
    <row r="102" customFormat="false" ht="14.25" hidden="false" customHeight="true" outlineLevel="0" collapsed="false">
      <c r="A102" s="84" t="s">
        <v>396</v>
      </c>
      <c r="B102" s="84" t="s">
        <v>397</v>
      </c>
      <c r="C102" s="84" t="s">
        <v>62</v>
      </c>
      <c r="D102" s="84" t="s">
        <v>46</v>
      </c>
      <c r="E102" s="84" t="s">
        <v>398</v>
      </c>
      <c r="F102" s="84" t="s">
        <v>398</v>
      </c>
      <c r="G102" s="85" t="n">
        <v>25823</v>
      </c>
      <c r="H102" s="86" t="n">
        <f aca="false">YEAR(G102)</f>
        <v>1970</v>
      </c>
      <c r="I102" s="87"/>
      <c r="J102" s="84" t="s">
        <v>287</v>
      </c>
      <c r="K102" s="84" t="s">
        <v>65</v>
      </c>
      <c r="L102" s="84" t="s">
        <v>53</v>
      </c>
      <c r="M102" s="104" t="s">
        <v>66</v>
      </c>
      <c r="N102" s="84" t="s">
        <v>771</v>
      </c>
      <c r="O102" s="86" t="s">
        <v>772</v>
      </c>
      <c r="P102" s="86"/>
      <c r="Q102" s="84" t="n">
        <v>5600</v>
      </c>
      <c r="R102" s="84" t="s">
        <v>53</v>
      </c>
      <c r="S102" s="84" t="s">
        <v>822</v>
      </c>
      <c r="T102" s="86" t="s">
        <v>316</v>
      </c>
      <c r="U102" s="86" t="s">
        <v>784</v>
      </c>
      <c r="V102" s="84" t="s">
        <v>46</v>
      </c>
      <c r="W102" s="86" t="s">
        <v>399</v>
      </c>
      <c r="X102" s="86" t="s">
        <v>284</v>
      </c>
      <c r="Y102" s="86" t="s">
        <v>815</v>
      </c>
      <c r="Z102" s="86" t="str">
        <f aca="false">IF(OR(database!$Y102="M - Impacted (commanded)",database!$Y102="M - Impacted (unintentional)",database!$Y102="M - Impacted (orbit decade)",database!$Y102="M - Soft landed"),"S",IF(OR(database!$Y102="M - Orbit",database!$Y102="E - Orbit",database!$Y102="M - L2 Halo orbit"),"O",""))</f>
        <v/>
      </c>
      <c r="AA102" s="102" t="n">
        <v>25835</v>
      </c>
      <c r="AB102" s="89"/>
      <c r="AC102" s="84"/>
      <c r="AD102" s="90"/>
      <c r="AE102" s="90"/>
      <c r="AF102" s="86"/>
      <c r="AG102" s="86"/>
    </row>
    <row r="103" customFormat="false" ht="14.25" hidden="false" customHeight="true" outlineLevel="0" collapsed="false">
      <c r="A103" s="92" t="s">
        <v>400</v>
      </c>
      <c r="B103" s="92" t="s">
        <v>397</v>
      </c>
      <c r="C103" s="92" t="s">
        <v>62</v>
      </c>
      <c r="D103" s="92" t="s">
        <v>46</v>
      </c>
      <c r="E103" s="92" t="s">
        <v>398</v>
      </c>
      <c r="F103" s="92" t="s">
        <v>398</v>
      </c>
      <c r="G103" s="93" t="n">
        <v>25823</v>
      </c>
      <c r="H103" s="94" t="n">
        <f aca="false">YEAR(G103)</f>
        <v>1970</v>
      </c>
      <c r="I103" s="95"/>
      <c r="J103" s="92" t="s">
        <v>287</v>
      </c>
      <c r="K103" s="92" t="s">
        <v>65</v>
      </c>
      <c r="L103" s="92" t="s">
        <v>53</v>
      </c>
      <c r="M103" s="105" t="s">
        <v>66</v>
      </c>
      <c r="N103" s="92" t="s">
        <v>771</v>
      </c>
      <c r="O103" s="94" t="s">
        <v>772</v>
      </c>
      <c r="P103" s="94"/>
      <c r="Q103" s="92"/>
      <c r="R103" s="92" t="s">
        <v>53</v>
      </c>
      <c r="S103" s="92" t="s">
        <v>795</v>
      </c>
      <c r="T103" s="94" t="s">
        <v>151</v>
      </c>
      <c r="U103" s="94" t="s">
        <v>784</v>
      </c>
      <c r="V103" s="92" t="s">
        <v>46</v>
      </c>
      <c r="W103" s="94"/>
      <c r="X103" s="94" t="s">
        <v>153</v>
      </c>
      <c r="Y103" s="94" t="s">
        <v>802</v>
      </c>
      <c r="Z103" s="94" t="str">
        <f aca="false">IF(OR(database!$Y133="M - Impacted (commanded)", database!$Y133="M - Impacted (unintentional)",database!$Y133="M - Impacted (orbit decade)",database!$Y133="M - Soft landed"),"S",IF(OR(database!$Y133="M - Orbit", database!$Y133="E - Orbit",database!$Y133="M - L2 Halo orbit"),"O",""))</f>
        <v>S</v>
      </c>
      <c r="AA103" s="103" t="n">
        <v>25831</v>
      </c>
      <c r="AB103" s="98" t="s">
        <v>167</v>
      </c>
      <c r="AC103" s="92" t="s">
        <v>168</v>
      </c>
      <c r="AD103" s="99" t="n">
        <v>-0.5137</v>
      </c>
      <c r="AE103" s="99" t="n">
        <v>56.3638</v>
      </c>
      <c r="AF103" s="100" t="n">
        <f aca="false">IF(AE103 &gt; 180,AE103 - 360,AE103)</f>
        <v>56.3638</v>
      </c>
      <c r="AG103" s="94"/>
    </row>
    <row r="104" customFormat="false" ht="14.25" hidden="false" customHeight="true" outlineLevel="0" collapsed="false">
      <c r="A104" s="84" t="s">
        <v>401</v>
      </c>
      <c r="B104" s="84" t="s">
        <v>401</v>
      </c>
      <c r="C104" s="84" t="s">
        <v>195</v>
      </c>
      <c r="D104" s="84" t="s">
        <v>46</v>
      </c>
      <c r="E104" s="84" t="s">
        <v>402</v>
      </c>
      <c r="F104" s="84" t="s">
        <v>402</v>
      </c>
      <c r="G104" s="85" t="n">
        <v>25861</v>
      </c>
      <c r="H104" s="86" t="n">
        <f aca="false">YEAR(G104)</f>
        <v>1970</v>
      </c>
      <c r="I104" s="87"/>
      <c r="J104" s="84" t="s">
        <v>287</v>
      </c>
      <c r="K104" s="84" t="s">
        <v>65</v>
      </c>
      <c r="L104" s="84" t="s">
        <v>53</v>
      </c>
      <c r="M104" s="104" t="s">
        <v>66</v>
      </c>
      <c r="N104" s="84" t="s">
        <v>777</v>
      </c>
      <c r="O104" s="86" t="s">
        <v>772</v>
      </c>
      <c r="P104" s="86"/>
      <c r="Q104" s="84" t="n">
        <v>5375</v>
      </c>
      <c r="R104" s="84" t="s">
        <v>53</v>
      </c>
      <c r="S104" s="84" t="s">
        <v>773</v>
      </c>
      <c r="T104" s="86" t="s">
        <v>85</v>
      </c>
      <c r="U104" s="86" t="s">
        <v>784</v>
      </c>
      <c r="V104" s="84" t="s">
        <v>46</v>
      </c>
      <c r="W104" s="86"/>
      <c r="X104" s="86" t="s">
        <v>284</v>
      </c>
      <c r="Y104" s="86" t="s">
        <v>815</v>
      </c>
      <c r="Z104" s="86" t="str">
        <f aca="false">IF(OR(database!$Y104="M - Impacted (commanded)", database!$Y104="M - Impacted (unintentional)",database!$Y104="M - Impacted (orbit decade)",database!$Y104="M - Soft landed"),"S",IF(OR(database!$Y104="M - Orbit", database!$Y104="E - Orbit",database!$Y104="M - L2 Halo orbit"),"O",""))</f>
        <v/>
      </c>
      <c r="AA104" s="102" t="n">
        <v>25868</v>
      </c>
      <c r="AB104" s="89"/>
      <c r="AC104" s="84"/>
      <c r="AD104" s="90"/>
      <c r="AE104" s="90"/>
      <c r="AF104" s="91" t="n">
        <f aca="false">IF(AE104 &gt; 270,AE104 - 360,AE104)</f>
        <v>0</v>
      </c>
      <c r="AG104" s="86"/>
    </row>
    <row r="105" customFormat="false" ht="14.25" hidden="false" customHeight="true" outlineLevel="0" collapsed="false">
      <c r="A105" s="92" t="s">
        <v>403</v>
      </c>
      <c r="B105" s="92" t="s">
        <v>403</v>
      </c>
      <c r="C105" s="92" t="s">
        <v>62</v>
      </c>
      <c r="D105" s="92" t="s">
        <v>46</v>
      </c>
      <c r="E105" s="92" t="s">
        <v>404</v>
      </c>
      <c r="F105" s="92" t="s">
        <v>404</v>
      </c>
      <c r="G105" s="93" t="n">
        <v>25882</v>
      </c>
      <c r="H105" s="94" t="n">
        <f aca="false">YEAR(G105)</f>
        <v>1970</v>
      </c>
      <c r="I105" s="95"/>
      <c r="J105" s="92" t="s">
        <v>287</v>
      </c>
      <c r="K105" s="92" t="s">
        <v>65</v>
      </c>
      <c r="L105" s="92" t="s">
        <v>53</v>
      </c>
      <c r="M105" s="105" t="s">
        <v>66</v>
      </c>
      <c r="N105" s="92" t="s">
        <v>771</v>
      </c>
      <c r="O105" s="94" t="s">
        <v>772</v>
      </c>
      <c r="P105" s="94"/>
      <c r="Q105" s="92" t="n">
        <v>5600</v>
      </c>
      <c r="R105" s="92" t="s">
        <v>53</v>
      </c>
      <c r="S105" s="92" t="s">
        <v>795</v>
      </c>
      <c r="T105" s="94" t="s">
        <v>151</v>
      </c>
      <c r="U105" s="94" t="s">
        <v>784</v>
      </c>
      <c r="V105" s="92" t="s">
        <v>46</v>
      </c>
      <c r="W105" s="94" t="s">
        <v>836</v>
      </c>
      <c r="X105" s="94" t="s">
        <v>153</v>
      </c>
      <c r="Y105" s="94" t="s">
        <v>802</v>
      </c>
      <c r="Z105" s="94" t="str">
        <f aca="false">IF(OR(database!$Y134="M - Impacted (commanded)", database!$Y134="M - Impacted (unintentional)",database!$Y134="M - Impacted (orbit decade)",database!$Y134="M - Soft landed"),"S",IF(OR(database!$Y134="M - Orbit", database!$Y134="E - Orbit",database!$Y134="M - L2 Halo orbit"),"O",""))</f>
        <v>S</v>
      </c>
      <c r="AA105" s="103" t="n">
        <v>25889</v>
      </c>
      <c r="AB105" s="98" t="s">
        <v>167</v>
      </c>
      <c r="AC105" s="92" t="s">
        <v>168</v>
      </c>
      <c r="AD105" s="99" t="n">
        <v>38.23764</v>
      </c>
      <c r="AE105" s="99" t="n">
        <v>324.99837</v>
      </c>
      <c r="AF105" s="100" t="n">
        <f aca="false">IF(AE105 &gt; 180,AE105 - 360,AE105)</f>
        <v>-35.00163</v>
      </c>
      <c r="AG105" s="94"/>
    </row>
    <row r="106" customFormat="false" ht="14.25" hidden="false" customHeight="true" outlineLevel="0" collapsed="false">
      <c r="A106" s="84" t="s">
        <v>405</v>
      </c>
      <c r="B106" s="84" t="s">
        <v>403</v>
      </c>
      <c r="C106" s="84" t="s">
        <v>62</v>
      </c>
      <c r="D106" s="84" t="s">
        <v>403</v>
      </c>
      <c r="E106" s="84" t="s">
        <v>406</v>
      </c>
      <c r="F106" s="84" t="s">
        <v>406</v>
      </c>
      <c r="G106" s="85" t="n">
        <v>25882</v>
      </c>
      <c r="H106" s="86" t="n">
        <f aca="false">YEAR(G106)</f>
        <v>1970</v>
      </c>
      <c r="I106" s="87"/>
      <c r="J106" s="84" t="s">
        <v>287</v>
      </c>
      <c r="K106" s="84" t="s">
        <v>65</v>
      </c>
      <c r="L106" s="84" t="s">
        <v>53</v>
      </c>
      <c r="M106" s="104" t="s">
        <v>66</v>
      </c>
      <c r="N106" s="84" t="s">
        <v>771</v>
      </c>
      <c r="O106" s="86" t="s">
        <v>772</v>
      </c>
      <c r="P106" s="86"/>
      <c r="Q106" s="84" t="s">
        <v>53</v>
      </c>
      <c r="R106" s="84" t="s">
        <v>53</v>
      </c>
      <c r="S106" s="84" t="s">
        <v>820</v>
      </c>
      <c r="T106" s="86" t="s">
        <v>309</v>
      </c>
      <c r="U106" s="84" t="s">
        <v>784</v>
      </c>
      <c r="V106" s="84" t="s">
        <v>46</v>
      </c>
      <c r="W106" s="86" t="s">
        <v>837</v>
      </c>
      <c r="X106" s="86" t="s">
        <v>153</v>
      </c>
      <c r="Y106" s="86" t="s">
        <v>802</v>
      </c>
      <c r="Z106" s="86" t="str">
        <f aca="false">IF(OR(database!$Y135="M - Impacted (commanded)",database!$Y135="M - Impacted (unintentional)",database!$Y135="M - Impacted (orbit decade)",database!$Y135="M - Soft landed"),"S",IF(OR(database!$Y135="M - Orbit",database!$Y135="E - Orbit",database!$Y135="M - L2 Halo orbit"),"O",""))</f>
        <v>S</v>
      </c>
      <c r="AA106" s="102" t="n">
        <v>26210</v>
      </c>
      <c r="AB106" s="89" t="s">
        <v>167</v>
      </c>
      <c r="AC106" s="84" t="s">
        <v>168</v>
      </c>
      <c r="AD106" s="90" t="n">
        <v>38.315</v>
      </c>
      <c r="AE106" s="90" t="n">
        <v>324.9919</v>
      </c>
      <c r="AF106" s="91" t="n">
        <f aca="false">IF(AE106 &gt; 180,AE106 - 360,AE106)</f>
        <v>-35.0081</v>
      </c>
      <c r="AG106" s="86"/>
    </row>
    <row r="107" customFormat="false" ht="14.25" hidden="false" customHeight="true" outlineLevel="0" collapsed="false">
      <c r="A107" s="92" t="s">
        <v>408</v>
      </c>
      <c r="B107" s="92" t="s">
        <v>409</v>
      </c>
      <c r="C107" s="92" t="s">
        <v>295</v>
      </c>
      <c r="D107" s="92" t="s">
        <v>46</v>
      </c>
      <c r="E107" s="92" t="s">
        <v>410</v>
      </c>
      <c r="F107" s="92" t="s">
        <v>410</v>
      </c>
      <c r="G107" s="93" t="n">
        <v>25964</v>
      </c>
      <c r="H107" s="94" t="n">
        <f aca="false">YEAR(G107)</f>
        <v>1971</v>
      </c>
      <c r="I107" s="95"/>
      <c r="J107" s="95" t="s">
        <v>297</v>
      </c>
      <c r="K107" s="92" t="s">
        <v>49</v>
      </c>
      <c r="L107" s="92" t="s">
        <v>230</v>
      </c>
      <c r="M107" s="105" t="s">
        <v>51</v>
      </c>
      <c r="N107" s="92" t="s">
        <v>777</v>
      </c>
      <c r="O107" s="94" t="s">
        <v>772</v>
      </c>
      <c r="P107" s="94"/>
      <c r="Q107" s="97" t="n">
        <v>13300</v>
      </c>
      <c r="R107" s="92" t="s">
        <v>53</v>
      </c>
      <c r="S107" s="94" t="s">
        <v>786</v>
      </c>
      <c r="T107" s="94" t="s">
        <v>68</v>
      </c>
      <c r="U107" s="94" t="s">
        <v>784</v>
      </c>
      <c r="V107" s="92" t="s">
        <v>46</v>
      </c>
      <c r="W107" s="94" t="s">
        <v>828</v>
      </c>
      <c r="X107" s="94" t="s">
        <v>69</v>
      </c>
      <c r="Y107" s="94" t="s">
        <v>785</v>
      </c>
      <c r="Z107" s="94" t="str">
        <f aca="false">IF(OR(database!$Y52="M - Impacted (commanded)", database!$Y52="M - Impacted (unintentional)",database!$Y52="M - Impacted (orbit decade)",database!$Y52="M - Soft landed"),"S",IF(OR(database!$Y52="M - Orbit", database!$Y52="E - Orbit",database!$Y52="M - L2 Halo orbit"),"O",""))</f>
        <v>S</v>
      </c>
      <c r="AA107" s="103" t="n">
        <v>25968</v>
      </c>
      <c r="AB107" s="98" t="s">
        <v>167</v>
      </c>
      <c r="AC107" s="92" t="s">
        <v>168</v>
      </c>
      <c r="AD107" s="99" t="n">
        <v>-8.18</v>
      </c>
      <c r="AE107" s="99" t="n">
        <v>333.9695</v>
      </c>
      <c r="AF107" s="100" t="n">
        <f aca="false">IF(AE107 &gt; 180,AE107 - 360,AE107)</f>
        <v>-26.0305</v>
      </c>
      <c r="AG107" s="94" t="s">
        <v>812</v>
      </c>
    </row>
    <row r="108" customFormat="false" ht="14.25" hidden="false" customHeight="true" outlineLevel="0" collapsed="false">
      <c r="A108" s="84" t="s">
        <v>411</v>
      </c>
      <c r="B108" s="84" t="s">
        <v>409</v>
      </c>
      <c r="C108" s="84" t="s">
        <v>295</v>
      </c>
      <c r="D108" s="84" t="s">
        <v>46</v>
      </c>
      <c r="E108" s="84" t="s">
        <v>412</v>
      </c>
      <c r="F108" s="84" t="s">
        <v>412</v>
      </c>
      <c r="G108" s="85" t="n">
        <v>25964</v>
      </c>
      <c r="H108" s="86" t="n">
        <f aca="false">YEAR(G108)</f>
        <v>1971</v>
      </c>
      <c r="I108" s="87"/>
      <c r="J108" s="87" t="s">
        <v>297</v>
      </c>
      <c r="K108" s="84" t="s">
        <v>49</v>
      </c>
      <c r="L108" s="84" t="s">
        <v>368</v>
      </c>
      <c r="M108" s="104" t="s">
        <v>51</v>
      </c>
      <c r="N108" s="84" t="s">
        <v>838</v>
      </c>
      <c r="O108" s="86" t="s">
        <v>772</v>
      </c>
      <c r="P108" s="86" t="s">
        <v>63</v>
      </c>
      <c r="Q108" s="84" t="n">
        <v>15264</v>
      </c>
      <c r="R108" s="84" t="s">
        <v>53</v>
      </c>
      <c r="S108" s="86" t="s">
        <v>825</v>
      </c>
      <c r="T108" s="86" t="s">
        <v>349</v>
      </c>
      <c r="U108" s="86" t="s">
        <v>784</v>
      </c>
      <c r="V108" s="84" t="s">
        <v>46</v>
      </c>
      <c r="W108" s="86" t="s">
        <v>46</v>
      </c>
      <c r="X108" s="86" t="s">
        <v>69</v>
      </c>
      <c r="Y108" s="86" t="s">
        <v>785</v>
      </c>
      <c r="Z108" s="86" t="str">
        <f aca="false">IF(OR(database!$Y108="M - Impacted (commanded)", database!$Y108="M - Impacted (unintentional)",database!$Y108="M - Impacted (orbit decade)",database!$Y108="M - Soft landed"),"S",IF(OR(database!$Y108="M - Orbit", database!$Y108="E - Orbit",database!$Y108="M - L2 Halo orbit"),"O",""))</f>
        <v>S</v>
      </c>
      <c r="AA108" s="102" t="n">
        <v>25971</v>
      </c>
      <c r="AB108" s="89"/>
      <c r="AC108" s="84" t="s">
        <v>370</v>
      </c>
      <c r="AD108" s="90" t="n">
        <v>-3.42</v>
      </c>
      <c r="AE108" s="90" t="n">
        <v>340.33</v>
      </c>
      <c r="AF108" s="91" t="n">
        <f aca="false">IF(AE108 &gt; 180,AE108 - 360,AE108)</f>
        <v>-19.67</v>
      </c>
      <c r="AG108" s="86" t="s">
        <v>812</v>
      </c>
    </row>
    <row r="109" customFormat="false" ht="14.25" hidden="false" customHeight="true" outlineLevel="0" collapsed="false">
      <c r="A109" s="92" t="s">
        <v>839</v>
      </c>
      <c r="B109" s="92" t="s">
        <v>409</v>
      </c>
      <c r="C109" s="92" t="s">
        <v>295</v>
      </c>
      <c r="D109" s="92" t="s">
        <v>46</v>
      </c>
      <c r="E109" s="92" t="s">
        <v>414</v>
      </c>
      <c r="F109" s="92" t="s">
        <v>414</v>
      </c>
      <c r="G109" s="93" t="n">
        <v>25964</v>
      </c>
      <c r="H109" s="94" t="n">
        <f aca="false">YEAR(G109)</f>
        <v>1971</v>
      </c>
      <c r="I109" s="95"/>
      <c r="J109" s="95" t="s">
        <v>297</v>
      </c>
      <c r="K109" s="92" t="s">
        <v>49</v>
      </c>
      <c r="L109" s="92" t="s">
        <v>298</v>
      </c>
      <c r="M109" s="105" t="s">
        <v>51</v>
      </c>
      <c r="N109" s="92" t="s">
        <v>840</v>
      </c>
      <c r="O109" s="94" t="s">
        <v>772</v>
      </c>
      <c r="P109" s="94" t="s">
        <v>55</v>
      </c>
      <c r="Q109" s="92" t="n">
        <v>29229</v>
      </c>
      <c r="R109" s="92" t="s">
        <v>53</v>
      </c>
      <c r="S109" s="94" t="s">
        <v>818</v>
      </c>
      <c r="T109" s="94" t="s">
        <v>54</v>
      </c>
      <c r="U109" s="94" t="s">
        <v>784</v>
      </c>
      <c r="V109" s="92" t="s">
        <v>46</v>
      </c>
      <c r="W109" s="94" t="s">
        <v>46</v>
      </c>
      <c r="X109" s="94" t="s">
        <v>284</v>
      </c>
      <c r="Y109" s="94" t="s">
        <v>815</v>
      </c>
      <c r="Z109" s="94" t="str">
        <f aca="false">IF(OR(database!$Y109="M - Impacted (commanded)",database!$Y109="M - Impacted (unintentional)",database!$Y109="M - Impacted (orbit decade)",database!$Y109="M - Soft landed"),"S",IF(OR(database!$Y109="M - Orbit",database!$Y109="E - Orbit",database!$Y109="M - L2 Halo orbit"),"O",""))</f>
        <v/>
      </c>
      <c r="AA109" s="103" t="n">
        <v>25973</v>
      </c>
      <c r="AB109" s="98"/>
      <c r="AC109" s="92"/>
      <c r="AD109" s="99"/>
      <c r="AE109" s="99"/>
      <c r="AF109" s="100" t="n">
        <f aca="false">IF(AE109 &gt; 270,AE109 - 360,AE109)</f>
        <v>0</v>
      </c>
      <c r="AG109" s="94" t="s">
        <v>812</v>
      </c>
    </row>
    <row r="110" customFormat="false" ht="14.25" hidden="false" customHeight="true" outlineLevel="0" collapsed="false">
      <c r="A110" s="84" t="s">
        <v>416</v>
      </c>
      <c r="B110" s="84" t="s">
        <v>409</v>
      </c>
      <c r="C110" s="84" t="s">
        <v>295</v>
      </c>
      <c r="D110" s="84" t="s">
        <v>46</v>
      </c>
      <c r="E110" s="84" t="s">
        <v>412</v>
      </c>
      <c r="F110" s="84" t="s">
        <v>63</v>
      </c>
      <c r="G110" s="85" t="n">
        <v>25964</v>
      </c>
      <c r="H110" s="86" t="n">
        <f aca="false">YEAR(G110)</f>
        <v>1971</v>
      </c>
      <c r="I110" s="87"/>
      <c r="J110" s="87" t="s">
        <v>297</v>
      </c>
      <c r="K110" s="84" t="s">
        <v>49</v>
      </c>
      <c r="L110" s="84" t="s">
        <v>368</v>
      </c>
      <c r="M110" s="104" t="s">
        <v>51</v>
      </c>
      <c r="N110" s="84" t="s">
        <v>838</v>
      </c>
      <c r="O110" s="86" t="s">
        <v>772</v>
      </c>
      <c r="P110" s="86" t="s">
        <v>63</v>
      </c>
      <c r="Q110" s="84"/>
      <c r="R110" s="84" t="s">
        <v>53</v>
      </c>
      <c r="S110" s="86" t="s">
        <v>826</v>
      </c>
      <c r="T110" s="86" t="s">
        <v>151</v>
      </c>
      <c r="U110" s="86" t="s">
        <v>784</v>
      </c>
      <c r="V110" s="84" t="s">
        <v>46</v>
      </c>
      <c r="W110" s="86" t="s">
        <v>46</v>
      </c>
      <c r="X110" s="86" t="s">
        <v>153</v>
      </c>
      <c r="Y110" s="86" t="s">
        <v>802</v>
      </c>
      <c r="Z110" s="86" t="str">
        <f aca="false">IF(OR(database!$Y138="M - Impacted (commanded)", database!$Y138="M - Impacted (unintentional)",database!$Y138="M - Impacted (orbit decade)",database!$Y138="M - Soft landed"),"S",IF(OR(database!$Y138="M - Orbit", database!$Y138="E - Orbit",database!$Y138="M - L2 Halo orbit"),"O",""))</f>
        <v>S</v>
      </c>
      <c r="AA110" s="102" t="n">
        <v>25969</v>
      </c>
      <c r="AB110" s="89" t="s">
        <v>167</v>
      </c>
      <c r="AC110" s="84" t="s">
        <v>168</v>
      </c>
      <c r="AD110" s="90" t="n">
        <v>-3.64589</v>
      </c>
      <c r="AE110" s="90" t="n">
        <v>342.52806</v>
      </c>
      <c r="AF110" s="91" t="n">
        <f aca="false">IF(AE110 &gt; 180,AE110 - 360,AE110)</f>
        <v>-17.47194</v>
      </c>
      <c r="AG110" s="86" t="s">
        <v>812</v>
      </c>
    </row>
    <row r="111" customFormat="false" ht="14.25" hidden="false" customHeight="true" outlineLevel="0" collapsed="false">
      <c r="A111" s="92" t="s">
        <v>417</v>
      </c>
      <c r="B111" s="92" t="s">
        <v>418</v>
      </c>
      <c r="C111" s="92" t="s">
        <v>295</v>
      </c>
      <c r="D111" s="92" t="s">
        <v>841</v>
      </c>
      <c r="E111" s="92" t="s">
        <v>420</v>
      </c>
      <c r="F111" s="92" t="s">
        <v>420</v>
      </c>
      <c r="G111" s="93" t="n">
        <v>26140</v>
      </c>
      <c r="H111" s="94" t="n">
        <f aca="false">YEAR(G111)</f>
        <v>1971</v>
      </c>
      <c r="I111" s="95"/>
      <c r="J111" s="95" t="s">
        <v>297</v>
      </c>
      <c r="K111" s="92" t="s">
        <v>49</v>
      </c>
      <c r="L111" s="92" t="s">
        <v>230</v>
      </c>
      <c r="M111" s="105" t="s">
        <v>51</v>
      </c>
      <c r="N111" s="92" t="s">
        <v>777</v>
      </c>
      <c r="O111" s="94" t="s">
        <v>772</v>
      </c>
      <c r="P111" s="94"/>
      <c r="Q111" s="97"/>
      <c r="R111" s="92" t="s">
        <v>53</v>
      </c>
      <c r="S111" s="94" t="s">
        <v>842</v>
      </c>
      <c r="T111" s="94" t="s">
        <v>309</v>
      </c>
      <c r="U111" s="94" t="s">
        <v>784</v>
      </c>
      <c r="V111" s="92" t="s">
        <v>46</v>
      </c>
      <c r="W111" s="94" t="s">
        <v>828</v>
      </c>
      <c r="X111" s="94" t="s">
        <v>69</v>
      </c>
      <c r="Y111" s="94" t="s">
        <v>785</v>
      </c>
      <c r="Z111" s="94" t="str">
        <f aca="false">IF(OR(database!$Y57="M - Impacted (commanded)", database!$Y57="M - Impacted (unintentional)",database!$Y57="M - Impacted (orbit decade)",database!$Y57="M - Soft landed"),"S",IF(OR(database!$Y57="M - Orbit", database!$Y57="E - Orbit",database!$Y57="M - L2 Halo orbit"),"O",""))</f>
        <v>S</v>
      </c>
      <c r="AA111" s="103" t="n">
        <v>26143</v>
      </c>
      <c r="AB111" s="98" t="s">
        <v>167</v>
      </c>
      <c r="AC111" s="92" t="s">
        <v>168</v>
      </c>
      <c r="AD111" s="99" t="n">
        <v>26.13239</v>
      </c>
      <c r="AE111" s="99" t="n">
        <v>3.6333</v>
      </c>
      <c r="AF111" s="100" t="n">
        <f aca="false">IF(AE111 &gt; 180,AE111 - 360,AE111)</f>
        <v>3.6333</v>
      </c>
      <c r="AG111" s="94" t="s">
        <v>812</v>
      </c>
    </row>
    <row r="112" customFormat="false" ht="14.25" hidden="false" customHeight="true" outlineLevel="0" collapsed="false">
      <c r="A112" s="84" t="s">
        <v>422</v>
      </c>
      <c r="B112" s="84" t="s">
        <v>418</v>
      </c>
      <c r="C112" s="84" t="s">
        <v>295</v>
      </c>
      <c r="D112" s="84" t="s">
        <v>46</v>
      </c>
      <c r="E112" s="84" t="s">
        <v>423</v>
      </c>
      <c r="F112" s="84" t="s">
        <v>423</v>
      </c>
      <c r="G112" s="85" t="n">
        <v>26140</v>
      </c>
      <c r="H112" s="86" t="n">
        <f aca="false">YEAR(G112)</f>
        <v>1971</v>
      </c>
      <c r="I112" s="87"/>
      <c r="J112" s="87" t="s">
        <v>297</v>
      </c>
      <c r="K112" s="84" t="s">
        <v>49</v>
      </c>
      <c r="L112" s="84" t="s">
        <v>230</v>
      </c>
      <c r="M112" s="104" t="s">
        <v>51</v>
      </c>
      <c r="N112" s="84" t="s">
        <v>777</v>
      </c>
      <c r="O112" s="86" t="s">
        <v>772</v>
      </c>
      <c r="P112" s="86"/>
      <c r="Q112" s="101" t="n">
        <v>13300</v>
      </c>
      <c r="R112" s="84" t="s">
        <v>53</v>
      </c>
      <c r="S112" s="86" t="s">
        <v>786</v>
      </c>
      <c r="T112" s="86" t="s">
        <v>68</v>
      </c>
      <c r="U112" s="86" t="s">
        <v>784</v>
      </c>
      <c r="V112" s="84" t="s">
        <v>46</v>
      </c>
      <c r="W112" s="86" t="s">
        <v>828</v>
      </c>
      <c r="X112" s="86" t="s">
        <v>69</v>
      </c>
      <c r="Y112" s="86" t="s">
        <v>785</v>
      </c>
      <c r="Z112" s="86" t="str">
        <f aca="false">IF(OR(database!$Y58="M - Impacted (commanded)",database!$Y58="M - Impacted (unintentional)",database!$Y58="M - Impacted (orbit decade)",database!$Y58="M - Soft landed"),"S",IF(OR(database!$Y58="M - Orbit",database!$Y58="E - Orbit",database!$Y58="M - L2 Halo orbit"),"O",""))</f>
        <v>S</v>
      </c>
      <c r="AA112" s="102" t="n">
        <v>26143</v>
      </c>
      <c r="AB112" s="89" t="s">
        <v>167</v>
      </c>
      <c r="AC112" s="84" t="s">
        <v>168</v>
      </c>
      <c r="AD112" s="90" t="n">
        <v>-1.2897</v>
      </c>
      <c r="AE112" s="90" t="n">
        <v>348.1755</v>
      </c>
      <c r="AF112" s="91" t="n">
        <f aca="false">IF(AE112 &gt; 180,AE112 - 360,AE112)</f>
        <v>-11.8245</v>
      </c>
      <c r="AG112" s="86" t="s">
        <v>812</v>
      </c>
    </row>
    <row r="113" customFormat="false" ht="14.25" hidden="false" customHeight="true" outlineLevel="0" collapsed="false">
      <c r="A113" s="92" t="s">
        <v>424</v>
      </c>
      <c r="B113" s="92" t="s">
        <v>418</v>
      </c>
      <c r="C113" s="92" t="s">
        <v>295</v>
      </c>
      <c r="D113" s="92" t="s">
        <v>46</v>
      </c>
      <c r="E113" s="92" t="s">
        <v>420</v>
      </c>
      <c r="F113" s="92" t="s">
        <v>420</v>
      </c>
      <c r="G113" s="93" t="n">
        <v>26140</v>
      </c>
      <c r="H113" s="94" t="n">
        <f aca="false">YEAR(G113)</f>
        <v>1971</v>
      </c>
      <c r="I113" s="95"/>
      <c r="J113" s="95" t="s">
        <v>297</v>
      </c>
      <c r="K113" s="92" t="s">
        <v>49</v>
      </c>
      <c r="L113" s="92" t="s">
        <v>425</v>
      </c>
      <c r="M113" s="105" t="s">
        <v>51</v>
      </c>
      <c r="N113" s="92" t="s">
        <v>838</v>
      </c>
      <c r="O113" s="94" t="s">
        <v>772</v>
      </c>
      <c r="P113" s="94" t="s">
        <v>63</v>
      </c>
      <c r="Q113" s="92" t="n">
        <v>16430</v>
      </c>
      <c r="R113" s="92" t="s">
        <v>53</v>
      </c>
      <c r="S113" s="94" t="s">
        <v>825</v>
      </c>
      <c r="T113" s="94" t="s">
        <v>349</v>
      </c>
      <c r="U113" s="94" t="s">
        <v>784</v>
      </c>
      <c r="V113" s="92" t="s">
        <v>46</v>
      </c>
      <c r="W113" s="94" t="s">
        <v>46</v>
      </c>
      <c r="X113" s="94" t="s">
        <v>69</v>
      </c>
      <c r="Y113" s="94" t="s">
        <v>785</v>
      </c>
      <c r="Z113" s="94" t="str">
        <f aca="false">IF(OR(database!$Y113="M - Impacted (commanded)", database!$Y113="M - Impacted (unintentional)",database!$Y113="M - Impacted (orbit decade)",database!$Y113="M - Soft landed"),"S",IF(OR(database!$Y113="M - Orbit", database!$Y113="E - Orbit",database!$Y113="M - L2 Halo orbit"),"O",""))</f>
        <v>S</v>
      </c>
      <c r="AA113" s="103" t="n">
        <v>26148</v>
      </c>
      <c r="AB113" s="98"/>
      <c r="AC113" s="92" t="s">
        <v>370</v>
      </c>
      <c r="AD113" s="99" t="n">
        <v>26.36</v>
      </c>
      <c r="AE113" s="99" t="n">
        <v>0.25</v>
      </c>
      <c r="AF113" s="100" t="n">
        <f aca="false">IF(AE113 &gt; 180,AE113 - 360,AE113)</f>
        <v>0.25</v>
      </c>
      <c r="AG113" s="94" t="s">
        <v>812</v>
      </c>
    </row>
    <row r="114" customFormat="false" ht="15" hidden="false" customHeight="true" outlineLevel="0" collapsed="false">
      <c r="A114" s="84" t="s">
        <v>843</v>
      </c>
      <c r="B114" s="84" t="s">
        <v>418</v>
      </c>
      <c r="C114" s="84" t="s">
        <v>295</v>
      </c>
      <c r="D114" s="84" t="s">
        <v>46</v>
      </c>
      <c r="E114" s="84" t="s">
        <v>427</v>
      </c>
      <c r="F114" s="84" t="s">
        <v>427</v>
      </c>
      <c r="G114" s="85" t="n">
        <v>26140</v>
      </c>
      <c r="H114" s="86" t="n">
        <f aca="false">YEAR(G114)</f>
        <v>1971</v>
      </c>
      <c r="I114" s="87"/>
      <c r="J114" s="87" t="s">
        <v>297</v>
      </c>
      <c r="K114" s="84" t="s">
        <v>49</v>
      </c>
      <c r="L114" s="84" t="s">
        <v>298</v>
      </c>
      <c r="M114" s="104" t="s">
        <v>51</v>
      </c>
      <c r="N114" s="84" t="s">
        <v>844</v>
      </c>
      <c r="O114" s="86" t="s">
        <v>772</v>
      </c>
      <c r="P114" s="86" t="s">
        <v>55</v>
      </c>
      <c r="Q114" s="84" t="n">
        <v>30371</v>
      </c>
      <c r="R114" s="84" t="s">
        <v>53</v>
      </c>
      <c r="S114" s="86" t="s">
        <v>818</v>
      </c>
      <c r="T114" s="86" t="s">
        <v>54</v>
      </c>
      <c r="U114" s="86" t="s">
        <v>784</v>
      </c>
      <c r="V114" s="84" t="s">
        <v>46</v>
      </c>
      <c r="W114" s="86" t="s">
        <v>46</v>
      </c>
      <c r="X114" s="86" t="s">
        <v>284</v>
      </c>
      <c r="Y114" s="86" t="s">
        <v>815</v>
      </c>
      <c r="Z114" s="86" t="str">
        <f aca="false">IF(OR(database!$Y114="M - Impacted (commanded)",database!$Y114="M - Impacted (unintentional)",database!$Y114="M - Impacted (orbit decade)",database!$Y114="M - Soft landed"),"S",IF(OR(database!$Y114="M - Orbit",database!$Y114="E - Orbit",database!$Y114="M - L2 Halo orbit"),"O",""))</f>
        <v/>
      </c>
      <c r="AA114" s="102" t="n">
        <v>26152</v>
      </c>
      <c r="AB114" s="89"/>
      <c r="AC114" s="84"/>
      <c r="AD114" s="90"/>
      <c r="AE114" s="90"/>
      <c r="AF114" s="91" t="n">
        <f aca="false">IF(AE114 &gt; 270,AE114 - 360,AE114)</f>
        <v>0</v>
      </c>
      <c r="AG114" s="86" t="s">
        <v>812</v>
      </c>
    </row>
    <row r="115" customFormat="false" ht="14.25" hidden="false" customHeight="true" outlineLevel="0" collapsed="false">
      <c r="A115" s="92" t="s">
        <v>429</v>
      </c>
      <c r="B115" s="92" t="s">
        <v>418</v>
      </c>
      <c r="C115" s="92" t="s">
        <v>295</v>
      </c>
      <c r="D115" s="92" t="s">
        <v>845</v>
      </c>
      <c r="E115" s="92" t="s">
        <v>430</v>
      </c>
      <c r="F115" s="92" t="s">
        <v>430</v>
      </c>
      <c r="G115" s="93" t="n">
        <v>26140</v>
      </c>
      <c r="H115" s="94" t="n">
        <f aca="false">YEAR(G115)</f>
        <v>1971</v>
      </c>
      <c r="I115" s="103" t="n">
        <v>26149</v>
      </c>
      <c r="J115" s="95" t="s">
        <v>297</v>
      </c>
      <c r="K115" s="92" t="s">
        <v>49</v>
      </c>
      <c r="L115" s="92" t="s">
        <v>298</v>
      </c>
      <c r="M115" s="105" t="s">
        <v>51</v>
      </c>
      <c r="N115" s="92" t="s">
        <v>771</v>
      </c>
      <c r="O115" s="94" t="s">
        <v>772</v>
      </c>
      <c r="P115" s="94"/>
      <c r="Q115" s="92" t="n">
        <v>36.3</v>
      </c>
      <c r="R115" s="92" t="n">
        <v>24</v>
      </c>
      <c r="S115" s="92" t="s">
        <v>773</v>
      </c>
      <c r="T115" s="94" t="s">
        <v>54</v>
      </c>
      <c r="U115" s="94" t="s">
        <v>784</v>
      </c>
      <c r="V115" s="92" t="s">
        <v>46</v>
      </c>
      <c r="W115" s="94" t="s">
        <v>846</v>
      </c>
      <c r="X115" s="94" t="s">
        <v>69</v>
      </c>
      <c r="Y115" s="94" t="s">
        <v>803</v>
      </c>
      <c r="Z115" s="94" t="str">
        <f aca="false">IF(OR(database!$Y115="M - Impacted (commanded)",database!$Y115="M - Impacted (unintentional)",database!$Y115="M - Impacted (orbit decade)",database!$Y115="M - Soft landed"),"S",IF(OR(database!$Y115="M - Orbit",database!$Y115="E - Orbit",database!$Y115="M - L2 Halo orbit"),"O",""))</f>
        <v>S</v>
      </c>
      <c r="AA115" s="95" t="s">
        <v>794</v>
      </c>
      <c r="AB115" s="98"/>
      <c r="AC115" s="92" t="s">
        <v>218</v>
      </c>
      <c r="AD115" s="99" t="s">
        <v>53</v>
      </c>
      <c r="AE115" s="99" t="s">
        <v>53</v>
      </c>
      <c r="AF115" s="100" t="e">
        <f aca="false">IF(AE115 &gt; 270,AE115 - 360,AE115)</f>
        <v>#VALUE!</v>
      </c>
      <c r="AG115" s="94" t="s">
        <v>812</v>
      </c>
    </row>
    <row r="116" customFormat="false" ht="14.25" hidden="false" customHeight="true" outlineLevel="0" collapsed="false">
      <c r="A116" s="84" t="s">
        <v>419</v>
      </c>
      <c r="B116" s="84" t="s">
        <v>418</v>
      </c>
      <c r="C116" s="84" t="s">
        <v>295</v>
      </c>
      <c r="D116" s="84" t="s">
        <v>46</v>
      </c>
      <c r="E116" s="84" t="s">
        <v>420</v>
      </c>
      <c r="F116" s="84" t="s">
        <v>420</v>
      </c>
      <c r="G116" s="85" t="n">
        <v>26140</v>
      </c>
      <c r="H116" s="86" t="n">
        <f aca="false">YEAR(G116)</f>
        <v>1971</v>
      </c>
      <c r="I116" s="87"/>
      <c r="J116" s="87" t="s">
        <v>297</v>
      </c>
      <c r="K116" s="84" t="s">
        <v>49</v>
      </c>
      <c r="L116" s="84" t="s">
        <v>425</v>
      </c>
      <c r="M116" s="104" t="s">
        <v>51</v>
      </c>
      <c r="N116" s="84" t="s">
        <v>838</v>
      </c>
      <c r="O116" s="86" t="s">
        <v>772</v>
      </c>
      <c r="P116" s="86" t="s">
        <v>63</v>
      </c>
      <c r="Q116" s="84"/>
      <c r="R116" s="84" t="s">
        <v>53</v>
      </c>
      <c r="S116" s="86" t="s">
        <v>826</v>
      </c>
      <c r="T116" s="86" t="s">
        <v>151</v>
      </c>
      <c r="U116" s="86" t="s">
        <v>784</v>
      </c>
      <c r="V116" s="84" t="s">
        <v>46</v>
      </c>
      <c r="W116" s="86" t="s">
        <v>46</v>
      </c>
      <c r="X116" s="86" t="s">
        <v>153</v>
      </c>
      <c r="Y116" s="86" t="s">
        <v>802</v>
      </c>
      <c r="Z116" s="86" t="str">
        <f aca="false">IF(OR(database!$Y139="M - Impacted (commanded)", database!$Y139="M - Impacted (unintentional)",database!$Y139="M - Impacted (orbit decade)",database!$Y139="M - Soft landed"),"S",IF(OR(database!$Y139="M - Orbit", database!$Y139="E - Orbit",database!$Y139="M - L2 Halo orbit"),"O",""))</f>
        <v>S</v>
      </c>
      <c r="AA116" s="102" t="n">
        <v>26144</v>
      </c>
      <c r="AB116" s="89" t="s">
        <v>167</v>
      </c>
      <c r="AC116" s="84" t="s">
        <v>168</v>
      </c>
      <c r="AD116" s="90" t="n">
        <v>26.13239</v>
      </c>
      <c r="AE116" s="90" t="n">
        <v>3.6333</v>
      </c>
      <c r="AF116" s="91" t="n">
        <f aca="false">IF(AE116 &gt; 180,AE116 - 360,AE116)</f>
        <v>3.6333</v>
      </c>
      <c r="AG116" s="86" t="s">
        <v>812</v>
      </c>
    </row>
    <row r="117" customFormat="false" ht="14.25" hidden="false" customHeight="true" outlineLevel="0" collapsed="false">
      <c r="A117" s="92" t="s">
        <v>431</v>
      </c>
      <c r="B117" s="92" t="s">
        <v>432</v>
      </c>
      <c r="C117" s="92" t="s">
        <v>62</v>
      </c>
      <c r="D117" s="92" t="s">
        <v>46</v>
      </c>
      <c r="E117" s="92" t="s">
        <v>433</v>
      </c>
      <c r="F117" s="92" t="s">
        <v>433</v>
      </c>
      <c r="G117" s="93" t="n">
        <v>26178</v>
      </c>
      <c r="H117" s="94" t="n">
        <f aca="false">YEAR(G117)</f>
        <v>1971</v>
      </c>
      <c r="I117" s="95"/>
      <c r="J117" s="92" t="s">
        <v>287</v>
      </c>
      <c r="K117" s="92" t="s">
        <v>65</v>
      </c>
      <c r="L117" s="92" t="s">
        <v>53</v>
      </c>
      <c r="M117" s="105" t="s">
        <v>66</v>
      </c>
      <c r="N117" s="92" t="s">
        <v>771</v>
      </c>
      <c r="O117" s="94" t="s">
        <v>772</v>
      </c>
      <c r="P117" s="94"/>
      <c r="Q117" s="92" t="n">
        <v>5600</v>
      </c>
      <c r="R117" s="92" t="s">
        <v>53</v>
      </c>
      <c r="S117" s="94" t="s">
        <v>822</v>
      </c>
      <c r="T117" s="94" t="s">
        <v>316</v>
      </c>
      <c r="U117" s="94" t="s">
        <v>774</v>
      </c>
      <c r="V117" s="94" t="s">
        <v>69</v>
      </c>
      <c r="W117" s="94"/>
      <c r="X117" s="94" t="s">
        <v>284</v>
      </c>
      <c r="Y117" s="94" t="s">
        <v>793</v>
      </c>
      <c r="Z117" s="94" t="str">
        <f aca="false">IF(OR(database!$Y117="M - Impacted (commanded)", database!$Y117="M - Impacted (unintentional)",database!$Y117="M - Impacted (orbit decade)",database!$Y117="M - Soft landed"),"S",IF(OR(database!$Y117="M - Orbit", database!$Y117="E - Orbit",database!$Y117="M - L2 Halo orbit"),"O",""))</f>
        <v>S</v>
      </c>
      <c r="AA117" s="103" t="n">
        <v>26187</v>
      </c>
      <c r="AB117" s="98" t="s">
        <v>200</v>
      </c>
      <c r="AC117" s="92" t="s">
        <v>434</v>
      </c>
      <c r="AD117" s="99" t="n">
        <v>3.76</v>
      </c>
      <c r="AE117" s="99" t="n">
        <v>56.66</v>
      </c>
      <c r="AF117" s="100" t="n">
        <f aca="false">IF(AE117 &gt; 180,AE117 - 360,AE117)</f>
        <v>56.66</v>
      </c>
      <c r="AG117" s="94"/>
    </row>
    <row r="118" customFormat="false" ht="14.25" hidden="false" customHeight="true" outlineLevel="0" collapsed="false">
      <c r="A118" s="84" t="s">
        <v>435</v>
      </c>
      <c r="B118" s="84" t="s">
        <v>432</v>
      </c>
      <c r="C118" s="84" t="s">
        <v>62</v>
      </c>
      <c r="D118" s="84" t="s">
        <v>46</v>
      </c>
      <c r="E118" s="84" t="s">
        <v>433</v>
      </c>
      <c r="F118" s="84" t="s">
        <v>433</v>
      </c>
      <c r="G118" s="85" t="n">
        <v>26178</v>
      </c>
      <c r="H118" s="86" t="n">
        <f aca="false">YEAR(G118)</f>
        <v>1971</v>
      </c>
      <c r="I118" s="87"/>
      <c r="J118" s="84" t="s">
        <v>287</v>
      </c>
      <c r="K118" s="84" t="s">
        <v>65</v>
      </c>
      <c r="L118" s="84" t="s">
        <v>53</v>
      </c>
      <c r="M118" s="104" t="s">
        <v>66</v>
      </c>
      <c r="N118" s="84" t="s">
        <v>771</v>
      </c>
      <c r="O118" s="86" t="s">
        <v>772</v>
      </c>
      <c r="P118" s="86"/>
      <c r="Q118" s="84"/>
      <c r="R118" s="84" t="s">
        <v>53</v>
      </c>
      <c r="S118" s="86" t="s">
        <v>795</v>
      </c>
      <c r="T118" s="86" t="s">
        <v>151</v>
      </c>
      <c r="U118" s="86" t="s">
        <v>774</v>
      </c>
      <c r="V118" s="86" t="s">
        <v>69</v>
      </c>
      <c r="W118" s="86"/>
      <c r="X118" s="86" t="s">
        <v>153</v>
      </c>
      <c r="Y118" s="86" t="s">
        <v>793</v>
      </c>
      <c r="Z118" s="86" t="str">
        <f aca="false">IF(OR(database!$Y118="M - Impacted (commanded)",database!$Y118="M - Impacted (unintentional)",database!$Y118="M - Impacted (orbit decade)",database!$Y118="M - Soft landed"),"S",IF(OR(database!$Y118="M - Orbit",database!$Y118="E - Orbit",database!$Y118="M - L2 Halo orbit"),"O",""))</f>
        <v>S</v>
      </c>
      <c r="AA118" s="102" t="n">
        <v>26187</v>
      </c>
      <c r="AB118" s="89" t="s">
        <v>200</v>
      </c>
      <c r="AC118" s="84" t="s">
        <v>434</v>
      </c>
      <c r="AD118" s="90" t="n">
        <v>3.76</v>
      </c>
      <c r="AE118" s="90" t="n">
        <v>56.66</v>
      </c>
      <c r="AF118" s="91" t="n">
        <f aca="false">IF(AE118 &gt; 180,AE118 - 360,AE118)</f>
        <v>56.66</v>
      </c>
      <c r="AG118" s="86"/>
    </row>
    <row r="119" customFormat="false" ht="14.25" hidden="false" customHeight="true" outlineLevel="0" collapsed="false">
      <c r="A119" s="92" t="s">
        <v>436</v>
      </c>
      <c r="B119" s="92" t="s">
        <v>436</v>
      </c>
      <c r="C119" s="92" t="s">
        <v>62</v>
      </c>
      <c r="D119" s="92" t="s">
        <v>46</v>
      </c>
      <c r="E119" s="92" t="s">
        <v>437</v>
      </c>
      <c r="F119" s="92" t="s">
        <v>437</v>
      </c>
      <c r="G119" s="93" t="n">
        <v>26204</v>
      </c>
      <c r="H119" s="94" t="n">
        <f aca="false">YEAR(G119)</f>
        <v>1971</v>
      </c>
      <c r="I119" s="95"/>
      <c r="J119" s="92" t="s">
        <v>287</v>
      </c>
      <c r="K119" s="92" t="s">
        <v>65</v>
      </c>
      <c r="L119" s="92" t="s">
        <v>53</v>
      </c>
      <c r="M119" s="105" t="s">
        <v>66</v>
      </c>
      <c r="N119" s="92" t="s">
        <v>771</v>
      </c>
      <c r="O119" s="94" t="s">
        <v>772</v>
      </c>
      <c r="P119" s="94"/>
      <c r="Q119" s="92" t="n">
        <v>5600</v>
      </c>
      <c r="R119" s="92" t="s">
        <v>53</v>
      </c>
      <c r="S119" s="92" t="s">
        <v>773</v>
      </c>
      <c r="T119" s="94" t="s">
        <v>54</v>
      </c>
      <c r="U119" s="94" t="s">
        <v>784</v>
      </c>
      <c r="V119" s="92" t="s">
        <v>46</v>
      </c>
      <c r="W119" s="94"/>
      <c r="X119" s="94" t="s">
        <v>69</v>
      </c>
      <c r="Y119" s="94" t="s">
        <v>803</v>
      </c>
      <c r="Z119" s="94" t="str">
        <f aca="false">IF(OR(database!$Y119="M - Impacted (commanded)",database!$Y119="M - Impacted (unintentional)",database!$Y119="M - Impacted (orbit decade)",database!$Y119="M - Soft landed"),"S",IF(OR(database!$Y119="M - Orbit",database!$Y119="E - Orbit",database!$Y119="M - L2 Halo orbit"),"O",""))</f>
        <v>S</v>
      </c>
      <c r="AA119" s="105" t="s">
        <v>847</v>
      </c>
      <c r="AB119" s="98"/>
      <c r="AC119" s="92" t="s">
        <v>218</v>
      </c>
      <c r="AD119" s="99" t="s">
        <v>53</v>
      </c>
      <c r="AE119" s="99" t="s">
        <v>53</v>
      </c>
      <c r="AF119" s="100" t="e">
        <f aca="false">IF(AE119 &gt; 270,AE119 - 360,AE119)</f>
        <v>#VALUE!</v>
      </c>
      <c r="AG119" s="94"/>
    </row>
    <row r="120" customFormat="false" ht="14.25" hidden="false" customHeight="true" outlineLevel="0" collapsed="false">
      <c r="A120" s="84" t="s">
        <v>439</v>
      </c>
      <c r="B120" s="84" t="s">
        <v>440</v>
      </c>
      <c r="C120" s="84" t="s">
        <v>62</v>
      </c>
      <c r="D120" s="84" t="s">
        <v>46</v>
      </c>
      <c r="E120" s="84" t="s">
        <v>441</v>
      </c>
      <c r="F120" s="84" t="s">
        <v>441</v>
      </c>
      <c r="G120" s="85" t="n">
        <v>26343</v>
      </c>
      <c r="H120" s="86" t="n">
        <f aca="false">YEAR(G120)</f>
        <v>1972</v>
      </c>
      <c r="I120" s="87"/>
      <c r="J120" s="84" t="s">
        <v>287</v>
      </c>
      <c r="K120" s="84" t="s">
        <v>65</v>
      </c>
      <c r="L120" s="84" t="s">
        <v>53</v>
      </c>
      <c r="M120" s="104" t="s">
        <v>66</v>
      </c>
      <c r="N120" s="84" t="s">
        <v>771</v>
      </c>
      <c r="O120" s="86" t="s">
        <v>772</v>
      </c>
      <c r="P120" s="86"/>
      <c r="Q120" s="84" t="n">
        <v>5600</v>
      </c>
      <c r="R120" s="84" t="s">
        <v>53</v>
      </c>
      <c r="S120" s="84" t="s">
        <v>822</v>
      </c>
      <c r="T120" s="86" t="s">
        <v>316</v>
      </c>
      <c r="U120" s="86" t="s">
        <v>784</v>
      </c>
      <c r="V120" s="84" t="s">
        <v>46</v>
      </c>
      <c r="W120" s="86"/>
      <c r="X120" s="86" t="s">
        <v>284</v>
      </c>
      <c r="Y120" s="86" t="s">
        <v>815</v>
      </c>
      <c r="Z120" s="86" t="str">
        <f aca="false">IF(OR(database!$Y120="M - Impacted (commanded)",database!$Y120="M - Impacted (unintentional)",database!$Y120="M - Impacted (orbit decade)",database!$Y120="M - Soft landed"),"S",IF(OR(database!$Y120="M - Orbit",database!$Y120="E - Orbit",database!$Y120="M - L2 Halo orbit"),"O",""))</f>
        <v/>
      </c>
      <c r="AA120" s="102" t="n">
        <v>26354</v>
      </c>
      <c r="AB120" s="89"/>
      <c r="AC120" s="84"/>
      <c r="AD120" s="90"/>
      <c r="AE120" s="90"/>
      <c r="AF120" s="91" t="n">
        <f aca="false">IF(AE120 &gt; 270,AE120 - 360,AE120)</f>
        <v>0</v>
      </c>
      <c r="AG120" s="86"/>
    </row>
    <row r="121" customFormat="false" ht="14.25" hidden="false" customHeight="true" outlineLevel="0" collapsed="false">
      <c r="A121" s="92" t="s">
        <v>442</v>
      </c>
      <c r="B121" s="92" t="s">
        <v>440</v>
      </c>
      <c r="C121" s="92" t="s">
        <v>62</v>
      </c>
      <c r="D121" s="92" t="s">
        <v>46</v>
      </c>
      <c r="E121" s="92" t="s">
        <v>441</v>
      </c>
      <c r="F121" s="92" t="s">
        <v>441</v>
      </c>
      <c r="G121" s="93" t="n">
        <v>26343</v>
      </c>
      <c r="H121" s="94" t="n">
        <f aca="false">YEAR(G121)</f>
        <v>1972</v>
      </c>
      <c r="I121" s="95"/>
      <c r="J121" s="92" t="s">
        <v>287</v>
      </c>
      <c r="K121" s="92" t="s">
        <v>65</v>
      </c>
      <c r="L121" s="92" t="s">
        <v>53</v>
      </c>
      <c r="M121" s="105" t="s">
        <v>66</v>
      </c>
      <c r="N121" s="92" t="s">
        <v>771</v>
      </c>
      <c r="O121" s="94" t="s">
        <v>772</v>
      </c>
      <c r="P121" s="94"/>
      <c r="Q121" s="92"/>
      <c r="R121" s="92" t="s">
        <v>53</v>
      </c>
      <c r="S121" s="92" t="s">
        <v>795</v>
      </c>
      <c r="T121" s="94" t="s">
        <v>151</v>
      </c>
      <c r="U121" s="94" t="s">
        <v>784</v>
      </c>
      <c r="V121" s="92" t="s">
        <v>46</v>
      </c>
      <c r="W121" s="94"/>
      <c r="X121" s="94" t="s">
        <v>153</v>
      </c>
      <c r="Y121" s="94" t="s">
        <v>802</v>
      </c>
      <c r="Z121" s="94" t="str">
        <f aca="false">IF(OR(database!$Y143="M - Impacted (commanded)", database!$Y143="M - Impacted (unintentional)",database!$Y143="M - Impacted (orbit decade)",database!$Y143="M - Soft landed"),"S",IF(OR(database!$Y143="M - Orbit", database!$Y143="E - Orbit",database!$Y143="M - L2 Halo orbit"),"O",""))</f>
        <v>S</v>
      </c>
      <c r="AA121" s="103" t="n">
        <v>26350</v>
      </c>
      <c r="AB121" s="98" t="s">
        <v>167</v>
      </c>
      <c r="AC121" s="92" t="s">
        <v>168</v>
      </c>
      <c r="AD121" s="99" t="n">
        <v>3.7863</v>
      </c>
      <c r="AE121" s="99" t="n">
        <v>56.6242</v>
      </c>
      <c r="AF121" s="100" t="n">
        <f aca="false">IF(AE121 &gt; 180,AE121 - 360,AE121)</f>
        <v>56.6242</v>
      </c>
      <c r="AG121" s="94"/>
    </row>
    <row r="122" customFormat="false" ht="14.25" hidden="false" customHeight="true" outlineLevel="0" collapsed="false">
      <c r="A122" s="84" t="s">
        <v>443</v>
      </c>
      <c r="B122" s="84" t="s">
        <v>444</v>
      </c>
      <c r="C122" s="84" t="s">
        <v>295</v>
      </c>
      <c r="D122" s="84" t="s">
        <v>46</v>
      </c>
      <c r="E122" s="84" t="s">
        <v>445</v>
      </c>
      <c r="F122" s="84" t="s">
        <v>445</v>
      </c>
      <c r="G122" s="85" t="n">
        <v>26405</v>
      </c>
      <c r="H122" s="86" t="n">
        <f aca="false">YEAR(G122)</f>
        <v>1972</v>
      </c>
      <c r="I122" s="87"/>
      <c r="J122" s="87" t="s">
        <v>297</v>
      </c>
      <c r="K122" s="84" t="s">
        <v>49</v>
      </c>
      <c r="L122" s="84" t="s">
        <v>230</v>
      </c>
      <c r="M122" s="104" t="s">
        <v>51</v>
      </c>
      <c r="N122" s="84" t="s">
        <v>777</v>
      </c>
      <c r="O122" s="86" t="s">
        <v>772</v>
      </c>
      <c r="P122" s="86"/>
      <c r="Q122" s="101" t="n">
        <v>13300</v>
      </c>
      <c r="R122" s="84" t="s">
        <v>53</v>
      </c>
      <c r="S122" s="86" t="s">
        <v>786</v>
      </c>
      <c r="T122" s="86" t="s">
        <v>68</v>
      </c>
      <c r="U122" s="86" t="s">
        <v>784</v>
      </c>
      <c r="V122" s="84" t="s">
        <v>46</v>
      </c>
      <c r="W122" s="86" t="s">
        <v>828</v>
      </c>
      <c r="X122" s="86" t="s">
        <v>69</v>
      </c>
      <c r="Y122" s="86" t="s">
        <v>785</v>
      </c>
      <c r="Z122" s="86" t="str">
        <f aca="false">IF(OR(database!$Y59="M - Impacted (commanded)", database!$Y59="M - Impacted (unintentional)",database!$Y59="M - Impacted (orbit decade)",database!$Y59="M - Soft landed"),"S",IF(OR(database!$Y59="M - Orbit", database!$Y59="E - Orbit",database!$Y59="M - L2 Halo orbit"),"O",""))</f>
        <v>S</v>
      </c>
      <c r="AA122" s="102" t="n">
        <v>26408</v>
      </c>
      <c r="AB122" s="89" t="s">
        <v>167</v>
      </c>
      <c r="AC122" s="84" t="s">
        <v>168</v>
      </c>
      <c r="AD122" s="90" t="n">
        <v>1.921</v>
      </c>
      <c r="AE122" s="90" t="n">
        <v>335.377</v>
      </c>
      <c r="AF122" s="91" t="n">
        <f aca="false">IF(AE122 &gt; 180,AE122 - 360,AE122)</f>
        <v>-24.623</v>
      </c>
      <c r="AG122" s="86" t="s">
        <v>812</v>
      </c>
    </row>
    <row r="123" customFormat="false" ht="14.25" hidden="false" customHeight="true" outlineLevel="0" collapsed="false">
      <c r="A123" s="92" t="s">
        <v>446</v>
      </c>
      <c r="B123" s="92" t="s">
        <v>444</v>
      </c>
      <c r="C123" s="92" t="s">
        <v>295</v>
      </c>
      <c r="D123" s="92" t="s">
        <v>848</v>
      </c>
      <c r="E123" s="92" t="s">
        <v>448</v>
      </c>
      <c r="F123" s="92" t="s">
        <v>448</v>
      </c>
      <c r="G123" s="93" t="n">
        <v>26405</v>
      </c>
      <c r="H123" s="94" t="n">
        <f aca="false">YEAR(G123)</f>
        <v>1972</v>
      </c>
      <c r="I123" s="103" t="n">
        <v>26413</v>
      </c>
      <c r="J123" s="95" t="s">
        <v>297</v>
      </c>
      <c r="K123" s="92" t="s">
        <v>49</v>
      </c>
      <c r="L123" s="92" t="s">
        <v>298</v>
      </c>
      <c r="M123" s="105" t="s">
        <v>51</v>
      </c>
      <c r="N123" s="92" t="s">
        <v>771</v>
      </c>
      <c r="O123" s="94" t="s">
        <v>772</v>
      </c>
      <c r="P123" s="94"/>
      <c r="Q123" s="92" t="n">
        <v>36.3</v>
      </c>
      <c r="R123" s="92" t="n">
        <v>24</v>
      </c>
      <c r="S123" s="92" t="s">
        <v>773</v>
      </c>
      <c r="T123" s="94" t="s">
        <v>54</v>
      </c>
      <c r="U123" s="94" t="s">
        <v>90</v>
      </c>
      <c r="V123" s="94" t="s">
        <v>54</v>
      </c>
      <c r="W123" s="94" t="s">
        <v>849</v>
      </c>
      <c r="X123" s="94" t="s">
        <v>69</v>
      </c>
      <c r="Y123" s="94" t="s">
        <v>803</v>
      </c>
      <c r="Z123" s="94" t="str">
        <f aca="false">IF(OR(database!$Y122="M - Impacted (commanded)", database!$Y122="M - Impacted (unintentional)",database!$Y122="M - Impacted (orbit decade)",database!$Y122="M - Soft landed"),"S",IF(OR(database!$Y122="M - Orbit", database!$Y122="E - Orbit",database!$Y122="M - L2 Halo orbit"),"O",""))</f>
        <v>S</v>
      </c>
      <c r="AA123" s="103" t="n">
        <v>26448</v>
      </c>
      <c r="AB123" s="98" t="s">
        <v>200</v>
      </c>
      <c r="AC123" s="92" t="s">
        <v>450</v>
      </c>
      <c r="AD123" s="99" t="n">
        <v>10.16</v>
      </c>
      <c r="AE123" s="99" t="n">
        <v>111.9</v>
      </c>
      <c r="AF123" s="100" t="n">
        <f aca="false">IF(AE123 &gt; 180,AE123 - 360,AE123)</f>
        <v>111.9</v>
      </c>
      <c r="AG123" s="94" t="s">
        <v>812</v>
      </c>
    </row>
    <row r="124" customFormat="false" ht="14.25" hidden="false" customHeight="true" outlineLevel="0" collapsed="false">
      <c r="A124" s="84" t="s">
        <v>451</v>
      </c>
      <c r="B124" s="84" t="s">
        <v>444</v>
      </c>
      <c r="C124" s="84" t="s">
        <v>295</v>
      </c>
      <c r="D124" s="84" t="s">
        <v>46</v>
      </c>
      <c r="E124" s="84" t="s">
        <v>452</v>
      </c>
      <c r="F124" s="84" t="s">
        <v>452</v>
      </c>
      <c r="G124" s="85" t="n">
        <v>26405</v>
      </c>
      <c r="H124" s="86" t="n">
        <f aca="false">YEAR(G124)</f>
        <v>1972</v>
      </c>
      <c r="I124" s="87"/>
      <c r="J124" s="87" t="s">
        <v>297</v>
      </c>
      <c r="K124" s="84" t="s">
        <v>49</v>
      </c>
      <c r="L124" s="84" t="s">
        <v>425</v>
      </c>
      <c r="M124" s="104" t="s">
        <v>51</v>
      </c>
      <c r="N124" s="84" t="s">
        <v>840</v>
      </c>
      <c r="O124" s="86" t="s">
        <v>772</v>
      </c>
      <c r="P124" s="86" t="s">
        <v>63</v>
      </c>
      <c r="Q124" s="84" t="n">
        <v>16445</v>
      </c>
      <c r="R124" s="84" t="s">
        <v>53</v>
      </c>
      <c r="S124" s="86" t="s">
        <v>825</v>
      </c>
      <c r="T124" s="86" t="s">
        <v>349</v>
      </c>
      <c r="U124" s="86" t="s">
        <v>784</v>
      </c>
      <c r="V124" s="84" t="s">
        <v>46</v>
      </c>
      <c r="W124" s="86" t="s">
        <v>46</v>
      </c>
      <c r="X124" s="86" t="s">
        <v>69</v>
      </c>
      <c r="Y124" s="86" t="s">
        <v>803</v>
      </c>
      <c r="Z124" s="86" t="str">
        <f aca="false">IF(OR(database!$Y124="M - Impacted (commanded)", database!$Y124="M - Impacted (unintentional)",database!$Y124="M - Impacted (orbit decade)",database!$Y124="M - Soft landed"),"S",IF(OR(database!$Y124="M - Orbit", database!$Y124="E - Orbit",database!$Y124="M - L2 Halo orbit"),"O",""))</f>
        <v>S</v>
      </c>
      <c r="AA124" s="102" t="s">
        <v>794</v>
      </c>
      <c r="AB124" s="89"/>
      <c r="AC124" s="84" t="s">
        <v>218</v>
      </c>
      <c r="AD124" s="90" t="s">
        <v>53</v>
      </c>
      <c r="AE124" s="90" t="s">
        <v>53</v>
      </c>
      <c r="AF124" s="91" t="e">
        <f aca="false">IF(AE124 &gt; 270,AE124 - 360,AE124)</f>
        <v>#VALUE!</v>
      </c>
      <c r="AG124" s="86" t="s">
        <v>812</v>
      </c>
    </row>
    <row r="125" customFormat="false" ht="14.25" hidden="false" customHeight="true" outlineLevel="0" collapsed="false">
      <c r="A125" s="92" t="s">
        <v>850</v>
      </c>
      <c r="B125" s="92" t="s">
        <v>444</v>
      </c>
      <c r="C125" s="92" t="s">
        <v>295</v>
      </c>
      <c r="D125" s="92" t="s">
        <v>46</v>
      </c>
      <c r="E125" s="92" t="s">
        <v>454</v>
      </c>
      <c r="F125" s="92" t="s">
        <v>454</v>
      </c>
      <c r="G125" s="93" t="n">
        <v>26405</v>
      </c>
      <c r="H125" s="94" t="n">
        <f aca="false">YEAR(G125)</f>
        <v>1972</v>
      </c>
      <c r="I125" s="95"/>
      <c r="J125" s="95" t="s">
        <v>297</v>
      </c>
      <c r="K125" s="92" t="s">
        <v>49</v>
      </c>
      <c r="L125" s="92" t="s">
        <v>298</v>
      </c>
      <c r="M125" s="105" t="s">
        <v>51</v>
      </c>
      <c r="N125" s="92" t="s">
        <v>851</v>
      </c>
      <c r="O125" s="94" t="s">
        <v>772</v>
      </c>
      <c r="P125" s="94" t="s">
        <v>55</v>
      </c>
      <c r="Q125" s="92" t="n">
        <v>30354</v>
      </c>
      <c r="R125" s="92" t="s">
        <v>53</v>
      </c>
      <c r="S125" s="94" t="s">
        <v>818</v>
      </c>
      <c r="T125" s="94" t="s">
        <v>54</v>
      </c>
      <c r="U125" s="94" t="s">
        <v>784</v>
      </c>
      <c r="V125" s="92" t="s">
        <v>46</v>
      </c>
      <c r="W125" s="94" t="s">
        <v>46</v>
      </c>
      <c r="X125" s="94" t="s">
        <v>284</v>
      </c>
      <c r="Y125" s="94" t="s">
        <v>815</v>
      </c>
      <c r="Z125" s="94" t="str">
        <f aca="false">IF(OR(database!$Y125="M - Impacted (commanded)",database!$Y125="M - Impacted (unintentional)",database!$Y125="M - Impacted (orbit decade)",database!$Y125="M - Soft landed"),"S",IF(OR(database!$Y125="M - Orbit",database!$Y125="E - Orbit",database!$Y125="M - L2 Halo orbit"),"O",""))</f>
        <v/>
      </c>
      <c r="AA125" s="103" t="n">
        <v>26416</v>
      </c>
      <c r="AB125" s="98"/>
      <c r="AC125" s="92"/>
      <c r="AD125" s="99"/>
      <c r="AE125" s="99"/>
      <c r="AF125" s="100" t="n">
        <f aca="false">IF(AE125 &gt; 270,AE125 - 360,AE125)</f>
        <v>0</v>
      </c>
      <c r="AG125" s="94" t="s">
        <v>812</v>
      </c>
    </row>
    <row r="126" customFormat="false" ht="14.25" hidden="false" customHeight="true" outlineLevel="0" collapsed="false">
      <c r="A126" s="84" t="s">
        <v>455</v>
      </c>
      <c r="B126" s="84" t="s">
        <v>444</v>
      </c>
      <c r="C126" s="84" t="s">
        <v>295</v>
      </c>
      <c r="D126" s="84" t="s">
        <v>46</v>
      </c>
      <c r="E126" s="84" t="s">
        <v>452</v>
      </c>
      <c r="F126" s="84" t="s">
        <v>452</v>
      </c>
      <c r="G126" s="85" t="n">
        <v>26405</v>
      </c>
      <c r="H126" s="86" t="n">
        <f aca="false">YEAR(G126)</f>
        <v>1972</v>
      </c>
      <c r="I126" s="87"/>
      <c r="J126" s="87" t="s">
        <v>297</v>
      </c>
      <c r="K126" s="84" t="s">
        <v>49</v>
      </c>
      <c r="L126" s="84" t="s">
        <v>425</v>
      </c>
      <c r="M126" s="104" t="s">
        <v>51</v>
      </c>
      <c r="N126" s="84" t="s">
        <v>840</v>
      </c>
      <c r="O126" s="86" t="s">
        <v>772</v>
      </c>
      <c r="P126" s="86" t="s">
        <v>63</v>
      </c>
      <c r="Q126" s="84"/>
      <c r="R126" s="84" t="s">
        <v>53</v>
      </c>
      <c r="S126" s="86" t="s">
        <v>826</v>
      </c>
      <c r="T126" s="86" t="s">
        <v>151</v>
      </c>
      <c r="U126" s="86" t="s">
        <v>784</v>
      </c>
      <c r="V126" s="84" t="s">
        <v>46</v>
      </c>
      <c r="W126" s="86" t="s">
        <v>46</v>
      </c>
      <c r="X126" s="86" t="s">
        <v>153</v>
      </c>
      <c r="Y126" s="86" t="s">
        <v>802</v>
      </c>
      <c r="Z126" s="86" t="str">
        <f aca="false">IF(OR(database!$Y158="M - Impacted (commanded)", database!$Y158="M - Impacted (unintentional)",database!$Y158="M - Impacted (orbit decade)",database!$Y158="M - Soft landed"),"S",IF(OR(database!$Y158="M - Orbit", database!$Y158="E - Orbit",database!$Y158="M - L2 Halo orbit"),"O",""))</f>
        <v>O</v>
      </c>
      <c r="AA126" s="102" t="n">
        <v>26410</v>
      </c>
      <c r="AB126" s="89" t="s">
        <v>167</v>
      </c>
      <c r="AC126" s="84" t="s">
        <v>168</v>
      </c>
      <c r="AD126" s="90" t="n">
        <v>-8.9734</v>
      </c>
      <c r="AE126" s="90" t="n">
        <v>15.5011</v>
      </c>
      <c r="AF126" s="91" t="n">
        <f aca="false">IF(AE126 &gt; 180,AE126 - 360,AE126)</f>
        <v>15.5011</v>
      </c>
      <c r="AG126" s="86" t="s">
        <v>812</v>
      </c>
    </row>
    <row r="127" customFormat="false" ht="14.25" hidden="false" customHeight="true" outlineLevel="0" collapsed="false">
      <c r="A127" s="92" t="s">
        <v>456</v>
      </c>
      <c r="B127" s="92" t="s">
        <v>444</v>
      </c>
      <c r="C127" s="92" t="s">
        <v>295</v>
      </c>
      <c r="D127" s="92" t="s">
        <v>852</v>
      </c>
      <c r="E127" s="92" t="s">
        <v>452</v>
      </c>
      <c r="F127" s="92" t="s">
        <v>452</v>
      </c>
      <c r="G127" s="93" t="n">
        <v>26405</v>
      </c>
      <c r="H127" s="94" t="n">
        <f aca="false">YEAR(G127)</f>
        <v>1972</v>
      </c>
      <c r="I127" s="95"/>
      <c r="J127" s="95" t="s">
        <v>297</v>
      </c>
      <c r="K127" s="92" t="s">
        <v>49</v>
      </c>
      <c r="L127" s="92" t="s">
        <v>425</v>
      </c>
      <c r="M127" s="105" t="s">
        <v>51</v>
      </c>
      <c r="N127" s="92" t="s">
        <v>840</v>
      </c>
      <c r="O127" s="94" t="s">
        <v>772</v>
      </c>
      <c r="P127" s="94" t="s">
        <v>63</v>
      </c>
      <c r="Q127" s="92"/>
      <c r="R127" s="92" t="s">
        <v>53</v>
      </c>
      <c r="S127" s="94" t="s">
        <v>842</v>
      </c>
      <c r="T127" s="94" t="s">
        <v>309</v>
      </c>
      <c r="U127" s="94" t="s">
        <v>784</v>
      </c>
      <c r="V127" s="92" t="s">
        <v>46</v>
      </c>
      <c r="W127" s="94" t="s">
        <v>46</v>
      </c>
      <c r="X127" s="94" t="s">
        <v>153</v>
      </c>
      <c r="Y127" s="94" t="s">
        <v>802</v>
      </c>
      <c r="Z127" s="94" t="str">
        <f aca="false">IF(OR(database!$Y159="M - Impacted (commanded)",database!$Y159="M - Impacted (unintentional)",database!$Y159="M - Impacted (orbit decade)",database!$Y159="M - Soft landed"),"S",IF(OR(database!$Y159="M - Orbit",database!$Y159="E - Orbit",database!$Y159="M - L2 Halo orbit"),"O",""))</f>
        <v>S</v>
      </c>
      <c r="AA127" s="103" t="n">
        <v>26410</v>
      </c>
      <c r="AB127" s="98" t="s">
        <v>167</v>
      </c>
      <c r="AC127" s="92" t="s">
        <v>168</v>
      </c>
      <c r="AD127" s="99" t="n">
        <v>-8.9734</v>
      </c>
      <c r="AE127" s="99" t="n">
        <v>15.5011</v>
      </c>
      <c r="AF127" s="100" t="n">
        <f aca="false">IF(AE127 &gt; 180,AE127 - 360,AE127)</f>
        <v>15.5011</v>
      </c>
      <c r="AG127" s="94" t="s">
        <v>812</v>
      </c>
    </row>
    <row r="128" customFormat="false" ht="14.25" hidden="false" customHeight="true" outlineLevel="0" collapsed="false">
      <c r="A128" s="84" t="s">
        <v>457</v>
      </c>
      <c r="B128" s="84" t="s">
        <v>457</v>
      </c>
      <c r="C128" s="84" t="s">
        <v>458</v>
      </c>
      <c r="D128" s="84" t="s">
        <v>46</v>
      </c>
      <c r="E128" s="84" t="s">
        <v>63</v>
      </c>
      <c r="F128" s="84" t="s">
        <v>63</v>
      </c>
      <c r="G128" s="85" t="n">
        <v>26483</v>
      </c>
      <c r="H128" s="86" t="n">
        <f aca="false">YEAR(G128)</f>
        <v>1972</v>
      </c>
      <c r="I128" s="87"/>
      <c r="J128" s="87" t="s">
        <v>312</v>
      </c>
      <c r="K128" s="87" t="s">
        <v>65</v>
      </c>
      <c r="L128" s="84" t="s">
        <v>53</v>
      </c>
      <c r="M128" s="104" t="s">
        <v>66</v>
      </c>
      <c r="N128" s="84" t="s">
        <v>813</v>
      </c>
      <c r="O128" s="86" t="s">
        <v>772</v>
      </c>
      <c r="P128" s="86" t="s">
        <v>63</v>
      </c>
      <c r="Q128" s="101" t="s">
        <v>53</v>
      </c>
      <c r="R128" s="84" t="s">
        <v>53</v>
      </c>
      <c r="S128" s="84" t="s">
        <v>818</v>
      </c>
      <c r="T128" s="86" t="s">
        <v>54</v>
      </c>
      <c r="U128" s="86" t="s">
        <v>774</v>
      </c>
      <c r="V128" s="86" t="s">
        <v>775</v>
      </c>
      <c r="W128" s="86" t="s">
        <v>853</v>
      </c>
      <c r="X128" s="86" t="s">
        <v>284</v>
      </c>
      <c r="Y128" s="86" t="s">
        <v>776</v>
      </c>
      <c r="Z128" s="86" t="str">
        <f aca="false">IF(OR(database!$Y128="M - Impacted (commanded)", database!$Y128="M - Impacted (unintentional)",database!$Y128="M - Impacted (orbit decade)",database!$Y128="M - Soft landed"),"S",IF(OR(database!$Y128="M - Orbit", database!$Y128="E - Orbit",database!$Y128="M - L2 Halo orbit"),"O",""))</f>
        <v/>
      </c>
      <c r="AA128" s="87" t="n">
        <v>26483</v>
      </c>
      <c r="AB128" s="89"/>
      <c r="AC128" s="84"/>
      <c r="AD128" s="90"/>
      <c r="AE128" s="90"/>
      <c r="AF128" s="91" t="n">
        <f aca="false">IF(AE128 &gt; 270,AE128 - 360,AE128)</f>
        <v>0</v>
      </c>
      <c r="AG128" s="86"/>
    </row>
    <row r="129" customFormat="false" ht="14.25" hidden="false" customHeight="true" outlineLevel="0" collapsed="false">
      <c r="A129" s="92" t="s">
        <v>459</v>
      </c>
      <c r="B129" s="92" t="s">
        <v>460</v>
      </c>
      <c r="C129" s="92" t="s">
        <v>295</v>
      </c>
      <c r="D129" s="92" t="s">
        <v>46</v>
      </c>
      <c r="E129" s="92" t="s">
        <v>461</v>
      </c>
      <c r="F129" s="92" t="s">
        <v>461</v>
      </c>
      <c r="G129" s="93" t="n">
        <v>26640</v>
      </c>
      <c r="H129" s="94" t="n">
        <f aca="false">YEAR(G129)</f>
        <v>1972</v>
      </c>
      <c r="I129" s="95"/>
      <c r="J129" s="95" t="s">
        <v>297</v>
      </c>
      <c r="K129" s="92" t="s">
        <v>49</v>
      </c>
      <c r="L129" s="92" t="s">
        <v>230</v>
      </c>
      <c r="M129" s="105" t="s">
        <v>51</v>
      </c>
      <c r="N129" s="92" t="s">
        <v>777</v>
      </c>
      <c r="O129" s="94" t="s">
        <v>772</v>
      </c>
      <c r="P129" s="94"/>
      <c r="Q129" s="97" t="n">
        <v>13300</v>
      </c>
      <c r="R129" s="92" t="s">
        <v>53</v>
      </c>
      <c r="S129" s="94" t="s">
        <v>786</v>
      </c>
      <c r="T129" s="94" t="s">
        <v>68</v>
      </c>
      <c r="U129" s="94" t="s">
        <v>784</v>
      </c>
      <c r="V129" s="92" t="s">
        <v>46</v>
      </c>
      <c r="W129" s="94" t="s">
        <v>828</v>
      </c>
      <c r="X129" s="94" t="s">
        <v>69</v>
      </c>
      <c r="Y129" s="94" t="s">
        <v>785</v>
      </c>
      <c r="Z129" s="94" t="str">
        <f aca="false">IF(OR(database!$Y85="M - Impacted (commanded)", database!$Y85="M - Impacted (unintentional)",database!$Y85="M - Impacted (orbit decade)",database!$Y85="M - Soft landed"),"S",IF(OR(database!$Y85="M - Orbit", database!$Y85="E - Orbit",database!$Y85="M - L2 Halo orbit"),"O",""))</f>
        <v>S</v>
      </c>
      <c r="AA129" s="103" t="n">
        <v>26643</v>
      </c>
      <c r="AB129" s="98" t="s">
        <v>167</v>
      </c>
      <c r="AC129" s="92" t="s">
        <v>168</v>
      </c>
      <c r="AD129" s="99" t="n">
        <v>-4.1681</v>
      </c>
      <c r="AE129" s="99" t="n">
        <v>347.6693</v>
      </c>
      <c r="AF129" s="100" t="n">
        <f aca="false">IF(AE129 &gt; 180,AE129 - 360,AE129)</f>
        <v>-12.3307</v>
      </c>
      <c r="AG129" s="94" t="s">
        <v>812</v>
      </c>
    </row>
    <row r="130" customFormat="false" ht="14.25" hidden="false" customHeight="true" outlineLevel="0" collapsed="false">
      <c r="A130" s="84" t="s">
        <v>462</v>
      </c>
      <c r="B130" s="84" t="s">
        <v>460</v>
      </c>
      <c r="C130" s="84" t="s">
        <v>295</v>
      </c>
      <c r="D130" s="84" t="s">
        <v>46</v>
      </c>
      <c r="E130" s="84" t="s">
        <v>463</v>
      </c>
      <c r="F130" s="84" t="s">
        <v>463</v>
      </c>
      <c r="G130" s="85" t="n">
        <v>26640</v>
      </c>
      <c r="H130" s="86" t="n">
        <f aca="false">YEAR(G130)</f>
        <v>1972</v>
      </c>
      <c r="I130" s="87"/>
      <c r="J130" s="87" t="s">
        <v>297</v>
      </c>
      <c r="K130" s="84" t="s">
        <v>49</v>
      </c>
      <c r="L130" s="84" t="s">
        <v>425</v>
      </c>
      <c r="M130" s="104" t="s">
        <v>51</v>
      </c>
      <c r="N130" s="84" t="s">
        <v>831</v>
      </c>
      <c r="O130" s="86" t="s">
        <v>772</v>
      </c>
      <c r="P130" s="86" t="s">
        <v>63</v>
      </c>
      <c r="Q130" s="84" t="n">
        <v>16456</v>
      </c>
      <c r="R130" s="84" t="s">
        <v>53</v>
      </c>
      <c r="S130" s="86" t="s">
        <v>825</v>
      </c>
      <c r="T130" s="86" t="s">
        <v>349</v>
      </c>
      <c r="U130" s="86" t="s">
        <v>784</v>
      </c>
      <c r="V130" s="84" t="s">
        <v>46</v>
      </c>
      <c r="W130" s="86" t="s">
        <v>464</v>
      </c>
      <c r="X130" s="86" t="s">
        <v>69</v>
      </c>
      <c r="Y130" s="86" t="s">
        <v>785</v>
      </c>
      <c r="Z130" s="86" t="str">
        <f aca="false">IF(OR(database!$Y130="M - Impacted (commanded)", database!$Y130="M - Impacted (unintentional)",database!$Y130="M - Impacted (orbit decade)",database!$Y130="M - Soft landed"),"S",IF(OR(database!$Y130="M - Orbit", database!$Y130="E - Orbit",database!$Y130="M - L2 Halo orbit"),"O",""))</f>
        <v>S</v>
      </c>
      <c r="AA130" s="102" t="n">
        <v>26648</v>
      </c>
      <c r="AB130" s="89"/>
      <c r="AC130" s="84" t="s">
        <v>370</v>
      </c>
      <c r="AD130" s="90" t="n">
        <v>19.97</v>
      </c>
      <c r="AE130" s="90" t="n">
        <v>30.49</v>
      </c>
      <c r="AF130" s="91" t="n">
        <f aca="false">IF(AE130 &gt; 180,AE130 - 360,AE130)</f>
        <v>30.49</v>
      </c>
      <c r="AG130" s="86" t="s">
        <v>812</v>
      </c>
    </row>
    <row r="131" customFormat="false" ht="14.25" hidden="false" customHeight="true" outlineLevel="0" collapsed="false">
      <c r="A131" s="92" t="s">
        <v>854</v>
      </c>
      <c r="B131" s="92" t="s">
        <v>460</v>
      </c>
      <c r="C131" s="92" t="s">
        <v>295</v>
      </c>
      <c r="D131" s="92" t="s">
        <v>46</v>
      </c>
      <c r="E131" s="92" t="s">
        <v>466</v>
      </c>
      <c r="F131" s="92" t="s">
        <v>466</v>
      </c>
      <c r="G131" s="93" t="n">
        <v>26640</v>
      </c>
      <c r="H131" s="94" t="n">
        <f aca="false">YEAR(G131)</f>
        <v>1972</v>
      </c>
      <c r="I131" s="95"/>
      <c r="J131" s="95" t="s">
        <v>297</v>
      </c>
      <c r="K131" s="92" t="s">
        <v>49</v>
      </c>
      <c r="L131" s="92" t="s">
        <v>298</v>
      </c>
      <c r="M131" s="105" t="s">
        <v>51</v>
      </c>
      <c r="N131" s="92" t="s">
        <v>855</v>
      </c>
      <c r="O131" s="94" t="s">
        <v>772</v>
      </c>
      <c r="P131" s="94" t="s">
        <v>55</v>
      </c>
      <c r="Q131" s="92" t="n">
        <v>30320</v>
      </c>
      <c r="R131" s="92" t="s">
        <v>53</v>
      </c>
      <c r="S131" s="94" t="s">
        <v>818</v>
      </c>
      <c r="T131" s="94" t="s">
        <v>54</v>
      </c>
      <c r="U131" s="94" t="s">
        <v>784</v>
      </c>
      <c r="V131" s="92" t="s">
        <v>46</v>
      </c>
      <c r="W131" s="94" t="s">
        <v>464</v>
      </c>
      <c r="X131" s="94" t="s">
        <v>284</v>
      </c>
      <c r="Y131" s="94" t="s">
        <v>815</v>
      </c>
      <c r="Z131" s="94" t="str">
        <f aca="false">IF(OR(database!$Y131="M - Impacted (commanded)",database!$Y131="M - Impacted (unintentional)",database!$Y131="M - Impacted (orbit decade)",database!$Y131="M - Soft landed"),"S",IF(OR(database!$Y131="M - Orbit",database!$Y131="E - Orbit",database!$Y131="M - L2 Halo orbit"),"O",""))</f>
        <v/>
      </c>
      <c r="AA131" s="103" t="n">
        <v>26652</v>
      </c>
      <c r="AB131" s="98"/>
      <c r="AC131" s="92"/>
      <c r="AD131" s="99"/>
      <c r="AE131" s="99"/>
      <c r="AF131" s="100" t="n">
        <f aca="false">IF(AE131 &gt; 270,AE131 - 360,AE131)</f>
        <v>0</v>
      </c>
      <c r="AG131" s="94" t="s">
        <v>812</v>
      </c>
    </row>
    <row r="132" customFormat="false" ht="14.25" hidden="false" customHeight="true" outlineLevel="0" collapsed="false">
      <c r="A132" s="84" t="s">
        <v>468</v>
      </c>
      <c r="B132" s="84" t="s">
        <v>460</v>
      </c>
      <c r="C132" s="84" t="s">
        <v>295</v>
      </c>
      <c r="D132" s="84" t="s">
        <v>46</v>
      </c>
      <c r="E132" s="84" t="s">
        <v>463</v>
      </c>
      <c r="F132" s="84" t="s">
        <v>463</v>
      </c>
      <c r="G132" s="85" t="n">
        <v>26640</v>
      </c>
      <c r="H132" s="86" t="n">
        <f aca="false">YEAR(G132)</f>
        <v>1972</v>
      </c>
      <c r="I132" s="87"/>
      <c r="J132" s="87" t="s">
        <v>297</v>
      </c>
      <c r="K132" s="84" t="s">
        <v>49</v>
      </c>
      <c r="L132" s="84" t="s">
        <v>425</v>
      </c>
      <c r="M132" s="104" t="s">
        <v>51</v>
      </c>
      <c r="N132" s="84" t="s">
        <v>831</v>
      </c>
      <c r="O132" s="86" t="s">
        <v>772</v>
      </c>
      <c r="P132" s="86" t="s">
        <v>63</v>
      </c>
      <c r="Q132" s="84"/>
      <c r="R132" s="84" t="s">
        <v>53</v>
      </c>
      <c r="S132" s="86" t="s">
        <v>826</v>
      </c>
      <c r="T132" s="86" t="s">
        <v>151</v>
      </c>
      <c r="U132" s="86" t="s">
        <v>784</v>
      </c>
      <c r="V132" s="84" t="s">
        <v>46</v>
      </c>
      <c r="W132" s="86" t="s">
        <v>464</v>
      </c>
      <c r="X132" s="86" t="s">
        <v>153</v>
      </c>
      <c r="Y132" s="86" t="s">
        <v>802</v>
      </c>
      <c r="Z132" s="86" t="str">
        <f aca="false">IF(OR(database!$Y162="M - Impacted (commanded)", database!$Y162="M - Impacted (unintentional)",database!$Y162="M - Impacted (orbit decade)",database!$Y162="M - Soft landed"),"S",IF(OR(database!$Y162="M - Orbit", database!$Y162="E - Orbit",database!$Y162="M - L2 Halo orbit"),"O",""))</f>
        <v>S</v>
      </c>
      <c r="AA132" s="102" t="n">
        <v>26644</v>
      </c>
      <c r="AB132" s="89" t="s">
        <v>167</v>
      </c>
      <c r="AC132" s="84" t="s">
        <v>168</v>
      </c>
      <c r="AD132" s="90" t="n">
        <v>20.1911</v>
      </c>
      <c r="AE132" s="90" t="n">
        <v>30.7723</v>
      </c>
      <c r="AF132" s="91" t="n">
        <f aca="false">IF(AE132 &gt; 180,AE132 - 360,AE132)</f>
        <v>30.7723</v>
      </c>
      <c r="AG132" s="86" t="s">
        <v>812</v>
      </c>
    </row>
    <row r="133" customFormat="false" ht="14.25" hidden="false" customHeight="true" outlineLevel="0" collapsed="false">
      <c r="A133" s="92" t="s">
        <v>469</v>
      </c>
      <c r="B133" s="92" t="s">
        <v>460</v>
      </c>
      <c r="C133" s="92" t="s">
        <v>295</v>
      </c>
      <c r="D133" s="92" t="s">
        <v>46</v>
      </c>
      <c r="E133" s="92" t="s">
        <v>463</v>
      </c>
      <c r="F133" s="92" t="s">
        <v>463</v>
      </c>
      <c r="G133" s="93" t="n">
        <v>26640</v>
      </c>
      <c r="H133" s="94" t="n">
        <f aca="false">YEAR(G133)</f>
        <v>1972</v>
      </c>
      <c r="I133" s="95"/>
      <c r="J133" s="95" t="s">
        <v>297</v>
      </c>
      <c r="K133" s="92" t="s">
        <v>49</v>
      </c>
      <c r="L133" s="92" t="s">
        <v>425</v>
      </c>
      <c r="M133" s="105" t="s">
        <v>51</v>
      </c>
      <c r="N133" s="92" t="s">
        <v>831</v>
      </c>
      <c r="O133" s="94" t="s">
        <v>772</v>
      </c>
      <c r="P133" s="94" t="s">
        <v>63</v>
      </c>
      <c r="Q133" s="92"/>
      <c r="R133" s="92" t="s">
        <v>53</v>
      </c>
      <c r="S133" s="94" t="s">
        <v>842</v>
      </c>
      <c r="T133" s="94" t="s">
        <v>309</v>
      </c>
      <c r="U133" s="94" t="s">
        <v>784</v>
      </c>
      <c r="V133" s="92" t="s">
        <v>46</v>
      </c>
      <c r="W133" s="94" t="s">
        <v>464</v>
      </c>
      <c r="X133" s="94" t="s">
        <v>153</v>
      </c>
      <c r="Y133" s="94" t="s">
        <v>802</v>
      </c>
      <c r="Z133" s="94" t="str">
        <f aca="false">IF(OR(database!$Y163="M - Impacted (commanded)",database!$Y163="M - Impacted (unintentional)",database!$Y163="M - Impacted (orbit decade)",database!$Y163="M - Soft landed"),"S",IF(OR(database!$Y163="M - Orbit",database!$Y163="E - Orbit",database!$Y163="M - L2 Halo orbit"),"O",""))</f>
        <v>S</v>
      </c>
      <c r="AA133" s="103" t="n">
        <v>26644</v>
      </c>
      <c r="AB133" s="98" t="s">
        <v>167</v>
      </c>
      <c r="AC133" s="92" t="s">
        <v>168</v>
      </c>
      <c r="AD133" s="99" t="n">
        <v>20.1911</v>
      </c>
      <c r="AE133" s="99" t="n">
        <v>30.7723</v>
      </c>
      <c r="AF133" s="100" t="n">
        <f aca="false">IF(AE133 &gt; 180,AE133 - 360,AE133)</f>
        <v>30.7723</v>
      </c>
      <c r="AG133" s="94" t="s">
        <v>812</v>
      </c>
    </row>
    <row r="134" customFormat="false" ht="14.25" hidden="false" customHeight="true" outlineLevel="0" collapsed="false">
      <c r="A134" s="84" t="s">
        <v>470</v>
      </c>
      <c r="B134" s="84" t="s">
        <v>470</v>
      </c>
      <c r="C134" s="84" t="s">
        <v>62</v>
      </c>
      <c r="D134" s="84" t="s">
        <v>46</v>
      </c>
      <c r="E134" s="84" t="s">
        <v>471</v>
      </c>
      <c r="F134" s="84" t="s">
        <v>471</v>
      </c>
      <c r="G134" s="85" t="n">
        <v>26672</v>
      </c>
      <c r="H134" s="86" t="n">
        <f aca="false">YEAR(G134)</f>
        <v>1973</v>
      </c>
      <c r="I134" s="87"/>
      <c r="J134" s="84" t="s">
        <v>287</v>
      </c>
      <c r="K134" s="84" t="s">
        <v>65</v>
      </c>
      <c r="L134" s="84" t="s">
        <v>53</v>
      </c>
      <c r="M134" s="104" t="s">
        <v>66</v>
      </c>
      <c r="N134" s="84" t="s">
        <v>771</v>
      </c>
      <c r="O134" s="86" t="s">
        <v>772</v>
      </c>
      <c r="P134" s="86"/>
      <c r="Q134" s="84" t="n">
        <v>4850</v>
      </c>
      <c r="R134" s="84" t="s">
        <v>53</v>
      </c>
      <c r="S134" s="84" t="s">
        <v>795</v>
      </c>
      <c r="T134" s="86" t="s">
        <v>151</v>
      </c>
      <c r="U134" s="86" t="s">
        <v>784</v>
      </c>
      <c r="V134" s="84" t="s">
        <v>46</v>
      </c>
      <c r="W134" s="86" t="s">
        <v>856</v>
      </c>
      <c r="X134" s="86" t="s">
        <v>153</v>
      </c>
      <c r="Y134" s="86" t="s">
        <v>802</v>
      </c>
      <c r="Z134" s="86" t="str">
        <f aca="false">IF(OR(database!$Y164="M - Impacted (commanded)",database!$Y164="M - Impacted (unintentional)",database!$Y164="M - Impacted (orbit decade)",database!$Y164="M - Soft landed"),"S",IF(OR(database!$Y164="M - Orbit",database!$Y164="E - Orbit",database!$Y164="M - L2 Halo orbit"),"O",""))</f>
        <v>S</v>
      </c>
      <c r="AA134" s="102" t="n">
        <v>26679</v>
      </c>
      <c r="AB134" s="89" t="s">
        <v>167</v>
      </c>
      <c r="AC134" s="84" t="s">
        <v>168</v>
      </c>
      <c r="AD134" s="90" t="n">
        <v>25.9994</v>
      </c>
      <c r="AE134" s="90" t="n">
        <v>30.4076</v>
      </c>
      <c r="AF134" s="91" t="n">
        <f aca="false">IF(AE134 &gt; 180,AE134 - 360,AE134)</f>
        <v>30.4076</v>
      </c>
      <c r="AG134" s="86"/>
    </row>
    <row r="135" customFormat="false" ht="14.25" hidden="false" customHeight="true" outlineLevel="0" collapsed="false">
      <c r="A135" s="92" t="s">
        <v>472</v>
      </c>
      <c r="B135" s="92" t="s">
        <v>470</v>
      </c>
      <c r="C135" s="92" t="s">
        <v>62</v>
      </c>
      <c r="D135" s="92" t="s">
        <v>470</v>
      </c>
      <c r="E135" s="92" t="s">
        <v>471</v>
      </c>
      <c r="F135" s="92" t="s">
        <v>471</v>
      </c>
      <c r="G135" s="93" t="n">
        <v>26672</v>
      </c>
      <c r="H135" s="94" t="n">
        <f aca="false">YEAR(G135)</f>
        <v>1973</v>
      </c>
      <c r="I135" s="95"/>
      <c r="J135" s="92" t="s">
        <v>287</v>
      </c>
      <c r="K135" s="92" t="s">
        <v>65</v>
      </c>
      <c r="L135" s="92" t="s">
        <v>53</v>
      </c>
      <c r="M135" s="105" t="s">
        <v>66</v>
      </c>
      <c r="N135" s="92" t="s">
        <v>771</v>
      </c>
      <c r="O135" s="94" t="s">
        <v>772</v>
      </c>
      <c r="P135" s="94"/>
      <c r="Q135" s="92" t="s">
        <v>53</v>
      </c>
      <c r="R135" s="92" t="s">
        <v>53</v>
      </c>
      <c r="S135" s="92" t="s">
        <v>820</v>
      </c>
      <c r="T135" s="94" t="s">
        <v>309</v>
      </c>
      <c r="U135" s="94" t="s">
        <v>784</v>
      </c>
      <c r="V135" s="92" t="s">
        <v>46</v>
      </c>
      <c r="W135" s="94" t="s">
        <v>473</v>
      </c>
      <c r="X135" s="94" t="s">
        <v>153</v>
      </c>
      <c r="Y135" s="94" t="s">
        <v>802</v>
      </c>
      <c r="Z135" s="94" t="str">
        <f aca="false">IF(OR(database!$Y165="M - Impacted (commanded)",database!$Y165="M - Impacted (unintentional)",database!$Y165="M - Impacted (orbit decade)",database!$Y165="M - Soft landed"),"S",IF(OR(database!$Y165="M - Orbit",database!$Y165="E - Orbit",database!$Y165="M - L2 Halo orbit"),"O",""))</f>
        <v>S</v>
      </c>
      <c r="AA135" s="103" t="n">
        <v>26679</v>
      </c>
      <c r="AB135" s="98" t="s">
        <v>167</v>
      </c>
      <c r="AC135" s="92" t="s">
        <v>168</v>
      </c>
      <c r="AD135" s="99" t="n">
        <v>25.8323</v>
      </c>
      <c r="AE135" s="99" t="n">
        <v>30.9222</v>
      </c>
      <c r="AF135" s="100" t="n">
        <f aca="false">IF(AE135 &gt; 180,AE135 - 360,AE135)</f>
        <v>30.9222</v>
      </c>
      <c r="AG135" s="94"/>
    </row>
    <row r="136" customFormat="false" ht="14.25" hidden="false" customHeight="true" outlineLevel="0" collapsed="false">
      <c r="A136" s="84" t="s">
        <v>474</v>
      </c>
      <c r="B136" s="84" t="s">
        <v>474</v>
      </c>
      <c r="C136" s="84" t="s">
        <v>227</v>
      </c>
      <c r="D136" s="84" t="s">
        <v>46</v>
      </c>
      <c r="E136" s="84" t="s">
        <v>475</v>
      </c>
      <c r="F136" s="84" t="s">
        <v>475</v>
      </c>
      <c r="G136" s="85" t="n">
        <v>26825</v>
      </c>
      <c r="H136" s="86" t="n">
        <f aca="false">YEAR(G136)</f>
        <v>1973</v>
      </c>
      <c r="I136" s="87"/>
      <c r="J136" s="84" t="s">
        <v>268</v>
      </c>
      <c r="K136" s="84" t="s">
        <v>49</v>
      </c>
      <c r="L136" s="84" t="s">
        <v>124</v>
      </c>
      <c r="M136" s="104" t="s">
        <v>51</v>
      </c>
      <c r="N136" s="84" t="s">
        <v>805</v>
      </c>
      <c r="O136" s="86" t="s">
        <v>772</v>
      </c>
      <c r="P136" s="86"/>
      <c r="Q136" s="84" t="n">
        <v>328</v>
      </c>
      <c r="R136" s="84" t="s">
        <v>53</v>
      </c>
      <c r="S136" s="84" t="s">
        <v>773</v>
      </c>
      <c r="T136" s="86" t="s">
        <v>54</v>
      </c>
      <c r="U136" s="86" t="s">
        <v>784</v>
      </c>
      <c r="V136" s="84" t="s">
        <v>46</v>
      </c>
      <c r="W136" s="86"/>
      <c r="X136" s="86" t="s">
        <v>69</v>
      </c>
      <c r="Y136" s="86" t="s">
        <v>803</v>
      </c>
      <c r="Z136" s="86" t="str">
        <f aca="false">IF(OR(database!$Y136="M - Impacted (commanded)", database!$Y136="M - Impacted (unintentional)",database!$Y136="M - Impacted (orbit decade)",database!$Y136="M - Soft landed"),"S",IF(OR(database!$Y136="M - Orbit", database!$Y136="E - Orbit",database!$Y136="M - L2 Halo orbit"),"O",""))</f>
        <v>S</v>
      </c>
      <c r="AA136" s="104" t="s">
        <v>857</v>
      </c>
      <c r="AB136" s="89"/>
      <c r="AC136" s="84" t="s">
        <v>218</v>
      </c>
      <c r="AD136" s="90" t="s">
        <v>53</v>
      </c>
      <c r="AE136" s="90" t="s">
        <v>53</v>
      </c>
      <c r="AF136" s="91" t="e">
        <f aca="false">IF(AE136 &gt; 270,AE136 - 360,AE136)</f>
        <v>#VALUE!</v>
      </c>
      <c r="AG136" s="86"/>
    </row>
    <row r="137" customFormat="false" ht="14.25" hidden="false" customHeight="true" outlineLevel="0" collapsed="false">
      <c r="A137" s="92" t="s">
        <v>476</v>
      </c>
      <c r="B137" s="92" t="s">
        <v>476</v>
      </c>
      <c r="C137" s="92" t="s">
        <v>62</v>
      </c>
      <c r="D137" s="92" t="s">
        <v>46</v>
      </c>
      <c r="E137" s="92" t="s">
        <v>477</v>
      </c>
      <c r="F137" s="92" t="s">
        <v>477</v>
      </c>
      <c r="G137" s="93" t="n">
        <v>27178</v>
      </c>
      <c r="H137" s="94" t="n">
        <f aca="false">YEAR(G137)</f>
        <v>1974</v>
      </c>
      <c r="I137" s="95"/>
      <c r="J137" s="92" t="s">
        <v>287</v>
      </c>
      <c r="K137" s="92" t="s">
        <v>65</v>
      </c>
      <c r="L137" s="92" t="s">
        <v>53</v>
      </c>
      <c r="M137" s="105" t="s">
        <v>66</v>
      </c>
      <c r="N137" s="92" t="s">
        <v>771</v>
      </c>
      <c r="O137" s="94" t="s">
        <v>772</v>
      </c>
      <c r="P137" s="94"/>
      <c r="Q137" s="92" t="n">
        <v>4000</v>
      </c>
      <c r="R137" s="92" t="s">
        <v>53</v>
      </c>
      <c r="S137" s="92" t="s">
        <v>773</v>
      </c>
      <c r="T137" s="94" t="s">
        <v>54</v>
      </c>
      <c r="U137" s="94" t="s">
        <v>784</v>
      </c>
      <c r="V137" s="92" t="s">
        <v>46</v>
      </c>
      <c r="W137" s="94"/>
      <c r="X137" s="94" t="s">
        <v>69</v>
      </c>
      <c r="Y137" s="94" t="s">
        <v>803</v>
      </c>
      <c r="Z137" s="94" t="str">
        <f aca="false">IF(OR(database!$Y137="M - Impacted (commanded)",database!$Y137="M - Impacted (unintentional)",database!$Y137="M - Impacted (orbit decade)",database!$Y137="M - Soft landed"),"S",IF(OR(database!$Y137="M - Orbit",database!$Y137="E - Orbit",database!$Y137="M - L2 Halo orbit"),"O",""))</f>
        <v>S</v>
      </c>
      <c r="AA137" s="105" t="s">
        <v>858</v>
      </c>
      <c r="AB137" s="98"/>
      <c r="AC137" s="92" t="s">
        <v>218</v>
      </c>
      <c r="AD137" s="99" t="s">
        <v>53</v>
      </c>
      <c r="AE137" s="99" t="s">
        <v>53</v>
      </c>
      <c r="AF137" s="100" t="e">
        <f aca="false">IF(AE137 &gt; 270,AE137 - 360,AE137)</f>
        <v>#VALUE!</v>
      </c>
      <c r="AG137" s="94"/>
    </row>
    <row r="138" customFormat="false" ht="14.25" hidden="false" customHeight="true" outlineLevel="0" collapsed="false">
      <c r="A138" s="84" t="s">
        <v>479</v>
      </c>
      <c r="B138" s="84" t="s">
        <v>480</v>
      </c>
      <c r="C138" s="84" t="s">
        <v>62</v>
      </c>
      <c r="D138" s="84" t="s">
        <v>46</v>
      </c>
      <c r="E138" s="84" t="s">
        <v>481</v>
      </c>
      <c r="F138" s="84" t="s">
        <v>481</v>
      </c>
      <c r="G138" s="85" t="n">
        <v>27330</v>
      </c>
      <c r="H138" s="86" t="n">
        <f aca="false">YEAR(G138)</f>
        <v>1974</v>
      </c>
      <c r="I138" s="87"/>
      <c r="J138" s="84" t="s">
        <v>287</v>
      </c>
      <c r="K138" s="84" t="s">
        <v>65</v>
      </c>
      <c r="L138" s="84" t="s">
        <v>53</v>
      </c>
      <c r="M138" s="104" t="s">
        <v>66</v>
      </c>
      <c r="N138" s="84" t="s">
        <v>771</v>
      </c>
      <c r="O138" s="86" t="s">
        <v>772</v>
      </c>
      <c r="P138" s="86"/>
      <c r="Q138" s="84" t="n">
        <v>5600</v>
      </c>
      <c r="R138" s="84" t="s">
        <v>53</v>
      </c>
      <c r="S138" s="84" t="s">
        <v>822</v>
      </c>
      <c r="T138" s="86" t="s">
        <v>316</v>
      </c>
      <c r="U138" s="86" t="s">
        <v>90</v>
      </c>
      <c r="V138" s="86" t="s">
        <v>151</v>
      </c>
      <c r="W138" s="86"/>
      <c r="X138" s="86" t="s">
        <v>284</v>
      </c>
      <c r="Y138" s="86" t="s">
        <v>802</v>
      </c>
      <c r="Z138" s="86" t="str">
        <f aca="false">IF(OR(database!$Y166="M - Impacted (commanded)", database!$Y166="M - Impacted (unintentional)",database!$Y166="M - Impacted (orbit decade)",database!$Y166="M - Soft landed"),"S",IF(OR(database!$Y166="M - Orbit", database!$Y166="E - Orbit",database!$Y166="M - L2 Halo orbit"),"O",""))</f>
        <v>S</v>
      </c>
      <c r="AA138" s="102" t="n">
        <v>27339</v>
      </c>
      <c r="AB138" s="89" t="s">
        <v>167</v>
      </c>
      <c r="AC138" s="84" t="s">
        <v>168</v>
      </c>
      <c r="AD138" s="90" t="n">
        <v>12.6667</v>
      </c>
      <c r="AE138" s="90" t="n">
        <v>62.1511</v>
      </c>
      <c r="AF138" s="91" t="n">
        <f aca="false">IF(AE138 &gt; 180,AE138 - 360,AE138)</f>
        <v>62.1511</v>
      </c>
      <c r="AG138" s="86"/>
    </row>
    <row r="139" customFormat="false" ht="14.25" hidden="false" customHeight="true" outlineLevel="0" collapsed="false">
      <c r="A139" s="92" t="s">
        <v>482</v>
      </c>
      <c r="B139" s="92" t="s">
        <v>480</v>
      </c>
      <c r="C139" s="92" t="s">
        <v>62</v>
      </c>
      <c r="D139" s="92" t="s">
        <v>46</v>
      </c>
      <c r="E139" s="92" t="s">
        <v>481</v>
      </c>
      <c r="F139" s="92" t="s">
        <v>481</v>
      </c>
      <c r="G139" s="93" t="n">
        <v>27330</v>
      </c>
      <c r="H139" s="94" t="n">
        <f aca="false">YEAR(G139)</f>
        <v>1974</v>
      </c>
      <c r="I139" s="95"/>
      <c r="J139" s="92" t="s">
        <v>287</v>
      </c>
      <c r="K139" s="92" t="s">
        <v>65</v>
      </c>
      <c r="L139" s="92" t="s">
        <v>53</v>
      </c>
      <c r="M139" s="105" t="s">
        <v>66</v>
      </c>
      <c r="N139" s="92" t="s">
        <v>771</v>
      </c>
      <c r="O139" s="94" t="s">
        <v>772</v>
      </c>
      <c r="P139" s="94"/>
      <c r="Q139" s="92" t="n">
        <v>5600</v>
      </c>
      <c r="R139" s="92" t="s">
        <v>53</v>
      </c>
      <c r="S139" s="92" t="s">
        <v>795</v>
      </c>
      <c r="T139" s="94" t="s">
        <v>151</v>
      </c>
      <c r="U139" s="94" t="s">
        <v>784</v>
      </c>
      <c r="V139" s="94" t="s">
        <v>151</v>
      </c>
      <c r="W139" s="94"/>
      <c r="X139" s="94" t="s">
        <v>153</v>
      </c>
      <c r="Y139" s="94" t="s">
        <v>802</v>
      </c>
      <c r="Z139" s="94" t="str">
        <f aca="false">IF(OR(database!$Y170="M - Impacted (commanded)", database!$Y170="M - Impacted (unintentional)",database!$Y170="M - Impacted (orbit decade)",database!$Y170="M - Soft landed"),"S",IF(OR(database!$Y170="M - Orbit", database!$Y170="E - Orbit",database!$Y170="M - L2 Halo orbit"),"O",""))</f>
        <v>O</v>
      </c>
      <c r="AA139" s="103" t="n">
        <v>27339</v>
      </c>
      <c r="AB139" s="98" t="s">
        <v>167</v>
      </c>
      <c r="AC139" s="92" t="s">
        <v>168</v>
      </c>
      <c r="AD139" s="99" t="n">
        <v>12.6667</v>
      </c>
      <c r="AE139" s="99" t="n">
        <v>62.1511</v>
      </c>
      <c r="AF139" s="100" t="n">
        <f aca="false">IF(AE139 &gt; 180,AE139 - 360,AE139)</f>
        <v>62.1511</v>
      </c>
      <c r="AG139" s="94"/>
    </row>
    <row r="140" customFormat="false" ht="14.25" hidden="false" customHeight="true" outlineLevel="0" collapsed="false">
      <c r="A140" s="84" t="s">
        <v>483</v>
      </c>
      <c r="B140" s="84" t="s">
        <v>484</v>
      </c>
      <c r="C140" s="84" t="s">
        <v>62</v>
      </c>
      <c r="D140" s="84" t="s">
        <v>46</v>
      </c>
      <c r="E140" s="84" t="s">
        <v>63</v>
      </c>
      <c r="F140" s="84" t="s">
        <v>63</v>
      </c>
      <c r="G140" s="85" t="n">
        <v>27683</v>
      </c>
      <c r="H140" s="86" t="n">
        <f aca="false">YEAR(G140)</f>
        <v>1975</v>
      </c>
      <c r="I140" s="87"/>
      <c r="J140" s="87" t="s">
        <v>282</v>
      </c>
      <c r="K140" s="87" t="s">
        <v>65</v>
      </c>
      <c r="L140" s="84" t="s">
        <v>53</v>
      </c>
      <c r="M140" s="104" t="s">
        <v>66</v>
      </c>
      <c r="N140" s="84" t="s">
        <v>777</v>
      </c>
      <c r="O140" s="86" t="s">
        <v>772</v>
      </c>
      <c r="P140" s="86" t="s">
        <v>63</v>
      </c>
      <c r="Q140" s="101" t="n">
        <v>1880</v>
      </c>
      <c r="R140" s="84" t="s">
        <v>53</v>
      </c>
      <c r="S140" s="84" t="s">
        <v>822</v>
      </c>
      <c r="T140" s="86" t="s">
        <v>316</v>
      </c>
      <c r="U140" s="86" t="s">
        <v>774</v>
      </c>
      <c r="V140" s="86" t="s">
        <v>775</v>
      </c>
      <c r="W140" s="86" t="s">
        <v>46</v>
      </c>
      <c r="X140" s="86" t="s">
        <v>284</v>
      </c>
      <c r="Y140" s="86" t="s">
        <v>776</v>
      </c>
      <c r="Z140" s="86" t="str">
        <f aca="false">IF(OR(database!$Y140="M - Impacted (commanded)", database!$Y140="M - Impacted (unintentional)",database!$Y140="M - Impacted (orbit decade)",database!$Y140="M - Soft landed"),"S",IF(OR(database!$Y140="M - Orbit", database!$Y140="E - Orbit",database!$Y140="M - L2 Halo orbit"),"O",""))</f>
        <v/>
      </c>
      <c r="AA140" s="87" t="n">
        <v>27683</v>
      </c>
      <c r="AB140" s="89"/>
      <c r="AC140" s="84"/>
      <c r="AD140" s="90"/>
      <c r="AE140" s="90"/>
      <c r="AF140" s="91" t="n">
        <f aca="false">IF(AE140 &gt; 270,AE140 - 360,AE140)</f>
        <v>0</v>
      </c>
      <c r="AG140" s="86"/>
    </row>
    <row r="141" customFormat="false" ht="14.25" hidden="false" customHeight="true" outlineLevel="0" collapsed="false">
      <c r="A141" s="92" t="s">
        <v>485</v>
      </c>
      <c r="B141" s="92" t="s">
        <v>484</v>
      </c>
      <c r="C141" s="92" t="s">
        <v>62</v>
      </c>
      <c r="D141" s="92" t="s">
        <v>46</v>
      </c>
      <c r="E141" s="92" t="s">
        <v>63</v>
      </c>
      <c r="F141" s="92" t="s">
        <v>63</v>
      </c>
      <c r="G141" s="109" t="n">
        <v>27683</v>
      </c>
      <c r="H141" s="110" t="n">
        <f aca="false">YEAR(G141)</f>
        <v>1975</v>
      </c>
      <c r="I141" s="105"/>
      <c r="J141" s="105" t="s">
        <v>282</v>
      </c>
      <c r="K141" s="105" t="s">
        <v>65</v>
      </c>
      <c r="L141" s="92" t="s">
        <v>53</v>
      </c>
      <c r="M141" s="105" t="s">
        <v>66</v>
      </c>
      <c r="N141" s="92" t="s">
        <v>777</v>
      </c>
      <c r="O141" s="92" t="s">
        <v>772</v>
      </c>
      <c r="P141" s="92" t="s">
        <v>63</v>
      </c>
      <c r="Q141" s="110"/>
      <c r="R141" s="92" t="s">
        <v>53</v>
      </c>
      <c r="S141" s="92" t="s">
        <v>795</v>
      </c>
      <c r="T141" s="92" t="s">
        <v>151</v>
      </c>
      <c r="U141" s="92" t="s">
        <v>774</v>
      </c>
      <c r="V141" s="92" t="s">
        <v>775</v>
      </c>
      <c r="W141" s="92" t="s">
        <v>46</v>
      </c>
      <c r="X141" s="94" t="s">
        <v>153</v>
      </c>
      <c r="Y141" s="92" t="s">
        <v>776</v>
      </c>
      <c r="Z141" s="94" t="str">
        <f aca="false">IF(OR(database!$Y141="M - Impacted (commanded)",database!$Y141="M - Impacted (unintentional)",database!$Y141="M - Impacted (orbit decade)",database!$Y141="M - Soft landed"),"S",IF(OR(database!$Y141="M - Orbit",database!$Y141="E - Orbit",database!$Y141="M - L2 Halo orbit"),"O",""))</f>
        <v/>
      </c>
      <c r="AA141" s="111" t="n">
        <v>27683</v>
      </c>
      <c r="AB141" s="107"/>
      <c r="AC141" s="92"/>
      <c r="AD141" s="99"/>
      <c r="AE141" s="99"/>
      <c r="AF141" s="100" t="n">
        <f aca="false">IF(AE141 &gt; 270,AE141 - 360,AE141)</f>
        <v>0</v>
      </c>
      <c r="AG141" s="92"/>
    </row>
    <row r="142" customFormat="false" ht="14.25" hidden="false" customHeight="true" outlineLevel="0" collapsed="false">
      <c r="A142" s="84" t="s">
        <v>486</v>
      </c>
      <c r="B142" s="84" t="s">
        <v>487</v>
      </c>
      <c r="C142" s="84" t="s">
        <v>62</v>
      </c>
      <c r="D142" s="84" t="s">
        <v>46</v>
      </c>
      <c r="E142" s="84" t="s">
        <v>488</v>
      </c>
      <c r="F142" s="84" t="s">
        <v>488</v>
      </c>
      <c r="G142" s="85" t="n">
        <v>27981</v>
      </c>
      <c r="H142" s="86" t="n">
        <f aca="false">YEAR(G142)</f>
        <v>1976</v>
      </c>
      <c r="I142" s="87"/>
      <c r="J142" s="84" t="s">
        <v>287</v>
      </c>
      <c r="K142" s="84" t="s">
        <v>65</v>
      </c>
      <c r="L142" s="84" t="s">
        <v>53</v>
      </c>
      <c r="M142" s="104" t="s">
        <v>66</v>
      </c>
      <c r="N142" s="84" t="s">
        <v>771</v>
      </c>
      <c r="O142" s="86" t="s">
        <v>772</v>
      </c>
      <c r="P142" s="86"/>
      <c r="Q142" s="84" t="n">
        <v>4800</v>
      </c>
      <c r="R142" s="84" t="s">
        <v>53</v>
      </c>
      <c r="S142" s="84" t="s">
        <v>822</v>
      </c>
      <c r="T142" s="86" t="s">
        <v>316</v>
      </c>
      <c r="U142" s="86" t="s">
        <v>784</v>
      </c>
      <c r="V142" s="84" t="s">
        <v>46</v>
      </c>
      <c r="W142" s="86"/>
      <c r="X142" s="86" t="s">
        <v>284</v>
      </c>
      <c r="Y142" s="86" t="s">
        <v>815</v>
      </c>
      <c r="Z142" s="86" t="str">
        <f aca="false">IF(OR(database!$Y142="M - Impacted (commanded)",database!$Y142="M - Impacted (unintentional)",database!$Y142="M - Impacted (orbit decade)",database!$Y142="M - Soft landed"),"S",IF(OR(database!$Y142="M - Orbit",database!$Y142="E - Orbit",database!$Y142="M - L2 Halo orbit"),"O",""))</f>
        <v/>
      </c>
      <c r="AA142" s="102" t="n">
        <v>27994</v>
      </c>
      <c r="AB142" s="89"/>
      <c r="AC142" s="84"/>
      <c r="AD142" s="90"/>
      <c r="AE142" s="90"/>
      <c r="AF142" s="91" t="n">
        <f aca="false">IF(AE142 &gt; 270,AE142 - 360,AE142)</f>
        <v>0</v>
      </c>
      <c r="AG142" s="86"/>
    </row>
    <row r="143" customFormat="false" ht="14.25" hidden="false" customHeight="true" outlineLevel="0" collapsed="false">
      <c r="A143" s="92" t="s">
        <v>489</v>
      </c>
      <c r="B143" s="92" t="s">
        <v>487</v>
      </c>
      <c r="C143" s="92" t="s">
        <v>62</v>
      </c>
      <c r="D143" s="92" t="s">
        <v>46</v>
      </c>
      <c r="E143" s="92" t="s">
        <v>490</v>
      </c>
      <c r="F143" s="92" t="s">
        <v>490</v>
      </c>
      <c r="G143" s="93" t="n">
        <v>27981</v>
      </c>
      <c r="H143" s="94" t="n">
        <f aca="false">YEAR(G143)</f>
        <v>1976</v>
      </c>
      <c r="I143" s="95"/>
      <c r="J143" s="92" t="s">
        <v>287</v>
      </c>
      <c r="K143" s="92" t="s">
        <v>65</v>
      </c>
      <c r="L143" s="92" t="s">
        <v>53</v>
      </c>
      <c r="M143" s="105" t="s">
        <v>66</v>
      </c>
      <c r="N143" s="92" t="s">
        <v>771</v>
      </c>
      <c r="O143" s="94" t="s">
        <v>772</v>
      </c>
      <c r="P143" s="94"/>
      <c r="Q143" s="92"/>
      <c r="R143" s="92" t="s">
        <v>53</v>
      </c>
      <c r="S143" s="92" t="s">
        <v>795</v>
      </c>
      <c r="T143" s="94" t="s">
        <v>151</v>
      </c>
      <c r="U143" s="94" t="s">
        <v>784</v>
      </c>
      <c r="V143" s="92" t="s">
        <v>46</v>
      </c>
      <c r="W143" s="94"/>
      <c r="X143" s="94" t="s">
        <v>153</v>
      </c>
      <c r="Y143" s="94" t="s">
        <v>802</v>
      </c>
      <c r="Z143" s="94" t="str">
        <f aca="false">IF(OR(database!$Y173="M - Impacted (commanded)", database!$Y173="M - Impacted (unintentional)",database!$Y173="M - Impacted (orbit decade)",database!$Y173="M - Soft landed"),"S",IF(OR(database!$Y173="M - Orbit", database!$Y173="E - Orbit",database!$Y173="M - L2 Halo orbit"),"O",""))</f>
        <v>S</v>
      </c>
      <c r="AA143" s="103" t="n">
        <v>27990</v>
      </c>
      <c r="AB143" s="98" t="s">
        <v>167</v>
      </c>
      <c r="AC143" s="92" t="s">
        <v>168</v>
      </c>
      <c r="AD143" s="99" t="n">
        <v>12.7142</v>
      </c>
      <c r="AE143" s="99" t="n">
        <v>62.2129</v>
      </c>
      <c r="AF143" s="100" t="n">
        <f aca="false">IF(AE143 &gt; 180,AE143 - 360,AE143)</f>
        <v>62.2129</v>
      </c>
      <c r="AG143" s="94"/>
    </row>
    <row r="144" customFormat="false" ht="14.25" hidden="false" customHeight="true" outlineLevel="0" collapsed="false">
      <c r="A144" s="84" t="s">
        <v>491</v>
      </c>
      <c r="B144" s="84" t="s">
        <v>492</v>
      </c>
      <c r="C144" s="84" t="s">
        <v>492</v>
      </c>
      <c r="D144" s="84" t="s">
        <v>492</v>
      </c>
      <c r="E144" s="84" t="s">
        <v>493</v>
      </c>
      <c r="F144" s="84" t="s">
        <v>493</v>
      </c>
      <c r="G144" s="85" t="n">
        <v>32897</v>
      </c>
      <c r="H144" s="86" t="n">
        <f aca="false">YEAR(G144)</f>
        <v>1990</v>
      </c>
      <c r="I144" s="102" t="n">
        <v>32950</v>
      </c>
      <c r="J144" s="84" t="s">
        <v>494</v>
      </c>
      <c r="K144" s="84" t="s">
        <v>495</v>
      </c>
      <c r="L144" s="84" t="s">
        <v>496</v>
      </c>
      <c r="M144" s="104" t="s">
        <v>497</v>
      </c>
      <c r="N144" s="84" t="s">
        <v>859</v>
      </c>
      <c r="O144" s="86" t="s">
        <v>772</v>
      </c>
      <c r="P144" s="86"/>
      <c r="Q144" s="84" t="n">
        <v>12</v>
      </c>
      <c r="R144" s="84" t="n">
        <v>10</v>
      </c>
      <c r="S144" s="86" t="s">
        <v>773</v>
      </c>
      <c r="T144" s="86" t="s">
        <v>54</v>
      </c>
      <c r="U144" s="86" t="s">
        <v>774</v>
      </c>
      <c r="V144" s="84" t="s">
        <v>860</v>
      </c>
      <c r="W144" s="84" t="s">
        <v>861</v>
      </c>
      <c r="X144" s="86" t="s">
        <v>53</v>
      </c>
      <c r="Y144" s="86" t="s">
        <v>803</v>
      </c>
      <c r="Z144" s="86" t="str">
        <f aca="false">IF(OR(database!$Y144="M - Impacted (commanded)", database!$Y144="M - Impacted (unintentional)",database!$Y144="M - Impacted (orbit decade)",database!$Y144="M - Soft landed"),"S",IF(OR(database!$Y144="M - Orbit", database!$Y144="E - Orbit",database!$Y144="M - L2 Halo orbit"),"O",""))</f>
        <v>S</v>
      </c>
      <c r="AA144" s="87" t="s">
        <v>794</v>
      </c>
      <c r="AB144" s="89"/>
      <c r="AC144" s="84" t="s">
        <v>498</v>
      </c>
      <c r="AD144" s="90" t="s">
        <v>53</v>
      </c>
      <c r="AE144" s="90" t="s">
        <v>53</v>
      </c>
      <c r="AF144" s="91" t="e">
        <f aca="false">IF(AE144 &gt; 270,AE144 - 360,AE144)</f>
        <v>#VALUE!</v>
      </c>
      <c r="AG144" s="86"/>
    </row>
    <row r="145" customFormat="false" ht="14.25" hidden="false" customHeight="true" outlineLevel="0" collapsed="false">
      <c r="A145" s="92" t="s">
        <v>492</v>
      </c>
      <c r="B145" s="92" t="s">
        <v>492</v>
      </c>
      <c r="C145" s="92" t="s">
        <v>492</v>
      </c>
      <c r="D145" s="92" t="s">
        <v>46</v>
      </c>
      <c r="E145" s="92" t="s">
        <v>499</v>
      </c>
      <c r="F145" s="92" t="s">
        <v>499</v>
      </c>
      <c r="G145" s="93" t="n">
        <v>32897</v>
      </c>
      <c r="H145" s="94" t="n">
        <f aca="false">YEAR(G145)</f>
        <v>1990</v>
      </c>
      <c r="I145" s="95"/>
      <c r="J145" s="92" t="s">
        <v>494</v>
      </c>
      <c r="K145" s="92" t="s">
        <v>495</v>
      </c>
      <c r="L145" s="92" t="s">
        <v>496</v>
      </c>
      <c r="M145" s="105" t="s">
        <v>497</v>
      </c>
      <c r="N145" s="92" t="s">
        <v>801</v>
      </c>
      <c r="O145" s="94" t="s">
        <v>772</v>
      </c>
      <c r="P145" s="94" t="s">
        <v>500</v>
      </c>
      <c r="Q145" s="92" t="n">
        <v>143</v>
      </c>
      <c r="R145" s="92" t="n">
        <v>110</v>
      </c>
      <c r="S145" s="94" t="s">
        <v>773</v>
      </c>
      <c r="T145" s="94" t="s">
        <v>54</v>
      </c>
      <c r="U145" s="94" t="s">
        <v>784</v>
      </c>
      <c r="V145" s="92" t="s">
        <v>46</v>
      </c>
      <c r="W145" s="94" t="s">
        <v>501</v>
      </c>
      <c r="X145" s="94" t="s">
        <v>69</v>
      </c>
      <c r="Y145" s="94" t="s">
        <v>785</v>
      </c>
      <c r="Z145" s="94" t="str">
        <f aca="false">IF(OR(database!$Y145="M - Impacted (commanded)",database!$Y145="M - Impacted (unintentional)",database!$Y145="M - Impacted (orbit decade)",database!$Y145="M - Soft landed"),"S",IF(OR(database!$Y145="M - Orbit",database!$Y145="E - Orbit",database!$Y145="M - L2 Halo orbit"),"O",""))</f>
        <v>S</v>
      </c>
      <c r="AA145" s="103" t="n">
        <v>34069</v>
      </c>
      <c r="AB145" s="98"/>
      <c r="AC145" s="92" t="s">
        <v>502</v>
      </c>
      <c r="AD145" s="99" t="n">
        <v>-34</v>
      </c>
      <c r="AE145" s="99" t="n">
        <v>55.3</v>
      </c>
      <c r="AF145" s="100" t="n">
        <f aca="false">IF(AE145 &gt; 180,AE145 - 360,AE145)</f>
        <v>55.3</v>
      </c>
      <c r="AG145" s="94" t="s">
        <v>503</v>
      </c>
    </row>
    <row r="146" customFormat="false" ht="14.25" hidden="false" customHeight="true" outlineLevel="0" collapsed="false">
      <c r="A146" s="84" t="s">
        <v>504</v>
      </c>
      <c r="B146" s="84" t="s">
        <v>505</v>
      </c>
      <c r="C146" s="84" t="s">
        <v>506</v>
      </c>
      <c r="D146" s="84" t="s">
        <v>46</v>
      </c>
      <c r="E146" s="84" t="s">
        <v>507</v>
      </c>
      <c r="F146" s="84" t="s">
        <v>507</v>
      </c>
      <c r="G146" s="85" t="n">
        <v>34359</v>
      </c>
      <c r="H146" s="86" t="n">
        <f aca="false">YEAR(G146)</f>
        <v>1994</v>
      </c>
      <c r="I146" s="87"/>
      <c r="J146" s="84" t="s">
        <v>508</v>
      </c>
      <c r="K146" s="84" t="s">
        <v>509</v>
      </c>
      <c r="L146" s="84" t="s">
        <v>510</v>
      </c>
      <c r="M146" s="104" t="s">
        <v>51</v>
      </c>
      <c r="N146" s="84" t="s">
        <v>771</v>
      </c>
      <c r="O146" s="86" t="s">
        <v>772</v>
      </c>
      <c r="P146" s="86"/>
      <c r="Q146" s="84" t="n">
        <v>227</v>
      </c>
      <c r="R146" s="84" t="n">
        <v>360</v>
      </c>
      <c r="S146" s="86" t="s">
        <v>773</v>
      </c>
      <c r="T146" s="86" t="s">
        <v>54</v>
      </c>
      <c r="U146" s="86" t="s">
        <v>784</v>
      </c>
      <c r="V146" s="84" t="s">
        <v>46</v>
      </c>
      <c r="W146" s="84" t="s">
        <v>511</v>
      </c>
      <c r="X146" s="86" t="s">
        <v>53</v>
      </c>
      <c r="Y146" s="86" t="s">
        <v>53</v>
      </c>
      <c r="Z146" s="86" t="str">
        <f aca="false">IF(OR(database!$Y146="M - Impacted (commanded)",database!$Y146="M - Impacted (unintentional)",database!$Y146="M - Impacted (orbit decade)",database!$Y146="M - Soft landed"),"S",IF(OR(database!$Y146="M - Orbit",database!$Y146="E - Orbit",database!$Y146="M - L2 Halo orbit"),"O",""))</f>
        <v/>
      </c>
      <c r="AA146" s="102" t="n">
        <v>34486</v>
      </c>
      <c r="AB146" s="89"/>
      <c r="AC146" s="84"/>
      <c r="AD146" s="90"/>
      <c r="AE146" s="90"/>
      <c r="AF146" s="91" t="n">
        <f aca="false">IF(AE146 &gt; 270,AE146 - 360,AE146)</f>
        <v>0</v>
      </c>
      <c r="AG146" s="86"/>
    </row>
    <row r="147" customFormat="false" ht="14.25" hidden="false" customHeight="true" outlineLevel="0" collapsed="false">
      <c r="A147" s="92" t="s">
        <v>514</v>
      </c>
      <c r="B147" s="92" t="s">
        <v>514</v>
      </c>
      <c r="C147" s="92" t="s">
        <v>514</v>
      </c>
      <c r="D147" s="92" t="s">
        <v>46</v>
      </c>
      <c r="E147" s="92" t="s">
        <v>515</v>
      </c>
      <c r="F147" s="92" t="s">
        <v>515</v>
      </c>
      <c r="G147" s="93" t="n">
        <v>35802</v>
      </c>
      <c r="H147" s="94" t="n">
        <f aca="false">YEAR(G147)</f>
        <v>1998</v>
      </c>
      <c r="I147" s="95"/>
      <c r="J147" s="92" t="s">
        <v>516</v>
      </c>
      <c r="K147" s="92" t="s">
        <v>49</v>
      </c>
      <c r="L147" s="92" t="s">
        <v>124</v>
      </c>
      <c r="M147" s="105" t="s">
        <v>51</v>
      </c>
      <c r="N147" s="92" t="s">
        <v>777</v>
      </c>
      <c r="O147" s="94" t="s">
        <v>772</v>
      </c>
      <c r="P147" s="94"/>
      <c r="Q147" s="92" t="n">
        <v>158.7</v>
      </c>
      <c r="R147" s="92" t="n">
        <v>202</v>
      </c>
      <c r="S147" s="94" t="s">
        <v>773</v>
      </c>
      <c r="T147" s="94" t="s">
        <v>54</v>
      </c>
      <c r="U147" s="94" t="s">
        <v>784</v>
      </c>
      <c r="V147" s="92" t="s">
        <v>46</v>
      </c>
      <c r="W147" s="94"/>
      <c r="X147" s="94" t="s">
        <v>69</v>
      </c>
      <c r="Y147" s="94" t="s">
        <v>785</v>
      </c>
      <c r="Z147" s="94" t="str">
        <f aca="false">IF(OR(database!$Y147="M - Impacted (commanded)",database!$Y147="M - Impacted (unintentional)",database!$Y147="M - Impacted (orbit decade)",database!$Y147="M - Soft landed"),"S",IF(OR(database!$Y147="M - Orbit",database!$Y147="E - Orbit",database!$Y147="M - L2 Halo orbit"),"O",""))</f>
        <v>S</v>
      </c>
      <c r="AA147" s="103" t="n">
        <v>36372</v>
      </c>
      <c r="AB147" s="98"/>
      <c r="AC147" s="92" t="s">
        <v>450</v>
      </c>
      <c r="AD147" s="99" t="n">
        <v>-87.7</v>
      </c>
      <c r="AE147" s="99" t="n">
        <v>42</v>
      </c>
      <c r="AF147" s="100" t="n">
        <f aca="false">IF(AE147 &gt; 180,AE147 - 360,AE147)</f>
        <v>42</v>
      </c>
      <c r="AG147" s="94"/>
    </row>
    <row r="148" customFormat="false" ht="14.25" hidden="false" customHeight="true" outlineLevel="0" collapsed="false">
      <c r="A148" s="84" t="s">
        <v>517</v>
      </c>
      <c r="B148" s="84" t="s">
        <v>514</v>
      </c>
      <c r="C148" s="84" t="s">
        <v>514</v>
      </c>
      <c r="D148" s="84" t="s">
        <v>46</v>
      </c>
      <c r="E148" s="84" t="s">
        <v>518</v>
      </c>
      <c r="F148" s="84" t="s">
        <v>518</v>
      </c>
      <c r="G148" s="85" t="n">
        <v>35802</v>
      </c>
      <c r="H148" s="86" t="n">
        <f aca="false">YEAR(G148)</f>
        <v>1998</v>
      </c>
      <c r="I148" s="87"/>
      <c r="J148" s="84" t="s">
        <v>516</v>
      </c>
      <c r="K148" s="84" t="s">
        <v>49</v>
      </c>
      <c r="L148" s="84" t="s">
        <v>124</v>
      </c>
      <c r="M148" s="104" t="s">
        <v>51</v>
      </c>
      <c r="N148" s="84" t="s">
        <v>777</v>
      </c>
      <c r="O148" s="86" t="s">
        <v>772</v>
      </c>
      <c r="P148" s="86"/>
      <c r="Q148" s="84" t="n">
        <v>158.7</v>
      </c>
      <c r="R148" s="84" t="n">
        <v>202</v>
      </c>
      <c r="S148" s="86" t="s">
        <v>786</v>
      </c>
      <c r="T148" s="86" t="s">
        <v>85</v>
      </c>
      <c r="U148" s="86" t="s">
        <v>784</v>
      </c>
      <c r="V148" s="84"/>
      <c r="W148" s="86"/>
      <c r="X148" s="86" t="s">
        <v>86</v>
      </c>
      <c r="Y148" s="86" t="s">
        <v>53</v>
      </c>
      <c r="Z148" s="86"/>
      <c r="AA148" s="102"/>
      <c r="AB148" s="89"/>
      <c r="AC148" s="84"/>
      <c r="AD148" s="90"/>
      <c r="AE148" s="90"/>
      <c r="AF148" s="86"/>
      <c r="AG148" s="86"/>
    </row>
    <row r="149" customFormat="false" ht="14.25" hidden="false" customHeight="true" outlineLevel="0" collapsed="false">
      <c r="A149" s="92" t="s">
        <v>520</v>
      </c>
      <c r="B149" s="92" t="s">
        <v>521</v>
      </c>
      <c r="C149" s="92" t="s">
        <v>522</v>
      </c>
      <c r="D149" s="92" t="s">
        <v>46</v>
      </c>
      <c r="E149" s="92" t="s">
        <v>523</v>
      </c>
      <c r="F149" s="92" t="s">
        <v>523</v>
      </c>
      <c r="G149" s="93" t="n">
        <v>37891</v>
      </c>
      <c r="H149" s="94" t="n">
        <f aca="false">YEAR(G149)</f>
        <v>2003</v>
      </c>
      <c r="I149" s="95"/>
      <c r="J149" s="95" t="s">
        <v>524</v>
      </c>
      <c r="K149" s="95" t="s">
        <v>525</v>
      </c>
      <c r="L149" s="95" t="s">
        <v>526</v>
      </c>
      <c r="M149" s="105" t="s">
        <v>527</v>
      </c>
      <c r="N149" s="92" t="s">
        <v>777</v>
      </c>
      <c r="O149" s="94" t="s">
        <v>772</v>
      </c>
      <c r="P149" s="94" t="s">
        <v>55</v>
      </c>
      <c r="Q149" s="97" t="n">
        <v>367</v>
      </c>
      <c r="R149" s="92" t="s">
        <v>53</v>
      </c>
      <c r="S149" s="94" t="s">
        <v>773</v>
      </c>
      <c r="T149" s="94" t="s">
        <v>54</v>
      </c>
      <c r="U149" s="94" t="s">
        <v>784</v>
      </c>
      <c r="V149" s="92" t="s">
        <v>46</v>
      </c>
      <c r="W149" s="94" t="s">
        <v>528</v>
      </c>
      <c r="X149" s="94" t="s">
        <v>69</v>
      </c>
      <c r="Y149" s="94" t="s">
        <v>785</v>
      </c>
      <c r="Z149" s="94" t="str">
        <f aca="false">IF(OR(database!$Y149="M - Impacted (commanded)",database!$Y149="M - Impacted (unintentional)",database!$Y149="M - Impacted (orbit decade)",database!$Y149="M - Soft landed"),"S",IF(OR(database!$Y149="M - Orbit",database!$Y149="E - Orbit",database!$Y149="M - L2 Halo orbit"),"O",""))</f>
        <v>S</v>
      </c>
      <c r="AA149" s="95" t="n">
        <v>38963</v>
      </c>
      <c r="AB149" s="107"/>
      <c r="AC149" s="92" t="s">
        <v>529</v>
      </c>
      <c r="AD149" s="99" t="n">
        <v>-34.4</v>
      </c>
      <c r="AE149" s="99" t="n">
        <v>313.8</v>
      </c>
      <c r="AF149" s="100" t="n">
        <f aca="false">IF(AE149 &gt; 180,AE149 - 360,AE149)</f>
        <v>-46.2</v>
      </c>
      <c r="AG149" s="94" t="s">
        <v>812</v>
      </c>
    </row>
    <row r="150" customFormat="false" ht="14.25" hidden="false" customHeight="true" outlineLevel="0" collapsed="false">
      <c r="A150" s="84" t="s">
        <v>862</v>
      </c>
      <c r="B150" s="84" t="s">
        <v>863</v>
      </c>
      <c r="C150" s="84" t="s">
        <v>864</v>
      </c>
      <c r="D150" s="84" t="s">
        <v>46</v>
      </c>
      <c r="E150" s="84" t="s">
        <v>533</v>
      </c>
      <c r="F150" s="84" t="s">
        <v>533</v>
      </c>
      <c r="G150" s="85" t="n">
        <v>39130</v>
      </c>
      <c r="H150" s="86" t="n">
        <f aca="false">YEAR(G150)</f>
        <v>2007</v>
      </c>
      <c r="I150" s="87"/>
      <c r="J150" s="84" t="s">
        <v>534</v>
      </c>
      <c r="K150" s="84" t="s">
        <v>49</v>
      </c>
      <c r="L150" s="84" t="s">
        <v>230</v>
      </c>
      <c r="M150" s="104" t="s">
        <v>51</v>
      </c>
      <c r="N150" s="84" t="s">
        <v>797</v>
      </c>
      <c r="O150" s="86" t="s">
        <v>772</v>
      </c>
      <c r="P150" s="86" t="s">
        <v>535</v>
      </c>
      <c r="Q150" s="84" t="n">
        <v>77</v>
      </c>
      <c r="R150" s="84" t="n">
        <v>37</v>
      </c>
      <c r="S150" s="86" t="s">
        <v>773</v>
      </c>
      <c r="T150" s="86" t="s">
        <v>54</v>
      </c>
      <c r="U150" s="86" t="s">
        <v>865</v>
      </c>
      <c r="V150" s="86"/>
      <c r="W150" s="86"/>
      <c r="X150" s="86" t="s">
        <v>53</v>
      </c>
      <c r="Y150" s="86" t="s">
        <v>866</v>
      </c>
      <c r="Z150" s="86" t="str">
        <f aca="false">IF(OR(database!$Y150="M - Impacted (commanded)",database!$Y150="M - Impacted (unintentional)",database!$Y150="M - Impacted (orbit decade)",database!$Y150="M - Soft landed"),"S",IF(OR(database!$Y150="M - Orbit",database!$Y150="E - Orbit",database!$Y150="M - L2 Halo orbit"),"O",""))</f>
        <v>O</v>
      </c>
      <c r="AA150" s="87"/>
      <c r="AB150" s="89"/>
      <c r="AC150" s="84" t="s">
        <v>539</v>
      </c>
      <c r="AD150" s="90"/>
      <c r="AE150" s="90"/>
      <c r="AF150" s="91" t="n">
        <f aca="false">IF(AE150 &gt; 270,AE150 - 360,AE150)</f>
        <v>0</v>
      </c>
      <c r="AG150" s="86"/>
    </row>
    <row r="151" customFormat="false" ht="14.25" hidden="false" customHeight="true" outlineLevel="0" collapsed="false">
      <c r="A151" s="92" t="s">
        <v>867</v>
      </c>
      <c r="B151" s="92" t="s">
        <v>863</v>
      </c>
      <c r="C151" s="92" t="s">
        <v>864</v>
      </c>
      <c r="D151" s="92" t="s">
        <v>46</v>
      </c>
      <c r="E151" s="92" t="s">
        <v>543</v>
      </c>
      <c r="F151" s="92" t="s">
        <v>543</v>
      </c>
      <c r="G151" s="93" t="n">
        <v>39130</v>
      </c>
      <c r="H151" s="94" t="n">
        <f aca="false">YEAR(G151)</f>
        <v>2007</v>
      </c>
      <c r="I151" s="95"/>
      <c r="J151" s="92" t="s">
        <v>534</v>
      </c>
      <c r="K151" s="92" t="s">
        <v>49</v>
      </c>
      <c r="L151" s="92" t="s">
        <v>230</v>
      </c>
      <c r="M151" s="105" t="s">
        <v>51</v>
      </c>
      <c r="N151" s="92" t="s">
        <v>797</v>
      </c>
      <c r="O151" s="94" t="s">
        <v>772</v>
      </c>
      <c r="P151" s="94" t="s">
        <v>544</v>
      </c>
      <c r="Q151" s="92" t="n">
        <v>77</v>
      </c>
      <c r="R151" s="92" t="n">
        <v>37</v>
      </c>
      <c r="S151" s="94" t="s">
        <v>773</v>
      </c>
      <c r="T151" s="94" t="s">
        <v>54</v>
      </c>
      <c r="U151" s="94" t="s">
        <v>865</v>
      </c>
      <c r="V151" s="94"/>
      <c r="W151" s="94"/>
      <c r="X151" s="94" t="s">
        <v>53</v>
      </c>
      <c r="Y151" s="94" t="s">
        <v>866</v>
      </c>
      <c r="Z151" s="94" t="str">
        <f aca="false">IF(OR(database!$Y151="M - Impacted (commanded)",database!$Y151="M - Impacted (unintentional)",database!$Y151="M - Impacted (orbit decade)",database!$Y151="M - Soft landed"),"S",IF(OR(database!$Y151="M - Orbit",database!$Y151="E - Orbit",database!$Y151="M - L2 Halo orbit"),"O",""))</f>
        <v>O</v>
      </c>
      <c r="AA151" s="95"/>
      <c r="AB151" s="98"/>
      <c r="AC151" s="92" t="s">
        <v>539</v>
      </c>
      <c r="AD151" s="99"/>
      <c r="AE151" s="99"/>
      <c r="AF151" s="100" t="n">
        <f aca="false">IF(AE151 &gt; 270,AE151 - 360,AE151)</f>
        <v>0</v>
      </c>
      <c r="AG151" s="94"/>
    </row>
    <row r="152" customFormat="false" ht="14.25" hidden="false" customHeight="true" outlineLevel="0" collapsed="false">
      <c r="A152" s="84" t="s">
        <v>546</v>
      </c>
      <c r="B152" s="84" t="s">
        <v>547</v>
      </c>
      <c r="C152" s="84" t="s">
        <v>547</v>
      </c>
      <c r="D152" s="84" t="s">
        <v>548</v>
      </c>
      <c r="E152" s="84" t="s">
        <v>549</v>
      </c>
      <c r="F152" s="84" t="s">
        <v>549</v>
      </c>
      <c r="G152" s="85" t="n">
        <v>39339</v>
      </c>
      <c r="H152" s="86" t="n">
        <f aca="false">YEAR(G152)</f>
        <v>2007</v>
      </c>
      <c r="I152" s="87"/>
      <c r="J152" s="84" t="s">
        <v>550</v>
      </c>
      <c r="K152" s="84" t="s">
        <v>551</v>
      </c>
      <c r="L152" s="84" t="s">
        <v>552</v>
      </c>
      <c r="M152" s="104" t="s">
        <v>497</v>
      </c>
      <c r="N152" s="84" t="s">
        <v>777</v>
      </c>
      <c r="O152" s="86" t="s">
        <v>772</v>
      </c>
      <c r="P152" s="86"/>
      <c r="Q152" s="101" t="n">
        <v>53</v>
      </c>
      <c r="R152" s="84" t="n">
        <v>70</v>
      </c>
      <c r="S152" s="86" t="s">
        <v>773</v>
      </c>
      <c r="T152" s="86" t="s">
        <v>54</v>
      </c>
      <c r="U152" s="86" t="s">
        <v>784</v>
      </c>
      <c r="V152" s="84" t="s">
        <v>46</v>
      </c>
      <c r="W152" s="86"/>
      <c r="X152" s="86" t="s">
        <v>69</v>
      </c>
      <c r="Y152" s="86" t="s">
        <v>803</v>
      </c>
      <c r="Z152" s="86" t="str">
        <f aca="false">IF(OR(database!$Y152="M - Impacted (commanded)",database!$Y152="M - Impacted (unintentional)",database!$Y152="M - Impacted (orbit decade)",database!$Y152="M - Soft landed"),"S",IF(OR(database!$Y152="M - Orbit",database!$Y152="E - Orbit",database!$Y152="M - L2 Halo orbit"),"O",""))</f>
        <v>S</v>
      </c>
      <c r="AA152" s="87" t="s">
        <v>794</v>
      </c>
      <c r="AB152" s="89"/>
      <c r="AC152" s="84" t="s">
        <v>553</v>
      </c>
      <c r="AD152" s="90" t="s">
        <v>53</v>
      </c>
      <c r="AE152" s="90" t="s">
        <v>53</v>
      </c>
      <c r="AF152" s="91" t="e">
        <f aca="false">IF(AE152 &gt; 270,AE152 - 360,AE152)</f>
        <v>#VALUE!</v>
      </c>
      <c r="AG152" s="86"/>
    </row>
    <row r="153" customFormat="false" ht="14.25" hidden="false" customHeight="true" outlineLevel="0" collapsed="false">
      <c r="A153" s="92" t="s">
        <v>554</v>
      </c>
      <c r="B153" s="92" t="s">
        <v>547</v>
      </c>
      <c r="C153" s="92" t="s">
        <v>547</v>
      </c>
      <c r="D153" s="92" t="s">
        <v>46</v>
      </c>
      <c r="E153" s="92" t="s">
        <v>555</v>
      </c>
      <c r="F153" s="92" t="s">
        <v>555</v>
      </c>
      <c r="G153" s="93" t="n">
        <v>39339</v>
      </c>
      <c r="H153" s="94" t="n">
        <f aca="false">YEAR(G153)</f>
        <v>2007</v>
      </c>
      <c r="I153" s="95"/>
      <c r="J153" s="92" t="s">
        <v>550</v>
      </c>
      <c r="K153" s="92" t="s">
        <v>551</v>
      </c>
      <c r="L153" s="92" t="s">
        <v>552</v>
      </c>
      <c r="M153" s="105" t="s">
        <v>497</v>
      </c>
      <c r="N153" s="92" t="s">
        <v>777</v>
      </c>
      <c r="O153" s="94" t="s">
        <v>772</v>
      </c>
      <c r="P153" s="94"/>
      <c r="Q153" s="92" t="n">
        <v>1984</v>
      </c>
      <c r="R153" s="92" t="n">
        <v>3486</v>
      </c>
      <c r="S153" s="94" t="s">
        <v>773</v>
      </c>
      <c r="T153" s="94" t="s">
        <v>54</v>
      </c>
      <c r="U153" s="94" t="s">
        <v>784</v>
      </c>
      <c r="V153" s="92" t="s">
        <v>46</v>
      </c>
      <c r="W153" s="94"/>
      <c r="X153" s="94" t="s">
        <v>69</v>
      </c>
      <c r="Y153" s="94" t="s">
        <v>785</v>
      </c>
      <c r="Z153" s="94" t="str">
        <f aca="false">IF(OR(database!$Y153="M - Impacted (commanded)",database!$Y153="M - Impacted (unintentional)",database!$Y153="M - Impacted (orbit decade)",database!$Y153="M - Soft landed"),"S",IF(OR(database!$Y153="M - Orbit",database!$Y153="E - Orbit",database!$Y153="M - L2 Halo orbit"),"O",""))</f>
        <v>S</v>
      </c>
      <c r="AA153" s="95" t="n">
        <v>39974</v>
      </c>
      <c r="AB153" s="98"/>
      <c r="AC153" s="92" t="s">
        <v>556</v>
      </c>
      <c r="AD153" s="99" t="n">
        <v>-65.5</v>
      </c>
      <c r="AE153" s="99" t="n">
        <v>80.4</v>
      </c>
      <c r="AF153" s="100" t="n">
        <f aca="false">IF(AE153 &gt; 180,AE153 - 360,AE153)</f>
        <v>80.4</v>
      </c>
      <c r="AG153" s="94"/>
    </row>
    <row r="154" customFormat="false" ht="14.25" hidden="false" customHeight="true" outlineLevel="0" collapsed="false">
      <c r="A154" s="84" t="s">
        <v>557</v>
      </c>
      <c r="B154" s="84" t="s">
        <v>547</v>
      </c>
      <c r="C154" s="84" t="s">
        <v>547</v>
      </c>
      <c r="D154" s="84" t="s">
        <v>548</v>
      </c>
      <c r="E154" s="84" t="s">
        <v>558</v>
      </c>
      <c r="F154" s="84" t="s">
        <v>558</v>
      </c>
      <c r="G154" s="85" t="n">
        <v>39339</v>
      </c>
      <c r="H154" s="86" t="n">
        <f aca="false">YEAR(G154)</f>
        <v>2007</v>
      </c>
      <c r="I154" s="87"/>
      <c r="J154" s="84" t="s">
        <v>550</v>
      </c>
      <c r="K154" s="84" t="s">
        <v>551</v>
      </c>
      <c r="L154" s="84" t="s">
        <v>552</v>
      </c>
      <c r="M154" s="104" t="s">
        <v>497</v>
      </c>
      <c r="N154" s="84" t="s">
        <v>777</v>
      </c>
      <c r="O154" s="86" t="s">
        <v>772</v>
      </c>
      <c r="P154" s="86"/>
      <c r="Q154" s="101" t="n">
        <v>53</v>
      </c>
      <c r="R154" s="84" t="n">
        <v>70</v>
      </c>
      <c r="S154" s="86" t="s">
        <v>773</v>
      </c>
      <c r="T154" s="86" t="s">
        <v>54</v>
      </c>
      <c r="U154" s="86" t="s">
        <v>784</v>
      </c>
      <c r="V154" s="84" t="s">
        <v>46</v>
      </c>
      <c r="W154" s="86"/>
      <c r="X154" s="86" t="s">
        <v>69</v>
      </c>
      <c r="Y154" s="86" t="s">
        <v>785</v>
      </c>
      <c r="Z154" s="86" t="str">
        <f aca="false">IF(OR(database!$Y154="M - Impacted (commanded)",database!$Y154="M - Impacted (unintentional)",database!$Y154="M - Impacted (orbit decade)",database!$Y154="M - Soft landed"),"S",IF(OR(database!$Y154="M - Orbit",database!$Y154="E - Orbit",database!$Y154="M - L2 Halo orbit"),"O",""))</f>
        <v>S</v>
      </c>
      <c r="AA154" s="87" t="n">
        <v>39856</v>
      </c>
      <c r="AB154" s="89"/>
      <c r="AC154" s="84" t="s">
        <v>559</v>
      </c>
      <c r="AD154" s="90" t="n">
        <v>28.213</v>
      </c>
      <c r="AE154" s="90" t="n">
        <v>200.967</v>
      </c>
      <c r="AF154" s="91" t="n">
        <f aca="false">IF(AE154 &gt; 180,AE154 - 360,AE154)</f>
        <v>-159.033</v>
      </c>
      <c r="AG154" s="86"/>
    </row>
    <row r="155" customFormat="false" ht="14.25" hidden="false" customHeight="true" outlineLevel="0" collapsed="false">
      <c r="A155" s="92" t="s">
        <v>560</v>
      </c>
      <c r="B155" s="92" t="s">
        <v>560</v>
      </c>
      <c r="C155" s="92" t="s">
        <v>561</v>
      </c>
      <c r="D155" s="92" t="s">
        <v>46</v>
      </c>
      <c r="E155" s="92" t="s">
        <v>562</v>
      </c>
      <c r="F155" s="92" t="s">
        <v>562</v>
      </c>
      <c r="G155" s="93" t="n">
        <v>39379</v>
      </c>
      <c r="H155" s="94" t="n">
        <f aca="false">YEAR(G155)</f>
        <v>2007</v>
      </c>
      <c r="I155" s="95"/>
      <c r="J155" s="92" t="s">
        <v>563</v>
      </c>
      <c r="K155" s="92" t="s">
        <v>564</v>
      </c>
      <c r="L155" s="92" t="s">
        <v>565</v>
      </c>
      <c r="M155" s="105" t="s">
        <v>566</v>
      </c>
      <c r="N155" s="92" t="s">
        <v>777</v>
      </c>
      <c r="O155" s="94" t="s">
        <v>772</v>
      </c>
      <c r="P155" s="94"/>
      <c r="Q155" s="97" t="s">
        <v>53</v>
      </c>
      <c r="R155" s="92" t="s">
        <v>53</v>
      </c>
      <c r="S155" s="94" t="s">
        <v>773</v>
      </c>
      <c r="T155" s="94" t="s">
        <v>54</v>
      </c>
      <c r="U155" s="94" t="s">
        <v>784</v>
      </c>
      <c r="V155" s="92" t="s">
        <v>46</v>
      </c>
      <c r="W155" s="94" t="s">
        <v>567</v>
      </c>
      <c r="X155" s="94" t="s">
        <v>69</v>
      </c>
      <c r="Y155" s="94" t="s">
        <v>785</v>
      </c>
      <c r="Z155" s="94" t="str">
        <f aca="false">IF(OR(database!$Y155="M - Impacted (commanded)",database!$Y155="M - Impacted (unintentional)",database!$Y155="M - Impacted (orbit decade)",database!$Y155="M - Soft landed"),"S",IF(OR(database!$Y155="M - Orbit",database!$Y155="E - Orbit",database!$Y155="M - L2 Halo orbit"),"O",""))</f>
        <v>S</v>
      </c>
      <c r="AA155" s="95" t="n">
        <v>39873</v>
      </c>
      <c r="AB155" s="107"/>
      <c r="AC155" s="92" t="s">
        <v>868</v>
      </c>
      <c r="AD155" s="99" t="n">
        <v>-1.5</v>
      </c>
      <c r="AE155" s="99" t="n">
        <v>52.36</v>
      </c>
      <c r="AF155" s="100" t="n">
        <f aca="false">IF(AE155 &gt; 180,AE155 - 360,AE155)</f>
        <v>52.36</v>
      </c>
      <c r="AG155" s="94"/>
    </row>
    <row r="156" customFormat="false" ht="14.25" hidden="false" customHeight="true" outlineLevel="0" collapsed="false">
      <c r="A156" s="84" t="s">
        <v>569</v>
      </c>
      <c r="B156" s="84" t="s">
        <v>572</v>
      </c>
      <c r="C156" s="84" t="s">
        <v>571</v>
      </c>
      <c r="D156" s="84" t="s">
        <v>572</v>
      </c>
      <c r="E156" s="84" t="s">
        <v>573</v>
      </c>
      <c r="F156" s="84" t="s">
        <v>573</v>
      </c>
      <c r="G156" s="85" t="n">
        <v>39743</v>
      </c>
      <c r="H156" s="86" t="n">
        <f aca="false">YEAR(G156)</f>
        <v>2008</v>
      </c>
      <c r="I156" s="87"/>
      <c r="J156" s="84" t="s">
        <v>574</v>
      </c>
      <c r="K156" s="84" t="s">
        <v>575</v>
      </c>
      <c r="L156" s="84" t="s">
        <v>576</v>
      </c>
      <c r="M156" s="104" t="s">
        <v>577</v>
      </c>
      <c r="N156" s="84" t="s">
        <v>777</v>
      </c>
      <c r="O156" s="86" t="s">
        <v>772</v>
      </c>
      <c r="P156" s="86"/>
      <c r="Q156" s="84" t="n">
        <v>35</v>
      </c>
      <c r="R156" s="84" t="n">
        <v>750</v>
      </c>
      <c r="S156" s="86" t="s">
        <v>778</v>
      </c>
      <c r="T156" s="86" t="s">
        <v>68</v>
      </c>
      <c r="U156" s="86" t="s">
        <v>784</v>
      </c>
      <c r="V156" s="86"/>
      <c r="W156" s="86"/>
      <c r="X156" s="86" t="s">
        <v>69</v>
      </c>
      <c r="Y156" s="86" t="s">
        <v>785</v>
      </c>
      <c r="Z156" s="86" t="str">
        <f aca="false">IF(OR(database!$Y156="M - Impacted (commanded)",database!$Y156="M - Impacted (unintentional)",database!$Y156="M - Impacted (orbit decade)",database!$Y156="M - Soft landed"),"S",IF(OR(database!$Y156="M - Orbit",database!$Y156="E - Orbit",database!$Y156="M - L2 Halo orbit"),"O",""))</f>
        <v>S</v>
      </c>
      <c r="AA156" s="87" t="n">
        <v>39766</v>
      </c>
      <c r="AB156" s="89"/>
      <c r="AC156" s="84" t="s">
        <v>578</v>
      </c>
      <c r="AD156" s="90" t="n">
        <v>-89</v>
      </c>
      <c r="AE156" s="90" t="n">
        <v>330</v>
      </c>
      <c r="AF156" s="91" t="n">
        <f aca="false">IF(AE156 &gt; 180,AE156 - 360,AE156)</f>
        <v>-30</v>
      </c>
      <c r="AG156" s="86"/>
    </row>
    <row r="157" customFormat="false" ht="14.25" hidden="false" customHeight="true" outlineLevel="0" collapsed="false">
      <c r="A157" s="92" t="s">
        <v>572</v>
      </c>
      <c r="B157" s="92" t="s">
        <v>572</v>
      </c>
      <c r="C157" s="92" t="s">
        <v>571</v>
      </c>
      <c r="D157" s="92" t="s">
        <v>46</v>
      </c>
      <c r="E157" s="92" t="s">
        <v>573</v>
      </c>
      <c r="F157" s="92" t="s">
        <v>573</v>
      </c>
      <c r="G157" s="93" t="n">
        <v>39743</v>
      </c>
      <c r="H157" s="94" t="n">
        <f aca="false">YEAR(G157)</f>
        <v>2008</v>
      </c>
      <c r="I157" s="95"/>
      <c r="J157" s="92" t="s">
        <v>574</v>
      </c>
      <c r="K157" s="92" t="s">
        <v>575</v>
      </c>
      <c r="L157" s="92" t="s">
        <v>576</v>
      </c>
      <c r="M157" s="105" t="s">
        <v>577</v>
      </c>
      <c r="N157" s="92" t="s">
        <v>777</v>
      </c>
      <c r="O157" s="94" t="s">
        <v>772</v>
      </c>
      <c r="P157" s="94"/>
      <c r="Q157" s="92" t="n">
        <v>523</v>
      </c>
      <c r="R157" s="92" t="n">
        <v>750</v>
      </c>
      <c r="S157" s="94" t="s">
        <v>773</v>
      </c>
      <c r="T157" s="94" t="s">
        <v>54</v>
      </c>
      <c r="U157" s="94" t="s">
        <v>784</v>
      </c>
      <c r="V157" s="92" t="s">
        <v>46</v>
      </c>
      <c r="W157" s="94"/>
      <c r="X157" s="94" t="s">
        <v>53</v>
      </c>
      <c r="Y157" s="94" t="s">
        <v>866</v>
      </c>
      <c r="Z157" s="94" t="str">
        <f aca="false">IF(OR(database!$Y157="M - Impacted (commanded)",database!$Y157="M - Impacted (unintentional)",database!$Y157="M - Impacted (orbit decade)",database!$Y157="M - Soft landed"),"S",IF(OR(database!$Y157="M - Orbit",database!$Y157="E - Orbit",database!$Y157="M - L2 Halo orbit"),"O",""))</f>
        <v>O</v>
      </c>
      <c r="AA157" s="95" t="n">
        <v>40054</v>
      </c>
      <c r="AB157" s="98"/>
      <c r="AC157" s="92"/>
      <c r="AD157" s="99"/>
      <c r="AE157" s="99"/>
      <c r="AF157" s="100" t="n">
        <f aca="false">IF(AE157 &gt; 270,AE157 - 360,AE157)</f>
        <v>0</v>
      </c>
      <c r="AG157" s="112" t="s">
        <v>869</v>
      </c>
    </row>
    <row r="158" customFormat="false" ht="14.25" hidden="false" customHeight="true" outlineLevel="0" collapsed="false">
      <c r="A158" s="84" t="s">
        <v>581</v>
      </c>
      <c r="B158" s="84" t="s">
        <v>582</v>
      </c>
      <c r="C158" s="84" t="s">
        <v>583</v>
      </c>
      <c r="D158" s="84" t="s">
        <v>46</v>
      </c>
      <c r="E158" s="84" t="s">
        <v>584</v>
      </c>
      <c r="F158" s="84" t="s">
        <v>584</v>
      </c>
      <c r="G158" s="85" t="n">
        <v>39982</v>
      </c>
      <c r="H158" s="86" t="n">
        <f aca="false">YEAR(G158)</f>
        <v>2009</v>
      </c>
      <c r="I158" s="87"/>
      <c r="J158" s="84" t="s">
        <v>585</v>
      </c>
      <c r="K158" s="84" t="s">
        <v>49</v>
      </c>
      <c r="L158" s="84" t="s">
        <v>230</v>
      </c>
      <c r="M158" s="104" t="s">
        <v>51</v>
      </c>
      <c r="N158" s="84" t="s">
        <v>777</v>
      </c>
      <c r="O158" s="86" t="s">
        <v>772</v>
      </c>
      <c r="P158" s="86" t="s">
        <v>55</v>
      </c>
      <c r="Q158" s="84" t="n">
        <v>500</v>
      </c>
      <c r="R158" s="84" t="s">
        <v>53</v>
      </c>
      <c r="S158" s="86" t="s">
        <v>773</v>
      </c>
      <c r="T158" s="86" t="s">
        <v>54</v>
      </c>
      <c r="U158" s="86" t="s">
        <v>865</v>
      </c>
      <c r="V158" s="84"/>
      <c r="W158" s="86" t="s">
        <v>870</v>
      </c>
      <c r="X158" s="86" t="s">
        <v>53</v>
      </c>
      <c r="Y158" s="86" t="s">
        <v>866</v>
      </c>
      <c r="Z158" s="86" t="str">
        <f aca="false">IF(OR(database!$Y160="M - Impacted (commanded)", database!$Y160="M - Impacted (unintentional)",database!$Y160="M - Impacted (orbit decade)",database!$Y160="M - Soft landed"),"S",IF(OR(database!$Y160="M - Orbit", database!$Y160="E - Orbit",database!$Y160="M - L2 Halo orbit"),"O",""))</f>
        <v>S</v>
      </c>
      <c r="AA158" s="87" t="s">
        <v>46</v>
      </c>
      <c r="AB158" s="89"/>
      <c r="AC158" s="84"/>
      <c r="AD158" s="90"/>
      <c r="AE158" s="90"/>
      <c r="AF158" s="91" t="n">
        <f aca="false">IF(AE158 &gt; 270,AE158 - 360,AE158)</f>
        <v>0</v>
      </c>
      <c r="AG158" s="86"/>
    </row>
    <row r="159" customFormat="false" ht="14.25" hidden="false" customHeight="true" outlineLevel="0" collapsed="false">
      <c r="A159" s="92" t="s">
        <v>588</v>
      </c>
      <c r="B159" s="92" t="s">
        <v>589</v>
      </c>
      <c r="C159" s="92" t="s">
        <v>583</v>
      </c>
      <c r="D159" s="92" t="s">
        <v>46</v>
      </c>
      <c r="E159" s="92" t="s">
        <v>590</v>
      </c>
      <c r="F159" s="92" t="s">
        <v>590</v>
      </c>
      <c r="G159" s="93" t="n">
        <v>39982</v>
      </c>
      <c r="H159" s="94" t="n">
        <f aca="false">YEAR(G159)</f>
        <v>2009</v>
      </c>
      <c r="I159" s="95"/>
      <c r="J159" s="92" t="s">
        <v>585</v>
      </c>
      <c r="K159" s="92" t="s">
        <v>49</v>
      </c>
      <c r="L159" s="92" t="s">
        <v>230</v>
      </c>
      <c r="M159" s="105" t="s">
        <v>51</v>
      </c>
      <c r="N159" s="92" t="s">
        <v>777</v>
      </c>
      <c r="O159" s="94" t="s">
        <v>772</v>
      </c>
      <c r="P159" s="94"/>
      <c r="Q159" s="92" t="n">
        <v>534</v>
      </c>
      <c r="R159" s="92" t="n">
        <v>372</v>
      </c>
      <c r="S159" s="94" t="s">
        <v>778</v>
      </c>
      <c r="T159" s="94" t="s">
        <v>68</v>
      </c>
      <c r="U159" s="94" t="s">
        <v>784</v>
      </c>
      <c r="V159" s="92" t="s">
        <v>46</v>
      </c>
      <c r="W159" s="94" t="s">
        <v>871</v>
      </c>
      <c r="X159" s="94" t="s">
        <v>69</v>
      </c>
      <c r="Y159" s="94" t="s">
        <v>785</v>
      </c>
      <c r="Z159" s="94" t="str">
        <f aca="false">IF(OR(database!$Y94="M - Impacted (commanded)", database!$Y94="M - Impacted (unintentional)",database!$Y94="M - Impacted (orbit decade)",database!$Y94="M - Soft landed"),"S",IF(OR(database!$Y94="M - Orbit", database!$Y94="E - Orbit",database!$Y94="M - L2 Halo orbit"),"O",""))</f>
        <v>S</v>
      </c>
      <c r="AA159" s="95" t="n">
        <v>40095</v>
      </c>
      <c r="AB159" s="98" t="s">
        <v>167</v>
      </c>
      <c r="AC159" s="92" t="s">
        <v>591</v>
      </c>
      <c r="AD159" s="99" t="n">
        <v>-84.719</v>
      </c>
      <c r="AE159" s="99" t="n">
        <v>310.39</v>
      </c>
      <c r="AF159" s="100" t="n">
        <f aca="false">IF(AE159 &gt; 180,AE159 - 360,AE159)</f>
        <v>-49.61</v>
      </c>
      <c r="AG159" s="94"/>
    </row>
    <row r="160" customFormat="false" ht="14.25" hidden="false" customHeight="true" outlineLevel="0" collapsed="false">
      <c r="A160" s="84" t="s">
        <v>592</v>
      </c>
      <c r="B160" s="84" t="s">
        <v>589</v>
      </c>
      <c r="C160" s="84" t="s">
        <v>583</v>
      </c>
      <c r="D160" s="84" t="s">
        <v>46</v>
      </c>
      <c r="E160" s="84" t="s">
        <v>590</v>
      </c>
      <c r="F160" s="84" t="s">
        <v>63</v>
      </c>
      <c r="G160" s="85" t="n">
        <v>39982</v>
      </c>
      <c r="H160" s="86" t="n">
        <f aca="false">YEAR(G160)</f>
        <v>2009</v>
      </c>
      <c r="I160" s="87"/>
      <c r="J160" s="84" t="s">
        <v>585</v>
      </c>
      <c r="K160" s="84" t="s">
        <v>49</v>
      </c>
      <c r="L160" s="84" t="s">
        <v>230</v>
      </c>
      <c r="M160" s="104" t="s">
        <v>51</v>
      </c>
      <c r="N160" s="84" t="s">
        <v>777</v>
      </c>
      <c r="O160" s="86" t="s">
        <v>772</v>
      </c>
      <c r="P160" s="86"/>
      <c r="Q160" s="101" t="n">
        <v>2000</v>
      </c>
      <c r="R160" s="84" t="s">
        <v>53</v>
      </c>
      <c r="S160" s="86" t="s">
        <v>786</v>
      </c>
      <c r="T160" s="86" t="s">
        <v>68</v>
      </c>
      <c r="U160" s="86" t="s">
        <v>784</v>
      </c>
      <c r="V160" s="84" t="s">
        <v>46</v>
      </c>
      <c r="W160" s="86"/>
      <c r="X160" s="86" t="s">
        <v>69</v>
      </c>
      <c r="Y160" s="86" t="s">
        <v>785</v>
      </c>
      <c r="Z160" s="86" t="str">
        <f aca="false">IF(OR(database!$Y98="M - Impacted (commanded)", database!$Y98="M - Impacted (unintentional)",database!$Y98="M - Impacted (orbit decade)",database!$Y98="M - Soft landed"),"S",IF(OR(database!$Y98="M - Orbit", database!$Y98="E - Orbit",database!$Y98="M - L2 Halo orbit"),"O",""))</f>
        <v>S</v>
      </c>
      <c r="AA160" s="87" t="n">
        <v>40095</v>
      </c>
      <c r="AB160" s="89" t="s">
        <v>167</v>
      </c>
      <c r="AC160" s="84" t="s">
        <v>591</v>
      </c>
      <c r="AD160" s="90" t="n">
        <v>-84.6796</v>
      </c>
      <c r="AE160" s="90" t="n">
        <v>311.2907</v>
      </c>
      <c r="AF160" s="91" t="n">
        <f aca="false">IF(AE160 &gt; 180,AE160 - 360,AE160)</f>
        <v>-48.7093</v>
      </c>
      <c r="AG160" s="86"/>
    </row>
    <row r="161" customFormat="false" ht="14.25" hidden="false" customHeight="true" outlineLevel="0" collapsed="false">
      <c r="A161" s="92" t="s">
        <v>593</v>
      </c>
      <c r="B161" s="92" t="s">
        <v>593</v>
      </c>
      <c r="C161" s="92" t="s">
        <v>561</v>
      </c>
      <c r="D161" s="92" t="s">
        <v>46</v>
      </c>
      <c r="E161" s="92" t="s">
        <v>594</v>
      </c>
      <c r="F161" s="92" t="s">
        <v>594</v>
      </c>
      <c r="G161" s="93" t="n">
        <v>40452</v>
      </c>
      <c r="H161" s="94" t="n">
        <f aca="false">YEAR(G161)</f>
        <v>2010</v>
      </c>
      <c r="I161" s="95"/>
      <c r="J161" s="92" t="s">
        <v>595</v>
      </c>
      <c r="K161" s="92" t="s">
        <v>564</v>
      </c>
      <c r="L161" s="92" t="s">
        <v>565</v>
      </c>
      <c r="M161" s="105" t="s">
        <v>566</v>
      </c>
      <c r="N161" s="92" t="s">
        <v>777</v>
      </c>
      <c r="O161" s="94" t="s">
        <v>772</v>
      </c>
      <c r="P161" s="94"/>
      <c r="Q161" s="97" t="s">
        <v>53</v>
      </c>
      <c r="R161" s="92" t="s">
        <v>53</v>
      </c>
      <c r="S161" s="94" t="s">
        <v>773</v>
      </c>
      <c r="T161" s="94" t="s">
        <v>54</v>
      </c>
      <c r="U161" s="94" t="s">
        <v>784</v>
      </c>
      <c r="V161" s="92" t="s">
        <v>46</v>
      </c>
      <c r="W161" s="94"/>
      <c r="X161" s="94" t="s">
        <v>53</v>
      </c>
      <c r="Y161" s="94" t="s">
        <v>783</v>
      </c>
      <c r="Z161" s="94" t="str">
        <f aca="false">IF(OR(database!$Y161="M - Impacted (commanded)", database!$Y161="M - Impacted (unintentional)",database!$Y161="M - Impacted (orbit decade)",database!$Y161="M - Soft landed"),"S",IF(OR(database!$Y161="M - Orbit", database!$Y161="E - Orbit",database!$Y161="M - L2 Halo orbit"),"O",""))</f>
        <v/>
      </c>
      <c r="AA161" s="95"/>
      <c r="AB161" s="98"/>
      <c r="AC161" s="92"/>
      <c r="AD161" s="99"/>
      <c r="AE161" s="99"/>
      <c r="AF161" s="100" t="n">
        <f aca="false">IF(AE161 &gt; 270,AE161 - 360,AE161)</f>
        <v>0</v>
      </c>
      <c r="AG161" s="94"/>
    </row>
    <row r="162" customFormat="false" ht="14.25" hidden="false" customHeight="true" outlineLevel="0" collapsed="false">
      <c r="A162" s="84" t="s">
        <v>597</v>
      </c>
      <c r="B162" s="84" t="s">
        <v>598</v>
      </c>
      <c r="C162" s="84" t="s">
        <v>598</v>
      </c>
      <c r="D162" s="84" t="s">
        <v>46</v>
      </c>
      <c r="E162" s="84" t="s">
        <v>599</v>
      </c>
      <c r="F162" s="84" t="s">
        <v>599</v>
      </c>
      <c r="G162" s="85" t="n">
        <v>40796</v>
      </c>
      <c r="H162" s="86" t="n">
        <f aca="false">YEAR(G162)</f>
        <v>2011</v>
      </c>
      <c r="I162" s="87"/>
      <c r="J162" s="84" t="s">
        <v>600</v>
      </c>
      <c r="K162" s="84" t="s">
        <v>49</v>
      </c>
      <c r="L162" s="84" t="s">
        <v>230</v>
      </c>
      <c r="M162" s="104" t="s">
        <v>51</v>
      </c>
      <c r="N162" s="84" t="s">
        <v>777</v>
      </c>
      <c r="O162" s="86" t="s">
        <v>772</v>
      </c>
      <c r="P162" s="86"/>
      <c r="Q162" s="84" t="n">
        <v>132.6</v>
      </c>
      <c r="R162" s="84" t="s">
        <v>53</v>
      </c>
      <c r="S162" s="86" t="s">
        <v>773</v>
      </c>
      <c r="T162" s="86" t="s">
        <v>54</v>
      </c>
      <c r="U162" s="86" t="s">
        <v>784</v>
      </c>
      <c r="V162" s="84" t="s">
        <v>46</v>
      </c>
      <c r="W162" s="86"/>
      <c r="X162" s="86" t="s">
        <v>69</v>
      </c>
      <c r="Y162" s="86" t="s">
        <v>785</v>
      </c>
      <c r="Z162" s="86" t="str">
        <f aca="false">IF(OR(database!$Y103="M - Impacted (commanded)", database!$Y103="M - Impacted (unintentional)",database!$Y103="M - Impacted (orbit decade)",database!$Y103="M - Soft landed"),"S",IF(OR(database!$Y103="M - Orbit", database!$Y103="E - Orbit",database!$Y103="M - L2 Halo orbit"),"O",""))</f>
        <v>S</v>
      </c>
      <c r="AA162" s="87" t="n">
        <v>41260</v>
      </c>
      <c r="AB162" s="89" t="s">
        <v>167</v>
      </c>
      <c r="AC162" s="84" t="s">
        <v>168</v>
      </c>
      <c r="AD162" s="90" t="n">
        <v>75.6088</v>
      </c>
      <c r="AE162" s="90" t="n">
        <v>333.406</v>
      </c>
      <c r="AF162" s="91" t="n">
        <f aca="false">IF(AE162 &gt; 180,AE162 - 360,AE162)</f>
        <v>-26.594</v>
      </c>
      <c r="AG162" s="86"/>
    </row>
    <row r="163" customFormat="false" ht="14.25" hidden="false" customHeight="true" outlineLevel="0" collapsed="false">
      <c r="A163" s="92" t="s">
        <v>601</v>
      </c>
      <c r="B163" s="92" t="s">
        <v>598</v>
      </c>
      <c r="C163" s="92" t="s">
        <v>598</v>
      </c>
      <c r="D163" s="92" t="s">
        <v>46</v>
      </c>
      <c r="E163" s="92" t="s">
        <v>602</v>
      </c>
      <c r="F163" s="92" t="s">
        <v>602</v>
      </c>
      <c r="G163" s="93" t="n">
        <v>40796</v>
      </c>
      <c r="H163" s="94" t="n">
        <f aca="false">YEAR(G163)</f>
        <v>2011</v>
      </c>
      <c r="I163" s="95"/>
      <c r="J163" s="92" t="s">
        <v>600</v>
      </c>
      <c r="K163" s="92" t="s">
        <v>49</v>
      </c>
      <c r="L163" s="92" t="s">
        <v>230</v>
      </c>
      <c r="M163" s="105" t="s">
        <v>51</v>
      </c>
      <c r="N163" s="92" t="s">
        <v>777</v>
      </c>
      <c r="O163" s="94" t="s">
        <v>772</v>
      </c>
      <c r="P163" s="94"/>
      <c r="Q163" s="92" t="n">
        <v>132.6</v>
      </c>
      <c r="R163" s="92" t="s">
        <v>53</v>
      </c>
      <c r="S163" s="94" t="s">
        <v>773</v>
      </c>
      <c r="T163" s="94" t="s">
        <v>54</v>
      </c>
      <c r="U163" s="94" t="s">
        <v>784</v>
      </c>
      <c r="V163" s="92" t="s">
        <v>46</v>
      </c>
      <c r="W163" s="94"/>
      <c r="X163" s="94" t="s">
        <v>69</v>
      </c>
      <c r="Y163" s="94" t="s">
        <v>785</v>
      </c>
      <c r="Z163" s="94" t="str">
        <f aca="false">IF(OR(database!$Y105="M - Impacted (commanded)", database!$Y105="M - Impacted (unintentional)",database!$Y105="M - Impacted (orbit decade)",database!$Y105="M - Soft landed"),"S",IF(OR(database!$Y105="M - Orbit", database!$Y105="E - Orbit",database!$Y105="M - L2 Halo orbit"),"O",""))</f>
        <v>S</v>
      </c>
      <c r="AA163" s="95" t="n">
        <v>41260</v>
      </c>
      <c r="AB163" s="98" t="s">
        <v>167</v>
      </c>
      <c r="AC163" s="92" t="s">
        <v>168</v>
      </c>
      <c r="AD163" s="99" t="n">
        <v>75.6508</v>
      </c>
      <c r="AE163" s="99" t="n">
        <v>333.1659</v>
      </c>
      <c r="AF163" s="100" t="n">
        <f aca="false">IF(AE163 &gt; 180,AE163 - 360,AE163)</f>
        <v>-26.8341</v>
      </c>
      <c r="AG163" s="94"/>
    </row>
    <row r="164" customFormat="false" ht="14.25" hidden="false" customHeight="true" outlineLevel="0" collapsed="false">
      <c r="A164" s="84" t="s">
        <v>603</v>
      </c>
      <c r="B164" s="84" t="s">
        <v>604</v>
      </c>
      <c r="C164" s="84" t="s">
        <v>604</v>
      </c>
      <c r="D164" s="84" t="s">
        <v>46</v>
      </c>
      <c r="E164" s="84" t="s">
        <v>605</v>
      </c>
      <c r="F164" s="84" t="s">
        <v>605</v>
      </c>
      <c r="G164" s="85" t="n">
        <v>41524</v>
      </c>
      <c r="H164" s="86" t="n">
        <f aca="false">YEAR(G164)</f>
        <v>2013</v>
      </c>
      <c r="I164" s="87"/>
      <c r="J164" s="84" t="s">
        <v>606</v>
      </c>
      <c r="K164" s="84" t="s">
        <v>607</v>
      </c>
      <c r="L164" s="84" t="s">
        <v>230</v>
      </c>
      <c r="M164" s="104" t="s">
        <v>51</v>
      </c>
      <c r="N164" s="84" t="s">
        <v>777</v>
      </c>
      <c r="O164" s="86" t="s">
        <v>772</v>
      </c>
      <c r="P164" s="86"/>
      <c r="Q164" s="84" t="n">
        <v>248.2</v>
      </c>
      <c r="R164" s="84" t="n">
        <v>60</v>
      </c>
      <c r="S164" s="86" t="s">
        <v>773</v>
      </c>
      <c r="T164" s="86" t="s">
        <v>54</v>
      </c>
      <c r="U164" s="86" t="s">
        <v>784</v>
      </c>
      <c r="V164" s="84" t="s">
        <v>46</v>
      </c>
      <c r="W164" s="86"/>
      <c r="X164" s="84" t="s">
        <v>69</v>
      </c>
      <c r="Y164" s="86" t="s">
        <v>785</v>
      </c>
      <c r="Z164" s="86" t="str">
        <f aca="false">IF(OR(database!$Y106="M - Impacted (commanded)",database!$Y106="M - Impacted (unintentional)",database!$Y106="M - Impacted (orbit decade)",database!$Y106="M - Soft landed"),"S",IF(OR(database!$Y106="M - Orbit",database!$Y106="E - Orbit",database!$Y106="M - L2 Halo orbit"),"O",""))</f>
        <v>S</v>
      </c>
      <c r="AA164" s="102" t="n">
        <v>41747</v>
      </c>
      <c r="AB164" s="89" t="s">
        <v>167</v>
      </c>
      <c r="AC164" s="84" t="s">
        <v>168</v>
      </c>
      <c r="AD164" s="90" t="n">
        <v>11.8494</v>
      </c>
      <c r="AE164" s="90" t="n">
        <v>266.7506</v>
      </c>
      <c r="AF164" s="91" t="n">
        <f aca="false">IF(AE164 &gt; 180,AE164 - 360,AE164)</f>
        <v>-93.2494</v>
      </c>
      <c r="AG164" s="86" t="s">
        <v>608</v>
      </c>
    </row>
    <row r="165" customFormat="false" ht="14.25" hidden="false" customHeight="true" outlineLevel="0" collapsed="false">
      <c r="A165" s="92" t="s">
        <v>609</v>
      </c>
      <c r="B165" s="92" t="s">
        <v>609</v>
      </c>
      <c r="C165" s="92" t="s">
        <v>561</v>
      </c>
      <c r="D165" s="92" t="s">
        <v>46</v>
      </c>
      <c r="E165" s="92" t="s">
        <v>610</v>
      </c>
      <c r="F165" s="92" t="s">
        <v>610</v>
      </c>
      <c r="G165" s="93" t="n">
        <v>41609</v>
      </c>
      <c r="H165" s="94" t="n">
        <f aca="false">YEAR(G165)</f>
        <v>2013</v>
      </c>
      <c r="I165" s="103"/>
      <c r="J165" s="92" t="s">
        <v>611</v>
      </c>
      <c r="K165" s="92" t="s">
        <v>564</v>
      </c>
      <c r="L165" s="92" t="s">
        <v>565</v>
      </c>
      <c r="M165" s="105" t="s">
        <v>566</v>
      </c>
      <c r="N165" s="92" t="s">
        <v>777</v>
      </c>
      <c r="O165" s="94" t="s">
        <v>772</v>
      </c>
      <c r="P165" s="94"/>
      <c r="Q165" s="97" t="s">
        <v>53</v>
      </c>
      <c r="R165" s="92" t="s">
        <v>53</v>
      </c>
      <c r="S165" s="94" t="s">
        <v>795</v>
      </c>
      <c r="T165" s="94" t="s">
        <v>151</v>
      </c>
      <c r="U165" s="94" t="s">
        <v>784</v>
      </c>
      <c r="V165" s="92"/>
      <c r="W165" s="94" t="s">
        <v>872</v>
      </c>
      <c r="X165" s="94" t="s">
        <v>153</v>
      </c>
      <c r="Y165" s="94" t="s">
        <v>802</v>
      </c>
      <c r="Z165" s="94" t="str">
        <f aca="false">IF(OR(database!$Y174="M - Impacted (commanded)", database!$Y174="M - Impacted (unintentional)",database!$Y174="M - Impacted (orbit decade)",database!$Y174="M - Soft landed"),"S",IF(OR(database!$Y174="M - Orbit", database!$Y174="E - Orbit",database!$Y174="M - L2 Halo orbit"),"O",""))</f>
        <v>S</v>
      </c>
      <c r="AA165" s="92" t="s">
        <v>53</v>
      </c>
      <c r="AB165" s="98" t="s">
        <v>167</v>
      </c>
      <c r="AC165" s="92" t="s">
        <v>168</v>
      </c>
      <c r="AD165" s="99" t="n">
        <v>44.1214</v>
      </c>
      <c r="AE165" s="99" t="n">
        <v>340.4883</v>
      </c>
      <c r="AF165" s="100" t="n">
        <f aca="false">IF(AE165 &gt; 180,AE165 - 360,AE165)</f>
        <v>-19.5117</v>
      </c>
      <c r="AG165" s="94"/>
    </row>
    <row r="166" customFormat="false" ht="14.25" hidden="false" customHeight="true" outlineLevel="0" collapsed="false">
      <c r="A166" s="84" t="s">
        <v>612</v>
      </c>
      <c r="B166" s="84" t="s">
        <v>609</v>
      </c>
      <c r="C166" s="84" t="s">
        <v>561</v>
      </c>
      <c r="D166" s="84" t="s">
        <v>609</v>
      </c>
      <c r="E166" s="84" t="s">
        <v>613</v>
      </c>
      <c r="F166" s="84" t="s">
        <v>613</v>
      </c>
      <c r="G166" s="85" t="n">
        <v>41609</v>
      </c>
      <c r="H166" s="86" t="n">
        <f aca="false">YEAR(G166)</f>
        <v>2013</v>
      </c>
      <c r="I166" s="102" t="n">
        <v>41622</v>
      </c>
      <c r="J166" s="84" t="s">
        <v>611</v>
      </c>
      <c r="K166" s="84" t="s">
        <v>564</v>
      </c>
      <c r="L166" s="84" t="s">
        <v>565</v>
      </c>
      <c r="M166" s="104" t="s">
        <v>566</v>
      </c>
      <c r="N166" s="84" t="s">
        <v>801</v>
      </c>
      <c r="O166" s="86" t="s">
        <v>772</v>
      </c>
      <c r="P166" s="86"/>
      <c r="Q166" s="101" t="n">
        <v>140</v>
      </c>
      <c r="R166" s="84" t="s">
        <v>53</v>
      </c>
      <c r="S166" s="86" t="s">
        <v>820</v>
      </c>
      <c r="T166" s="86" t="s">
        <v>309</v>
      </c>
      <c r="U166" s="86" t="s">
        <v>784</v>
      </c>
      <c r="V166" s="84" t="s">
        <v>46</v>
      </c>
      <c r="W166" s="86" t="s">
        <v>614</v>
      </c>
      <c r="X166" s="86" t="s">
        <v>153</v>
      </c>
      <c r="Y166" s="86" t="s">
        <v>802</v>
      </c>
      <c r="Z166" s="86" t="str">
        <f aca="false">IF(OR(database!$Y175="M - Impacted (commanded)",database!$Y175="M - Impacted (unintentional)",database!$Y175="M - Impacted (orbit decade)",database!$Y175="M - Soft landed"),"S",IF(OR(database!$Y175="M - Orbit",database!$Y175="E - Orbit",database!$Y175="M - L2 Halo orbit"),"O",""))</f>
        <v>S</v>
      </c>
      <c r="AA166" s="102" t="n">
        <v>42585</v>
      </c>
      <c r="AB166" s="89" t="s">
        <v>167</v>
      </c>
      <c r="AC166" s="84" t="s">
        <v>168</v>
      </c>
      <c r="AD166" s="90" t="n">
        <v>44.1208</v>
      </c>
      <c r="AE166" s="90" t="n">
        <v>340.4878</v>
      </c>
      <c r="AF166" s="91" t="n">
        <f aca="false">IF(AE166 &gt; 180,AE166 - 360,AE166)</f>
        <v>-19.5122</v>
      </c>
      <c r="AG166" s="113" t="s">
        <v>615</v>
      </c>
    </row>
    <row r="167" customFormat="false" ht="14.25" hidden="false" customHeight="true" outlineLevel="0" collapsed="false">
      <c r="A167" s="92" t="s">
        <v>620</v>
      </c>
      <c r="B167" s="92" t="s">
        <v>621</v>
      </c>
      <c r="C167" s="92" t="s">
        <v>561</v>
      </c>
      <c r="D167" s="92" t="s">
        <v>46</v>
      </c>
      <c r="E167" s="92" t="s">
        <v>622</v>
      </c>
      <c r="F167" s="92" t="s">
        <v>622</v>
      </c>
      <c r="G167" s="93" t="n">
        <v>41935</v>
      </c>
      <c r="H167" s="94" t="n">
        <f aca="false">YEAR(G167)</f>
        <v>2014</v>
      </c>
      <c r="I167" s="95"/>
      <c r="J167" s="92" t="s">
        <v>595</v>
      </c>
      <c r="K167" s="92" t="s">
        <v>564</v>
      </c>
      <c r="L167" s="92" t="s">
        <v>565</v>
      </c>
      <c r="M167" s="105" t="s">
        <v>566</v>
      </c>
      <c r="N167" s="92" t="s">
        <v>873</v>
      </c>
      <c r="O167" s="94" t="s">
        <v>772</v>
      </c>
      <c r="P167" s="94" t="s">
        <v>625</v>
      </c>
      <c r="Q167" s="97" t="n">
        <v>335</v>
      </c>
      <c r="R167" s="92" t="s">
        <v>53</v>
      </c>
      <c r="S167" s="94" t="s">
        <v>874</v>
      </c>
      <c r="T167" s="94" t="s">
        <v>624</v>
      </c>
      <c r="U167" s="94" t="s">
        <v>784</v>
      </c>
      <c r="V167" s="92" t="s">
        <v>46</v>
      </c>
      <c r="W167" s="94"/>
      <c r="X167" s="94" t="s">
        <v>284</v>
      </c>
      <c r="Y167" s="94" t="s">
        <v>815</v>
      </c>
      <c r="Z167" s="94" t="str">
        <f aca="false">IF(OR(database!$Y168="M - Impacted (commanded)", database!$Y168="M - Impacted (unintentional)",database!$Y168="M - Impacted (orbit decade)",database!$Y168="M - Soft landed"),"S",IF(OR(database!$Y168="M - Orbit", database!$Y168="E - Orbit",database!$Y168="M - L2 Halo orbit"),"O",""))</f>
        <v>O</v>
      </c>
      <c r="AA167" s="103" t="n">
        <v>41943</v>
      </c>
      <c r="AB167" s="98"/>
      <c r="AC167" s="92"/>
      <c r="AD167" s="99"/>
      <c r="AE167" s="99"/>
      <c r="AF167" s="100" t="n">
        <f aca="false">IF(AE167 &gt; 270,AE167 - 360,AE167)</f>
        <v>0</v>
      </c>
      <c r="AG167" s="94" t="s">
        <v>626</v>
      </c>
    </row>
    <row r="168" customFormat="false" ht="14.25" hidden="false" customHeight="true" outlineLevel="0" collapsed="false">
      <c r="A168" s="84" t="s">
        <v>631</v>
      </c>
      <c r="B168" s="84" t="s">
        <v>621</v>
      </c>
      <c r="C168" s="84" t="s">
        <v>561</v>
      </c>
      <c r="D168" s="84" t="s">
        <v>46</v>
      </c>
      <c r="E168" s="84" t="s">
        <v>622</v>
      </c>
      <c r="F168" s="84" t="s">
        <v>622</v>
      </c>
      <c r="G168" s="85" t="n">
        <v>41935</v>
      </c>
      <c r="H168" s="86" t="n">
        <f aca="false">YEAR(G168)</f>
        <v>2014</v>
      </c>
      <c r="I168" s="87"/>
      <c r="J168" s="84" t="s">
        <v>595</v>
      </c>
      <c r="K168" s="84" t="s">
        <v>564</v>
      </c>
      <c r="L168" s="84" t="s">
        <v>565</v>
      </c>
      <c r="M168" s="104" t="s">
        <v>566</v>
      </c>
      <c r="N168" s="84" t="s">
        <v>873</v>
      </c>
      <c r="O168" s="86" t="s">
        <v>772</v>
      </c>
      <c r="P168" s="86" t="s">
        <v>632</v>
      </c>
      <c r="Q168" s="101" t="s">
        <v>53</v>
      </c>
      <c r="R168" s="84" t="s">
        <v>53</v>
      </c>
      <c r="S168" s="86" t="s">
        <v>773</v>
      </c>
      <c r="T168" s="86" t="s">
        <v>54</v>
      </c>
      <c r="U168" s="86" t="s">
        <v>784</v>
      </c>
      <c r="V168" s="84" t="s">
        <v>46</v>
      </c>
      <c r="W168" s="86"/>
      <c r="X168" s="86" t="s">
        <v>69</v>
      </c>
      <c r="Y168" s="86" t="s">
        <v>866</v>
      </c>
      <c r="Z168" s="86" t="str">
        <f aca="false">IF(OR(database!$Y167="M - Impacted (commanded)", database!$Y167="M - Impacted (unintentional)",database!$Y167="M - Impacted (orbit decade)",database!$Y167="M - Soft landed"),"S",IF(OR(database!$Y167="M - Orbit", database!$Y167="E - Orbit",database!$Y167="M - L2 Halo orbit"),"O",""))</f>
        <v/>
      </c>
      <c r="AA168" s="102" t="n">
        <v>42070</v>
      </c>
      <c r="AB168" s="89"/>
      <c r="AC168" s="84"/>
      <c r="AD168" s="90"/>
      <c r="AE168" s="90"/>
      <c r="AF168" s="91" t="n">
        <f aca="false">IF(AE168 &gt; 270,AE168 - 360,AE168)</f>
        <v>0</v>
      </c>
      <c r="AG168" s="86" t="s">
        <v>633</v>
      </c>
    </row>
    <row r="169" customFormat="false" ht="14.25" hidden="false" customHeight="true" outlineLevel="0" collapsed="false">
      <c r="A169" s="92" t="s">
        <v>634</v>
      </c>
      <c r="B169" s="92" t="s">
        <v>621</v>
      </c>
      <c r="C169" s="92" t="s">
        <v>46</v>
      </c>
      <c r="D169" s="92" t="s">
        <v>46</v>
      </c>
      <c r="E169" s="92" t="s">
        <v>63</v>
      </c>
      <c r="F169" s="92" t="s">
        <v>628</v>
      </c>
      <c r="G169" s="93" t="n">
        <v>41935</v>
      </c>
      <c r="H169" s="94" t="n">
        <f aca="false">YEAR(G169)</f>
        <v>2014</v>
      </c>
      <c r="I169" s="95"/>
      <c r="J169" s="92" t="s">
        <v>595</v>
      </c>
      <c r="K169" s="92" t="s">
        <v>564</v>
      </c>
      <c r="L169" s="92" t="s">
        <v>635</v>
      </c>
      <c r="M169" s="105" t="s">
        <v>636</v>
      </c>
      <c r="N169" s="92" t="s">
        <v>797</v>
      </c>
      <c r="O169" s="94" t="s">
        <v>875</v>
      </c>
      <c r="P169" s="94"/>
      <c r="Q169" s="97" t="n">
        <v>14</v>
      </c>
      <c r="R169" s="92" t="n">
        <v>4.5</v>
      </c>
      <c r="S169" s="94" t="s">
        <v>773</v>
      </c>
      <c r="T169" s="94" t="s">
        <v>85</v>
      </c>
      <c r="U169" s="94" t="s">
        <v>784</v>
      </c>
      <c r="V169" s="92" t="s">
        <v>46</v>
      </c>
      <c r="W169" s="94"/>
      <c r="X169" s="94" t="s">
        <v>53</v>
      </c>
      <c r="Y169" s="94" t="s">
        <v>876</v>
      </c>
      <c r="Z169" s="94" t="str">
        <f aca="false">IF(OR(database!$Y169="M - Impacted (commanded)", database!$Y169="M - Impacted (unintentional)",database!$Y169="M - Impacted (orbit decade)",database!$Y169="M - Soft landed"),"S",IF(OR(database!$Y169="M - Orbit", database!$Y169="E - Orbit",database!$Y169="M - L2 Halo orbit"),"O",""))</f>
        <v>O</v>
      </c>
      <c r="AA169" s="103" t="n">
        <v>41954</v>
      </c>
      <c r="AB169" s="98"/>
      <c r="AC169" s="92"/>
      <c r="AD169" s="99"/>
      <c r="AE169" s="99"/>
      <c r="AF169" s="100" t="n">
        <f aca="false">IF(AE169 &gt; 270,AE169 - 360,AE169)</f>
        <v>0</v>
      </c>
      <c r="AG169" s="114" t="s">
        <v>638</v>
      </c>
    </row>
    <row r="170" customFormat="false" ht="14.25" hidden="false" customHeight="true" outlineLevel="0" collapsed="false">
      <c r="A170" s="84" t="s">
        <v>639</v>
      </c>
      <c r="B170" s="84" t="s">
        <v>639</v>
      </c>
      <c r="C170" s="84" t="s">
        <v>561</v>
      </c>
      <c r="D170" s="84" t="s">
        <v>46</v>
      </c>
      <c r="E170" s="84" t="s">
        <v>640</v>
      </c>
      <c r="F170" s="84" t="s">
        <v>641</v>
      </c>
      <c r="G170" s="85" t="n">
        <v>43240</v>
      </c>
      <c r="H170" s="86" t="n">
        <f aca="false">YEAR(G170)</f>
        <v>2018</v>
      </c>
      <c r="I170" s="87"/>
      <c r="J170" s="84" t="s">
        <v>642</v>
      </c>
      <c r="K170" s="84" t="s">
        <v>564</v>
      </c>
      <c r="L170" s="84" t="s">
        <v>565</v>
      </c>
      <c r="M170" s="104" t="s">
        <v>566</v>
      </c>
      <c r="N170" s="84" t="s">
        <v>877</v>
      </c>
      <c r="O170" s="86" t="s">
        <v>772</v>
      </c>
      <c r="P170" s="86" t="s">
        <v>878</v>
      </c>
      <c r="Q170" s="101" t="s">
        <v>53</v>
      </c>
      <c r="R170" s="84" t="s">
        <v>53</v>
      </c>
      <c r="S170" s="86" t="s">
        <v>773</v>
      </c>
      <c r="T170" s="86" t="s">
        <v>643</v>
      </c>
      <c r="U170" s="86" t="s">
        <v>865</v>
      </c>
      <c r="V170" s="86"/>
      <c r="W170" s="86"/>
      <c r="X170" s="86" t="s">
        <v>53</v>
      </c>
      <c r="Y170" s="86" t="s">
        <v>879</v>
      </c>
      <c r="Z170" s="86" t="str">
        <f aca="false">IF(OR(database!$Y171="M - Impacted (commanded)", database!$Y171="M - Impacted (unintentional)",database!$Y171="M - Impacted (orbit decade)",database!$Y171="M - Soft landed"),"S",IF(OR(database!$Y171="M - Orbit", database!$Y171="E - Orbit",database!$Y171="M - L2 Halo orbit"),"O",""))</f>
        <v>S</v>
      </c>
      <c r="AA170" s="87"/>
      <c r="AB170" s="89"/>
      <c r="AC170" s="84"/>
      <c r="AD170" s="90"/>
      <c r="AE170" s="90"/>
      <c r="AF170" s="91" t="n">
        <f aca="false">IF(AE170 &gt; 270,AE170 - 360,AE170)</f>
        <v>0</v>
      </c>
      <c r="AG170" s="86"/>
    </row>
    <row r="171" customFormat="false" ht="14.25" hidden="false" customHeight="true" outlineLevel="0" collapsed="false">
      <c r="A171" s="92" t="s">
        <v>647</v>
      </c>
      <c r="B171" s="92" t="s">
        <v>639</v>
      </c>
      <c r="C171" s="92" t="s">
        <v>561</v>
      </c>
      <c r="D171" s="92" t="s">
        <v>639</v>
      </c>
      <c r="E171" s="92" t="s">
        <v>648</v>
      </c>
      <c r="F171" s="92" t="s">
        <v>648</v>
      </c>
      <c r="G171" s="93" t="n">
        <v>43240</v>
      </c>
      <c r="H171" s="94" t="n">
        <f aca="false">YEAR(G171)</f>
        <v>2018</v>
      </c>
      <c r="I171" s="95"/>
      <c r="J171" s="92" t="s">
        <v>642</v>
      </c>
      <c r="K171" s="92" t="s">
        <v>564</v>
      </c>
      <c r="L171" s="92" t="s">
        <v>649</v>
      </c>
      <c r="M171" s="105" t="s">
        <v>566</v>
      </c>
      <c r="N171" s="92" t="s">
        <v>880</v>
      </c>
      <c r="O171" s="94" t="s">
        <v>772</v>
      </c>
      <c r="P171" s="94"/>
      <c r="Q171" s="97" t="n">
        <v>47</v>
      </c>
      <c r="R171" s="92" t="s">
        <v>53</v>
      </c>
      <c r="S171" s="94" t="s">
        <v>773</v>
      </c>
      <c r="T171" s="94" t="s">
        <v>54</v>
      </c>
      <c r="U171" s="94" t="s">
        <v>784</v>
      </c>
      <c r="V171" s="92" t="s">
        <v>46</v>
      </c>
      <c r="W171" s="94"/>
      <c r="X171" s="94" t="s">
        <v>69</v>
      </c>
      <c r="Y171" s="94" t="s">
        <v>785</v>
      </c>
      <c r="Z171" s="94" t="str">
        <f aca="false">IF(OR(database!$Y107="M - Impacted (commanded)", database!$Y107="M - Impacted (unintentional)",database!$Y107="M - Impacted (orbit decade)",database!$Y107="M - Soft landed"),"S",IF(OR(database!$Y107="M - Orbit", database!$Y107="E - Orbit",database!$Y107="M - L2 Halo orbit"),"O",""))</f>
        <v>S</v>
      </c>
      <c r="AA171" s="95" t="n">
        <v>43677</v>
      </c>
      <c r="AB171" s="98" t="s">
        <v>167</v>
      </c>
      <c r="AC171" s="92" t="s">
        <v>168</v>
      </c>
      <c r="AD171" s="99" t="n">
        <v>16.6956</v>
      </c>
      <c r="AE171" s="99" t="n">
        <v>159.517</v>
      </c>
      <c r="AF171" s="100" t="n">
        <f aca="false">IF(AE171 &gt; 180,AE171 - 360,AE171)</f>
        <v>159.517</v>
      </c>
      <c r="AG171" s="94" t="s">
        <v>650</v>
      </c>
    </row>
    <row r="172" customFormat="false" ht="14.25" hidden="false" customHeight="true" outlineLevel="0" collapsed="false">
      <c r="A172" s="84" t="s">
        <v>651</v>
      </c>
      <c r="B172" s="84" t="s">
        <v>639</v>
      </c>
      <c r="C172" s="84" t="s">
        <v>561</v>
      </c>
      <c r="D172" s="84" t="s">
        <v>639</v>
      </c>
      <c r="E172" s="84" t="s">
        <v>652</v>
      </c>
      <c r="F172" s="84" t="s">
        <v>652</v>
      </c>
      <c r="G172" s="85" t="n">
        <v>43240</v>
      </c>
      <c r="H172" s="86" t="n">
        <f aca="false">YEAR(G172)</f>
        <v>2018</v>
      </c>
      <c r="I172" s="87"/>
      <c r="J172" s="84" t="s">
        <v>642</v>
      </c>
      <c r="K172" s="84" t="s">
        <v>564</v>
      </c>
      <c r="L172" s="84" t="s">
        <v>649</v>
      </c>
      <c r="M172" s="104" t="s">
        <v>566</v>
      </c>
      <c r="N172" s="84" t="s">
        <v>880</v>
      </c>
      <c r="O172" s="86" t="s">
        <v>772</v>
      </c>
      <c r="P172" s="86"/>
      <c r="Q172" s="101" t="n">
        <v>47</v>
      </c>
      <c r="R172" s="84" t="s">
        <v>53</v>
      </c>
      <c r="S172" s="86" t="s">
        <v>773</v>
      </c>
      <c r="T172" s="86" t="s">
        <v>54</v>
      </c>
      <c r="U172" s="86" t="s">
        <v>774</v>
      </c>
      <c r="V172" s="86" t="s">
        <v>53</v>
      </c>
      <c r="W172" s="86"/>
      <c r="X172" s="86" t="s">
        <v>53</v>
      </c>
      <c r="Y172" s="86" t="s">
        <v>53</v>
      </c>
      <c r="Z172" s="86" t="str">
        <f aca="false">IF(OR(database!$Y172="M - Impacted (commanded)", database!$Y172="M - Impacted (unintentional)",database!$Y172="M - Impacted (orbit decade)",database!$Y172="M - Soft landed"),"S",IF(OR(database!$Y172="M - Orbit", database!$Y172="E - Orbit",database!$Y172="M - L2 Halo orbit"),"O",""))</f>
        <v/>
      </c>
      <c r="AA172" s="87"/>
      <c r="AB172" s="89"/>
      <c r="AC172" s="84"/>
      <c r="AD172" s="90"/>
      <c r="AE172" s="90"/>
      <c r="AF172" s="91" t="n">
        <f aca="false">IF(AE172 &gt; 270,AE172 - 360,AE172)</f>
        <v>0</v>
      </c>
      <c r="AG172" s="86" t="s">
        <v>881</v>
      </c>
    </row>
    <row r="173" customFormat="false" ht="14.25" hidden="false" customHeight="true" outlineLevel="0" collapsed="false">
      <c r="A173" s="92" t="s">
        <v>654</v>
      </c>
      <c r="B173" s="92" t="s">
        <v>654</v>
      </c>
      <c r="C173" s="92" t="s">
        <v>561</v>
      </c>
      <c r="D173" s="92" t="s">
        <v>46</v>
      </c>
      <c r="E173" s="92" t="s">
        <v>655</v>
      </c>
      <c r="F173" s="92" t="s">
        <v>655</v>
      </c>
      <c r="G173" s="93" t="n">
        <v>43441</v>
      </c>
      <c r="H173" s="94" t="n">
        <f aca="false">YEAR(G173)</f>
        <v>2018</v>
      </c>
      <c r="I173" s="95"/>
      <c r="J173" s="92" t="s">
        <v>611</v>
      </c>
      <c r="K173" s="92" t="s">
        <v>564</v>
      </c>
      <c r="L173" s="92" t="s">
        <v>565</v>
      </c>
      <c r="M173" s="105" t="s">
        <v>566</v>
      </c>
      <c r="N173" s="92" t="s">
        <v>777</v>
      </c>
      <c r="O173" s="94" t="s">
        <v>772</v>
      </c>
      <c r="P173" s="94"/>
      <c r="Q173" s="92" t="n">
        <v>1200</v>
      </c>
      <c r="R173" s="92" t="s">
        <v>53</v>
      </c>
      <c r="S173" s="94" t="s">
        <v>795</v>
      </c>
      <c r="T173" s="94" t="s">
        <v>151</v>
      </c>
      <c r="U173" s="94" t="s">
        <v>865</v>
      </c>
      <c r="V173" s="92" t="s">
        <v>46</v>
      </c>
      <c r="W173" s="94" t="s">
        <v>656</v>
      </c>
      <c r="X173" s="94" t="s">
        <v>153</v>
      </c>
      <c r="Y173" s="94" t="s">
        <v>802</v>
      </c>
      <c r="Z173" s="94" t="str">
        <f aca="false">IF(OR(database!$Y176="M - Impacted (commanded)", database!$Y176="M - Impacted (unintentional)",database!$Y176="M - Impacted (orbit decade)",database!$Y176="M - Soft landed"),"S",IF(OR(database!$Y176="M - Orbit", database!$Y176="E - Orbit",database!$Y176="M - L2 Halo orbit"),"O",""))</f>
        <v>O</v>
      </c>
      <c r="AA173" s="95"/>
      <c r="AB173" s="98" t="s">
        <v>167</v>
      </c>
      <c r="AC173" s="92" t="s">
        <v>168</v>
      </c>
      <c r="AD173" s="99" t="n">
        <v>-45.457</v>
      </c>
      <c r="AE173" s="99" t="n">
        <v>177.589</v>
      </c>
      <c r="AF173" s="100" t="n">
        <f aca="false">IF(AE173 &gt; 180,AE173 - 360,AE173)</f>
        <v>177.589</v>
      </c>
      <c r="AG173" s="94" t="s">
        <v>657</v>
      </c>
    </row>
    <row r="174" customFormat="false" ht="14.25" hidden="false" customHeight="true" outlineLevel="0" collapsed="false">
      <c r="A174" s="84" t="s">
        <v>660</v>
      </c>
      <c r="B174" s="84" t="s">
        <v>654</v>
      </c>
      <c r="C174" s="84" t="s">
        <v>561</v>
      </c>
      <c r="D174" s="84" t="s">
        <v>654</v>
      </c>
      <c r="E174" s="84" t="s">
        <v>655</v>
      </c>
      <c r="F174" s="84" t="s">
        <v>655</v>
      </c>
      <c r="G174" s="85" t="n">
        <v>43441</v>
      </c>
      <c r="H174" s="86" t="n">
        <f aca="false">YEAR(G174)</f>
        <v>2018</v>
      </c>
      <c r="I174" s="87"/>
      <c r="J174" s="84" t="s">
        <v>611</v>
      </c>
      <c r="K174" s="84" t="s">
        <v>564</v>
      </c>
      <c r="L174" s="84" t="s">
        <v>565</v>
      </c>
      <c r="M174" s="104" t="s">
        <v>566</v>
      </c>
      <c r="N174" s="84" t="s">
        <v>777</v>
      </c>
      <c r="O174" s="86" t="s">
        <v>772</v>
      </c>
      <c r="P174" s="86"/>
      <c r="Q174" s="84" t="s">
        <v>53</v>
      </c>
      <c r="R174" s="84" t="s">
        <v>53</v>
      </c>
      <c r="S174" s="86" t="s">
        <v>820</v>
      </c>
      <c r="T174" s="86" t="s">
        <v>309</v>
      </c>
      <c r="U174" s="86" t="s">
        <v>865</v>
      </c>
      <c r="V174" s="86"/>
      <c r="W174" s="86"/>
      <c r="X174" s="86" t="s">
        <v>153</v>
      </c>
      <c r="Y174" s="86" t="s">
        <v>802</v>
      </c>
      <c r="Z174" s="86" t="str">
        <f aca="false">IF(OR(database!$Y177="M - Impacted (commanded)",database!$Y177="M - Impacted (unintentional)",database!$Y177="M - Impacted (orbit decade)",database!$Y177="M - Soft landed"),"S",IF(OR(database!$Y177="M - Orbit",database!$Y177="E - Orbit",database!$Y177="M - L2 Halo orbit"),"O",""))</f>
        <v>S</v>
      </c>
      <c r="AA174" s="87"/>
      <c r="AB174" s="89" t="s">
        <v>167</v>
      </c>
      <c r="AC174" s="84" t="s">
        <v>661</v>
      </c>
      <c r="AD174" s="90" t="n">
        <v>-45.46</v>
      </c>
      <c r="AE174" s="90" t="n">
        <v>177.59</v>
      </c>
      <c r="AF174" s="91" t="n">
        <f aca="false">IF(AE174 &gt; 180,AE174 - 360,AE174)</f>
        <v>177.59</v>
      </c>
      <c r="AG174" s="86" t="s">
        <v>657</v>
      </c>
    </row>
    <row r="175" customFormat="false" ht="14.25" hidden="false" customHeight="true" outlineLevel="0" collapsed="false">
      <c r="A175" s="92" t="s">
        <v>662</v>
      </c>
      <c r="B175" s="92" t="s">
        <v>662</v>
      </c>
      <c r="C175" s="92" t="s">
        <v>662</v>
      </c>
      <c r="D175" s="92" t="s">
        <v>46</v>
      </c>
      <c r="E175" s="92" t="s">
        <v>663</v>
      </c>
      <c r="F175" s="92" t="s">
        <v>663</v>
      </c>
      <c r="G175" s="93" t="n">
        <v>43518</v>
      </c>
      <c r="H175" s="94" t="n">
        <f aca="false">YEAR(G175)</f>
        <v>2019</v>
      </c>
      <c r="I175" s="95"/>
      <c r="J175" s="92" t="s">
        <v>664</v>
      </c>
      <c r="K175" s="92" t="s">
        <v>49</v>
      </c>
      <c r="L175" s="92" t="s">
        <v>665</v>
      </c>
      <c r="M175" s="105" t="s">
        <v>666</v>
      </c>
      <c r="N175" s="92" t="s">
        <v>777</v>
      </c>
      <c r="O175" s="94" t="s">
        <v>875</v>
      </c>
      <c r="P175" s="94"/>
      <c r="Q175" s="92" t="n">
        <v>150</v>
      </c>
      <c r="R175" s="92" t="s">
        <v>53</v>
      </c>
      <c r="S175" s="94" t="s">
        <v>795</v>
      </c>
      <c r="T175" s="94" t="s">
        <v>151</v>
      </c>
      <c r="U175" s="94" t="s">
        <v>774</v>
      </c>
      <c r="V175" s="92" t="s">
        <v>808</v>
      </c>
      <c r="W175" s="94" t="s">
        <v>667</v>
      </c>
      <c r="X175" s="94" t="s">
        <v>153</v>
      </c>
      <c r="Y175" s="94" t="s">
        <v>793</v>
      </c>
      <c r="Z175" s="94" t="str">
        <f aca="false">IF(OR(database!$Y110="M - Impacted (commanded)", database!$Y110="M - Impacted (unintentional)",database!$Y110="M - Impacted (orbit decade)",database!$Y110="M - Soft landed"),"S",IF(OR(database!$Y110="M - Orbit", database!$Y110="E - Orbit",database!$Y110="M - L2 Halo orbit"),"O",""))</f>
        <v>S</v>
      </c>
      <c r="AA175" s="95" t="n">
        <v>43566</v>
      </c>
      <c r="AB175" s="98" t="s">
        <v>167</v>
      </c>
      <c r="AC175" s="92" t="s">
        <v>168</v>
      </c>
      <c r="AD175" s="99" t="n">
        <v>32.5956</v>
      </c>
      <c r="AE175" s="99" t="n">
        <v>19.3496</v>
      </c>
      <c r="AF175" s="100" t="n">
        <f aca="false">IF(AE175 &gt; 180,AE175 - 360,AE175)</f>
        <v>19.3496</v>
      </c>
      <c r="AG175" s="94"/>
    </row>
    <row r="176" customFormat="false" ht="14.25" hidden="false" customHeight="true" outlineLevel="0" collapsed="false">
      <c r="A176" s="84" t="s">
        <v>668</v>
      </c>
      <c r="B176" s="84" t="s">
        <v>669</v>
      </c>
      <c r="C176" s="84" t="s">
        <v>571</v>
      </c>
      <c r="D176" s="84" t="s">
        <v>46</v>
      </c>
      <c r="E176" s="84" t="s">
        <v>670</v>
      </c>
      <c r="F176" s="84" t="s">
        <v>670</v>
      </c>
      <c r="G176" s="115" t="n">
        <v>43668</v>
      </c>
      <c r="H176" s="86" t="n">
        <f aca="false">YEAR(G176)</f>
        <v>2019</v>
      </c>
      <c r="I176" s="104"/>
      <c r="J176" s="84" t="s">
        <v>671</v>
      </c>
      <c r="K176" s="84" t="s">
        <v>575</v>
      </c>
      <c r="L176" s="84" t="s">
        <v>576</v>
      </c>
      <c r="M176" s="104" t="s">
        <v>577</v>
      </c>
      <c r="N176" s="84" t="s">
        <v>777</v>
      </c>
      <c r="O176" s="86" t="s">
        <v>772</v>
      </c>
      <c r="P176" s="84"/>
      <c r="Q176" s="84" t="n">
        <v>3850</v>
      </c>
      <c r="R176" s="84" t="n">
        <v>1000</v>
      </c>
      <c r="S176" s="84" t="s">
        <v>773</v>
      </c>
      <c r="T176" s="84" t="s">
        <v>54</v>
      </c>
      <c r="U176" s="84" t="s">
        <v>865</v>
      </c>
      <c r="V176" s="84" t="s">
        <v>46</v>
      </c>
      <c r="W176" s="84"/>
      <c r="X176" s="86" t="s">
        <v>53</v>
      </c>
      <c r="Y176" s="86" t="s">
        <v>866</v>
      </c>
      <c r="Z176" s="86" t="str">
        <f aca="false">IF(OR(database!$Y182="M - Impacted (commanded)", database!$Y182="M - Impacted (unintentional)",database!$Y182="M - Impacted (orbit decade)",database!$Y182="M - Soft landed"),"S",IF(OR(database!$Y182="M - Orbit", database!$Y182="E - Orbit",database!$Y182="M - L2 Halo orbit"),"O",""))</f>
        <v/>
      </c>
      <c r="AA176" s="104" t="s">
        <v>46</v>
      </c>
      <c r="AB176" s="116"/>
      <c r="AC176" s="84"/>
      <c r="AD176" s="90"/>
      <c r="AE176" s="90"/>
      <c r="AF176" s="91" t="n">
        <f aca="false">IF(AE176 &gt; 270,AE176 - 360,AE176)</f>
        <v>0</v>
      </c>
      <c r="AG176" s="117" t="s">
        <v>673</v>
      </c>
    </row>
    <row r="177" customFormat="false" ht="14.25" hidden="false" customHeight="true" outlineLevel="0" collapsed="false">
      <c r="A177" s="92" t="s">
        <v>674</v>
      </c>
      <c r="B177" s="92" t="s">
        <v>669</v>
      </c>
      <c r="C177" s="92" t="s">
        <v>571</v>
      </c>
      <c r="D177" s="92" t="s">
        <v>46</v>
      </c>
      <c r="E177" s="92" t="s">
        <v>670</v>
      </c>
      <c r="F177" s="92" t="s">
        <v>670</v>
      </c>
      <c r="G177" s="118" t="n">
        <v>43668</v>
      </c>
      <c r="H177" s="94" t="n">
        <f aca="false">YEAR(G177)</f>
        <v>2019</v>
      </c>
      <c r="I177" s="105"/>
      <c r="J177" s="92" t="s">
        <v>671</v>
      </c>
      <c r="K177" s="92" t="s">
        <v>575</v>
      </c>
      <c r="L177" s="92" t="s">
        <v>576</v>
      </c>
      <c r="M177" s="105" t="s">
        <v>577</v>
      </c>
      <c r="N177" s="92" t="s">
        <v>777</v>
      </c>
      <c r="O177" s="94" t="s">
        <v>772</v>
      </c>
      <c r="P177" s="92"/>
      <c r="Q177" s="92" t="n">
        <v>1444</v>
      </c>
      <c r="R177" s="92" t="n">
        <v>1000</v>
      </c>
      <c r="S177" s="92" t="s">
        <v>795</v>
      </c>
      <c r="T177" s="92" t="s">
        <v>151</v>
      </c>
      <c r="U177" s="92" t="s">
        <v>774</v>
      </c>
      <c r="V177" s="92" t="s">
        <v>808</v>
      </c>
      <c r="W177" s="92" t="s">
        <v>882</v>
      </c>
      <c r="X177" s="94" t="s">
        <v>153</v>
      </c>
      <c r="Y177" s="94" t="s">
        <v>793</v>
      </c>
      <c r="Z177" s="94" t="str">
        <f aca="false">IF(OR(database!$Y111="M - Impacted (commanded)", database!$Y111="M - Impacted (unintentional)",database!$Y111="M - Impacted (orbit decade)",database!$Y111="M - Soft landed"),"S",IF(OR(database!$Y111="M - Orbit", database!$Y111="E - Orbit",database!$Y111="M - L2 Halo orbit"),"O",""))</f>
        <v>S</v>
      </c>
      <c r="AA177" s="105" t="n">
        <v>43714</v>
      </c>
      <c r="AB177" s="98" t="s">
        <v>167</v>
      </c>
      <c r="AC177" s="92" t="s">
        <v>168</v>
      </c>
      <c r="AD177" s="99" t="n">
        <v>-70.881</v>
      </c>
      <c r="AE177" s="99" t="n">
        <v>22.784</v>
      </c>
      <c r="AF177" s="100" t="n">
        <f aca="false">IF(AE177 &gt; 180,AE177 - 360,AE177)</f>
        <v>22.784</v>
      </c>
      <c r="AG177" s="92"/>
    </row>
    <row r="178" customFormat="false" ht="14.25" hidden="false" customHeight="true" outlineLevel="0" collapsed="false">
      <c r="A178" s="84" t="s">
        <v>675</v>
      </c>
      <c r="B178" s="84" t="s">
        <v>669</v>
      </c>
      <c r="C178" s="84" t="s">
        <v>571</v>
      </c>
      <c r="D178" s="84" t="s">
        <v>674</v>
      </c>
      <c r="E178" s="84" t="s">
        <v>670</v>
      </c>
      <c r="F178" s="84" t="s">
        <v>670</v>
      </c>
      <c r="G178" s="115" t="n">
        <v>43668</v>
      </c>
      <c r="H178" s="86" t="n">
        <f aca="false">YEAR(G178)</f>
        <v>2019</v>
      </c>
      <c r="I178" s="104"/>
      <c r="J178" s="84" t="s">
        <v>671</v>
      </c>
      <c r="K178" s="84" t="s">
        <v>575</v>
      </c>
      <c r="L178" s="84" t="s">
        <v>576</v>
      </c>
      <c r="M178" s="104" t="s">
        <v>577</v>
      </c>
      <c r="N178" s="84" t="s">
        <v>777</v>
      </c>
      <c r="O178" s="86" t="s">
        <v>772</v>
      </c>
      <c r="P178" s="84"/>
      <c r="Q178" s="84" t="n">
        <v>27</v>
      </c>
      <c r="R178" s="84" t="n">
        <v>1000</v>
      </c>
      <c r="S178" s="84" t="s">
        <v>820</v>
      </c>
      <c r="T178" s="84" t="s">
        <v>309</v>
      </c>
      <c r="U178" s="84" t="s">
        <v>774</v>
      </c>
      <c r="V178" s="84" t="s">
        <v>808</v>
      </c>
      <c r="W178" s="84" t="s">
        <v>883</v>
      </c>
      <c r="X178" s="86" t="s">
        <v>153</v>
      </c>
      <c r="Y178" s="86" t="s">
        <v>793</v>
      </c>
      <c r="Z178" s="86" t="str">
        <f aca="false">IF(OR(database!$Y111="M - Impacted (commanded)", database!$Y111="M - Impacted (unintentional)",database!$Y111="M - Impacted (orbit decade)",database!$Y111="M - Soft landed"),"S",IF(OR(database!$Y111="M - Orbit", database!$Y111="E - Orbit",database!$Y111="M - L2 Halo orbit"),"O",""))</f>
        <v>S</v>
      </c>
      <c r="AA178" s="104" t="n">
        <v>43714</v>
      </c>
      <c r="AB178" s="89" t="s">
        <v>167</v>
      </c>
      <c r="AC178" s="84" t="s">
        <v>168</v>
      </c>
      <c r="AD178" s="90" t="n">
        <v>-70.881</v>
      </c>
      <c r="AE178" s="90" t="n">
        <v>22.784</v>
      </c>
      <c r="AF178" s="91" t="n">
        <f aca="false">IF(AE178 &gt; 180,AE178 - 360,AE178)</f>
        <v>22.784</v>
      </c>
      <c r="AG178" s="84"/>
    </row>
    <row r="179" customFormat="false" ht="14.25" hidden="false" customHeight="true" outlineLevel="0" collapsed="false">
      <c r="A179" s="92" t="s">
        <v>685</v>
      </c>
      <c r="B179" s="92" t="s">
        <v>677</v>
      </c>
      <c r="C179" s="92" t="s">
        <v>561</v>
      </c>
      <c r="D179" s="92"/>
      <c r="E179" s="92"/>
      <c r="F179" s="92"/>
      <c r="G179" s="118"/>
      <c r="H179" s="94" t="n">
        <f aca="false">YEAR(G179)</f>
        <v>1899</v>
      </c>
      <c r="I179" s="105"/>
      <c r="J179" s="92"/>
      <c r="K179" s="92"/>
      <c r="L179" s="92" t="s">
        <v>565</v>
      </c>
      <c r="M179" s="105"/>
      <c r="N179" s="92"/>
      <c r="O179" s="94" t="s">
        <v>772</v>
      </c>
      <c r="P179" s="92"/>
      <c r="Q179" s="92"/>
      <c r="R179" s="92"/>
      <c r="S179" s="92" t="s">
        <v>795</v>
      </c>
      <c r="T179" s="92" t="s">
        <v>151</v>
      </c>
      <c r="U179" s="92" t="s">
        <v>784</v>
      </c>
      <c r="V179" s="92"/>
      <c r="W179" s="92"/>
      <c r="X179" s="94" t="s">
        <v>153</v>
      </c>
      <c r="Y179" s="94" t="s">
        <v>802</v>
      </c>
      <c r="Z179" s="94" t="s">
        <v>93</v>
      </c>
      <c r="AA179" s="105"/>
      <c r="AB179" s="98"/>
      <c r="AC179" s="92"/>
      <c r="AD179" s="99" t="n">
        <v>43.1</v>
      </c>
      <c r="AE179" s="99" t="n">
        <v>51.8</v>
      </c>
      <c r="AF179" s="100" t="n">
        <f aca="false">IF(AE179 &gt; 180,AE179 - 360,AE179)</f>
        <v>51.8</v>
      </c>
      <c r="AG179" s="119" t="s">
        <v>884</v>
      </c>
    </row>
    <row r="180" customFormat="false" ht="14.25" hidden="false" customHeight="true" outlineLevel="0" collapsed="false">
      <c r="A180" s="84" t="s">
        <v>687</v>
      </c>
      <c r="B180" s="84" t="s">
        <v>677</v>
      </c>
      <c r="C180" s="84" t="s">
        <v>561</v>
      </c>
      <c r="D180" s="84"/>
      <c r="E180" s="84"/>
      <c r="F180" s="84"/>
      <c r="G180" s="115"/>
      <c r="H180" s="86" t="n">
        <f aca="false">YEAR(G180)</f>
        <v>1899</v>
      </c>
      <c r="I180" s="104"/>
      <c r="J180" s="84"/>
      <c r="K180" s="84"/>
      <c r="L180" s="84" t="s">
        <v>565</v>
      </c>
      <c r="M180" s="104"/>
      <c r="N180" s="84"/>
      <c r="O180" s="86" t="s">
        <v>772</v>
      </c>
      <c r="P180" s="84"/>
      <c r="Q180" s="84"/>
      <c r="R180" s="84"/>
      <c r="S180" s="84" t="s">
        <v>885</v>
      </c>
      <c r="T180" s="84" t="s">
        <v>316</v>
      </c>
      <c r="U180" s="84" t="s">
        <v>784</v>
      </c>
      <c r="V180" s="84"/>
      <c r="W180" s="84"/>
      <c r="X180" s="86" t="s">
        <v>69</v>
      </c>
      <c r="Y180" s="86" t="s">
        <v>785</v>
      </c>
      <c r="Z180" s="86" t="s">
        <v>93</v>
      </c>
      <c r="AA180" s="104"/>
      <c r="AB180" s="89"/>
      <c r="AC180" s="84"/>
      <c r="AD180" s="90" t="n">
        <v>-30</v>
      </c>
      <c r="AE180" s="90" t="n">
        <v>0</v>
      </c>
      <c r="AF180" s="91" t="n">
        <f aca="false">IF(AE180 &gt; 180,AE180 - 360,AE180)</f>
        <v>0</v>
      </c>
      <c r="AG180" s="120" t="s">
        <v>886</v>
      </c>
    </row>
    <row r="181" customFormat="false" ht="14.25" hidden="false" customHeight="true" outlineLevel="0" collapsed="false">
      <c r="A181" s="92" t="s">
        <v>676</v>
      </c>
      <c r="B181" s="92" t="s">
        <v>677</v>
      </c>
      <c r="C181" s="92" t="s">
        <v>561</v>
      </c>
      <c r="D181" s="92"/>
      <c r="E181" s="92"/>
      <c r="F181" s="92"/>
      <c r="G181" s="118"/>
      <c r="H181" s="94" t="n">
        <f aca="false">YEAR(G181)</f>
        <v>1899</v>
      </c>
      <c r="I181" s="105"/>
      <c r="J181" s="92"/>
      <c r="K181" s="92"/>
      <c r="L181" s="92" t="s">
        <v>565</v>
      </c>
      <c r="M181" s="105"/>
      <c r="N181" s="92"/>
      <c r="O181" s="94" t="s">
        <v>772</v>
      </c>
      <c r="P181" s="92"/>
      <c r="Q181" s="92"/>
      <c r="R181" s="92"/>
      <c r="S181" s="92" t="s">
        <v>773</v>
      </c>
      <c r="T181" s="92" t="s">
        <v>54</v>
      </c>
      <c r="U181" s="92" t="s">
        <v>784</v>
      </c>
      <c r="V181" s="92"/>
      <c r="W181" s="92"/>
      <c r="X181" s="94" t="s">
        <v>53</v>
      </c>
      <c r="Y181" s="94" t="s">
        <v>783</v>
      </c>
      <c r="Z181" s="94"/>
      <c r="AA181" s="105"/>
      <c r="AB181" s="98"/>
      <c r="AC181" s="92"/>
      <c r="AD181" s="99"/>
      <c r="AE181" s="99"/>
      <c r="AF181" s="100" t="n">
        <f aca="false">IF(AE181 &gt; 180,AE181 - 360,AE181)</f>
        <v>0</v>
      </c>
      <c r="AG181" s="121" t="s">
        <v>887</v>
      </c>
    </row>
    <row r="182" customFormat="false" ht="14.25" hidden="false" customHeight="true" outlineLevel="0" collapsed="false">
      <c r="A182" s="84" t="s">
        <v>888</v>
      </c>
      <c r="B182" s="84" t="s">
        <v>677</v>
      </c>
      <c r="C182" s="84" t="s">
        <v>561</v>
      </c>
      <c r="D182" s="84"/>
      <c r="E182" s="84"/>
      <c r="F182" s="84"/>
      <c r="G182" s="115"/>
      <c r="H182" s="86" t="n">
        <f aca="false">YEAR(G182)</f>
        <v>1899</v>
      </c>
      <c r="I182" s="104"/>
      <c r="J182" s="84"/>
      <c r="K182" s="84"/>
      <c r="L182" s="84" t="s">
        <v>565</v>
      </c>
      <c r="M182" s="104"/>
      <c r="N182" s="84"/>
      <c r="O182" s="86" t="s">
        <v>772</v>
      </c>
      <c r="P182" s="84"/>
      <c r="Q182" s="84"/>
      <c r="R182" s="84"/>
      <c r="S182" s="84" t="s">
        <v>874</v>
      </c>
      <c r="T182" s="84" t="s">
        <v>624</v>
      </c>
      <c r="U182" s="84" t="s">
        <v>784</v>
      </c>
      <c r="V182" s="84"/>
      <c r="W182" s="84"/>
      <c r="X182" s="86" t="s">
        <v>284</v>
      </c>
      <c r="Y182" s="86" t="s">
        <v>815</v>
      </c>
      <c r="Z182" s="86"/>
      <c r="AA182" s="104"/>
      <c r="AB182" s="89"/>
      <c r="AC182" s="84"/>
      <c r="AD182" s="90"/>
      <c r="AE182" s="90"/>
      <c r="AF182" s="91" t="n">
        <f aca="false">IF(AE182 &gt; 180,AE182 - 360,AE182)</f>
        <v>0</v>
      </c>
      <c r="AG182" s="117" t="s">
        <v>887</v>
      </c>
    </row>
    <row r="183" customFormat="false" ht="14.25" hidden="false" customHeight="true" outlineLevel="0" collapsed="false">
      <c r="A183" s="122"/>
      <c r="B183" s="122"/>
      <c r="C183" s="122"/>
      <c r="D183" s="122"/>
      <c r="E183" s="122"/>
      <c r="F183" s="122"/>
      <c r="G183" s="123"/>
      <c r="H183" s="122"/>
      <c r="I183" s="122"/>
      <c r="J183" s="122"/>
      <c r="K183" s="122"/>
      <c r="L183" s="122"/>
      <c r="M183" s="122"/>
      <c r="N183" s="122"/>
      <c r="O183" s="122"/>
      <c r="P183" s="122"/>
      <c r="Q183" s="124"/>
      <c r="R183" s="122"/>
      <c r="S183" s="122"/>
      <c r="T183" s="122"/>
      <c r="U183" s="122"/>
      <c r="V183" s="124"/>
      <c r="W183" s="122"/>
      <c r="X183" s="122"/>
      <c r="Y183" s="122"/>
      <c r="Z183" s="122"/>
      <c r="AA183" s="122"/>
      <c r="AB183" s="122"/>
      <c r="AC183" s="122"/>
      <c r="AD183" s="122"/>
      <c r="AE183" s="122"/>
      <c r="AF183" s="122"/>
      <c r="AG183" s="122"/>
    </row>
    <row r="184" customFormat="false" ht="14.25" hidden="false" customHeight="true" outlineLevel="0" collapsed="false">
      <c r="A184" s="122"/>
      <c r="B184" s="122"/>
      <c r="C184" s="122"/>
      <c r="D184" s="122"/>
      <c r="E184" s="122"/>
      <c r="F184" s="122"/>
      <c r="G184" s="123"/>
      <c r="H184" s="122"/>
      <c r="I184" s="122"/>
      <c r="J184" s="122"/>
      <c r="K184" s="122"/>
      <c r="L184" s="122"/>
      <c r="M184" s="122"/>
      <c r="N184" s="122"/>
      <c r="O184" s="122"/>
      <c r="P184" s="122"/>
      <c r="Q184" s="124"/>
      <c r="R184" s="122"/>
      <c r="S184" s="122"/>
      <c r="T184" s="122"/>
      <c r="U184" s="122"/>
      <c r="V184" s="122" t="n">
        <f aca="false">COUNTIF(V2:V182,"Launch failure")</f>
        <v>33</v>
      </c>
      <c r="W184" s="122"/>
      <c r="X184" s="122"/>
      <c r="Y184" s="122"/>
      <c r="Z184" s="122"/>
      <c r="AA184" s="122"/>
      <c r="AB184" s="122"/>
      <c r="AC184" s="122"/>
      <c r="AD184" s="122"/>
      <c r="AE184" s="122"/>
      <c r="AF184" s="122"/>
      <c r="AG184" s="122"/>
    </row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  <row r="1007" customFormat="false" ht="14.25" hidden="false" customHeight="true" outlineLevel="0" collapsed="false"/>
    <row r="1008" customFormat="false" ht="14.25" hidden="false" customHeight="true" outlineLevel="0" collapsed="false"/>
    <row r="1009" customFormat="false" ht="14.25" hidden="false" customHeight="true" outlineLevel="0" collapsed="false"/>
    <row r="1010" customFormat="false" ht="14.25" hidden="false" customHeight="true" outlineLevel="0" collapsed="false"/>
    <row r="1011" customFormat="false" ht="14.25" hidden="false" customHeight="true" outlineLevel="0" collapsed="false"/>
    <row r="1012" customFormat="false" ht="14.25" hidden="false" customHeight="true" outlineLevel="0" collapsed="false"/>
    <row r="1013" customFormat="false" ht="14.25" hidden="false" customHeight="true" outlineLevel="0" collapsed="false"/>
    <row r="1014" customFormat="false" ht="14.25" hidden="false" customHeight="true" outlineLevel="0" collapsed="false"/>
    <row r="1015" customFormat="false" ht="14.25" hidden="false" customHeight="true" outlineLevel="0" collapsed="false"/>
    <row r="1016" customFormat="false" ht="14.25" hidden="false" customHeight="true" outlineLevel="0" collapsed="false"/>
  </sheetData>
  <autoFilter ref="A1:AG182"/>
  <conditionalFormatting sqref="V118">
    <cfRule type="expression" priority="2" aboveAverage="0" equalAverage="0" bottom="0" percent="0" rank="0" text="" dxfId="0">
      <formula>AND($U118="Unsuccessful",$V118="")</formula>
    </cfRule>
  </conditionalFormatting>
  <conditionalFormatting sqref="V118">
    <cfRule type="expression" priority="3" aboveAverage="0" equalAverage="0" bottom="0" percent="0" rank="0" text="" dxfId="1">
      <formula>#ref!="YES"</formula>
    </cfRule>
  </conditionalFormatting>
  <conditionalFormatting sqref="AB143">
    <cfRule type="expression" priority="4" aboveAverage="0" equalAverage="0" bottom="0" percent="0" rank="0" text="" dxfId="2">
      <formula>#ref!="YES"</formula>
    </cfRule>
  </conditionalFormatting>
  <conditionalFormatting sqref="AB121">
    <cfRule type="expression" priority="5" aboveAverage="0" equalAverage="0" bottom="0" percent="0" rank="0" text="" dxfId="3">
      <formula>#ref!="YES"</formula>
    </cfRule>
  </conditionalFormatting>
  <conditionalFormatting sqref="AB102">
    <cfRule type="expression" priority="6" aboveAverage="0" equalAverage="0" bottom="0" percent="0" rank="0" text="" dxfId="4">
      <formula>#ref!="YES"</formula>
    </cfRule>
  </conditionalFormatting>
  <conditionalFormatting sqref="V13">
    <cfRule type="expression" priority="7" aboveAverage="0" equalAverage="0" bottom="0" percent="0" rank="0" text="" dxfId="5">
      <formula>AND($U13="Unsuccessful",$V13="")</formula>
    </cfRule>
  </conditionalFormatting>
  <conditionalFormatting sqref="T102">
    <cfRule type="expression" priority="8" aboveAverage="0" equalAverage="0" bottom="0" percent="0" rank="0" text="" dxfId="6">
      <formula>#ref!="YES"</formula>
    </cfRule>
  </conditionalFormatting>
  <conditionalFormatting sqref="Y178:Y182">
    <cfRule type="expression" priority="9" aboveAverage="0" equalAverage="0" bottom="0" percent="0" rank="0" text="" dxfId="7">
      <formula>#ref!="YES"</formula>
    </cfRule>
  </conditionalFormatting>
  <conditionalFormatting sqref="Y177">
    <cfRule type="expression" priority="10" aboveAverage="0" equalAverage="0" bottom="0" percent="0" rank="0" text="" dxfId="0">
      <formula>#ref!="YES"</formula>
    </cfRule>
  </conditionalFormatting>
  <conditionalFormatting sqref="Y175">
    <cfRule type="expression" priority="11" aboveAverage="0" equalAverage="0" bottom="0" percent="0" rank="0" text="" dxfId="8">
      <formula>#ref!="YES"</formula>
    </cfRule>
  </conditionalFormatting>
  <conditionalFormatting sqref="Y118">
    <cfRule type="expression" priority="12" aboveAverage="0" equalAverage="0" bottom="0" percent="0" rank="0" text="" dxfId="0">
      <formula>#ref!="YES"</formula>
    </cfRule>
  </conditionalFormatting>
  <conditionalFormatting sqref="Y117">
    <cfRule type="expression" priority="13" aboveAverage="0" equalAverage="0" bottom="0" percent="0" rank="0" text="" dxfId="1">
      <formula>#ref!="YES"</formula>
    </cfRule>
  </conditionalFormatting>
  <conditionalFormatting sqref="Y151">
    <cfRule type="expression" priority="14" aboveAverage="0" equalAverage="0" bottom="0" percent="0" rank="0" text="" dxfId="2">
      <formula>#ref!="YES"</formula>
    </cfRule>
  </conditionalFormatting>
  <conditionalFormatting sqref="X151">
    <cfRule type="expression" priority="15" aboveAverage="0" equalAverage="0" bottom="0" percent="0" rank="0" text="" dxfId="9">
      <formula>#ref!="YES"</formula>
    </cfRule>
  </conditionalFormatting>
  <conditionalFormatting sqref="X64:Y64">
    <cfRule type="expression" priority="16" aboveAverage="0" equalAverage="0" bottom="0" percent="0" rank="0" text="" dxfId="1">
      <formula>#ref!="YES"</formula>
    </cfRule>
  </conditionalFormatting>
  <conditionalFormatting sqref="X59:Y59">
    <cfRule type="expression" priority="17" aboveAverage="0" equalAverage="0" bottom="0" percent="0" rank="0" text="" dxfId="10">
      <formula>#ref!="YES"</formula>
    </cfRule>
  </conditionalFormatting>
  <conditionalFormatting sqref="X58:Y58">
    <cfRule type="expression" priority="18" aboveAverage="0" equalAverage="0" bottom="0" percent="0" rank="0" text="" dxfId="2">
      <formula>#ref!="YES"</formula>
    </cfRule>
  </conditionalFormatting>
  <conditionalFormatting sqref="X57:Y57">
    <cfRule type="expression" priority="19" aboveAverage="0" equalAverage="0" bottom="0" percent="0" rank="0" text="" dxfId="11">
      <formula>#ref!="YES"</formula>
    </cfRule>
  </conditionalFormatting>
  <conditionalFormatting sqref="Y135">
    <cfRule type="expression" priority="20" aboveAverage="0" equalAverage="0" bottom="0" percent="0" rank="0" text="" dxfId="12">
      <formula>#ref!="YES"</formula>
    </cfRule>
  </conditionalFormatting>
  <conditionalFormatting sqref="X135">
    <cfRule type="expression" priority="21" aboveAverage="0" equalAverage="0" bottom="0" percent="0" rank="0" text="" dxfId="13">
      <formula>#ref!="YES"</formula>
    </cfRule>
  </conditionalFormatting>
  <conditionalFormatting sqref="Y134">
    <cfRule type="expression" priority="22" aboveAverage="0" equalAverage="0" bottom="0" percent="0" rank="0" text="" dxfId="95">
      <formula>#ref!="YES"</formula>
    </cfRule>
  </conditionalFormatting>
  <conditionalFormatting sqref="X134">
    <cfRule type="expression" priority="23" aboveAverage="0" equalAverage="0" bottom="0" percent="0" rank="0" text="" dxfId="3">
      <formula>#ref!="YES"</formula>
    </cfRule>
  </conditionalFormatting>
  <conditionalFormatting sqref="X40:Y40 X99">
    <cfRule type="expression" priority="24" aboveAverage="0" equalAverage="0" bottom="0" percent="0" rank="0" text="" dxfId="14">
      <formula>#ref!="YES"</formula>
    </cfRule>
  </conditionalFormatting>
  <conditionalFormatting sqref="X35:Y35">
    <cfRule type="expression" priority="25" aboveAverage="0" equalAverage="0" bottom="0" percent="0" rank="0" text="" dxfId="15">
      <formula>#ref!="YES"</formula>
    </cfRule>
  </conditionalFormatting>
  <conditionalFormatting sqref="AB118">
    <cfRule type="expression" priority="26" aboveAverage="0" equalAverage="0" bottom="0" percent="0" rank="0" text="" dxfId="4">
      <formula>#ref!="YES"</formula>
    </cfRule>
  </conditionalFormatting>
  <conditionalFormatting sqref="Z118:Z137">
    <cfRule type="expression" priority="27" aboveAverage="0" equalAverage="0" bottom="0" percent="0" rank="0" text="" dxfId="16">
      <formula>#ref!="YES"</formula>
    </cfRule>
  </conditionalFormatting>
  <conditionalFormatting sqref="AA118">
    <cfRule type="expression" priority="28" aboveAverage="0" equalAverage="0" bottom="0" percent="0" rank="0" text="" dxfId="17">
      <formula>#ref!="YES"</formula>
    </cfRule>
  </conditionalFormatting>
  <conditionalFormatting sqref="Y168">
    <cfRule type="expression" priority="29" aboveAverage="0" equalAverage="0" bottom="0" percent="0" rank="0" text="" dxfId="18">
      <formula>#ref!="YES"</formula>
    </cfRule>
  </conditionalFormatting>
  <conditionalFormatting sqref="Y141:Y142">
    <cfRule type="expression" priority="30" aboveAverage="0" equalAverage="0" bottom="0" percent="0" rank="0" text="" dxfId="97">
      <formula>#ref!="YES"</formula>
    </cfRule>
  </conditionalFormatting>
  <conditionalFormatting sqref="Y120">
    <cfRule type="expression" priority="31" aboveAverage="0" equalAverage="0" bottom="0" percent="0" rank="0" text="" dxfId="19">
      <formula>#ref!="YES"</formula>
    </cfRule>
  </conditionalFormatting>
  <conditionalFormatting sqref="Y86">
    <cfRule type="expression" priority="32" aboveAverage="0" equalAverage="0" bottom="0" percent="0" rank="0" text="" dxfId="20">
      <formula>#ref!="YES"</formula>
    </cfRule>
  </conditionalFormatting>
  <conditionalFormatting sqref="Y98">
    <cfRule type="expression" priority="33" aboveAverage="0" equalAverage="0" bottom="0" percent="0" rank="0" text="" dxfId="21">
      <formula>#ref!="YES"</formula>
    </cfRule>
  </conditionalFormatting>
  <conditionalFormatting sqref="Y102">
    <cfRule type="expression" priority="34" aboveAverage="0" equalAverage="0" bottom="0" percent="0" rank="0" text="" dxfId="5">
      <formula>#ref!="YES"</formula>
    </cfRule>
  </conditionalFormatting>
  <conditionalFormatting sqref="X102">
    <cfRule type="expression" priority="35" aboveAverage="0" equalAverage="0" bottom="0" percent="0" rank="0" text="" dxfId="22">
      <formula>#ref!="YES"</formula>
    </cfRule>
  </conditionalFormatting>
  <conditionalFormatting sqref="Y100">
    <cfRule type="expression" priority="36" aboveAverage="0" equalAverage="0" bottom="0" percent="0" rank="0" text="" dxfId="6">
      <formula>#ref!="YES"</formula>
    </cfRule>
  </conditionalFormatting>
  <conditionalFormatting sqref="Y99">
    <cfRule type="expression" priority="37" aboveAverage="0" equalAverage="0" bottom="0" percent="0" rank="0" text="" dxfId="7">
      <formula>#ref!="YES"</formula>
    </cfRule>
  </conditionalFormatting>
  <conditionalFormatting sqref="Y87:Y88">
    <cfRule type="expression" priority="38" aboveAverage="0" equalAverage="0" bottom="0" percent="0" rank="0" text="" dxfId="8">
      <formula>#ref!="YES"</formula>
    </cfRule>
  </conditionalFormatting>
  <conditionalFormatting sqref="Y88:Y90">
    <cfRule type="expression" priority="39" aboveAverage="0" equalAverage="0" bottom="0" percent="0" rank="0" text="" dxfId="23">
      <formula>#ref!="YES"</formula>
    </cfRule>
  </conditionalFormatting>
  <conditionalFormatting sqref="Y122">
    <cfRule type="expression" priority="40" aboveAverage="0" equalAverage="0" bottom="0" percent="0" rank="0" text="" dxfId="24">
      <formula>#ref!="YES"</formula>
    </cfRule>
  </conditionalFormatting>
  <conditionalFormatting sqref="Y129">
    <cfRule type="expression" priority="41" aboveAverage="0" equalAverage="0" bottom="0" percent="0" rank="0" text="" dxfId="25">
      <formula>#ref!="YES"</formula>
    </cfRule>
  </conditionalFormatting>
  <conditionalFormatting sqref="Y111">
    <cfRule type="expression" priority="42" aboveAverage="0" equalAverage="0" bottom="0" percent="0" rank="0" text="" dxfId="9">
      <formula>#ref!="YES"</formula>
    </cfRule>
  </conditionalFormatting>
  <conditionalFormatting sqref="Y107">
    <cfRule type="expression" priority="43" aboveAverage="0" equalAverage="0" bottom="0" percent="0" rank="0" text="" dxfId="97">
      <formula>#ref!="YES"</formula>
    </cfRule>
  </conditionalFormatting>
  <conditionalFormatting sqref="Y104">
    <cfRule type="expression" priority="44" aboveAverage="0" equalAverage="0" bottom="0" percent="0" rank="0" text="" dxfId="10">
      <formula>#ref!="YES"</formula>
    </cfRule>
  </conditionalFormatting>
  <conditionalFormatting sqref="Y90:Y91">
    <cfRule type="expression" priority="45" aboveAverage="0" equalAverage="0" bottom="0" percent="0" rank="0" text="" dxfId="97">
      <formula>#ref!="YES"</formula>
    </cfRule>
  </conditionalFormatting>
  <conditionalFormatting sqref="Y81:Y82">
    <cfRule type="expression" priority="46" aboveAverage="0" equalAverage="0" bottom="0" percent="0" rank="0" text="" dxfId="25">
      <formula>#ref!="YES"</formula>
    </cfRule>
  </conditionalFormatting>
  <conditionalFormatting sqref="V143">
    <cfRule type="expression" priority="47" aboveAverage="0" equalAverage="0" bottom="0" percent="0" rank="0" text="" dxfId="11">
      <formula>AND($U143="Unsuccessful",$V143="")</formula>
    </cfRule>
  </conditionalFormatting>
  <conditionalFormatting sqref="A143:D143 W143:X143 AA143">
    <cfRule type="expression" priority="48" aboveAverage="0" equalAverage="0" bottom="0" percent="0" rank="0" text="" dxfId="25">
      <formula>#ref!="YES"</formula>
    </cfRule>
  </conditionalFormatting>
  <conditionalFormatting sqref="V121">
    <cfRule type="expression" priority="49" aboveAverage="0" equalAverage="0" bottom="0" percent="0" rank="0" text="" dxfId="25">
      <formula>AND($U121="Unsuccessful",$V121="")</formula>
    </cfRule>
  </conditionalFormatting>
  <conditionalFormatting sqref="Y121:Z121">
    <cfRule type="expression" priority="50" aboveAverage="0" equalAverage="0" bottom="0" percent="0" rank="0" text="" dxfId="97">
      <formula>#ref!="YES"</formula>
    </cfRule>
  </conditionalFormatting>
  <conditionalFormatting sqref="AA121">
    <cfRule type="expression" priority="51" aboveAverage="0" equalAverage="0" bottom="0" percent="0" rank="0" text="" dxfId="26">
      <formula>#ref!="YES"</formula>
    </cfRule>
  </conditionalFormatting>
  <conditionalFormatting sqref="Z102">
    <cfRule type="expression" priority="52" aboveAverage="0" equalAverage="0" bottom="0" percent="0" rank="0" text="" dxfId="27">
      <formula>#ref!="YES"</formula>
    </cfRule>
  </conditionalFormatting>
  <conditionalFormatting sqref="W102">
    <cfRule type="expression" priority="53" aboveAverage="0" equalAverage="0" bottom="0" percent="0" rank="0" text="" dxfId="28">
      <formula>AND($U102="Unsuccessful",$W102="")</formula>
    </cfRule>
  </conditionalFormatting>
  <conditionalFormatting sqref="V102">
    <cfRule type="expression" priority="54" aboveAverage="0" equalAverage="0" bottom="0" percent="0" rank="0" text="" dxfId="96">
      <formula>AND($U102="Unsuccessful",$V102="")</formula>
    </cfRule>
  </conditionalFormatting>
  <conditionalFormatting sqref="Y143:Z143">
    <cfRule type="expression" priority="55" aboveAverage="0" equalAverage="0" bottom="0" percent="0" rank="0" text="" dxfId="29">
      <formula>#ref!="YES"</formula>
    </cfRule>
  </conditionalFormatting>
  <conditionalFormatting sqref="U102 W102 AA102">
    <cfRule type="expression" priority="56" aboveAverage="0" equalAverage="0" bottom="0" percent="0" rank="0" text="" dxfId="30">
      <formula>#ref!="YES"</formula>
    </cfRule>
  </conditionalFormatting>
  <conditionalFormatting sqref="Y130">
    <cfRule type="expression" priority="57" aboveAverage="0" equalAverage="0" bottom="0" percent="0" rank="0" text="" dxfId="31">
      <formula>#ref!="YES"</formula>
    </cfRule>
  </conditionalFormatting>
  <conditionalFormatting sqref="Y112">
    <cfRule type="expression" priority="58" aboveAverage="0" equalAverage="0" bottom="0" percent="0" rank="0" text="" dxfId="32">
      <formula>#ref!="YES"</formula>
    </cfRule>
  </conditionalFormatting>
  <conditionalFormatting sqref="Y108">
    <cfRule type="expression" priority="59" aboveAverage="0" equalAverage="0" bottom="0" percent="0" rank="0" text="" dxfId="33">
      <formula>#ref!="YES"</formula>
    </cfRule>
  </conditionalFormatting>
  <conditionalFormatting sqref="Y92">
    <cfRule type="expression" priority="60" aboveAverage="0" equalAverage="0" bottom="0" percent="0" rank="0" text="" dxfId="12">
      <formula>#ref!="YES"</formula>
    </cfRule>
  </conditionalFormatting>
  <conditionalFormatting sqref="Z145">
    <cfRule type="expression" priority="61" aboveAverage="0" equalAverage="0" bottom="0" percent="0" rank="0" text="" dxfId="34">
      <formula>#ref!="YES"</formula>
    </cfRule>
  </conditionalFormatting>
  <conditionalFormatting sqref="Z138">
    <cfRule type="expression" priority="62" aboveAverage="0" equalAverage="0" bottom="0" percent="0" rank="0" text="" dxfId="35">
      <formula>#ref!="YES"</formula>
    </cfRule>
  </conditionalFormatting>
  <conditionalFormatting sqref="Z129">
    <cfRule type="expression" priority="63" aboveAverage="0" equalAverage="0" bottom="0" percent="0" rank="0" text="" dxfId="36">
      <formula>#ref!="YES"</formula>
    </cfRule>
  </conditionalFormatting>
  <conditionalFormatting sqref="Z128">
    <cfRule type="expression" priority="64" aboveAverage="0" equalAverage="0" bottom="0" percent="0" rank="0" text="" dxfId="36">
      <formula>#ref!="YES"</formula>
    </cfRule>
  </conditionalFormatting>
  <conditionalFormatting sqref="Z122:Z130">
    <cfRule type="expression" priority="65" aboveAverage="0" equalAverage="0" bottom="0" percent="0" rank="0" text="" dxfId="36">
      <formula>#ref!="YES"</formula>
    </cfRule>
  </conditionalFormatting>
  <conditionalFormatting sqref="Z111">
    <cfRule type="expression" priority="66" aboveAverage="0" equalAverage="0" bottom="0" percent="0" rank="0" text="" dxfId="37">
      <formula>#ref!="YES"</formula>
    </cfRule>
  </conditionalFormatting>
  <conditionalFormatting sqref="Z107">
    <cfRule type="expression" priority="67" aboveAverage="0" equalAverage="0" bottom="0" percent="0" rank="0" text="" dxfId="38">
      <formula>#ref!="YES"</formula>
    </cfRule>
  </conditionalFormatting>
  <conditionalFormatting sqref="Z103">
    <cfRule type="expression" priority="68" aboveAverage="0" equalAverage="0" bottom="0" percent="0" rank="0" text="" dxfId="39">
      <formula>#ref!="YES"</formula>
    </cfRule>
  </conditionalFormatting>
  <conditionalFormatting sqref="Z100">
    <cfRule type="expression" priority="69" aboveAverage="0" equalAverage="0" bottom="0" percent="0" rank="0" text="" dxfId="40">
      <formula>#ref!="YES"</formula>
    </cfRule>
  </conditionalFormatting>
  <conditionalFormatting sqref="Z99">
    <cfRule type="expression" priority="70" aboveAverage="0" equalAverage="0" bottom="0" percent="0" rank="0" text="" dxfId="41">
      <formula>#ref!="YES"</formula>
    </cfRule>
  </conditionalFormatting>
  <conditionalFormatting sqref="Z98">
    <cfRule type="expression" priority="71" aboveAverage="0" equalAverage="0" bottom="0" percent="0" rank="0" text="" dxfId="42">
      <formula>#ref!="YES"</formula>
    </cfRule>
  </conditionalFormatting>
  <conditionalFormatting sqref="Z97">
    <cfRule type="expression" priority="72" aboveAverage="0" equalAverage="0" bottom="0" percent="0" rank="0" text="" dxfId="43">
      <formula>#ref!="YES"</formula>
    </cfRule>
  </conditionalFormatting>
  <conditionalFormatting sqref="Z95:Z96">
    <cfRule type="expression" priority="73" aboveAverage="0" equalAverage="0" bottom="0" percent="0" rank="0" text="" dxfId="44">
      <formula>#ref!="YES"</formula>
    </cfRule>
  </conditionalFormatting>
  <conditionalFormatting sqref="Z94">
    <cfRule type="expression" priority="74" aboveAverage="0" equalAverage="0" bottom="0" percent="0" rank="0" text="" dxfId="45">
      <formula>#ref!="YES"</formula>
    </cfRule>
  </conditionalFormatting>
  <conditionalFormatting sqref="Z90:Z91">
    <cfRule type="expression" priority="75" aboveAverage="0" equalAverage="0" bottom="0" percent="0" rank="0" text="" dxfId="46">
      <formula>#ref!="YES"</formula>
    </cfRule>
  </conditionalFormatting>
  <conditionalFormatting sqref="Z86">
    <cfRule type="expression" priority="76" aboveAverage="0" equalAverage="0" bottom="0" percent="0" rank="0" text="" dxfId="47">
      <formula>#ref!="YES"</formula>
    </cfRule>
  </conditionalFormatting>
  <conditionalFormatting sqref="Z85">
    <cfRule type="expression" priority="77" aboveAverage="0" equalAverage="0" bottom="0" percent="0" rank="0" text="" dxfId="48">
      <formula>#ref!="YES"</formula>
    </cfRule>
  </conditionalFormatting>
  <conditionalFormatting sqref="Z81:Z82">
    <cfRule type="expression" priority="78" aboveAverage="0" equalAverage="0" bottom="0" percent="0" rank="0" text="" dxfId="49">
      <formula>#ref!="YES"</formula>
    </cfRule>
  </conditionalFormatting>
  <conditionalFormatting sqref="Z78:Z79">
    <cfRule type="expression" priority="79" aboveAverage="0" equalAverage="0" bottom="0" percent="0" rank="0" text="" dxfId="50">
      <formula>#ref!="YES"</formula>
    </cfRule>
  </conditionalFormatting>
  <conditionalFormatting sqref="Z77:Z78">
    <cfRule type="expression" priority="80" aboveAverage="0" equalAverage="0" bottom="0" percent="0" rank="0" text="" dxfId="51">
      <formula>#ref!="YES"</formula>
    </cfRule>
  </conditionalFormatting>
  <conditionalFormatting sqref="Z76">
    <cfRule type="expression" priority="81" aboveAverage="0" equalAverage="0" bottom="0" percent="0" rank="0" text="" dxfId="52">
      <formula>#ref!="YES"</formula>
    </cfRule>
  </conditionalFormatting>
  <conditionalFormatting sqref="Y83:Z83">
    <cfRule type="expression" priority="82" aboveAverage="0" equalAverage="0" bottom="0" percent="0" rank="0" text="" dxfId="53">
      <formula>#ref!="YES"</formula>
    </cfRule>
  </conditionalFormatting>
  <conditionalFormatting sqref="Y131:Z132">
    <cfRule type="expression" priority="83" aboveAverage="0" equalAverage="0" bottom="0" percent="0" rank="0" text="" dxfId="54">
      <formula>#ref!="YES"</formula>
    </cfRule>
  </conditionalFormatting>
  <conditionalFormatting sqref="Y113:Z113">
    <cfRule type="expression" priority="84" aboveAverage="0" equalAverage="0" bottom="0" percent="0" rank="0" text="" dxfId="55">
      <formula>#ref!="YES"</formula>
    </cfRule>
  </conditionalFormatting>
  <conditionalFormatting sqref="Y109:Z109">
    <cfRule type="expression" priority="85" aboveAverage="0" equalAverage="0" bottom="0" percent="0" rank="0" text="" dxfId="56">
      <formula>#ref!="YES"</formula>
    </cfRule>
  </conditionalFormatting>
  <conditionalFormatting sqref="Y93:Z93">
    <cfRule type="expression" priority="86" aboveAverage="0" equalAverage="0" bottom="0" percent="0" rank="0" text="" dxfId="57">
      <formula>#ref!="YES"</formula>
    </cfRule>
  </conditionalFormatting>
  <conditionalFormatting sqref="W127">
    <cfRule type="expression" priority="87" aboveAverage="0" equalAverage="0" bottom="0" percent="0" rank="0" text="" dxfId="58">
      <formula>AND($U127="Unsuccessful",$V127="")</formula>
    </cfRule>
  </conditionalFormatting>
  <conditionalFormatting sqref="W64">
    <cfRule type="expression" priority="88" aboveAverage="0" equalAverage="0" bottom="0" percent="0" rank="0" text="" dxfId="59">
      <formula>AND($U64="Unsuccessful",$V64="")</formula>
    </cfRule>
  </conditionalFormatting>
  <conditionalFormatting sqref="W53">
    <cfRule type="expression" priority="89" aboveAverage="0" equalAverage="0" bottom="0" percent="0" rank="0" text="" dxfId="60">
      <formula>AND($U53="Unsuccessful",$V53="")</formula>
    </cfRule>
  </conditionalFormatting>
  <conditionalFormatting sqref="W51">
    <cfRule type="expression" priority="90" aboveAverage="0" equalAverage="0" bottom="0" percent="0" rank="0" text="" dxfId="61">
      <formula>AND($U51="Unsuccessful",$V51="")</formula>
    </cfRule>
  </conditionalFormatting>
  <conditionalFormatting sqref="V172:V173">
    <cfRule type="expression" priority="91" aboveAverage="0" equalAverage="0" bottom="0" percent="0" rank="0" text="" dxfId="62">
      <formula>AND($U172="Unsuccessful",$V172="")</formula>
    </cfRule>
  </conditionalFormatting>
  <conditionalFormatting sqref="W166">
    <cfRule type="expression" priority="92" aboveAverage="0" equalAverage="0" bottom="0" percent="0" rank="0" text="" dxfId="63">
      <formula>AND($U166="Unsuccessful",$V166="")</formula>
    </cfRule>
  </conditionalFormatting>
  <conditionalFormatting sqref="W155">
    <cfRule type="expression" priority="93" aboveAverage="0" equalAverage="0" bottom="0" percent="0" rank="0" text="" dxfId="64">
      <formula>AND($U155="Unsuccessful",$V155="")</formula>
    </cfRule>
  </conditionalFormatting>
  <conditionalFormatting sqref="W14 W25 W29 W39 W41 W43:W44 W52 W63 W82:W84 W90:W93 W98:W101 W103 W105:W106 W116 W129:W132 W134:W135 W144:W145 W149 W158:W159 W165 W173 W175 W177:W182">
    <cfRule type="expression" priority="94" aboveAverage="0" equalAverage="0" bottom="0" percent="0" rank="0" text="" dxfId="65">
      <formula>AND(#ref!="Unsuccessful",#ref!="")</formula>
    </cfRule>
  </conditionalFormatting>
  <conditionalFormatting sqref="V2:V12 V14:V24 V26:V43 V45:V97 V101 V103:V117 V119:V120 V122:V142 V144 V146:V157 V159:V164 V166:V171 V174 V176">
    <cfRule type="expression" priority="95" aboveAverage="0" equalAverage="0" bottom="0" percent="0" rank="0" text="" dxfId="66">
      <formula>AND(#ref!="Unsuccessful",#ref!="")</formula>
    </cfRule>
  </conditionalFormatting>
  <conditionalFormatting sqref="D168">
    <cfRule type="expression" priority="96" aboveAverage="0" equalAverage="0" bottom="0" percent="0" rank="0" text="" dxfId="67">
      <formula>#ref!="YES"</formula>
    </cfRule>
  </conditionalFormatting>
  <conditionalFormatting sqref="A168:C168">
    <cfRule type="expression" priority="97" aboveAverage="0" equalAverage="0" bottom="0" percent="0" rank="0" text="" dxfId="68">
      <formula>#ref!="YES"</formula>
    </cfRule>
  </conditionalFormatting>
  <conditionalFormatting sqref="S131:S132">
    <cfRule type="expression" priority="98" aboveAverage="0" equalAverage="0" bottom="0" percent="0" rank="0" text="" dxfId="69">
      <formula>#ref!="YES"</formula>
    </cfRule>
  </conditionalFormatting>
  <conditionalFormatting sqref="S124:S125">
    <cfRule type="expression" priority="99" aboveAverage="0" equalAverage="0" bottom="0" percent="0" rank="0" text="" dxfId="70">
      <formula>#ref!="YES"</formula>
    </cfRule>
  </conditionalFormatting>
  <conditionalFormatting sqref="S113">
    <cfRule type="expression" priority="100" aboveAverage="0" equalAverage="0" bottom="0" percent="0" rank="0" text="" dxfId="70">
      <formula>#ref!="YES"</formula>
    </cfRule>
  </conditionalFormatting>
  <conditionalFormatting sqref="S109">
    <cfRule type="expression" priority="101" aboveAverage="0" equalAverage="0" bottom="0" percent="0" rank="0" text="" dxfId="71">
      <formula>#ref!="YES"</formula>
    </cfRule>
  </conditionalFormatting>
  <conditionalFormatting sqref="S100">
    <cfRule type="expression" priority="102" aboveAverage="0" equalAverage="0" bottom="0" percent="0" rank="0" text="" dxfId="71">
      <formula>#ref!="YES"</formula>
    </cfRule>
  </conditionalFormatting>
  <conditionalFormatting sqref="S93">
    <cfRule type="expression" priority="103" aboveAverage="0" equalAverage="0" bottom="0" percent="0" rank="0" text="" dxfId="71">
      <formula>#ref!="YES"</formula>
    </cfRule>
  </conditionalFormatting>
  <conditionalFormatting sqref="S84">
    <cfRule type="expression" priority="104" aboveAverage="0" equalAverage="0" bottom="0" percent="0" rank="0" text="" dxfId="71">
      <formula>#ref!="YES"</formula>
    </cfRule>
  </conditionalFormatting>
  <conditionalFormatting sqref="AA84:AB84">
    <cfRule type="expression" priority="105" aboveAverage="0" equalAverage="0" bottom="0" percent="0" rank="0" text="" dxfId="72">
      <formula>#ref!="YES"</formula>
    </cfRule>
  </conditionalFormatting>
  <conditionalFormatting sqref="Y124:Z125">
    <cfRule type="expression" priority="106" aboveAverage="0" equalAverage="0" bottom="0" percent="0" rank="0" text="" dxfId="73">
      <formula>#ref!="YES"</formula>
    </cfRule>
  </conditionalFormatting>
  <conditionalFormatting sqref="Y84:Z84">
    <cfRule type="expression" priority="107" aboveAverage="0" equalAverage="0" bottom="0" percent="0" rank="0" text="" dxfId="73">
      <formula>#ref!="YES"</formula>
    </cfRule>
  </conditionalFormatting>
  <conditionalFormatting sqref="Y75:Z75">
    <cfRule type="expression" priority="108" aboveAverage="0" equalAverage="0" bottom="0" percent="0" rank="0" text="" dxfId="74">
      <formula>#ref!="YES"</formula>
    </cfRule>
  </conditionalFormatting>
  <conditionalFormatting sqref="Y76:Y81 Z80:Z81 Y85 Z87:Z90 Z92 Y94:Y97 Y101:Z101 Y103 Z104:Z106 Y105:Y106 Z108 Y110:Z110 Z112 Y114:Y116 Z114:Z182 Y119 Y123 Y125:Y128 Y132:Y133 Y136:Y141 Y144:Y167 Y169:Y174 Y176">
    <cfRule type="expression" priority="109" aboveAverage="0" equalAverage="0" bottom="0" percent="0" rank="0" text="" dxfId="74">
      <formula>#ref!="YES"</formula>
    </cfRule>
  </conditionalFormatting>
  <conditionalFormatting sqref="A13:U13 Q86:Q90 A102:S102 A118:U118 W118:X118 A121:X121 G143:U143">
    <cfRule type="expression" priority="110" aboveAverage="0" equalAverage="0" bottom="0" percent="0" rank="0" text="" dxfId="74">
      <formula>#ref!="YES"</formula>
    </cfRule>
  </conditionalFormatting>
  <conditionalFormatting sqref="Q18:Q22">
    <cfRule type="expression" priority="111" aboveAverage="0" equalAverage="0" bottom="0" percent="0" rank="0" text="" dxfId="74">
      <formula>#ref!="YES"</formula>
    </cfRule>
  </conditionalFormatting>
  <conditionalFormatting sqref="A1:G12 H1:H182 I1:N12 O1:O182 P1:S12 T1:T182 U1:U12 V1:V11 W1:W101 X1:X34 Y1:Y39 Z1:Z182 AA1:AA40 AB1:AB101 AC1:AE1 AF1:AG182 A14:G101 I14:N101 P14:P101 Q14:Q17 R14:S101 U14:U101 V15:V24 Q23:Q85 V26:V28 V31:V38 X36:X39 V40 X41:Y56 V42 AA42:AA45 V45:V51 AA47 AA49:AA52 V53:V62 AA54 AA56:AA74 X60:Y63 V64:V81 X65:X101 Y65:Y74 Y76 AA76:AA82 Y85 AA85:AA101 V87:V90 Q90:Q101 V95:V97 A103:G117 I103:N117 P103:S117 U103:U117 W103:X117 AA103:AB117 V117 A119:G120 I119:N120 P119:S120 U119:X120 AB119:AB120 AA120 A122:G142 I122:N142 P122:S142 U122:U142 V122:V128 W122:W142 X122:X133 AA122:AA135 AB122:AB142 X136:X142 V138:V141 AA138:AA142 A144:D167 E144:E182 F144:F174 G144:G182 I144:N182 P144:S182 U144:U182 W144:W145 X144:X163 AA144:AA182 AB144:AB154 W147:W182 V150:V157 AB156:AB182 X165:X182 V166:V171 A169:D182 V174 F176:F182 V176">
    <cfRule type="expression" priority="112" aboveAverage="0" equalAverage="0" bottom="0" percent="0" rank="0" text="" dxfId="75">
      <formula>#ref!="YES"</formula>
    </cfRule>
  </conditionalFormatting>
  <conditionalFormatting sqref="A293:A1016">
    <cfRule type="expression" priority="113" aboveAverage="0" equalAverage="0" bottom="0" percent="0" rank="0" text="" dxfId="76">
      <formula>$AQ294="YES"</formula>
    </cfRule>
  </conditionalFormatting>
  <conditionalFormatting sqref="E183:F1016">
    <cfRule type="expression" priority="114" aboveAverage="0" equalAverage="0" bottom="0" percent="0" rank="0" text="" dxfId="76">
      <formula>$AN183="YES"</formula>
    </cfRule>
  </conditionalFormatting>
  <conditionalFormatting sqref="A183:J1016 M183:N1016 Q183:Q1016 S183:S1016 V183:X1016">
    <cfRule type="expression" priority="115" aboveAverage="0" equalAverage="0" bottom="0" percent="0" rank="0" text="" dxfId="76">
      <formula>#ref!="YES"</formula>
    </cfRule>
  </conditionalFormatting>
  <conditionalFormatting sqref="W114">
    <cfRule type="expression" priority="116" aboveAverage="0" equalAverage="0" bottom="0" percent="0" rank="0" text="" dxfId="76">
      <formula>AND($U101="Unsuccessful",$W101="")</formula>
    </cfRule>
  </conditionalFormatting>
  <dataValidations count="4">
    <dataValidation allowBlank="true" operator="equal" showDropDown="false" showErrorMessage="true" showInputMessage="false" sqref="S2:S182" type="list">
      <formula1>choices!$D$3:$D$18</formula1>
      <formula2>0</formula2>
    </dataValidation>
    <dataValidation allowBlank="true" operator="equal" showDropDown="false" showErrorMessage="true" showInputMessage="false" sqref="T2:T182" type="list">
      <formula1>choices!$C$3:$C$11</formula1>
      <formula2>0</formula2>
    </dataValidation>
    <dataValidation allowBlank="true" operator="equal" showDropDown="false" showErrorMessage="true" showInputMessage="false" sqref="U2:U182" type="list">
      <formula1>choices!$B$3:$B$8</formula1>
      <formula2>0</formula2>
    </dataValidation>
    <dataValidation allowBlank="true" operator="equal" showDropDown="false" showErrorMessage="false" showInputMessage="false" sqref="S183:S184" type="list">
      <formula1>choices!$D$4:$D$17</formula1>
      <formula2>0</formula2>
    </dataValidation>
  </dataValidations>
  <hyperlinks>
    <hyperlink ref="AG157" r:id="rId2" display="https://www.isro.gov.in/Spacecraft/chandrayaan-1, the thing is still orbiting the moon https://www.nasa.gov/feature/jpl/new-nasa-radar-technique-finds-lost-lunar-spacecraft"/>
    <hyperlink ref="AG166" r:id="rId3" display="for end of life: https://www.newscientist.com/article/2099696-chinas-jade-rabbit-moon-rover-dead-after-31-months-on-surface/"/>
    <hyperlink ref="AG169" r:id="rId4" display="wikipedia, there isn't much around and the NSS doesn't have it. Also astronautix and https://spaceflight101.com/change/change-5-test-mission/ &quot;It is probable (90%) that the stage re-enters the atmosphere after its flight around the Moon, but it could also enter a highly elliptical orbit with an apogee near 400,000 Kilometers.&quot;"/>
    <hyperlink ref="AG176" r:id="rId5" display="still in august 2020 active, see https://www.isro.gov.in/chandrayaan-2-completes-year-around-moon"/>
    <hyperlink ref="AG181" r:id="rId6" display="https://news.cgtn.com/news/2020-12-20/What-happened-to-Chang-e-5-s-ascender-lander-and-orbiter--WmW0pHpr3i/index.html"/>
    <hyperlink ref="AG182" r:id="rId7" display="https://news.cgtn.com/news/2020-12-20/What-happened-to-Chang-e-5-s-ascender-lander-and-orbiter--WmW0pHpr3i/index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8"/>
  <legacyDrawing r:id="rId9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9" activeCellId="0" sqref="A9"/>
    </sheetView>
  </sheetViews>
  <sheetFormatPr defaultRowHeight="15" zeroHeight="false" outlineLevelRow="0" outlineLevelCol="0"/>
  <cols>
    <col collapsed="false" customWidth="true" hidden="false" outlineLevel="0" max="1" min="1" style="0" width="33.4"/>
    <col collapsed="false" customWidth="true" hidden="false" outlineLevel="0" max="2" min="2" style="0" width="12.1"/>
    <col collapsed="false" customWidth="true" hidden="false" outlineLevel="0" max="3" min="3" style="0" width="10.8"/>
    <col collapsed="false" customWidth="true" hidden="false" outlineLevel="0" max="4" min="4" style="0" width="6.9"/>
    <col collapsed="false" customWidth="true" hidden="false" outlineLevel="0" max="6" min="5" style="0" width="18.1"/>
    <col collapsed="false" customWidth="true" hidden="false" outlineLevel="0" max="8" min="7" style="0" width="12.6"/>
    <col collapsed="false" customWidth="true" hidden="false" outlineLevel="0" max="10" min="9" style="0" width="10.89"/>
    <col collapsed="false" customWidth="true" hidden="false" outlineLevel="0" max="1025" min="11" style="0" width="12.6"/>
  </cols>
  <sheetData>
    <row r="1" customFormat="false" ht="15" hidden="false" customHeight="false" outlineLevel="0" collapsed="false">
      <c r="A1" s="125" t="s">
        <v>889</v>
      </c>
      <c r="B1" s="125" t="s">
        <v>890</v>
      </c>
      <c r="C1" s="125" t="s">
        <v>891</v>
      </c>
      <c r="D1" s="125" t="s">
        <v>892</v>
      </c>
      <c r="E1" s="125" t="s">
        <v>893</v>
      </c>
      <c r="F1" s="125" t="s">
        <v>894</v>
      </c>
      <c r="G1" s="125" t="s">
        <v>895</v>
      </c>
      <c r="H1" s="125" t="s">
        <v>896</v>
      </c>
      <c r="I1" s="125" t="s">
        <v>897</v>
      </c>
      <c r="J1" s="125" t="s">
        <v>898</v>
      </c>
      <c r="K1" s="125" t="s">
        <v>899</v>
      </c>
      <c r="L1" s="125" t="s">
        <v>900</v>
      </c>
      <c r="M1" s="125" t="s">
        <v>901</v>
      </c>
      <c r="N1" s="125" t="s">
        <v>902</v>
      </c>
      <c r="O1" s="125" t="s">
        <v>903</v>
      </c>
      <c r="P1" s="125" t="s">
        <v>904</v>
      </c>
    </row>
    <row r="2" customFormat="false" ht="15" hidden="false" customHeight="false" outlineLevel="0" collapsed="false">
      <c r="A2" s="126" t="s">
        <v>905</v>
      </c>
      <c r="B2" s="126" t="s">
        <v>906</v>
      </c>
      <c r="C2" s="126" t="s">
        <v>62</v>
      </c>
      <c r="D2" s="126" t="n">
        <v>2021</v>
      </c>
      <c r="E2" s="126"/>
      <c r="F2" s="126"/>
      <c r="G2" s="126" t="s">
        <v>907</v>
      </c>
      <c r="H2" s="126" t="s">
        <v>772</v>
      </c>
      <c r="I2" s="126"/>
      <c r="J2" s="126"/>
      <c r="K2" s="126"/>
      <c r="L2" s="126" t="s">
        <v>151</v>
      </c>
      <c r="M2" s="126"/>
      <c r="N2" s="126"/>
      <c r="O2" s="126"/>
      <c r="P2" s="126" t="s">
        <v>908</v>
      </c>
    </row>
    <row r="3" customFormat="false" ht="15" hidden="false" customHeight="false" outlineLevel="0" collapsed="false">
      <c r="A3" s="127" t="s">
        <v>909</v>
      </c>
      <c r="B3" s="127" t="s">
        <v>909</v>
      </c>
      <c r="C3" s="127" t="s">
        <v>571</v>
      </c>
      <c r="D3" s="127" t="n">
        <v>2021</v>
      </c>
      <c r="E3" s="127"/>
      <c r="F3" s="127"/>
      <c r="G3" s="127" t="s">
        <v>577</v>
      </c>
      <c r="H3" s="127" t="s">
        <v>772</v>
      </c>
      <c r="I3" s="127"/>
      <c r="J3" s="127"/>
      <c r="K3" s="127"/>
      <c r="L3" s="127" t="s">
        <v>151</v>
      </c>
      <c r="M3" s="127"/>
      <c r="N3" s="127"/>
      <c r="O3" s="127"/>
      <c r="P3" s="127" t="s">
        <v>908</v>
      </c>
    </row>
    <row r="4" customFormat="false" ht="15" hidden="false" customHeight="false" outlineLevel="0" collapsed="false">
      <c r="A4" s="126" t="s">
        <v>910</v>
      </c>
      <c r="B4" s="126" t="s">
        <v>909</v>
      </c>
      <c r="C4" s="126" t="s">
        <v>571</v>
      </c>
      <c r="D4" s="126" t="n">
        <v>2021</v>
      </c>
      <c r="E4" s="126"/>
      <c r="F4" s="126"/>
      <c r="G4" s="126" t="s">
        <v>577</v>
      </c>
      <c r="H4" s="126" t="s">
        <v>772</v>
      </c>
      <c r="I4" s="126"/>
      <c r="J4" s="126"/>
      <c r="K4" s="126"/>
      <c r="L4" s="126" t="s">
        <v>309</v>
      </c>
      <c r="M4" s="126"/>
      <c r="N4" s="126"/>
      <c r="O4" s="126"/>
      <c r="P4" s="126"/>
    </row>
    <row r="5" customFormat="false" ht="15" hidden="false" customHeight="false" outlineLevel="0" collapsed="false">
      <c r="A5" s="126" t="s">
        <v>911</v>
      </c>
      <c r="B5" s="126" t="s">
        <v>912</v>
      </c>
      <c r="C5" s="126" t="s">
        <v>913</v>
      </c>
      <c r="D5" s="126" t="n">
        <v>2021</v>
      </c>
      <c r="E5" s="126"/>
      <c r="F5" s="126" t="s">
        <v>914</v>
      </c>
      <c r="G5" s="126" t="s">
        <v>51</v>
      </c>
      <c r="H5" s="126" t="s">
        <v>875</v>
      </c>
      <c r="I5" s="126"/>
      <c r="J5" s="126"/>
      <c r="K5" s="126"/>
      <c r="L5" s="126" t="s">
        <v>151</v>
      </c>
      <c r="M5" s="126"/>
      <c r="N5" s="126"/>
      <c r="O5" s="126"/>
      <c r="P5" s="126" t="s">
        <v>915</v>
      </c>
    </row>
    <row r="6" customFormat="false" ht="15" hidden="false" customHeight="false" outlineLevel="0" collapsed="false">
      <c r="A6" s="127" t="s">
        <v>916</v>
      </c>
      <c r="B6" s="127" t="s">
        <v>917</v>
      </c>
      <c r="C6" s="127" t="s">
        <v>913</v>
      </c>
      <c r="D6" s="127" t="n">
        <v>2021</v>
      </c>
      <c r="E6" s="127"/>
      <c r="F6" s="127" t="s">
        <v>918</v>
      </c>
      <c r="G6" s="127" t="s">
        <v>51</v>
      </c>
      <c r="H6" s="127" t="s">
        <v>875</v>
      </c>
      <c r="I6" s="127"/>
      <c r="J6" s="127"/>
      <c r="K6" s="127"/>
      <c r="L6" s="127" t="s">
        <v>151</v>
      </c>
      <c r="M6" s="127"/>
      <c r="N6" s="127"/>
      <c r="O6" s="127"/>
      <c r="P6" s="127" t="s">
        <v>919</v>
      </c>
    </row>
    <row r="7" customFormat="false" ht="15" hidden="false" customHeight="false" outlineLevel="0" collapsed="false">
      <c r="A7" s="126" t="s">
        <v>920</v>
      </c>
      <c r="B7" s="126" t="s">
        <v>921</v>
      </c>
      <c r="C7" s="126"/>
      <c r="D7" s="126" t="n">
        <v>2021</v>
      </c>
      <c r="E7" s="126"/>
      <c r="F7" s="126"/>
      <c r="G7" s="126" t="s">
        <v>51</v>
      </c>
      <c r="H7" s="126" t="s">
        <v>875</v>
      </c>
      <c r="I7" s="126"/>
      <c r="J7" s="126"/>
      <c r="K7" s="126"/>
      <c r="L7" s="126" t="s">
        <v>151</v>
      </c>
      <c r="M7" s="126"/>
      <c r="N7" s="126"/>
      <c r="O7" s="126"/>
      <c r="P7" s="126" t="s">
        <v>908</v>
      </c>
    </row>
    <row r="8" customFormat="false" ht="15" hidden="false" customHeight="false" outlineLevel="0" collapsed="false">
      <c r="A8" s="127" t="s">
        <v>922</v>
      </c>
      <c r="B8" s="127" t="s">
        <v>923</v>
      </c>
      <c r="C8" s="127"/>
      <c r="D8" s="127" t="n">
        <v>2022</v>
      </c>
      <c r="E8" s="127"/>
      <c r="F8" s="127"/>
      <c r="G8" s="127" t="s">
        <v>497</v>
      </c>
      <c r="H8" s="127" t="s">
        <v>772</v>
      </c>
      <c r="I8" s="127"/>
      <c r="J8" s="127"/>
      <c r="K8" s="127"/>
      <c r="L8" s="127" t="s">
        <v>151</v>
      </c>
      <c r="M8" s="127"/>
      <c r="N8" s="127"/>
      <c r="O8" s="127"/>
      <c r="P8" s="127" t="s">
        <v>924</v>
      </c>
    </row>
    <row r="9" customFormat="false" ht="15" hidden="false" customHeight="false" outlineLevel="0" collapsed="false">
      <c r="A9" s="127" t="s">
        <v>925</v>
      </c>
      <c r="B9" s="127" t="s">
        <v>925</v>
      </c>
      <c r="C9" s="127" t="s">
        <v>561</v>
      </c>
      <c r="D9" s="127" t="n">
        <v>2022</v>
      </c>
      <c r="E9" s="127"/>
      <c r="F9" s="127"/>
      <c r="G9" s="127" t="s">
        <v>566</v>
      </c>
      <c r="H9" s="127" t="s">
        <v>772</v>
      </c>
      <c r="I9" s="127"/>
      <c r="J9" s="127"/>
      <c r="K9" s="127"/>
      <c r="L9" s="127" t="s">
        <v>926</v>
      </c>
      <c r="M9" s="127"/>
      <c r="N9" s="127"/>
      <c r="O9" s="127"/>
      <c r="P9" s="127" t="s">
        <v>908</v>
      </c>
    </row>
    <row r="10" customFormat="false" ht="15" hidden="false" customHeight="false" outlineLevel="0" collapsed="false">
      <c r="A10" s="126" t="s">
        <v>927</v>
      </c>
      <c r="B10" s="126" t="s">
        <v>927</v>
      </c>
      <c r="C10" s="126" t="s">
        <v>693</v>
      </c>
      <c r="D10" s="126" t="n">
        <v>2022</v>
      </c>
      <c r="E10" s="126"/>
      <c r="F10" s="126"/>
      <c r="G10" s="126" t="s">
        <v>928</v>
      </c>
      <c r="H10" s="126" t="s">
        <v>772</v>
      </c>
      <c r="I10" s="126"/>
      <c r="J10" s="126"/>
      <c r="K10" s="126"/>
      <c r="L10" s="126" t="s">
        <v>54</v>
      </c>
      <c r="M10" s="126"/>
      <c r="N10" s="126"/>
      <c r="O10" s="126"/>
      <c r="P10" s="126" t="s">
        <v>908</v>
      </c>
    </row>
    <row r="11" customFormat="false" ht="15" hidden="false" customHeight="false" outlineLevel="0" collapsed="false">
      <c r="A11" s="127" t="s">
        <v>929</v>
      </c>
      <c r="B11" s="127" t="s">
        <v>930</v>
      </c>
      <c r="C11" s="127" t="s">
        <v>913</v>
      </c>
      <c r="D11" s="127" t="n">
        <v>2022</v>
      </c>
      <c r="E11" s="127"/>
      <c r="F11" s="127" t="s">
        <v>931</v>
      </c>
      <c r="G11" s="127" t="s">
        <v>51</v>
      </c>
      <c r="H11" s="127" t="s">
        <v>875</v>
      </c>
      <c r="I11" s="127"/>
      <c r="J11" s="127"/>
      <c r="K11" s="127"/>
      <c r="L11" s="127" t="s">
        <v>151</v>
      </c>
      <c r="M11" s="127"/>
      <c r="N11" s="127"/>
      <c r="O11" s="127"/>
      <c r="P11" s="127" t="s">
        <v>908</v>
      </c>
    </row>
    <row r="12" customFormat="false" ht="15" hidden="false" customHeight="false" outlineLevel="0" collapsed="false">
      <c r="A12" s="126" t="s">
        <v>932</v>
      </c>
      <c r="B12" s="126" t="s">
        <v>930</v>
      </c>
      <c r="C12" s="126" t="s">
        <v>913</v>
      </c>
      <c r="D12" s="126" t="n">
        <v>2022</v>
      </c>
      <c r="E12" s="126"/>
      <c r="F12" s="126" t="s">
        <v>230</v>
      </c>
      <c r="G12" s="126" t="s">
        <v>51</v>
      </c>
      <c r="H12" s="126" t="s">
        <v>772</v>
      </c>
      <c r="I12" s="126"/>
      <c r="J12" s="126"/>
      <c r="K12" s="126"/>
      <c r="L12" s="126" t="s">
        <v>309</v>
      </c>
      <c r="M12" s="126" t="s">
        <v>933</v>
      </c>
      <c r="N12" s="126"/>
      <c r="O12" s="126"/>
      <c r="P12" s="126" t="s">
        <v>919</v>
      </c>
    </row>
    <row r="13" customFormat="false" ht="15" hidden="false" customHeight="false" outlineLevel="0" collapsed="false">
      <c r="A13" s="127" t="s">
        <v>730</v>
      </c>
      <c r="B13" s="127" t="s">
        <v>934</v>
      </c>
      <c r="C13" s="127"/>
      <c r="D13" s="127" t="n">
        <v>2022</v>
      </c>
      <c r="E13" s="127"/>
      <c r="F13" s="127"/>
      <c r="G13" s="127" t="s">
        <v>497</v>
      </c>
      <c r="H13" s="127" t="s">
        <v>875</v>
      </c>
      <c r="I13" s="127"/>
      <c r="J13" s="127"/>
      <c r="K13" s="127"/>
      <c r="L13" s="127" t="s">
        <v>151</v>
      </c>
      <c r="M13" s="127"/>
      <c r="N13" s="127"/>
      <c r="O13" s="127"/>
      <c r="P13" s="127" t="s">
        <v>908</v>
      </c>
    </row>
    <row r="14" customFormat="false" ht="15" hidden="false" customHeight="false" outlineLevel="0" collapsed="false">
      <c r="A14" s="126" t="s">
        <v>935</v>
      </c>
      <c r="B14" s="126" t="s">
        <v>936</v>
      </c>
      <c r="C14" s="126" t="s">
        <v>913</v>
      </c>
      <c r="D14" s="126" t="n">
        <v>2023</v>
      </c>
      <c r="E14" s="126"/>
      <c r="F14" s="126" t="s">
        <v>914</v>
      </c>
      <c r="G14" s="126" t="s">
        <v>51</v>
      </c>
      <c r="H14" s="126" t="s">
        <v>875</v>
      </c>
      <c r="I14" s="126"/>
      <c r="J14" s="126"/>
      <c r="K14" s="126"/>
      <c r="L14" s="126" t="s">
        <v>151</v>
      </c>
      <c r="M14" s="126"/>
      <c r="N14" s="126"/>
      <c r="O14" s="126"/>
      <c r="P14" s="126" t="s">
        <v>937</v>
      </c>
    </row>
    <row r="15" customFormat="false" ht="15" hidden="false" customHeight="false" outlineLevel="0" collapsed="false">
      <c r="A15" s="127" t="s">
        <v>938</v>
      </c>
      <c r="B15" s="127" t="s">
        <v>938</v>
      </c>
      <c r="C15" s="127" t="s">
        <v>693</v>
      </c>
      <c r="D15" s="127" t="n">
        <v>2023</v>
      </c>
      <c r="E15" s="127"/>
      <c r="F15" s="127" t="s">
        <v>230</v>
      </c>
      <c r="G15" s="127" t="s">
        <v>51</v>
      </c>
      <c r="H15" s="127" t="s">
        <v>772</v>
      </c>
      <c r="I15" s="127"/>
      <c r="J15" s="127"/>
      <c r="K15" s="127"/>
      <c r="L15" s="127" t="s">
        <v>309</v>
      </c>
      <c r="M15" s="127"/>
      <c r="N15" s="127"/>
      <c r="O15" s="127" t="s">
        <v>939</v>
      </c>
      <c r="P15" s="128" t="s">
        <v>940</v>
      </c>
    </row>
    <row r="16" customFormat="false" ht="15" hidden="false" customHeight="false" outlineLevel="0" collapsed="false">
      <c r="A16" s="126" t="s">
        <v>941</v>
      </c>
      <c r="B16" s="126" t="s">
        <v>942</v>
      </c>
      <c r="C16" s="126" t="s">
        <v>943</v>
      </c>
      <c r="D16" s="126" t="n">
        <v>2023</v>
      </c>
      <c r="E16" s="126" t="s">
        <v>944</v>
      </c>
      <c r="F16" s="126" t="s">
        <v>945</v>
      </c>
      <c r="G16" s="126" t="s">
        <v>946</v>
      </c>
      <c r="H16" s="126" t="s">
        <v>875</v>
      </c>
      <c r="I16" s="126"/>
      <c r="J16" s="126"/>
      <c r="K16" s="126" t="s">
        <v>877</v>
      </c>
      <c r="L16" s="126" t="s">
        <v>54</v>
      </c>
      <c r="M16" s="126"/>
      <c r="N16" s="126"/>
      <c r="O16" s="126"/>
      <c r="P16" s="129" t="s">
        <v>947</v>
      </c>
    </row>
    <row r="17" customFormat="false" ht="15" hidden="false" customHeight="false" outlineLevel="0" collapsed="false">
      <c r="A17" s="127" t="s">
        <v>948</v>
      </c>
      <c r="B17" s="127" t="s">
        <v>948</v>
      </c>
      <c r="C17" s="127"/>
      <c r="D17" s="127" t="n">
        <v>2023</v>
      </c>
      <c r="E17" s="127" t="s">
        <v>526</v>
      </c>
      <c r="F17" s="127" t="s">
        <v>949</v>
      </c>
      <c r="G17" s="127" t="s">
        <v>950</v>
      </c>
      <c r="H17" s="127" t="s">
        <v>772</v>
      </c>
      <c r="I17" s="127" t="s">
        <v>951</v>
      </c>
      <c r="J17" s="127"/>
      <c r="K17" s="127"/>
      <c r="L17" s="127" t="s">
        <v>643</v>
      </c>
      <c r="M17" s="127"/>
      <c r="N17" s="127"/>
      <c r="O17" s="127"/>
      <c r="P17" s="128" t="s">
        <v>952</v>
      </c>
    </row>
    <row r="18" customFormat="false" ht="15" hidden="false" customHeight="false" outlineLevel="0" collapsed="false">
      <c r="A18" s="126" t="s">
        <v>953</v>
      </c>
      <c r="B18" s="126" t="s">
        <v>954</v>
      </c>
      <c r="C18" s="126"/>
      <c r="D18" s="126" t="n">
        <v>2023</v>
      </c>
      <c r="E18" s="126"/>
      <c r="F18" s="126"/>
      <c r="G18" s="126" t="s">
        <v>51</v>
      </c>
      <c r="H18" s="126" t="s">
        <v>875</v>
      </c>
      <c r="I18" s="126"/>
      <c r="J18" s="126"/>
      <c r="K18" s="126"/>
      <c r="L18" s="126" t="s">
        <v>151</v>
      </c>
      <c r="M18" s="126"/>
      <c r="N18" s="126"/>
      <c r="O18" s="126"/>
      <c r="P18" s="126" t="s">
        <v>908</v>
      </c>
    </row>
    <row r="19" customFormat="false" ht="15" hidden="false" customHeight="false" outlineLevel="0" collapsed="false">
      <c r="A19" s="127" t="s">
        <v>955</v>
      </c>
      <c r="B19" s="127" t="s">
        <v>955</v>
      </c>
      <c r="C19" s="127" t="s">
        <v>693</v>
      </c>
      <c r="D19" s="127" t="n">
        <v>2024</v>
      </c>
      <c r="E19" s="127"/>
      <c r="F19" s="127"/>
      <c r="G19" s="127" t="s">
        <v>928</v>
      </c>
      <c r="H19" s="127" t="s">
        <v>772</v>
      </c>
      <c r="I19" s="127"/>
      <c r="J19" s="127"/>
      <c r="K19" s="127"/>
      <c r="L19" s="127" t="s">
        <v>54</v>
      </c>
      <c r="M19" s="127"/>
      <c r="N19" s="127"/>
      <c r="O19" s="127"/>
      <c r="P19" s="127" t="s">
        <v>908</v>
      </c>
    </row>
    <row r="20" customFormat="false" ht="15" hidden="false" customHeight="false" outlineLevel="0" collapsed="false">
      <c r="A20" s="126" t="s">
        <v>956</v>
      </c>
      <c r="B20" s="126" t="s">
        <v>957</v>
      </c>
      <c r="C20" s="126" t="s">
        <v>62</v>
      </c>
      <c r="D20" s="126" t="n">
        <v>2024</v>
      </c>
      <c r="E20" s="126"/>
      <c r="F20" s="126"/>
      <c r="G20" s="126" t="s">
        <v>958</v>
      </c>
      <c r="H20" s="126" t="s">
        <v>772</v>
      </c>
      <c r="I20" s="126"/>
      <c r="J20" s="126"/>
      <c r="K20" s="126"/>
      <c r="L20" s="126" t="s">
        <v>54</v>
      </c>
      <c r="M20" s="126"/>
      <c r="N20" s="126"/>
      <c r="O20" s="126"/>
      <c r="P20" s="126" t="s">
        <v>908</v>
      </c>
    </row>
    <row r="21" customFormat="false" ht="15" hidden="false" customHeight="false" outlineLevel="0" collapsed="false">
      <c r="A21" s="127" t="s">
        <v>953</v>
      </c>
      <c r="B21" s="127" t="s">
        <v>959</v>
      </c>
      <c r="C21" s="127"/>
      <c r="D21" s="127" t="n">
        <v>2024</v>
      </c>
      <c r="E21" s="127"/>
      <c r="F21" s="127"/>
      <c r="G21" s="127" t="s">
        <v>51</v>
      </c>
      <c r="H21" s="127" t="s">
        <v>875</v>
      </c>
      <c r="I21" s="127"/>
      <c r="J21" s="127"/>
      <c r="K21" s="127"/>
      <c r="L21" s="127" t="s">
        <v>151</v>
      </c>
      <c r="M21" s="127"/>
      <c r="N21" s="127"/>
      <c r="O21" s="127"/>
      <c r="P21" s="127" t="s">
        <v>908</v>
      </c>
    </row>
    <row r="22" customFormat="false" ht="15" hidden="false" customHeight="false" outlineLevel="0" collapsed="false">
      <c r="A22" s="126" t="s">
        <v>920</v>
      </c>
      <c r="B22" s="126" t="s">
        <v>960</v>
      </c>
      <c r="C22" s="126"/>
      <c r="D22" s="126" t="n">
        <v>2024</v>
      </c>
      <c r="E22" s="126"/>
      <c r="F22" s="126"/>
      <c r="G22" s="126" t="s">
        <v>497</v>
      </c>
      <c r="H22" s="126" t="s">
        <v>875</v>
      </c>
      <c r="I22" s="126"/>
      <c r="J22" s="126"/>
      <c r="K22" s="126"/>
      <c r="L22" s="126" t="s">
        <v>151</v>
      </c>
      <c r="M22" s="126"/>
      <c r="N22" s="126"/>
      <c r="O22" s="126"/>
      <c r="P22" s="126" t="s">
        <v>908</v>
      </c>
    </row>
    <row r="23" customFormat="false" ht="15" hidden="false" customHeight="false" outlineLevel="0" collapsed="false">
      <c r="A23" s="127" t="s">
        <v>961</v>
      </c>
      <c r="B23" s="127" t="s">
        <v>962</v>
      </c>
      <c r="C23" s="127" t="s">
        <v>62</v>
      </c>
      <c r="D23" s="127" t="n">
        <v>2025</v>
      </c>
      <c r="E23" s="127"/>
      <c r="F23" s="127"/>
      <c r="G23" s="127" t="s">
        <v>907</v>
      </c>
      <c r="H23" s="127" t="s">
        <v>772</v>
      </c>
      <c r="I23" s="127"/>
      <c r="J23" s="127"/>
      <c r="K23" s="127"/>
      <c r="L23" s="127" t="s">
        <v>151</v>
      </c>
      <c r="M23" s="127"/>
      <c r="N23" s="127"/>
      <c r="O23" s="127"/>
      <c r="P23" s="127" t="s">
        <v>908</v>
      </c>
    </row>
    <row r="24" customFormat="false" ht="15" hidden="false" customHeight="false" outlineLevel="0" collapsed="false">
      <c r="A24" s="126" t="s">
        <v>963</v>
      </c>
      <c r="B24" s="126" t="s">
        <v>964</v>
      </c>
      <c r="C24" s="126"/>
      <c r="D24" s="126" t="n">
        <v>2027</v>
      </c>
      <c r="E24" s="126"/>
      <c r="F24" s="126"/>
      <c r="G24" s="126" t="s">
        <v>950</v>
      </c>
      <c r="H24" s="126" t="s">
        <v>772</v>
      </c>
      <c r="I24" s="126"/>
      <c r="J24" s="126"/>
      <c r="K24" s="126"/>
      <c r="L24" s="126" t="s">
        <v>151</v>
      </c>
      <c r="M24" s="126"/>
      <c r="N24" s="126"/>
      <c r="O24" s="126"/>
      <c r="P24" s="126" t="s">
        <v>908</v>
      </c>
    </row>
    <row r="25" customFormat="false" ht="15" hidden="false" customHeight="false" outlineLevel="0" collapsed="false">
      <c r="A25" s="127" t="s">
        <v>965</v>
      </c>
      <c r="B25" s="127" t="s">
        <v>966</v>
      </c>
      <c r="C25" s="127" t="s">
        <v>62</v>
      </c>
      <c r="D25" s="127" t="n">
        <v>2027</v>
      </c>
      <c r="E25" s="127"/>
      <c r="F25" s="127"/>
      <c r="G25" s="127" t="s">
        <v>907</v>
      </c>
      <c r="H25" s="127" t="s">
        <v>772</v>
      </c>
      <c r="I25" s="127"/>
      <c r="J25" s="127"/>
      <c r="K25" s="127"/>
      <c r="L25" s="127" t="s">
        <v>926</v>
      </c>
      <c r="M25" s="127"/>
      <c r="N25" s="127"/>
      <c r="O25" s="127"/>
      <c r="P25" s="128" t="s">
        <v>967</v>
      </c>
    </row>
    <row r="26" customFormat="false" ht="15" hidden="false" customHeight="false" outlineLevel="0" collapsed="false">
      <c r="A26" s="126" t="s">
        <v>968</v>
      </c>
      <c r="B26" s="126" t="s">
        <v>968</v>
      </c>
      <c r="C26" s="126"/>
      <c r="D26" s="126" t="n">
        <v>2027</v>
      </c>
      <c r="E26" s="126"/>
      <c r="F26" s="126"/>
      <c r="G26" s="126" t="s">
        <v>950</v>
      </c>
      <c r="H26" s="126" t="s">
        <v>875</v>
      </c>
      <c r="I26" s="126"/>
      <c r="J26" s="126"/>
      <c r="K26" s="126"/>
      <c r="L26" s="126" t="s">
        <v>151</v>
      </c>
      <c r="M26" s="126"/>
      <c r="N26" s="126"/>
      <c r="O26" s="126"/>
      <c r="P26" s="126" t="s">
        <v>908</v>
      </c>
    </row>
    <row r="27" customFormat="false" ht="15" hidden="false" customHeight="false" outlineLevel="0" collapsed="false">
      <c r="A27" s="127" t="s">
        <v>963</v>
      </c>
      <c r="B27" s="127" t="s">
        <v>969</v>
      </c>
      <c r="C27" s="127"/>
      <c r="D27" s="127" t="n">
        <v>2029</v>
      </c>
      <c r="E27" s="127"/>
      <c r="F27" s="127"/>
      <c r="G27" s="127" t="s">
        <v>950</v>
      </c>
      <c r="H27" s="127" t="s">
        <v>772</v>
      </c>
      <c r="I27" s="127"/>
      <c r="J27" s="127"/>
      <c r="K27" s="127"/>
      <c r="L27" s="127" t="s">
        <v>151</v>
      </c>
      <c r="M27" s="127"/>
      <c r="N27" s="127"/>
      <c r="O27" s="127"/>
      <c r="P27" s="127" t="s">
        <v>908</v>
      </c>
    </row>
    <row r="28" customFormat="false" ht="15" hidden="false" customHeight="false" outlineLevel="0" collapsed="false">
      <c r="A28" s="126" t="s">
        <v>970</v>
      </c>
      <c r="B28" s="126" t="s">
        <v>970</v>
      </c>
      <c r="C28" s="126" t="s">
        <v>561</v>
      </c>
      <c r="D28" s="130" t="s">
        <v>971</v>
      </c>
      <c r="E28" s="126"/>
      <c r="F28" s="126"/>
      <c r="G28" s="126" t="s">
        <v>566</v>
      </c>
      <c r="H28" s="126" t="s">
        <v>772</v>
      </c>
      <c r="I28" s="126"/>
      <c r="J28" s="126"/>
      <c r="K28" s="126"/>
      <c r="L28" s="126" t="s">
        <v>151</v>
      </c>
      <c r="M28" s="126"/>
      <c r="N28" s="126"/>
      <c r="O28" s="126"/>
      <c r="P28" s="126" t="s">
        <v>908</v>
      </c>
    </row>
    <row r="29" customFormat="false" ht="15" hidden="false" customHeight="false" outlineLevel="0" collapsed="false">
      <c r="A29" s="127" t="s">
        <v>972</v>
      </c>
      <c r="B29" s="127" t="s">
        <v>970</v>
      </c>
      <c r="C29" s="127" t="s">
        <v>561</v>
      </c>
      <c r="D29" s="131" t="s">
        <v>971</v>
      </c>
      <c r="E29" s="127"/>
      <c r="F29" s="127"/>
      <c r="G29" s="127" t="s">
        <v>566</v>
      </c>
      <c r="H29" s="127" t="s">
        <v>772</v>
      </c>
      <c r="I29" s="127"/>
      <c r="J29" s="127"/>
      <c r="K29" s="127"/>
      <c r="L29" s="127" t="s">
        <v>309</v>
      </c>
      <c r="M29" s="127"/>
      <c r="N29" s="127"/>
      <c r="O29" s="127"/>
      <c r="P29" s="127"/>
    </row>
    <row r="30" customFormat="false" ht="15" hidden="false" customHeight="false" outlineLevel="0" collapsed="false">
      <c r="A30" s="126" t="s">
        <v>973</v>
      </c>
      <c r="B30" s="126" t="s">
        <v>973</v>
      </c>
      <c r="C30" s="126" t="s">
        <v>561</v>
      </c>
      <c r="D30" s="130" t="s">
        <v>971</v>
      </c>
      <c r="E30" s="126"/>
      <c r="F30" s="126"/>
      <c r="G30" s="126" t="s">
        <v>566</v>
      </c>
      <c r="H30" s="126" t="s">
        <v>772</v>
      </c>
      <c r="I30" s="126"/>
      <c r="J30" s="126"/>
      <c r="K30" s="126"/>
      <c r="L30" s="126" t="s">
        <v>151</v>
      </c>
      <c r="M30" s="126"/>
      <c r="N30" s="126"/>
      <c r="O30" s="126"/>
      <c r="P30" s="126" t="s">
        <v>908</v>
      </c>
    </row>
    <row r="31" customFormat="false" ht="15" hidden="false" customHeight="false" outlineLevel="0" collapsed="false">
      <c r="A31" s="127" t="s">
        <v>974</v>
      </c>
      <c r="B31" s="127" t="s">
        <v>973</v>
      </c>
      <c r="C31" s="127" t="s">
        <v>561</v>
      </c>
      <c r="D31" s="131" t="s">
        <v>971</v>
      </c>
      <c r="E31" s="127"/>
      <c r="F31" s="127"/>
      <c r="G31" s="127" t="s">
        <v>566</v>
      </c>
      <c r="H31" s="127" t="s">
        <v>772</v>
      </c>
      <c r="I31" s="127"/>
      <c r="J31" s="127"/>
      <c r="K31" s="127"/>
      <c r="L31" s="127" t="s">
        <v>309</v>
      </c>
      <c r="M31" s="127"/>
      <c r="N31" s="127"/>
      <c r="O31" s="127"/>
      <c r="P31" s="127"/>
    </row>
    <row r="32" customFormat="false" ht="15" hidden="false" customHeight="false" outlineLevel="0" collapsed="false">
      <c r="A32" s="126" t="s">
        <v>975</v>
      </c>
      <c r="B32" s="126" t="s">
        <v>975</v>
      </c>
      <c r="C32" s="130"/>
      <c r="D32" s="130" t="s">
        <v>971</v>
      </c>
      <c r="E32" s="126"/>
      <c r="F32" s="126"/>
      <c r="G32" s="126" t="s">
        <v>666</v>
      </c>
      <c r="H32" s="126" t="s">
        <v>875</v>
      </c>
      <c r="I32" s="126"/>
      <c r="J32" s="126"/>
      <c r="K32" s="126"/>
      <c r="L32" s="126" t="s">
        <v>151</v>
      </c>
      <c r="M32" s="126"/>
      <c r="N32" s="126"/>
      <c r="O32" s="126"/>
      <c r="P32" s="126" t="s">
        <v>908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P32"/>
  <dataValidations count="1">
    <dataValidation allowBlank="true" operator="equal" showDropDown="false" showErrorMessage="false" showInputMessage="false" sqref="L2:L32" type="list">
      <formula1>choices!$C$3:$C$11</formula1>
      <formula2>0</formula2>
    </dataValidation>
  </dataValidations>
  <hyperlinks>
    <hyperlink ref="P15" r:id="rId1" display="https://www.nasa.gov/feature/new-viper-lunar-rover-to-map-water-ice-on-the-moon"/>
    <hyperlink ref="P16" r:id="rId2" display="ESA website, https://www.sstl.co.uk/media-hub/latest-news/2020/sstl-kicks-off-lunar-pathfinder-communications-mis"/>
    <hyperlink ref="P17" r:id="rId3" display="https://directory.eoportal.org/web/eoportal/satellite-missions/content/-/article/lumio"/>
    <hyperlink ref="P25" r:id="rId4" display="ESA website, http://www.iki.rssi.ru/eng/moon.htm (for name)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5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17"/>
  <sheetViews>
    <sheetView showFormulas="false" showGridLines="fals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H1" activeCellId="0" sqref="H1"/>
    </sheetView>
  </sheetViews>
  <sheetFormatPr defaultRowHeight="15" zeroHeight="false" outlineLevelRow="0" outlineLevelCol="0"/>
  <cols>
    <col collapsed="false" customWidth="true" hidden="false" outlineLevel="0" max="1" min="1" style="0" width="29.8"/>
    <col collapsed="false" customWidth="true" hidden="false" outlineLevel="0" max="2" min="2" style="0" width="18.88"/>
    <col collapsed="false" customWidth="true" hidden="false" outlineLevel="0" max="3" min="3" style="0" width="14.79"/>
    <col collapsed="false" customWidth="true" hidden="false" outlineLevel="0" max="4" min="4" style="0" width="11.4"/>
    <col collapsed="false" customWidth="true" hidden="false" outlineLevel="0" max="5" min="5" style="0" width="13.4"/>
    <col collapsed="false" customWidth="true" hidden="false" outlineLevel="0" max="6" min="6" style="0" width="12.32"/>
    <col collapsed="false" customWidth="true" hidden="false" outlineLevel="0" max="7" min="7" style="0" width="11.4"/>
    <col collapsed="false" customWidth="true" hidden="false" outlineLevel="0" max="8" min="8" style="0" width="14.79"/>
    <col collapsed="false" customWidth="true" hidden="false" outlineLevel="0" max="9" min="9" style="0" width="14.09"/>
    <col collapsed="false" customWidth="true" hidden="false" outlineLevel="0" max="10" min="10" style="0" width="12.32"/>
    <col collapsed="false" customWidth="false" hidden="false" outlineLevel="0" max="11" min="11" style="0" width="11.5"/>
    <col collapsed="false" customWidth="true" hidden="false" outlineLevel="0" max="12" min="12" style="0" width="11.4"/>
    <col collapsed="false" customWidth="true" hidden="false" outlineLevel="0" max="13" min="13" style="0" width="8"/>
    <col collapsed="false" customWidth="true" hidden="false" outlineLevel="0" max="14" min="14" style="0" width="8.4"/>
    <col collapsed="false" customWidth="true" hidden="false" outlineLevel="0" max="15" min="15" style="0" width="13.8"/>
    <col collapsed="false" customWidth="true" hidden="false" outlineLevel="0" max="16" min="16" style="0" width="9.4"/>
    <col collapsed="false" customWidth="true" hidden="false" outlineLevel="0" max="1025" min="17" style="0" width="12.6"/>
  </cols>
  <sheetData>
    <row r="1" customFormat="false" ht="14.4" hidden="false" customHeight="false" outlineLevel="0" collapsed="false">
      <c r="A1" s="132" t="s">
        <v>976</v>
      </c>
      <c r="B1" s="133" t="s">
        <v>759</v>
      </c>
      <c r="C1" s="134"/>
      <c r="D1" s="134"/>
      <c r="E1" s="134"/>
      <c r="F1" s="135"/>
      <c r="G1" s="136"/>
      <c r="I1" s="136"/>
      <c r="J1" s="136"/>
      <c r="K1" s="136"/>
    </row>
    <row r="2" customFormat="false" ht="14.4" hidden="false" customHeight="false" outlineLevel="0" collapsed="false">
      <c r="A2" s="137" t="s">
        <v>11</v>
      </c>
      <c r="B2" s="138" t="s">
        <v>865</v>
      </c>
      <c r="C2" s="139" t="s">
        <v>90</v>
      </c>
      <c r="D2" s="139" t="s">
        <v>784</v>
      </c>
      <c r="E2" s="139" t="s">
        <v>774</v>
      </c>
      <c r="F2" s="140" t="s">
        <v>746</v>
      </c>
      <c r="G2" s="136"/>
      <c r="H2" s="136"/>
      <c r="I2" s="136"/>
      <c r="J2" s="136"/>
      <c r="K2" s="136"/>
      <c r="L2" s="136"/>
    </row>
    <row r="3" customFormat="false" ht="14.4" hidden="false" customHeight="false" outlineLevel="0" collapsed="false">
      <c r="A3" s="141" t="s">
        <v>825</v>
      </c>
      <c r="B3" s="142"/>
      <c r="C3" s="143"/>
      <c r="D3" s="143" t="n">
        <v>7</v>
      </c>
      <c r="E3" s="144" t="n">
        <v>1</v>
      </c>
      <c r="F3" s="145" t="n">
        <v>8</v>
      </c>
      <c r="G3" s="136"/>
      <c r="H3" s="136"/>
      <c r="I3" s="136"/>
      <c r="J3" s="136"/>
      <c r="K3" s="136"/>
      <c r="L3" s="136"/>
      <c r="M3" s="136"/>
    </row>
    <row r="4" customFormat="false" ht="14.4" hidden="false" customHeight="false" outlineLevel="0" collapsed="false">
      <c r="A4" s="146" t="s">
        <v>826</v>
      </c>
      <c r="B4" s="147"/>
      <c r="C4" s="148"/>
      <c r="D4" s="148" t="n">
        <v>7</v>
      </c>
      <c r="E4" s="149" t="n">
        <v>1</v>
      </c>
      <c r="F4" s="150" t="n">
        <v>8</v>
      </c>
      <c r="G4" s="136"/>
      <c r="H4" s="136"/>
      <c r="I4" s="136"/>
      <c r="J4" s="136"/>
      <c r="K4" s="136"/>
      <c r="L4" s="136"/>
      <c r="M4" s="136"/>
    </row>
    <row r="5" customFormat="false" ht="14.4" hidden="false" customHeight="false" outlineLevel="0" collapsed="false">
      <c r="A5" s="146" t="s">
        <v>818</v>
      </c>
      <c r="B5" s="147"/>
      <c r="C5" s="148"/>
      <c r="D5" s="148" t="n">
        <v>8</v>
      </c>
      <c r="E5" s="149" t="n">
        <v>2</v>
      </c>
      <c r="F5" s="150" t="n">
        <v>10</v>
      </c>
      <c r="G5" s="136"/>
      <c r="H5" s="136"/>
      <c r="I5" s="136"/>
      <c r="J5" s="136"/>
      <c r="K5" s="136"/>
      <c r="L5" s="136"/>
      <c r="M5" s="136"/>
    </row>
    <row r="6" customFormat="false" ht="14.4" hidden="false" customHeight="false" outlineLevel="0" collapsed="false">
      <c r="A6" s="146" t="s">
        <v>814</v>
      </c>
      <c r="B6" s="147"/>
      <c r="C6" s="148"/>
      <c r="D6" s="148"/>
      <c r="E6" s="149" t="n">
        <v>4</v>
      </c>
      <c r="F6" s="150" t="n">
        <v>4</v>
      </c>
      <c r="G6" s="136"/>
      <c r="H6" s="136"/>
      <c r="I6" s="136"/>
      <c r="J6" s="136"/>
      <c r="K6" s="136"/>
      <c r="L6" s="136"/>
      <c r="M6" s="136"/>
    </row>
    <row r="7" customFormat="false" ht="14.4" hidden="false" customHeight="false" outlineLevel="0" collapsed="false">
      <c r="A7" s="146" t="s">
        <v>842</v>
      </c>
      <c r="B7" s="147"/>
      <c r="C7" s="148"/>
      <c r="D7" s="148" t="n">
        <v>3</v>
      </c>
      <c r="E7" s="149"/>
      <c r="F7" s="150" t="n">
        <v>3</v>
      </c>
      <c r="G7" s="136"/>
      <c r="H7" s="136"/>
      <c r="I7" s="136"/>
      <c r="J7" s="136"/>
      <c r="K7" s="136"/>
      <c r="L7" s="136"/>
      <c r="M7" s="136"/>
    </row>
    <row r="8" customFormat="false" ht="14.4" hidden="false" customHeight="false" outlineLevel="0" collapsed="false">
      <c r="A8" s="146" t="s">
        <v>778</v>
      </c>
      <c r="B8" s="147"/>
      <c r="C8" s="148" t="n">
        <v>2</v>
      </c>
      <c r="D8" s="148" t="n">
        <v>6</v>
      </c>
      <c r="E8" s="149" t="n">
        <v>7</v>
      </c>
      <c r="F8" s="150" t="n">
        <v>15</v>
      </c>
      <c r="G8" s="136"/>
      <c r="H8" s="136"/>
      <c r="I8" s="136"/>
      <c r="J8" s="136"/>
      <c r="K8" s="136"/>
      <c r="L8" s="136"/>
      <c r="M8" s="136"/>
    </row>
    <row r="9" customFormat="false" ht="14.4" hidden="false" customHeight="false" outlineLevel="0" collapsed="false">
      <c r="A9" s="146" t="s">
        <v>786</v>
      </c>
      <c r="B9" s="147"/>
      <c r="C9" s="148"/>
      <c r="D9" s="148" t="n">
        <v>12</v>
      </c>
      <c r="E9" s="149"/>
      <c r="F9" s="150" t="n">
        <v>12</v>
      </c>
      <c r="G9" s="136"/>
      <c r="H9" s="136"/>
      <c r="I9" s="136"/>
      <c r="J9" s="136"/>
      <c r="K9" s="136"/>
      <c r="L9" s="136"/>
      <c r="M9" s="136"/>
    </row>
    <row r="10" customFormat="false" ht="14.4" hidden="false" customHeight="false" outlineLevel="0" collapsed="false">
      <c r="A10" s="146" t="s">
        <v>822</v>
      </c>
      <c r="B10" s="147"/>
      <c r="C10" s="148" t="n">
        <v>1</v>
      </c>
      <c r="D10" s="148" t="n">
        <v>3</v>
      </c>
      <c r="E10" s="149" t="n">
        <v>8</v>
      </c>
      <c r="F10" s="150" t="n">
        <v>12</v>
      </c>
      <c r="G10" s="136"/>
      <c r="H10" s="136"/>
      <c r="I10" s="136"/>
      <c r="J10" s="136"/>
      <c r="K10" s="136"/>
      <c r="L10" s="136"/>
      <c r="M10" s="136"/>
    </row>
    <row r="11" customFormat="false" ht="14.4" hidden="false" customHeight="false" outlineLevel="0" collapsed="false">
      <c r="A11" s="146" t="s">
        <v>885</v>
      </c>
      <c r="B11" s="147"/>
      <c r="C11" s="148"/>
      <c r="D11" s="148" t="n">
        <v>1</v>
      </c>
      <c r="E11" s="149"/>
      <c r="F11" s="150" t="n">
        <v>1</v>
      </c>
      <c r="G11" s="136"/>
      <c r="H11" s="136"/>
      <c r="I11" s="136"/>
      <c r="J11" s="136"/>
      <c r="K11" s="136"/>
      <c r="L11" s="136"/>
      <c r="M11" s="136"/>
    </row>
    <row r="12" customFormat="false" ht="14.4" hidden="false" customHeight="false" outlineLevel="0" collapsed="false">
      <c r="A12" s="146" t="s">
        <v>795</v>
      </c>
      <c r="B12" s="147" t="n">
        <v>1</v>
      </c>
      <c r="C12" s="148"/>
      <c r="D12" s="148" t="n">
        <v>15</v>
      </c>
      <c r="E12" s="149" t="n">
        <v>25</v>
      </c>
      <c r="F12" s="150" t="n">
        <v>41</v>
      </c>
      <c r="G12" s="136"/>
      <c r="H12" s="136"/>
      <c r="I12" s="136"/>
      <c r="J12" s="136"/>
      <c r="K12" s="136"/>
      <c r="L12" s="136"/>
      <c r="M12" s="136"/>
    </row>
    <row r="13" customFormat="false" ht="14.4" hidden="false" customHeight="false" outlineLevel="0" collapsed="false">
      <c r="A13" s="146" t="s">
        <v>773</v>
      </c>
      <c r="B13" s="147" t="n">
        <v>5</v>
      </c>
      <c r="C13" s="148" t="n">
        <v>5</v>
      </c>
      <c r="D13" s="148" t="n">
        <v>35</v>
      </c>
      <c r="E13" s="149" t="n">
        <v>14</v>
      </c>
      <c r="F13" s="150" t="n">
        <v>59</v>
      </c>
      <c r="G13" s="136"/>
      <c r="H13" s="136"/>
      <c r="I13" s="136"/>
      <c r="J13" s="136"/>
      <c r="K13" s="136"/>
      <c r="L13" s="136"/>
      <c r="M13" s="136"/>
    </row>
    <row r="14" customFormat="false" ht="14.4" hidden="false" customHeight="false" outlineLevel="0" collapsed="false">
      <c r="A14" s="146" t="s">
        <v>874</v>
      </c>
      <c r="B14" s="147"/>
      <c r="C14" s="148"/>
      <c r="D14" s="148" t="n">
        <v>2</v>
      </c>
      <c r="E14" s="149"/>
      <c r="F14" s="150" t="n">
        <v>2</v>
      </c>
      <c r="G14" s="136"/>
      <c r="H14" s="136"/>
      <c r="I14" s="136"/>
      <c r="J14" s="136"/>
      <c r="K14" s="136"/>
      <c r="L14" s="136"/>
    </row>
    <row r="15" customFormat="false" ht="14.4" hidden="false" customHeight="false" outlineLevel="0" collapsed="false">
      <c r="A15" s="146" t="s">
        <v>820</v>
      </c>
      <c r="B15" s="138" t="n">
        <v>1</v>
      </c>
      <c r="C15" s="139"/>
      <c r="D15" s="139" t="n">
        <v>3</v>
      </c>
      <c r="E15" s="151" t="n">
        <v>2</v>
      </c>
      <c r="F15" s="152" t="n">
        <v>6</v>
      </c>
      <c r="G15" s="136"/>
      <c r="H15" s="136"/>
      <c r="I15" s="136"/>
      <c r="J15" s="136"/>
      <c r="K15" s="136"/>
      <c r="L15" s="136"/>
    </row>
    <row r="16" customFormat="false" ht="15" hidden="false" customHeight="true" outlineLevel="0" collapsed="false">
      <c r="A16" s="153" t="s">
        <v>746</v>
      </c>
      <c r="B16" s="154" t="n">
        <v>7</v>
      </c>
      <c r="C16" s="155" t="n">
        <v>8</v>
      </c>
      <c r="D16" s="155" t="n">
        <v>102</v>
      </c>
      <c r="E16" s="156" t="n">
        <v>64</v>
      </c>
      <c r="F16" s="157" t="n">
        <v>181</v>
      </c>
    </row>
    <row r="18" customFormat="false" ht="15" hidden="false" customHeight="true" outlineLevel="0" collapsed="false">
      <c r="A18" s="158" t="s">
        <v>763</v>
      </c>
      <c r="B18" s="32" t="s">
        <v>977</v>
      </c>
    </row>
    <row r="19" customFormat="false" ht="14.4" hidden="false" customHeight="false" outlineLevel="0" collapsed="false">
      <c r="K19" s="159"/>
    </row>
    <row r="20" customFormat="false" ht="14.4" hidden="false" customHeight="false" outlineLevel="0" collapsed="false">
      <c r="A20" s="132" t="s">
        <v>976</v>
      </c>
      <c r="B20" s="133" t="s">
        <v>759</v>
      </c>
      <c r="C20" s="134"/>
      <c r="D20" s="134"/>
      <c r="E20" s="134"/>
      <c r="F20" s="135"/>
      <c r="K20" s="159"/>
    </row>
    <row r="21" customFormat="false" ht="14.4" hidden="false" customHeight="false" outlineLevel="0" collapsed="false">
      <c r="A21" s="137" t="s">
        <v>762</v>
      </c>
      <c r="B21" s="138" t="s">
        <v>774</v>
      </c>
      <c r="C21" s="139" t="s">
        <v>784</v>
      </c>
      <c r="D21" s="139" t="s">
        <v>90</v>
      </c>
      <c r="E21" s="139" t="s">
        <v>865</v>
      </c>
      <c r="F21" s="140" t="s">
        <v>746</v>
      </c>
      <c r="K21" s="159"/>
    </row>
    <row r="22" customFormat="false" ht="14.4" hidden="false" customHeight="false" outlineLevel="0" collapsed="false">
      <c r="A22" s="141" t="s">
        <v>776</v>
      </c>
      <c r="B22" s="142" t="n">
        <v>31</v>
      </c>
      <c r="C22" s="143"/>
      <c r="D22" s="143"/>
      <c r="E22" s="144"/>
      <c r="F22" s="145" t="n">
        <v>31</v>
      </c>
      <c r="K22" s="159"/>
    </row>
    <row r="23" customFormat="false" ht="14.4" hidden="false" customHeight="false" outlineLevel="0" collapsed="false">
      <c r="A23" s="146" t="s">
        <v>781</v>
      </c>
      <c r="B23" s="147" t="n">
        <v>13</v>
      </c>
      <c r="C23" s="148" t="n">
        <v>1</v>
      </c>
      <c r="D23" s="148"/>
      <c r="E23" s="149"/>
      <c r="F23" s="150" t="n">
        <v>14</v>
      </c>
      <c r="K23" s="159"/>
    </row>
    <row r="24" customFormat="false" ht="14.4" hidden="false" customHeight="false" outlineLevel="0" collapsed="false">
      <c r="A24" s="146" t="s">
        <v>876</v>
      </c>
      <c r="B24" s="147"/>
      <c r="C24" s="148" t="n">
        <v>1</v>
      </c>
      <c r="D24" s="148"/>
      <c r="E24" s="149"/>
      <c r="F24" s="150" t="n">
        <v>1</v>
      </c>
      <c r="K24" s="159"/>
    </row>
    <row r="25" customFormat="false" ht="13.8" hidden="false" customHeight="false" outlineLevel="0" collapsed="false">
      <c r="A25" s="146" t="s">
        <v>815</v>
      </c>
      <c r="B25" s="147" t="n">
        <v>1</v>
      </c>
      <c r="C25" s="148" t="n">
        <v>16</v>
      </c>
      <c r="D25" s="148"/>
      <c r="E25" s="149"/>
      <c r="F25" s="150" t="n">
        <v>17</v>
      </c>
    </row>
    <row r="26" customFormat="false" ht="13.8" hidden="false" customHeight="false" outlineLevel="0" collapsed="false">
      <c r="A26" s="146" t="s">
        <v>866</v>
      </c>
      <c r="B26" s="147"/>
      <c r="C26" s="148" t="n">
        <v>2</v>
      </c>
      <c r="D26" s="148"/>
      <c r="E26" s="149" t="n">
        <v>3</v>
      </c>
      <c r="F26" s="150" t="n">
        <v>5</v>
      </c>
    </row>
    <row r="27" customFormat="false" ht="15" hidden="false" customHeight="true" outlineLevel="0" collapsed="false">
      <c r="A27" s="146" t="s">
        <v>802</v>
      </c>
      <c r="B27" s="147"/>
      <c r="C27" s="148" t="n">
        <v>2</v>
      </c>
      <c r="D27" s="148"/>
      <c r="E27" s="132" t="s">
        <v>976</v>
      </c>
      <c r="F27" s="133" t="s">
        <v>759</v>
      </c>
      <c r="G27" s="134"/>
      <c r="H27" s="134"/>
      <c r="I27" s="134"/>
      <c r="J27" s="135"/>
    </row>
    <row r="28" customFormat="false" ht="14.4" hidden="false" customHeight="false" outlineLevel="0" collapsed="false">
      <c r="A28" s="146" t="s">
        <v>783</v>
      </c>
      <c r="B28" s="147" t="n">
        <v>4</v>
      </c>
      <c r="C28" s="148" t="n">
        <v>7</v>
      </c>
      <c r="D28" s="148" t="n">
        <v>2</v>
      </c>
      <c r="E28" s="137" t="s">
        <v>762</v>
      </c>
      <c r="F28" s="138" t="s">
        <v>774</v>
      </c>
      <c r="G28" s="139" t="s">
        <v>784</v>
      </c>
      <c r="H28" s="139" t="s">
        <v>90</v>
      </c>
      <c r="I28" s="139" t="s">
        <v>865</v>
      </c>
      <c r="J28" s="140" t="s">
        <v>746</v>
      </c>
    </row>
    <row r="29" customFormat="false" ht="14.4" hidden="false" customHeight="false" outlineLevel="0" collapsed="false">
      <c r="A29" s="146" t="s">
        <v>53</v>
      </c>
      <c r="B29" s="138" t="n">
        <v>1</v>
      </c>
      <c r="C29" s="139" t="n">
        <v>1</v>
      </c>
      <c r="D29" s="139" t="n">
        <v>1</v>
      </c>
      <c r="E29" s="141" t="s">
        <v>776</v>
      </c>
      <c r="F29" s="142" t="n">
        <v>31</v>
      </c>
      <c r="G29" s="143"/>
      <c r="H29" s="143"/>
      <c r="I29" s="144"/>
      <c r="J29" s="145" t="n">
        <v>31</v>
      </c>
    </row>
    <row r="30" customFormat="false" ht="14.4" hidden="false" customHeight="false" outlineLevel="0" collapsed="false">
      <c r="A30" s="153" t="s">
        <v>746</v>
      </c>
      <c r="B30" s="154" t="n">
        <v>50</v>
      </c>
      <c r="C30" s="155" t="n">
        <v>30</v>
      </c>
      <c r="D30" s="155" t="n">
        <v>3</v>
      </c>
      <c r="E30" s="146" t="s">
        <v>781</v>
      </c>
      <c r="F30" s="147" t="n">
        <v>13</v>
      </c>
      <c r="G30" s="148" t="n">
        <v>1</v>
      </c>
      <c r="H30" s="148"/>
      <c r="I30" s="149"/>
      <c r="J30" s="150" t="n">
        <v>14</v>
      </c>
    </row>
    <row r="31" customFormat="false" ht="14.4" hidden="false" customHeight="false" outlineLevel="0" collapsed="false">
      <c r="A31" s="146" t="s">
        <v>69</v>
      </c>
      <c r="B31" s="150" t="n">
        <v>62</v>
      </c>
      <c r="D31" s="159"/>
      <c r="E31" s="146" t="s">
        <v>876</v>
      </c>
      <c r="F31" s="147"/>
      <c r="G31" s="148" t="n">
        <v>1</v>
      </c>
      <c r="H31" s="148"/>
      <c r="I31" s="149"/>
      <c r="J31" s="150" t="n">
        <v>1</v>
      </c>
    </row>
    <row r="32" customFormat="false" ht="13.8" hidden="false" customHeight="false" outlineLevel="0" collapsed="false">
      <c r="A32" s="146" t="s">
        <v>153</v>
      </c>
      <c r="B32" s="150" t="n">
        <v>59</v>
      </c>
      <c r="E32" s="146" t="s">
        <v>815</v>
      </c>
      <c r="F32" s="147" t="n">
        <v>1</v>
      </c>
      <c r="G32" s="148" t="n">
        <v>17</v>
      </c>
      <c r="H32" s="148"/>
      <c r="I32" s="149"/>
      <c r="J32" s="150" t="n">
        <v>18</v>
      </c>
    </row>
    <row r="33" customFormat="false" ht="13.8" hidden="false" customHeight="false" outlineLevel="0" collapsed="false">
      <c r="A33" s="146" t="s">
        <v>53</v>
      </c>
      <c r="B33" s="152" t="n">
        <v>24</v>
      </c>
      <c r="E33" s="146" t="s">
        <v>785</v>
      </c>
      <c r="F33" s="147"/>
      <c r="G33" s="148" t="n">
        <v>32</v>
      </c>
      <c r="H33" s="148" t="n">
        <v>2</v>
      </c>
      <c r="I33" s="149"/>
      <c r="J33" s="150" t="n">
        <v>34</v>
      </c>
    </row>
    <row r="34" customFormat="false" ht="13.8" hidden="false" customHeight="false" outlineLevel="0" collapsed="false">
      <c r="A34" s="153" t="s">
        <v>746</v>
      </c>
      <c r="B34" s="157" t="n">
        <v>181</v>
      </c>
      <c r="E34" s="146" t="s">
        <v>803</v>
      </c>
      <c r="F34" s="147" t="n">
        <v>1</v>
      </c>
      <c r="G34" s="148" t="n">
        <v>13</v>
      </c>
      <c r="H34" s="148" t="n">
        <v>2</v>
      </c>
      <c r="I34" s="149"/>
      <c r="J34" s="150" t="n">
        <v>16</v>
      </c>
    </row>
    <row r="35" customFormat="false" ht="13.8" hidden="false" customHeight="false" outlineLevel="0" collapsed="false">
      <c r="E35" s="146" t="s">
        <v>793</v>
      </c>
      <c r="F35" s="147" t="n">
        <v>13</v>
      </c>
      <c r="G35" s="148"/>
      <c r="H35" s="148"/>
      <c r="I35" s="149"/>
      <c r="J35" s="150" t="n">
        <v>13</v>
      </c>
    </row>
    <row r="36" customFormat="false" ht="13.8" hidden="false" customHeight="false" outlineLevel="0" collapsed="false">
      <c r="E36" s="146" t="s">
        <v>879</v>
      </c>
      <c r="F36" s="147"/>
      <c r="G36" s="148"/>
      <c r="H36" s="148"/>
      <c r="I36" s="149" t="n">
        <v>1</v>
      </c>
      <c r="J36" s="150" t="n">
        <v>1</v>
      </c>
    </row>
    <row r="37" customFormat="false" ht="13.8" hidden="false" customHeight="false" outlineLevel="0" collapsed="false">
      <c r="E37" s="146" t="s">
        <v>866</v>
      </c>
      <c r="F37" s="147"/>
      <c r="G37" s="148" t="n">
        <v>2</v>
      </c>
      <c r="H37" s="148"/>
      <c r="I37" s="149" t="n">
        <v>4</v>
      </c>
      <c r="J37" s="150" t="n">
        <v>6</v>
      </c>
    </row>
    <row r="38" customFormat="false" ht="13.8" hidden="false" customHeight="false" outlineLevel="0" collapsed="false">
      <c r="E38" s="146" t="s">
        <v>802</v>
      </c>
      <c r="F38" s="147"/>
      <c r="G38" s="148" t="n">
        <v>26</v>
      </c>
      <c r="H38" s="148" t="n">
        <v>1</v>
      </c>
      <c r="I38" s="149" t="n">
        <v>2</v>
      </c>
      <c r="J38" s="150" t="n">
        <v>29</v>
      </c>
    </row>
    <row r="39" customFormat="false" ht="13.8" hidden="false" customHeight="false" outlineLevel="0" collapsed="false">
      <c r="E39" s="146" t="s">
        <v>783</v>
      </c>
      <c r="F39" s="147" t="n">
        <v>4</v>
      </c>
      <c r="G39" s="148" t="n">
        <v>8</v>
      </c>
      <c r="H39" s="148" t="n">
        <v>2</v>
      </c>
      <c r="I39" s="149"/>
      <c r="J39" s="150" t="n">
        <v>14</v>
      </c>
    </row>
    <row r="40" customFormat="false" ht="13.8" hidden="false" customHeight="false" outlineLevel="0" collapsed="false">
      <c r="E40" s="146" t="s">
        <v>53</v>
      </c>
      <c r="F40" s="138" t="n">
        <v>1</v>
      </c>
      <c r="G40" s="139" t="n">
        <v>2</v>
      </c>
      <c r="H40" s="139" t="n">
        <v>1</v>
      </c>
      <c r="I40" s="151"/>
      <c r="J40" s="152" t="n">
        <v>4</v>
      </c>
    </row>
    <row r="41" customFormat="false" ht="13.8" hidden="false" customHeight="false" outlineLevel="0" collapsed="false">
      <c r="E41" s="153" t="s">
        <v>746</v>
      </c>
      <c r="F41" s="154" t="n">
        <v>64</v>
      </c>
      <c r="G41" s="155" t="n">
        <v>102</v>
      </c>
      <c r="H41" s="155" t="n">
        <v>8</v>
      </c>
      <c r="I41" s="156" t="n">
        <v>7</v>
      </c>
      <c r="J41" s="157" t="n">
        <v>181</v>
      </c>
    </row>
    <row r="43" customFormat="false" ht="15" hidden="false" customHeight="true" outlineLevel="0" collapsed="false">
      <c r="A43" s="158" t="s">
        <v>759</v>
      </c>
      <c r="B43" s="32" t="s">
        <v>743</v>
      </c>
    </row>
    <row r="45" customFormat="false" ht="13.8" hidden="false" customHeight="false" outlineLevel="0" collapsed="false">
      <c r="A45" s="132" t="s">
        <v>976</v>
      </c>
      <c r="B45" s="133" t="s">
        <v>20</v>
      </c>
      <c r="C45" s="134"/>
      <c r="D45" s="134"/>
      <c r="E45" s="134"/>
      <c r="F45" s="134"/>
      <c r="G45" s="134"/>
      <c r="H45" s="135"/>
    </row>
    <row r="46" customFormat="false" ht="13.8" hidden="false" customHeight="false" outlineLevel="0" collapsed="false">
      <c r="A46" s="137" t="s">
        <v>762</v>
      </c>
      <c r="B46" s="138" t="s">
        <v>119</v>
      </c>
      <c r="C46" s="139" t="s">
        <v>284</v>
      </c>
      <c r="D46" s="139" t="s">
        <v>86</v>
      </c>
      <c r="E46" s="139" t="s">
        <v>69</v>
      </c>
      <c r="F46" s="139" t="s">
        <v>153</v>
      </c>
      <c r="G46" s="139" t="s">
        <v>53</v>
      </c>
      <c r="H46" s="140" t="s">
        <v>746</v>
      </c>
    </row>
    <row r="47" customFormat="false" ht="14.4" hidden="false" customHeight="false" outlineLevel="0" collapsed="false">
      <c r="A47" s="141" t="s">
        <v>776</v>
      </c>
      <c r="B47" s="142"/>
      <c r="C47" s="143" t="n">
        <v>6</v>
      </c>
      <c r="D47" s="143"/>
      <c r="E47" s="143" t="n">
        <v>6</v>
      </c>
      <c r="F47" s="143" t="n">
        <v>12</v>
      </c>
      <c r="G47" s="144" t="n">
        <v>7</v>
      </c>
      <c r="H47" s="145" t="n">
        <v>31</v>
      </c>
      <c r="I47" s="160" t="n">
        <f aca="false">H47/$H$58</f>
        <v>0.17816091954023</v>
      </c>
    </row>
    <row r="48" customFormat="false" ht="14.4" hidden="false" customHeight="false" outlineLevel="0" collapsed="false">
      <c r="A48" s="146" t="s">
        <v>781</v>
      </c>
      <c r="B48" s="147" t="n">
        <v>1</v>
      </c>
      <c r="C48" s="148"/>
      <c r="D48" s="148" t="n">
        <v>1</v>
      </c>
      <c r="E48" s="148" t="n">
        <v>2</v>
      </c>
      <c r="F48" s="148" t="n">
        <v>7</v>
      </c>
      <c r="G48" s="149" t="n">
        <v>3</v>
      </c>
      <c r="H48" s="150" t="n">
        <v>14</v>
      </c>
      <c r="I48" s="160" t="n">
        <f aca="false">H48/$H$58</f>
        <v>0.0804597701149425</v>
      </c>
    </row>
    <row r="49" customFormat="false" ht="14.4" hidden="false" customHeight="false" outlineLevel="0" collapsed="false">
      <c r="A49" s="146" t="s">
        <v>876</v>
      </c>
      <c r="B49" s="147"/>
      <c r="C49" s="148"/>
      <c r="D49" s="148"/>
      <c r="E49" s="148"/>
      <c r="F49" s="148"/>
      <c r="G49" s="149" t="n">
        <v>1</v>
      </c>
      <c r="H49" s="150" t="n">
        <v>1</v>
      </c>
      <c r="I49" s="160" t="n">
        <f aca="false">H49/$H$58</f>
        <v>0.00574712643678161</v>
      </c>
    </row>
    <row r="50" customFormat="false" ht="14.4" hidden="false" customHeight="false" outlineLevel="0" collapsed="false">
      <c r="A50" s="146" t="s">
        <v>815</v>
      </c>
      <c r="B50" s="147"/>
      <c r="C50" s="148" t="n">
        <v>18</v>
      </c>
      <c r="D50" s="148"/>
      <c r="E50" s="148"/>
      <c r="F50" s="148"/>
      <c r="G50" s="149"/>
      <c r="H50" s="150" t="n">
        <v>18</v>
      </c>
      <c r="I50" s="160" t="n">
        <f aca="false">H50/$H$58</f>
        <v>0.103448275862069</v>
      </c>
    </row>
    <row r="51" customFormat="false" ht="14.4" hidden="false" customHeight="false" outlineLevel="0" collapsed="false">
      <c r="A51" s="146" t="s">
        <v>785</v>
      </c>
      <c r="B51" s="147"/>
      <c r="C51" s="148"/>
      <c r="D51" s="148"/>
      <c r="E51" s="148" t="n">
        <v>34</v>
      </c>
      <c r="F51" s="148"/>
      <c r="G51" s="149"/>
      <c r="H51" s="150" t="n">
        <v>34</v>
      </c>
      <c r="I51" s="160" t="n">
        <f aca="false">H51/$H$58</f>
        <v>0.195402298850575</v>
      </c>
    </row>
    <row r="52" customFormat="false" ht="14.4" hidden="false" customHeight="false" outlineLevel="0" collapsed="false">
      <c r="A52" s="146" t="s">
        <v>803</v>
      </c>
      <c r="B52" s="147"/>
      <c r="C52" s="148"/>
      <c r="D52" s="148"/>
      <c r="E52" s="148" t="n">
        <v>15</v>
      </c>
      <c r="F52" s="148"/>
      <c r="G52" s="149" t="n">
        <v>1</v>
      </c>
      <c r="H52" s="150" t="n">
        <v>16</v>
      </c>
      <c r="I52" s="160" t="n">
        <f aca="false">H52/$H$58</f>
        <v>0.0919540229885057</v>
      </c>
    </row>
    <row r="53" customFormat="false" ht="14.4" hidden="false" customHeight="false" outlineLevel="0" collapsed="false">
      <c r="A53" s="146" t="s">
        <v>793</v>
      </c>
      <c r="B53" s="147"/>
      <c r="C53" s="148" t="n">
        <v>2</v>
      </c>
      <c r="D53" s="148"/>
      <c r="E53" s="148" t="n">
        <v>1</v>
      </c>
      <c r="F53" s="148" t="n">
        <v>10</v>
      </c>
      <c r="G53" s="149"/>
      <c r="H53" s="150" t="n">
        <v>13</v>
      </c>
      <c r="I53" s="160" t="n">
        <f aca="false">H53/$H$58</f>
        <v>0.0747126436781609</v>
      </c>
    </row>
    <row r="54" customFormat="false" ht="14.4" hidden="false" customHeight="false" outlineLevel="0" collapsed="false">
      <c r="A54" s="146" t="s">
        <v>866</v>
      </c>
      <c r="B54" s="147"/>
      <c r="C54" s="148"/>
      <c r="D54" s="148"/>
      <c r="E54" s="148" t="n">
        <v>1</v>
      </c>
      <c r="F54" s="148"/>
      <c r="G54" s="149" t="n">
        <v>1</v>
      </c>
      <c r="H54" s="150" t="n">
        <v>2</v>
      </c>
      <c r="I54" s="160" t="n">
        <f aca="false">H54/$H$58</f>
        <v>0.0114942528735632</v>
      </c>
    </row>
    <row r="55" customFormat="false" ht="14.4" hidden="false" customHeight="false" outlineLevel="0" collapsed="false">
      <c r="A55" s="146" t="s">
        <v>802</v>
      </c>
      <c r="B55" s="147"/>
      <c r="C55" s="148" t="n">
        <v>1</v>
      </c>
      <c r="D55" s="148"/>
      <c r="E55" s="148"/>
      <c r="F55" s="148" t="n">
        <v>26</v>
      </c>
      <c r="G55" s="149"/>
      <c r="H55" s="150" t="n">
        <v>27</v>
      </c>
      <c r="I55" s="160" t="n">
        <f aca="false">H55/$H$58</f>
        <v>0.155172413793103</v>
      </c>
    </row>
    <row r="56" customFormat="false" ht="14.4" hidden="false" customHeight="false" outlineLevel="0" collapsed="false">
      <c r="A56" s="146" t="s">
        <v>783</v>
      </c>
      <c r="B56" s="147"/>
      <c r="C56" s="148"/>
      <c r="D56" s="148" t="n">
        <v>6</v>
      </c>
      <c r="E56" s="148" t="n">
        <v>3</v>
      </c>
      <c r="F56" s="148" t="n">
        <v>2</v>
      </c>
      <c r="G56" s="149" t="n">
        <v>3</v>
      </c>
      <c r="H56" s="150" t="n">
        <v>14</v>
      </c>
      <c r="I56" s="160" t="n">
        <f aca="false">H56/$H$58</f>
        <v>0.0804597701149425</v>
      </c>
    </row>
    <row r="57" customFormat="false" ht="14.4" hidden="false" customHeight="false" outlineLevel="0" collapsed="false">
      <c r="A57" s="146" t="s">
        <v>53</v>
      </c>
      <c r="B57" s="138"/>
      <c r="C57" s="139"/>
      <c r="D57" s="139" t="n">
        <v>1</v>
      </c>
      <c r="E57" s="139"/>
      <c r="F57" s="139"/>
      <c r="G57" s="151" t="n">
        <v>3</v>
      </c>
      <c r="H57" s="152" t="n">
        <v>4</v>
      </c>
      <c r="I57" s="160" t="n">
        <f aca="false">H57/$H$58</f>
        <v>0.0229885057471264</v>
      </c>
    </row>
    <row r="58" customFormat="false" ht="14.4" hidden="false" customHeight="false" outlineLevel="0" collapsed="false">
      <c r="A58" s="153" t="s">
        <v>746</v>
      </c>
      <c r="B58" s="154" t="n">
        <v>1</v>
      </c>
      <c r="C58" s="155" t="n">
        <v>27</v>
      </c>
      <c r="D58" s="155" t="n">
        <v>8</v>
      </c>
      <c r="E58" s="155" t="n">
        <v>62</v>
      </c>
      <c r="F58" s="155" t="n">
        <v>57</v>
      </c>
      <c r="G58" s="156" t="n">
        <v>19</v>
      </c>
      <c r="H58" s="157" t="n">
        <v>174</v>
      </c>
      <c r="I58" s="160" t="n">
        <f aca="false">H58/$H$58</f>
        <v>1</v>
      </c>
    </row>
    <row r="59" customFormat="false" ht="14.4" hidden="false" customHeight="false" outlineLevel="0" collapsed="false">
      <c r="B59" s="160" t="n">
        <f aca="false">B58/$H$58</f>
        <v>0.00574712643678161</v>
      </c>
      <c r="C59" s="160" t="n">
        <f aca="false">C58/$H$58</f>
        <v>0.155172413793103</v>
      </c>
      <c r="D59" s="160" t="n">
        <f aca="false">D58/$H$58</f>
        <v>0.0459770114942529</v>
      </c>
      <c r="E59" s="160" t="n">
        <f aca="false">E58/$H$58</f>
        <v>0.35632183908046</v>
      </c>
      <c r="F59" s="160" t="n">
        <f aca="false">F58/$H$58</f>
        <v>0.327586206896552</v>
      </c>
      <c r="G59" s="160" t="n">
        <f aca="false">G58/$H$58</f>
        <v>0.109195402298851</v>
      </c>
      <c r="H59" s="160" t="n">
        <f aca="false">H58/$H$58</f>
        <v>1</v>
      </c>
    </row>
    <row r="61" customFormat="false" ht="13.8" hidden="false" customHeight="false" outlineLevel="0" collapsed="false">
      <c r="A61" s="132" t="s">
        <v>976</v>
      </c>
      <c r="B61" s="133" t="s">
        <v>759</v>
      </c>
      <c r="C61" s="134"/>
      <c r="D61" s="134"/>
      <c r="E61" s="134"/>
      <c r="F61" s="135"/>
    </row>
    <row r="62" customFormat="false" ht="13.8" hidden="false" customHeight="false" outlineLevel="0" collapsed="false">
      <c r="A62" s="137" t="s">
        <v>758</v>
      </c>
      <c r="B62" s="138" t="s">
        <v>865</v>
      </c>
      <c r="C62" s="139" t="s">
        <v>90</v>
      </c>
      <c r="D62" s="139" t="s">
        <v>784</v>
      </c>
      <c r="E62" s="139" t="s">
        <v>774</v>
      </c>
      <c r="F62" s="140" t="s">
        <v>746</v>
      </c>
    </row>
    <row r="63" customFormat="false" ht="13.8" hidden="false" customHeight="false" outlineLevel="0" collapsed="false">
      <c r="A63" s="141" t="s">
        <v>349</v>
      </c>
      <c r="B63" s="142"/>
      <c r="C63" s="143"/>
      <c r="D63" s="143" t="n">
        <v>6</v>
      </c>
      <c r="E63" s="144" t="n">
        <v>1</v>
      </c>
      <c r="F63" s="145" t="n">
        <v>7</v>
      </c>
    </row>
    <row r="64" customFormat="false" ht="13.8" hidden="false" customHeight="false" outlineLevel="0" collapsed="false">
      <c r="A64" s="146" t="s">
        <v>85</v>
      </c>
      <c r="B64" s="147"/>
      <c r="C64" s="148" t="n">
        <v>1</v>
      </c>
      <c r="D64" s="148" t="n">
        <v>12</v>
      </c>
      <c r="E64" s="149" t="n">
        <v>5</v>
      </c>
      <c r="F64" s="150" t="n">
        <v>18</v>
      </c>
    </row>
    <row r="65" customFormat="false" ht="13.8" hidden="false" customHeight="false" outlineLevel="0" collapsed="false">
      <c r="A65" s="146" t="s">
        <v>68</v>
      </c>
      <c r="B65" s="147"/>
      <c r="C65" s="148" t="n">
        <v>2</v>
      </c>
      <c r="D65" s="148" t="n">
        <v>13</v>
      </c>
      <c r="E65" s="149" t="n">
        <v>7</v>
      </c>
      <c r="F65" s="150" t="n">
        <v>22</v>
      </c>
    </row>
    <row r="66" customFormat="false" ht="13.8" hidden="false" customHeight="false" outlineLevel="0" collapsed="false">
      <c r="A66" s="146" t="s">
        <v>643</v>
      </c>
      <c r="B66" s="147" t="n">
        <v>1</v>
      </c>
      <c r="C66" s="148"/>
      <c r="D66" s="148"/>
      <c r="E66" s="149"/>
      <c r="F66" s="150" t="n">
        <v>1</v>
      </c>
    </row>
    <row r="67" customFormat="false" ht="13.8" hidden="false" customHeight="false" outlineLevel="0" collapsed="false">
      <c r="A67" s="146" t="s">
        <v>54</v>
      </c>
      <c r="B67" s="147" t="n">
        <v>4</v>
      </c>
      <c r="C67" s="148" t="n">
        <v>4</v>
      </c>
      <c r="D67" s="148" t="n">
        <v>38</v>
      </c>
      <c r="E67" s="149" t="n">
        <v>15</v>
      </c>
      <c r="F67" s="150" t="n">
        <v>61</v>
      </c>
    </row>
    <row r="68" customFormat="false" ht="13.8" hidden="false" customHeight="false" outlineLevel="0" collapsed="false">
      <c r="A68" s="146" t="s">
        <v>624</v>
      </c>
      <c r="B68" s="147"/>
      <c r="C68" s="148"/>
      <c r="D68" s="148" t="n">
        <v>2</v>
      </c>
      <c r="E68" s="149"/>
      <c r="F68" s="150" t="n">
        <v>2</v>
      </c>
    </row>
    <row r="69" customFormat="false" ht="13.8" hidden="false" customHeight="false" outlineLevel="0" collapsed="false">
      <c r="A69" s="146" t="s">
        <v>316</v>
      </c>
      <c r="B69" s="147"/>
      <c r="C69" s="148" t="n">
        <v>1</v>
      </c>
      <c r="D69" s="148" t="n">
        <v>4</v>
      </c>
      <c r="E69" s="149" t="n">
        <v>8</v>
      </c>
      <c r="F69" s="150" t="n">
        <v>13</v>
      </c>
    </row>
    <row r="70" customFormat="false" ht="13.8" hidden="false" customHeight="false" outlineLevel="0" collapsed="false">
      <c r="A70" s="146" t="s">
        <v>151</v>
      </c>
      <c r="B70" s="147" t="n">
        <v>1</v>
      </c>
      <c r="C70" s="148"/>
      <c r="D70" s="148" t="n">
        <v>21</v>
      </c>
      <c r="E70" s="149" t="n">
        <v>26</v>
      </c>
      <c r="F70" s="150" t="n">
        <v>48</v>
      </c>
    </row>
    <row r="71" customFormat="false" ht="13.8" hidden="false" customHeight="false" outlineLevel="0" collapsed="false">
      <c r="A71" s="146" t="s">
        <v>309</v>
      </c>
      <c r="B71" s="138" t="n">
        <v>1</v>
      </c>
      <c r="C71" s="139"/>
      <c r="D71" s="139" t="n">
        <v>6</v>
      </c>
      <c r="E71" s="151" t="n">
        <v>2</v>
      </c>
      <c r="F71" s="152" t="n">
        <v>9</v>
      </c>
    </row>
    <row r="72" customFormat="false" ht="13.8" hidden="false" customHeight="false" outlineLevel="0" collapsed="false">
      <c r="A72" s="153" t="s">
        <v>746</v>
      </c>
      <c r="B72" s="154" t="n">
        <v>7</v>
      </c>
      <c r="C72" s="155" t="n">
        <v>8</v>
      </c>
      <c r="D72" s="155" t="n">
        <v>102</v>
      </c>
      <c r="E72" s="156" t="n">
        <v>64</v>
      </c>
      <c r="F72" s="157" t="n">
        <v>181</v>
      </c>
    </row>
    <row r="73" customFormat="false" ht="15" hidden="false" customHeight="true" outlineLevel="0" collapsed="false">
      <c r="A73" s="158" t="s">
        <v>763</v>
      </c>
      <c r="B73" s="32" t="s">
        <v>93</v>
      </c>
    </row>
    <row r="74" customFormat="false" ht="15" hidden="false" customHeight="true" outlineLevel="0" collapsed="false">
      <c r="A74" s="158" t="s">
        <v>766</v>
      </c>
      <c r="B74" s="32" t="s">
        <v>743</v>
      </c>
    </row>
    <row r="76" customFormat="false" ht="13.8" hidden="false" customHeight="false" outlineLevel="0" collapsed="false">
      <c r="A76" s="132" t="s">
        <v>976</v>
      </c>
      <c r="B76" s="133" t="s">
        <v>10</v>
      </c>
      <c r="C76" s="134"/>
      <c r="D76" s="134"/>
      <c r="E76" s="134"/>
      <c r="F76" s="134"/>
      <c r="G76" s="135"/>
    </row>
    <row r="77" customFormat="false" ht="14.4" hidden="false" customHeight="false" outlineLevel="0" collapsed="false">
      <c r="A77" s="137" t="s">
        <v>749</v>
      </c>
      <c r="B77" s="138" t="s">
        <v>66</v>
      </c>
      <c r="C77" s="139" t="s">
        <v>51</v>
      </c>
      <c r="D77" s="139" t="s">
        <v>666</v>
      </c>
      <c r="E77" s="139" t="s">
        <v>577</v>
      </c>
      <c r="F77" s="139" t="s">
        <v>566</v>
      </c>
      <c r="G77" s="140" t="s">
        <v>746</v>
      </c>
      <c r="L77" s="161" t="str">
        <f aca="false">B77</f>
        <v>USSR</v>
      </c>
      <c r="M77" s="161" t="str">
        <f aca="false">C77</f>
        <v>USA</v>
      </c>
      <c r="N77" s="161" t="str">
        <f aca="false">D77</f>
        <v>Israel</v>
      </c>
      <c r="O77" s="161" t="str">
        <f aca="false">E77</f>
        <v>India</v>
      </c>
      <c r="P77" s="161" t="str">
        <f aca="false">F77</f>
        <v>China</v>
      </c>
      <c r="Q77" s="162" t="str">
        <f aca="false">G77</f>
        <v>Total Result</v>
      </c>
      <c r="R77" s="162" t="n">
        <f aca="false">H77</f>
        <v>0</v>
      </c>
      <c r="S77" s="162" t="n">
        <f aca="false">I77</f>
        <v>0</v>
      </c>
      <c r="U77" s="162" t="n">
        <f aca="false">K77</f>
        <v>0</v>
      </c>
    </row>
    <row r="78" customFormat="false" ht="14.4" hidden="false" customHeight="false" outlineLevel="0" collapsed="false">
      <c r="A78" s="141" t="n">
        <v>1964</v>
      </c>
      <c r="B78" s="142"/>
      <c r="C78" s="143" t="n">
        <v>2</v>
      </c>
      <c r="D78" s="143"/>
      <c r="E78" s="143"/>
      <c r="F78" s="144"/>
      <c r="G78" s="145" t="n">
        <v>2</v>
      </c>
      <c r="L78" s="162" t="n">
        <f aca="false">SUM(B$78:B78)</f>
        <v>0</v>
      </c>
      <c r="M78" s="162" t="n">
        <f aca="false">SUM(C$78:C78)</f>
        <v>2</v>
      </c>
      <c r="N78" s="162" t="n">
        <f aca="false">SUM(D$78:D78)</f>
        <v>0</v>
      </c>
      <c r="O78" s="162" t="n">
        <f aca="false">SUM(E$78:E78)</f>
        <v>0</v>
      </c>
      <c r="P78" s="162" t="n">
        <f aca="false">SUM(F$78:F78)</f>
        <v>0</v>
      </c>
      <c r="Q78" s="162" t="n">
        <f aca="false">SUM(G$78:G78)</f>
        <v>2</v>
      </c>
      <c r="R78" s="162" t="n">
        <f aca="false">SUM(H$78:H78)</f>
        <v>0</v>
      </c>
      <c r="S78" s="162" t="n">
        <f aca="false">SUM(I$78:I78)</f>
        <v>0</v>
      </c>
    </row>
    <row r="79" customFormat="false" ht="14.4" hidden="false" customHeight="false" outlineLevel="0" collapsed="false">
      <c r="A79" s="146" t="n">
        <v>1965</v>
      </c>
      <c r="B79" s="147"/>
      <c r="C79" s="148" t="n">
        <v>2</v>
      </c>
      <c r="D79" s="148"/>
      <c r="E79" s="148"/>
      <c r="F79" s="149"/>
      <c r="G79" s="150" t="n">
        <v>2</v>
      </c>
      <c r="L79" s="162" t="n">
        <f aca="false">SUM(B$78:B79)</f>
        <v>0</v>
      </c>
      <c r="M79" s="162" t="n">
        <f aca="false">SUM(C$78:C79)</f>
        <v>4</v>
      </c>
      <c r="N79" s="162" t="n">
        <f aca="false">SUM(D$78:D79)</f>
        <v>0</v>
      </c>
      <c r="O79" s="162" t="n">
        <f aca="false">SUM(E$78:E79)</f>
        <v>0</v>
      </c>
      <c r="P79" s="162" t="n">
        <f aca="false">SUM(F$78:F79)</f>
        <v>0</v>
      </c>
      <c r="Q79" s="162" t="n">
        <f aca="false">SUM(G$78:G79)</f>
        <v>4</v>
      </c>
      <c r="R79" s="162" t="n">
        <f aca="false">SUM(H$78:H79)</f>
        <v>0</v>
      </c>
      <c r="S79" s="162" t="n">
        <f aca="false">SUM(I$78:I79)</f>
        <v>0</v>
      </c>
    </row>
    <row r="80" customFormat="false" ht="14.4" hidden="false" customHeight="false" outlineLevel="0" collapsed="false">
      <c r="A80" s="146" t="n">
        <v>1966</v>
      </c>
      <c r="B80" s="147"/>
      <c r="C80" s="148" t="n">
        <v>1</v>
      </c>
      <c r="D80" s="148"/>
      <c r="E80" s="148"/>
      <c r="F80" s="149"/>
      <c r="G80" s="150" t="n">
        <v>1</v>
      </c>
      <c r="L80" s="162" t="n">
        <f aca="false">SUM(B$78:B80)</f>
        <v>0</v>
      </c>
      <c r="M80" s="162" t="n">
        <f aca="false">SUM(C$78:C80)</f>
        <v>5</v>
      </c>
      <c r="N80" s="162" t="n">
        <f aca="false">SUM(D$78:D80)</f>
        <v>0</v>
      </c>
      <c r="O80" s="162" t="n">
        <f aca="false">SUM(E$78:E80)</f>
        <v>0</v>
      </c>
      <c r="P80" s="162" t="n">
        <f aca="false">SUM(F$78:F80)</f>
        <v>0</v>
      </c>
      <c r="Q80" s="162" t="n">
        <f aca="false">SUM(G$78:G80)</f>
        <v>5</v>
      </c>
      <c r="R80" s="162" t="n">
        <f aca="false">SUM(H$78:H80)</f>
        <v>0</v>
      </c>
      <c r="S80" s="162" t="n">
        <f aca="false">SUM(I$78:I80)</f>
        <v>0</v>
      </c>
    </row>
    <row r="81" customFormat="false" ht="14.4" hidden="false" customHeight="false" outlineLevel="0" collapsed="false">
      <c r="A81" s="146" t="n">
        <v>1967</v>
      </c>
      <c r="B81" s="147"/>
      <c r="C81" s="148" t="n">
        <v>3</v>
      </c>
      <c r="D81" s="148"/>
      <c r="E81" s="148"/>
      <c r="F81" s="149"/>
      <c r="G81" s="150" t="n">
        <v>3</v>
      </c>
      <c r="L81" s="162" t="n">
        <f aca="false">SUM(B$78:B81)</f>
        <v>0</v>
      </c>
      <c r="M81" s="162" t="n">
        <f aca="false">SUM(C$78:C81)</f>
        <v>8</v>
      </c>
      <c r="N81" s="162" t="n">
        <f aca="false">SUM(D$78:D81)</f>
        <v>0</v>
      </c>
      <c r="O81" s="162" t="n">
        <f aca="false">SUM(E$78:E81)</f>
        <v>0</v>
      </c>
      <c r="P81" s="162" t="n">
        <f aca="false">SUM(F$78:F81)</f>
        <v>0</v>
      </c>
      <c r="Q81" s="162" t="n">
        <f aca="false">SUM(G$78:G81)</f>
        <v>8</v>
      </c>
      <c r="R81" s="162" t="n">
        <f aca="false">SUM(H$78:H81)</f>
        <v>0</v>
      </c>
      <c r="S81" s="162" t="n">
        <f aca="false">SUM(I$78:I81)</f>
        <v>0</v>
      </c>
    </row>
    <row r="82" customFormat="false" ht="14.4" hidden="false" customHeight="false" outlineLevel="0" collapsed="false">
      <c r="A82" s="146" t="n">
        <v>1968</v>
      </c>
      <c r="B82" s="147"/>
      <c r="C82" s="148" t="n">
        <v>1</v>
      </c>
      <c r="D82" s="148"/>
      <c r="E82" s="148"/>
      <c r="F82" s="149"/>
      <c r="G82" s="150" t="n">
        <v>1</v>
      </c>
      <c r="L82" s="162" t="n">
        <f aca="false">SUM(B$78:B82)</f>
        <v>0</v>
      </c>
      <c r="M82" s="162" t="n">
        <f aca="false">SUM(C$78:C82)</f>
        <v>9</v>
      </c>
      <c r="N82" s="162" t="n">
        <f aca="false">SUM(D$78:D82)</f>
        <v>0</v>
      </c>
      <c r="O82" s="162" t="n">
        <f aca="false">SUM(E$78:E82)</f>
        <v>0</v>
      </c>
      <c r="P82" s="162" t="n">
        <f aca="false">SUM(F$78:F82)</f>
        <v>0</v>
      </c>
      <c r="Q82" s="162" t="n">
        <f aca="false">SUM(G$78:G82)</f>
        <v>9</v>
      </c>
      <c r="R82" s="162" t="n">
        <f aca="false">SUM(H$78:H82)</f>
        <v>0</v>
      </c>
      <c r="S82" s="162" t="n">
        <f aca="false">SUM(I$78:I82)</f>
        <v>0</v>
      </c>
    </row>
    <row r="83" customFormat="false" ht="14.4" hidden="false" customHeight="false" outlineLevel="0" collapsed="false">
      <c r="A83" s="146" t="n">
        <v>1969</v>
      </c>
      <c r="B83" s="147"/>
      <c r="C83" s="148" t="n">
        <v>2</v>
      </c>
      <c r="D83" s="148"/>
      <c r="E83" s="148"/>
      <c r="F83" s="149"/>
      <c r="G83" s="150" t="n">
        <v>2</v>
      </c>
      <c r="L83" s="162" t="n">
        <f aca="false">SUM(B$78:B83)</f>
        <v>0</v>
      </c>
      <c r="M83" s="162" t="n">
        <f aca="false">SUM(C$78:C83)</f>
        <v>11</v>
      </c>
      <c r="N83" s="162" t="n">
        <f aca="false">SUM(D$78:D83)</f>
        <v>0</v>
      </c>
      <c r="O83" s="162" t="n">
        <f aca="false">SUM(E$78:E83)</f>
        <v>0</v>
      </c>
      <c r="P83" s="162" t="n">
        <f aca="false">SUM(F$78:F83)</f>
        <v>0</v>
      </c>
      <c r="Q83" s="162" t="n">
        <f aca="false">SUM(G$78:G83)</f>
        <v>11</v>
      </c>
      <c r="R83" s="162" t="n">
        <f aca="false">SUM(H$78:H83)</f>
        <v>0</v>
      </c>
      <c r="S83" s="162" t="n">
        <f aca="false">SUM(I$78:I83)</f>
        <v>0</v>
      </c>
    </row>
    <row r="84" customFormat="false" ht="14.4" hidden="false" customHeight="false" outlineLevel="0" collapsed="false">
      <c r="A84" s="146" t="n">
        <v>1970</v>
      </c>
      <c r="B84" s="147" t="n">
        <v>3</v>
      </c>
      <c r="C84" s="148" t="n">
        <v>1</v>
      </c>
      <c r="D84" s="148"/>
      <c r="E84" s="148"/>
      <c r="F84" s="149"/>
      <c r="G84" s="150" t="n">
        <v>4</v>
      </c>
      <c r="L84" s="162" t="n">
        <f aca="false">SUM(B$78:B84)</f>
        <v>3</v>
      </c>
      <c r="M84" s="162" t="n">
        <f aca="false">SUM(C$78:C84)</f>
        <v>12</v>
      </c>
      <c r="N84" s="162" t="n">
        <f aca="false">SUM(D$78:D84)</f>
        <v>0</v>
      </c>
      <c r="O84" s="162" t="n">
        <f aca="false">SUM(E$78:E84)</f>
        <v>0</v>
      </c>
      <c r="P84" s="162" t="n">
        <f aca="false">SUM(F$78:F84)</f>
        <v>0</v>
      </c>
      <c r="Q84" s="162" t="n">
        <f aca="false">SUM(G$78:G84)</f>
        <v>15</v>
      </c>
      <c r="R84" s="162" t="n">
        <f aca="false">SUM(H$78:H84)</f>
        <v>0</v>
      </c>
      <c r="S84" s="162" t="n">
        <f aca="false">SUM(I$78:I84)</f>
        <v>0</v>
      </c>
    </row>
    <row r="85" customFormat="false" ht="14.4" hidden="false" customHeight="false" outlineLevel="0" collapsed="false">
      <c r="A85" s="146" t="n">
        <v>1971</v>
      </c>
      <c r="B85" s="147"/>
      <c r="C85" s="148" t="n">
        <v>5</v>
      </c>
      <c r="D85" s="148"/>
      <c r="E85" s="148"/>
      <c r="F85" s="149"/>
      <c r="G85" s="150" t="n">
        <v>5</v>
      </c>
      <c r="L85" s="162" t="n">
        <f aca="false">SUM(B$78:B85)</f>
        <v>3</v>
      </c>
      <c r="M85" s="162" t="n">
        <f aca="false">SUM(C$78:C85)</f>
        <v>17</v>
      </c>
      <c r="N85" s="162" t="n">
        <f aca="false">SUM(D$78:D85)</f>
        <v>0</v>
      </c>
      <c r="O85" s="162" t="n">
        <f aca="false">SUM(E$78:E85)</f>
        <v>0</v>
      </c>
      <c r="P85" s="162" t="n">
        <f aca="false">SUM(F$78:F85)</f>
        <v>0</v>
      </c>
      <c r="Q85" s="162" t="n">
        <f aca="false">SUM(G$78:G85)</f>
        <v>20</v>
      </c>
      <c r="R85" s="162" t="n">
        <f aca="false">SUM(H$78:H85)</f>
        <v>0</v>
      </c>
      <c r="S85" s="162" t="n">
        <f aca="false">SUM(I$78:I85)</f>
        <v>0</v>
      </c>
    </row>
    <row r="86" customFormat="false" ht="14.4" hidden="false" customHeight="false" outlineLevel="0" collapsed="false">
      <c r="A86" s="146" t="n">
        <v>1972</v>
      </c>
      <c r="B86" s="147" t="n">
        <v>1</v>
      </c>
      <c r="C86" s="148" t="n">
        <v>5</v>
      </c>
      <c r="D86" s="148"/>
      <c r="E86" s="148"/>
      <c r="F86" s="149"/>
      <c r="G86" s="150" t="n">
        <v>6</v>
      </c>
      <c r="L86" s="162" t="n">
        <f aca="false">SUM(B$78:B86)</f>
        <v>4</v>
      </c>
      <c r="M86" s="162" t="n">
        <f aca="false">SUM(C$78:C86)</f>
        <v>22</v>
      </c>
      <c r="N86" s="162" t="n">
        <f aca="false">SUM(D$78:D86)</f>
        <v>0</v>
      </c>
      <c r="O86" s="162" t="n">
        <f aca="false">SUM(E$78:E86)</f>
        <v>0</v>
      </c>
      <c r="P86" s="162" t="n">
        <f aca="false">SUM(F$78:F86)</f>
        <v>0</v>
      </c>
      <c r="Q86" s="162" t="n">
        <f aca="false">SUM(G$78:G86)</f>
        <v>26</v>
      </c>
      <c r="R86" s="162" t="n">
        <f aca="false">SUM(H$78:H86)</f>
        <v>0</v>
      </c>
      <c r="S86" s="162" t="n">
        <f aca="false">SUM(I$78:I86)</f>
        <v>0</v>
      </c>
    </row>
    <row r="87" customFormat="false" ht="14.4" hidden="false" customHeight="false" outlineLevel="0" collapsed="false">
      <c r="A87" s="146" t="n">
        <v>1973</v>
      </c>
      <c r="B87" s="147" t="n">
        <v>2</v>
      </c>
      <c r="C87" s="148"/>
      <c r="D87" s="148"/>
      <c r="E87" s="148"/>
      <c r="F87" s="149"/>
      <c r="G87" s="150" t="n">
        <v>2</v>
      </c>
      <c r="L87" s="162" t="n">
        <f aca="false">SUM(B$78:B87)</f>
        <v>6</v>
      </c>
      <c r="M87" s="162" t="n">
        <f aca="false">SUM(C$78:C87)</f>
        <v>22</v>
      </c>
      <c r="N87" s="162" t="n">
        <f aca="false">SUM(D$78:D87)</f>
        <v>0</v>
      </c>
      <c r="O87" s="162" t="n">
        <f aca="false">SUM(E$78:E87)</f>
        <v>0</v>
      </c>
      <c r="P87" s="162" t="n">
        <f aca="false">SUM(F$78:F87)</f>
        <v>0</v>
      </c>
      <c r="Q87" s="162" t="n">
        <f aca="false">SUM(G$78:G87)</f>
        <v>28</v>
      </c>
      <c r="R87" s="162" t="n">
        <f aca="false">SUM(H$78:H87)</f>
        <v>0</v>
      </c>
      <c r="S87" s="162" t="n">
        <f aca="false">SUM(I$78:I87)</f>
        <v>0</v>
      </c>
    </row>
    <row r="88" customFormat="false" ht="14.4" hidden="false" customHeight="false" outlineLevel="0" collapsed="false">
      <c r="A88" s="146" t="n">
        <v>1974</v>
      </c>
      <c r="B88" s="147" t="n">
        <v>1</v>
      </c>
      <c r="C88" s="148"/>
      <c r="D88" s="148"/>
      <c r="E88" s="148"/>
      <c r="F88" s="149"/>
      <c r="G88" s="150" t="n">
        <v>1</v>
      </c>
      <c r="L88" s="162" t="n">
        <f aca="false">SUM(B$78:B88)</f>
        <v>7</v>
      </c>
      <c r="M88" s="162" t="n">
        <f aca="false">SUM(C$78:C88)</f>
        <v>22</v>
      </c>
      <c r="N88" s="162" t="n">
        <f aca="false">SUM(D$78:D88)</f>
        <v>0</v>
      </c>
      <c r="O88" s="162" t="n">
        <f aca="false">SUM(E$78:E88)</f>
        <v>0</v>
      </c>
      <c r="P88" s="162" t="n">
        <f aca="false">SUM(F$78:F88)</f>
        <v>0</v>
      </c>
      <c r="Q88" s="162" t="n">
        <f aca="false">SUM(G$78:G88)</f>
        <v>29</v>
      </c>
      <c r="R88" s="162" t="n">
        <f aca="false">SUM(H$78:H88)</f>
        <v>0</v>
      </c>
      <c r="S88" s="162" t="n">
        <f aca="false">SUM(I$78:I88)</f>
        <v>0</v>
      </c>
    </row>
    <row r="89" customFormat="false" ht="14.4" hidden="false" customHeight="false" outlineLevel="0" collapsed="false">
      <c r="A89" s="146" t="n">
        <v>1976</v>
      </c>
      <c r="B89" s="147" t="n">
        <v>1</v>
      </c>
      <c r="C89" s="148"/>
      <c r="D89" s="148"/>
      <c r="E89" s="148"/>
      <c r="F89" s="149"/>
      <c r="G89" s="150" t="n">
        <v>1</v>
      </c>
      <c r="L89" s="162" t="n">
        <f aca="false">SUM(B$78:B89)</f>
        <v>8</v>
      </c>
      <c r="M89" s="162" t="n">
        <f aca="false">SUM(C$78:C89)</f>
        <v>22</v>
      </c>
      <c r="N89" s="162" t="n">
        <f aca="false">SUM(D$78:D89)</f>
        <v>0</v>
      </c>
      <c r="O89" s="162" t="n">
        <f aca="false">SUM(E$78:E89)</f>
        <v>0</v>
      </c>
      <c r="P89" s="162" t="n">
        <f aca="false">SUM(F$78:F89)</f>
        <v>0</v>
      </c>
      <c r="Q89" s="162" t="n">
        <f aca="false">SUM(G$78:G89)</f>
        <v>30</v>
      </c>
      <c r="R89" s="162" t="n">
        <f aca="false">SUM(H$78:H89)</f>
        <v>0</v>
      </c>
      <c r="S89" s="162" t="n">
        <f aca="false">SUM(I$78:I89)</f>
        <v>0</v>
      </c>
    </row>
    <row r="90" customFormat="false" ht="14.4" hidden="false" customHeight="false" outlineLevel="0" collapsed="false">
      <c r="A90" s="146" t="n">
        <v>2011</v>
      </c>
      <c r="B90" s="147"/>
      <c r="C90" s="148" t="n">
        <v>2</v>
      </c>
      <c r="D90" s="148"/>
      <c r="E90" s="148"/>
      <c r="F90" s="149"/>
      <c r="G90" s="150" t="n">
        <v>2</v>
      </c>
      <c r="L90" s="162" t="n">
        <f aca="false">SUM(B$78:B90)</f>
        <v>8</v>
      </c>
      <c r="M90" s="162" t="n">
        <f aca="false">SUM(C$78:C90)</f>
        <v>24</v>
      </c>
      <c r="N90" s="162" t="n">
        <f aca="false">SUM(D$78:D90)</f>
        <v>0</v>
      </c>
      <c r="O90" s="162" t="n">
        <f aca="false">SUM(E$78:E90)</f>
        <v>0</v>
      </c>
      <c r="P90" s="162" t="n">
        <f aca="false">SUM(F$78:F90)</f>
        <v>0</v>
      </c>
      <c r="Q90" s="162" t="n">
        <f aca="false">SUM(G$78:G90)</f>
        <v>32</v>
      </c>
      <c r="R90" s="162" t="n">
        <f aca="false">SUM(H$78:H90)</f>
        <v>0</v>
      </c>
      <c r="S90" s="162" t="n">
        <f aca="false">SUM(I$78:I90)</f>
        <v>0</v>
      </c>
    </row>
    <row r="91" customFormat="false" ht="14.4" hidden="false" customHeight="false" outlineLevel="0" collapsed="false">
      <c r="A91" s="146" t="n">
        <v>2013</v>
      </c>
      <c r="B91" s="147"/>
      <c r="C91" s="148" t="n">
        <v>1</v>
      </c>
      <c r="D91" s="148"/>
      <c r="E91" s="148"/>
      <c r="F91" s="149" t="n">
        <v>2</v>
      </c>
      <c r="G91" s="150" t="n">
        <v>3</v>
      </c>
      <c r="L91" s="162" t="n">
        <f aca="false">SUM(B$78:B91)</f>
        <v>8</v>
      </c>
      <c r="M91" s="162" t="n">
        <f aca="false">SUM(C$78:C91)</f>
        <v>25</v>
      </c>
      <c r="N91" s="162" t="n">
        <f aca="false">SUM(D$78:D91)</f>
        <v>0</v>
      </c>
      <c r="O91" s="162" t="n">
        <f aca="false">SUM(E$78:E91)</f>
        <v>0</v>
      </c>
      <c r="P91" s="162" t="n">
        <f aca="false">SUM(F$78:F91)</f>
        <v>2</v>
      </c>
      <c r="Q91" s="162" t="n">
        <f aca="false">SUM(G$78:G91)</f>
        <v>35</v>
      </c>
      <c r="R91" s="162" t="n">
        <f aca="false">SUM(H$78:H91)</f>
        <v>0</v>
      </c>
      <c r="S91" s="162" t="n">
        <f aca="false">SUM(I$78:I91)</f>
        <v>0</v>
      </c>
    </row>
    <row r="92" customFormat="false" ht="14.4" hidden="false" customHeight="false" outlineLevel="0" collapsed="false">
      <c r="A92" s="146" t="n">
        <v>2018</v>
      </c>
      <c r="B92" s="147"/>
      <c r="C92" s="148"/>
      <c r="D92" s="148"/>
      <c r="E92" s="148"/>
      <c r="F92" s="149" t="n">
        <v>2</v>
      </c>
      <c r="G92" s="150" t="n">
        <v>2</v>
      </c>
      <c r="L92" s="162" t="n">
        <f aca="false">SUM(B$78:B92)</f>
        <v>8</v>
      </c>
      <c r="M92" s="162" t="n">
        <f aca="false">SUM(C$78:C92)</f>
        <v>25</v>
      </c>
      <c r="N92" s="162" t="n">
        <f aca="false">SUM(D$78:D92)</f>
        <v>0</v>
      </c>
      <c r="O92" s="162" t="n">
        <f aca="false">SUM(E$78:E92)</f>
        <v>0</v>
      </c>
      <c r="P92" s="162" t="n">
        <f aca="false">SUM(F$78:F92)</f>
        <v>4</v>
      </c>
      <c r="Q92" s="162" t="n">
        <f aca="false">SUM(G$78:G92)</f>
        <v>37</v>
      </c>
      <c r="R92" s="162" t="n">
        <f aca="false">SUM(H$78:H92)</f>
        <v>0</v>
      </c>
      <c r="S92" s="162" t="n">
        <f aca="false">SUM(I$78:I92)</f>
        <v>0</v>
      </c>
    </row>
    <row r="93" customFormat="false" ht="14.4" hidden="false" customHeight="false" outlineLevel="0" collapsed="false">
      <c r="A93" s="146" t="n">
        <v>2019</v>
      </c>
      <c r="B93" s="138"/>
      <c r="C93" s="139"/>
      <c r="D93" s="139" t="n">
        <v>1</v>
      </c>
      <c r="E93" s="139" t="n">
        <v>2</v>
      </c>
      <c r="F93" s="151"/>
      <c r="G93" s="152" t="n">
        <v>3</v>
      </c>
      <c r="L93" s="162" t="n">
        <f aca="false">SUM(B$78:B93)</f>
        <v>8</v>
      </c>
      <c r="M93" s="162" t="n">
        <f aca="false">SUM(C$78:C93)</f>
        <v>25</v>
      </c>
      <c r="N93" s="162" t="n">
        <f aca="false">SUM(D$78:D93)</f>
        <v>1</v>
      </c>
      <c r="O93" s="162" t="n">
        <f aca="false">SUM(E$78:E93)</f>
        <v>2</v>
      </c>
      <c r="P93" s="162" t="n">
        <f aca="false">SUM(F$78:F93)</f>
        <v>4</v>
      </c>
      <c r="Q93" s="162" t="n">
        <f aca="false">SUM(G$78:G93)</f>
        <v>40</v>
      </c>
      <c r="R93" s="162" t="n">
        <f aca="false">SUM(H$78:H93)</f>
        <v>0</v>
      </c>
      <c r="S93" s="162" t="n">
        <f aca="false">SUM(I$78:I93)</f>
        <v>0</v>
      </c>
    </row>
    <row r="94" customFormat="false" ht="14.4" hidden="false" customHeight="false" outlineLevel="0" collapsed="false">
      <c r="A94" s="153" t="s">
        <v>746</v>
      </c>
      <c r="B94" s="154" t="n">
        <v>8</v>
      </c>
      <c r="C94" s="155" t="n">
        <v>25</v>
      </c>
      <c r="D94" s="155" t="n">
        <v>1</v>
      </c>
      <c r="E94" s="155" t="n">
        <v>2</v>
      </c>
      <c r="F94" s="156" t="n">
        <v>4</v>
      </c>
      <c r="G94" s="157" t="n">
        <v>40</v>
      </c>
      <c r="L94" s="162" t="n">
        <f aca="false">SUM(B$78:B94)</f>
        <v>16</v>
      </c>
      <c r="M94" s="162" t="n">
        <f aca="false">SUM(C$78:C94)</f>
        <v>50</v>
      </c>
      <c r="N94" s="162" t="n">
        <f aca="false">SUM(D$78:D94)</f>
        <v>2</v>
      </c>
      <c r="O94" s="162" t="n">
        <f aca="false">SUM(E$78:E94)</f>
        <v>4</v>
      </c>
      <c r="P94" s="162" t="n">
        <f aca="false">SUM(F$78:F94)</f>
        <v>8</v>
      </c>
      <c r="Q94" s="162" t="n">
        <f aca="false">SUM(G$78:G94)</f>
        <v>80</v>
      </c>
      <c r="R94" s="162" t="n">
        <f aca="false">SUM(H$78:H94)</f>
        <v>0</v>
      </c>
      <c r="S94" s="162" t="n">
        <f aca="false">SUM(I$78:I94)</f>
        <v>0</v>
      </c>
    </row>
    <row r="95" customFormat="false" ht="14.4" hidden="false" customHeight="false" outlineLevel="0" collapsed="false">
      <c r="L95" s="162" t="n">
        <f aca="false">SUM(B$78:B95)</f>
        <v>16</v>
      </c>
      <c r="M95" s="162" t="n">
        <f aca="false">SUM(C$78:C95)</f>
        <v>50</v>
      </c>
      <c r="N95" s="162" t="n">
        <f aca="false">SUM(D$78:D95)</f>
        <v>2</v>
      </c>
      <c r="O95" s="162" t="n">
        <f aca="false">SUM(E$78:E95)</f>
        <v>4</v>
      </c>
      <c r="P95" s="162" t="n">
        <f aca="false">SUM(F$78:F95)</f>
        <v>8</v>
      </c>
      <c r="Q95" s="162" t="n">
        <f aca="false">SUM(G$78:G95)</f>
        <v>80</v>
      </c>
      <c r="R95" s="162" t="n">
        <f aca="false">SUM(H$78:H95)</f>
        <v>0</v>
      </c>
      <c r="S95" s="162" t="n">
        <f aca="false">SUM(I$78:I95)</f>
        <v>0</v>
      </c>
    </row>
    <row r="96" customFormat="false" ht="14.4" hidden="false" customHeight="false" outlineLevel="0" collapsed="false">
      <c r="L96" s="162" t="n">
        <f aca="false">SUM(B$78:B96)</f>
        <v>16</v>
      </c>
      <c r="M96" s="162" t="n">
        <f aca="false">SUM(C$78:C96)</f>
        <v>50</v>
      </c>
      <c r="N96" s="162" t="n">
        <f aca="false">SUM(D$78:D96)</f>
        <v>2</v>
      </c>
      <c r="O96" s="162" t="n">
        <f aca="false">SUM(E$78:E96)</f>
        <v>4</v>
      </c>
      <c r="P96" s="162" t="n">
        <f aca="false">SUM(F$78:F96)</f>
        <v>8</v>
      </c>
      <c r="Q96" s="162" t="n">
        <f aca="false">SUM(G$78:G96)</f>
        <v>80</v>
      </c>
      <c r="R96" s="162" t="n">
        <f aca="false">SUM(H$78:H96)</f>
        <v>0</v>
      </c>
      <c r="S96" s="162" t="n">
        <f aca="false">SUM(I$78:I96)</f>
        <v>0</v>
      </c>
    </row>
    <row r="97" customFormat="false" ht="14.4" hidden="false" customHeight="false" outlineLevel="0" collapsed="false">
      <c r="A97" s="158" t="s">
        <v>758</v>
      </c>
      <c r="B97" s="32" t="s">
        <v>743</v>
      </c>
      <c r="L97" s="162" t="n">
        <f aca="false">SUM(B$78:B97)</f>
        <v>16</v>
      </c>
      <c r="M97" s="162" t="n">
        <f aca="false">SUM(C$78:C97)</f>
        <v>50</v>
      </c>
      <c r="N97" s="162" t="n">
        <f aca="false">SUM(D$78:D97)</f>
        <v>2</v>
      </c>
      <c r="O97" s="162" t="n">
        <f aca="false">SUM(E$78:E97)</f>
        <v>4</v>
      </c>
      <c r="P97" s="162" t="n">
        <f aca="false">SUM(F$78:F97)</f>
        <v>8</v>
      </c>
      <c r="Q97" s="162" t="n">
        <f aca="false">SUM(G$78:G97)</f>
        <v>80</v>
      </c>
      <c r="R97" s="162" t="n">
        <f aca="false">SUM(H$78:H97)</f>
        <v>0</v>
      </c>
      <c r="S97" s="162" t="n">
        <f aca="false">SUM(I$78:I97)</f>
        <v>0</v>
      </c>
    </row>
    <row r="98" customFormat="false" ht="14.4" hidden="false" customHeight="false" outlineLevel="0" collapsed="false">
      <c r="A98" s="158" t="s">
        <v>759</v>
      </c>
      <c r="B98" s="32" t="s">
        <v>743</v>
      </c>
      <c r="C98" s="163" t="e">
        <f aca="false">B98/$B$107</f>
        <v>#VALUE!</v>
      </c>
      <c r="D98" s="162" t="s">
        <v>978</v>
      </c>
      <c r="E98" s="162" t="n">
        <v>55</v>
      </c>
      <c r="L98" s="162" t="n">
        <f aca="false">SUM(B$78:B98)</f>
        <v>16</v>
      </c>
      <c r="M98" s="162" t="e">
        <f aca="false">SUM(C$78:C98)</f>
        <v>#VALUE!</v>
      </c>
      <c r="N98" s="162" t="n">
        <f aca="false">SUM(D$78:D98)</f>
        <v>2</v>
      </c>
      <c r="O98" s="162" t="n">
        <f aca="false">SUM(E$78:E98)</f>
        <v>59</v>
      </c>
      <c r="P98" s="162" t="n">
        <f aca="false">SUM(F$78:F98)</f>
        <v>8</v>
      </c>
      <c r="Q98" s="162" t="n">
        <f aca="false">SUM(G$78:G98)</f>
        <v>80</v>
      </c>
      <c r="R98" s="162" t="n">
        <f aca="false">SUM(H$78:H98)</f>
        <v>0</v>
      </c>
      <c r="S98" s="162" t="n">
        <f aca="false">SUM(I$78:I98)</f>
        <v>0</v>
      </c>
    </row>
    <row r="99" customFormat="false" ht="14.4" hidden="false" customHeight="false" outlineLevel="0" collapsed="false">
      <c r="C99" s="163" t="n">
        <f aca="false">B99/$B$107</f>
        <v>0</v>
      </c>
      <c r="D99" s="162" t="s">
        <v>54</v>
      </c>
      <c r="E99" s="162" t="n">
        <v>2</v>
      </c>
      <c r="L99" s="162" t="n">
        <f aca="false">SUM(B$78:B99)</f>
        <v>16</v>
      </c>
      <c r="M99" s="162" t="e">
        <f aca="false">SUM(C$78:C99)</f>
        <v>#VALUE!</v>
      </c>
      <c r="N99" s="162" t="n">
        <f aca="false">SUM(D$78:D98)</f>
        <v>2</v>
      </c>
      <c r="O99" s="162" t="n">
        <f aca="false">SUM(E$78:E98)</f>
        <v>59</v>
      </c>
      <c r="P99" s="162" t="n">
        <f aca="false">SUM(F$78:F99)</f>
        <v>8</v>
      </c>
      <c r="Q99" s="162" t="n">
        <f aca="false">SUM(G$78:G99)</f>
        <v>80</v>
      </c>
      <c r="R99" s="162" t="n">
        <f aca="false">SUM(H$78:H99)</f>
        <v>0</v>
      </c>
      <c r="S99" s="162" t="n">
        <f aca="false">SUM(I$78:I99)</f>
        <v>0</v>
      </c>
    </row>
    <row r="100" customFormat="false" ht="14.4" hidden="false" customHeight="false" outlineLevel="0" collapsed="false">
      <c r="A100" s="164" t="s">
        <v>762</v>
      </c>
      <c r="B100" s="165" t="s">
        <v>976</v>
      </c>
      <c r="C100" s="163" t="e">
        <f aca="false">B100/$B$107</f>
        <v>#VALUE!</v>
      </c>
      <c r="D100" s="162" t="s">
        <v>979</v>
      </c>
      <c r="E100" s="162" t="n">
        <v>29</v>
      </c>
      <c r="L100" s="162" t="n">
        <f aca="false">SUM(B$78:B100)</f>
        <v>16</v>
      </c>
      <c r="M100" s="162" t="e">
        <f aca="false">SUM(C$78:C100)</f>
        <v>#VALUE!</v>
      </c>
      <c r="N100" s="162" t="n">
        <f aca="false">SUM(D$78:D100)</f>
        <v>2</v>
      </c>
      <c r="O100" s="162" t="n">
        <f aca="false">SUM(E$78:E100)</f>
        <v>90</v>
      </c>
      <c r="P100" s="162" t="n">
        <f aca="false">SUM(F$78:F100)</f>
        <v>8</v>
      </c>
      <c r="Q100" s="162" t="n">
        <f aca="false">SUM(G$78:G100)</f>
        <v>80</v>
      </c>
      <c r="R100" s="162" t="n">
        <f aca="false">SUM(H$78:H100)</f>
        <v>0</v>
      </c>
      <c r="S100" s="162" t="n">
        <f aca="false">SUM(I$78:I100)</f>
        <v>0</v>
      </c>
    </row>
    <row r="101" customFormat="false" ht="14.4" hidden="false" customHeight="false" outlineLevel="0" collapsed="false">
      <c r="A101" s="141" t="s">
        <v>781</v>
      </c>
      <c r="B101" s="145" t="n">
        <v>1</v>
      </c>
      <c r="C101" s="163" t="n">
        <f aca="false">B101/$B$107</f>
        <v>0.166666666666667</v>
      </c>
      <c r="D101" s="162" t="s">
        <v>980</v>
      </c>
      <c r="E101" s="162" t="n">
        <v>13</v>
      </c>
      <c r="L101" s="162" t="n">
        <f aca="false">SUM(B$78:B101)</f>
        <v>17</v>
      </c>
      <c r="M101" s="162" t="e">
        <f aca="false">SUM(C$78:C101)</f>
        <v>#VALUE!</v>
      </c>
      <c r="N101" s="162" t="n">
        <f aca="false">SUM(D$78:D101)</f>
        <v>2</v>
      </c>
      <c r="O101" s="162" t="n">
        <f aca="false">SUM(E$78:E101)</f>
        <v>103</v>
      </c>
      <c r="P101" s="162" t="n">
        <f aca="false">SUM(F$78:F101)</f>
        <v>8</v>
      </c>
      <c r="Q101" s="162" t="n">
        <f aca="false">SUM(G$78:G101)</f>
        <v>80</v>
      </c>
      <c r="R101" s="162" t="n">
        <f aca="false">SUM(H$78:H101)</f>
        <v>0</v>
      </c>
      <c r="S101" s="162" t="n">
        <f aca="false">SUM(I$78:I101)</f>
        <v>0</v>
      </c>
    </row>
    <row r="102" customFormat="false" ht="14.4" hidden="false" customHeight="false" outlineLevel="0" collapsed="false">
      <c r="A102" s="146" t="s">
        <v>876</v>
      </c>
      <c r="B102" s="150" t="n">
        <v>1</v>
      </c>
      <c r="C102" s="163" t="n">
        <f aca="false">B102/$B$107</f>
        <v>0.166666666666667</v>
      </c>
      <c r="E102" s="162" t="n">
        <f aca="false">SUM(E98:E101)</f>
        <v>99</v>
      </c>
      <c r="L102" s="162" t="n">
        <f aca="false">SUM(B$78:B102)</f>
        <v>18</v>
      </c>
      <c r="M102" s="162" t="e">
        <f aca="false">SUM(C$78:C102)</f>
        <v>#VALUE!</v>
      </c>
      <c r="N102" s="162" t="n">
        <f aca="false">SUM(D$78:D99)</f>
        <v>2</v>
      </c>
      <c r="O102" s="162" t="n">
        <f aca="false">SUM(E$78:E99)</f>
        <v>61</v>
      </c>
      <c r="P102" s="162" t="n">
        <f aca="false">SUM(F$78:F102)</f>
        <v>8</v>
      </c>
      <c r="Q102" s="162" t="n">
        <f aca="false">SUM(G$78:G102)</f>
        <v>80</v>
      </c>
      <c r="R102" s="162" t="n">
        <f aca="false">SUM(H$78:H102)</f>
        <v>0</v>
      </c>
      <c r="S102" s="162" t="n">
        <f aca="false">SUM(I$78:I102)</f>
        <v>0</v>
      </c>
    </row>
    <row r="103" customFormat="false" ht="14.4" hidden="false" customHeight="false" outlineLevel="0" collapsed="false">
      <c r="A103" s="146" t="s">
        <v>815</v>
      </c>
      <c r="B103" s="150" t="n">
        <v>12</v>
      </c>
      <c r="C103" s="163" t="n">
        <f aca="false">B103/$B$107</f>
        <v>2</v>
      </c>
      <c r="L103" s="162" t="n">
        <f aca="false">SUM(B$78:B103)</f>
        <v>30</v>
      </c>
      <c r="M103" s="162" t="e">
        <f aca="false">SUM(C$78:C103)</f>
        <v>#VALUE!</v>
      </c>
      <c r="N103" s="162" t="n">
        <f aca="false">SUM(D$78:D101)</f>
        <v>2</v>
      </c>
      <c r="O103" s="162" t="n">
        <f aca="false">SUM(E$78:E101)</f>
        <v>103</v>
      </c>
      <c r="P103" s="162" t="n">
        <f aca="false">SUM(F$78:F103)</f>
        <v>8</v>
      </c>
      <c r="Q103" s="162" t="n">
        <f aca="false">SUM(G$78:G103)</f>
        <v>80</v>
      </c>
      <c r="R103" s="162" t="n">
        <f aca="false">SUM(H$78:H103)</f>
        <v>0</v>
      </c>
      <c r="S103" s="162" t="n">
        <f aca="false">SUM(I$78:I103)</f>
        <v>0</v>
      </c>
    </row>
    <row r="104" customFormat="false" ht="14.4" hidden="false" customHeight="false" outlineLevel="0" collapsed="false">
      <c r="A104" s="146" t="s">
        <v>785</v>
      </c>
      <c r="B104" s="150" t="n">
        <v>14</v>
      </c>
      <c r="C104" s="163" t="n">
        <f aca="false">B104/$B$107</f>
        <v>2.33333333333333</v>
      </c>
      <c r="L104" s="162" t="n">
        <f aca="false">SUM(B$78:B104)</f>
        <v>44</v>
      </c>
      <c r="M104" s="162" t="e">
        <f aca="false">SUM(C$78:C104)</f>
        <v>#VALUE!</v>
      </c>
      <c r="N104" s="162" t="n">
        <f aca="false">SUM(D$78:D104)</f>
        <v>2</v>
      </c>
      <c r="O104" s="162" t="n">
        <f aca="false">SUM(E$78:E104)</f>
        <v>202</v>
      </c>
      <c r="P104" s="162" t="n">
        <f aca="false">SUM(F$78:F104)</f>
        <v>8</v>
      </c>
      <c r="Q104" s="162" t="n">
        <f aca="false">SUM(G$78:G104)</f>
        <v>80</v>
      </c>
      <c r="R104" s="162" t="n">
        <f aca="false">SUM(H$78:H104)</f>
        <v>0</v>
      </c>
      <c r="S104" s="162" t="n">
        <f aca="false">SUM(I$78:I104)</f>
        <v>0</v>
      </c>
    </row>
    <row r="105" customFormat="false" ht="14.4" hidden="false" customHeight="false" outlineLevel="0" collapsed="false">
      <c r="A105" s="146" t="s">
        <v>803</v>
      </c>
      <c r="B105" s="150" t="n">
        <v>13</v>
      </c>
      <c r="C105" s="163" t="n">
        <f aca="false">B105/$B$107</f>
        <v>2.16666666666667</v>
      </c>
      <c r="L105" s="162" t="n">
        <f aca="false">SUM(B$78:B105)</f>
        <v>57</v>
      </c>
      <c r="M105" s="162" t="e">
        <f aca="false">SUM(C$78:C105)</f>
        <v>#VALUE!</v>
      </c>
      <c r="N105" s="162" t="n">
        <f aca="false">SUM(D$78:D105)</f>
        <v>2</v>
      </c>
      <c r="O105" s="162" t="n">
        <f aca="false">SUM(E$78:E105)</f>
        <v>202</v>
      </c>
      <c r="P105" s="162" t="n">
        <f aca="false">SUM(F$78:F105)</f>
        <v>8</v>
      </c>
      <c r="Q105" s="162" t="n">
        <f aca="false">SUM(G$78:G105)</f>
        <v>80</v>
      </c>
      <c r="R105" s="162" t="n">
        <f aca="false">SUM(H$78:H105)</f>
        <v>0</v>
      </c>
      <c r="S105" s="162" t="n">
        <f aca="false">SUM(I$78:I105)</f>
        <v>0</v>
      </c>
    </row>
    <row r="106" customFormat="false" ht="14.4" hidden="false" customHeight="false" outlineLevel="0" collapsed="false">
      <c r="A106" s="146" t="s">
        <v>879</v>
      </c>
      <c r="B106" s="150" t="n">
        <v>1</v>
      </c>
      <c r="C106" s="163" t="n">
        <f aca="false">B106/$B$107</f>
        <v>0.166666666666667</v>
      </c>
      <c r="L106" s="162" t="n">
        <f aca="false">SUM(B$78:B106)</f>
        <v>58</v>
      </c>
      <c r="M106" s="162" t="e">
        <f aca="false">SUM(C$78:C106)</f>
        <v>#VALUE!</v>
      </c>
      <c r="N106" s="162" t="n">
        <f aca="false">SUM(D$78:D106)</f>
        <v>2</v>
      </c>
      <c r="O106" s="162" t="n">
        <f aca="false">SUM(E$78:E106)</f>
        <v>202</v>
      </c>
      <c r="P106" s="162" t="n">
        <f aca="false">SUM(F$78:F106)</f>
        <v>8</v>
      </c>
      <c r="Q106" s="162" t="n">
        <f aca="false">SUM(G$78:G106)</f>
        <v>80</v>
      </c>
      <c r="R106" s="162" t="n">
        <f aca="false">SUM(H$78:H106)</f>
        <v>0</v>
      </c>
      <c r="S106" s="162" t="n">
        <f aca="false">SUM(I$78:I106)</f>
        <v>0</v>
      </c>
    </row>
    <row r="107" customFormat="false" ht="14.4" hidden="false" customHeight="false" outlineLevel="0" collapsed="false">
      <c r="A107" s="146" t="s">
        <v>866</v>
      </c>
      <c r="B107" s="150" t="n">
        <v>6</v>
      </c>
      <c r="C107" s="163"/>
      <c r="L107" s="162" t="n">
        <f aca="false">SUM(B$78:B107)</f>
        <v>64</v>
      </c>
      <c r="M107" s="162" t="e">
        <f aca="false">SUM(C$78:C107)</f>
        <v>#VALUE!</v>
      </c>
      <c r="N107" s="162" t="n">
        <f aca="false">SUM(D$78:D107)</f>
        <v>2</v>
      </c>
      <c r="O107" s="162" t="n">
        <f aca="false">SUM(E$78:E107)</f>
        <v>202</v>
      </c>
      <c r="P107" s="162" t="n">
        <f aca="false">SUM(F$78:F107)</f>
        <v>8</v>
      </c>
      <c r="Q107" s="162" t="n">
        <f aca="false">SUM(G$78:G107)</f>
        <v>80</v>
      </c>
      <c r="R107" s="162" t="n">
        <f aca="false">SUM(H$78:H107)</f>
        <v>0</v>
      </c>
      <c r="S107" s="162" t="n">
        <f aca="false">SUM(I$78:I107)</f>
        <v>0</v>
      </c>
    </row>
    <row r="108" customFormat="false" ht="14.4" hidden="false" customHeight="false" outlineLevel="0" collapsed="false">
      <c r="A108" s="146" t="s">
        <v>783</v>
      </c>
      <c r="B108" s="150" t="n">
        <v>9</v>
      </c>
      <c r="C108" s="163"/>
      <c r="L108" s="162" t="n">
        <f aca="false">SUM(B$78:B108)</f>
        <v>73</v>
      </c>
      <c r="M108" s="162" t="e">
        <f aca="false">SUM(C$78:C108)</f>
        <v>#VALUE!</v>
      </c>
      <c r="N108" s="162" t="n">
        <f aca="false">SUM(D$78:D108)</f>
        <v>2</v>
      </c>
      <c r="O108" s="162" t="n">
        <f aca="false">SUM(E$78:E108)</f>
        <v>202</v>
      </c>
      <c r="P108" s="162" t="n">
        <f aca="false">SUM(F$78:F108)</f>
        <v>8</v>
      </c>
      <c r="Q108" s="162" t="n">
        <f aca="false">SUM(G$78:G108)</f>
        <v>80</v>
      </c>
      <c r="R108" s="162" t="n">
        <f aca="false">SUM(H$78:H108)</f>
        <v>0</v>
      </c>
      <c r="S108" s="162" t="n">
        <f aca="false">SUM(I$78:I108)</f>
        <v>0</v>
      </c>
    </row>
    <row r="109" customFormat="false" ht="14.4" hidden="false" customHeight="false" outlineLevel="0" collapsed="false">
      <c r="A109" s="146" t="s">
        <v>53</v>
      </c>
      <c r="B109" s="152" t="n">
        <v>3</v>
      </c>
      <c r="C109" s="163"/>
    </row>
    <row r="110" customFormat="false" ht="14.4" hidden="false" customHeight="false" outlineLevel="0" collapsed="false">
      <c r="A110" s="153" t="s">
        <v>746</v>
      </c>
      <c r="B110" s="157" t="n">
        <v>60</v>
      </c>
      <c r="C110" s="163"/>
    </row>
    <row r="111" customFormat="false" ht="14.4" hidden="false" customHeight="false" outlineLevel="0" collapsed="false">
      <c r="C111" s="163"/>
      <c r="D111" s="162" t="s">
        <v>981</v>
      </c>
      <c r="E111" s="162" t="n">
        <v>2</v>
      </c>
    </row>
    <row r="112" customFormat="false" ht="14.4" hidden="false" customHeight="false" outlineLevel="0" collapsed="false">
      <c r="D112" s="162" t="s">
        <v>74</v>
      </c>
      <c r="E112" s="162" t="n">
        <v>1</v>
      </c>
    </row>
    <row r="113" customFormat="false" ht="14.4" hidden="false" customHeight="false" outlineLevel="0" collapsed="false">
      <c r="D113" s="162" t="s">
        <v>284</v>
      </c>
      <c r="E113" s="162" t="n">
        <v>12</v>
      </c>
    </row>
    <row r="114" customFormat="false" ht="14.4" hidden="false" customHeight="false" outlineLevel="0" collapsed="false">
      <c r="D114" s="162" t="s">
        <v>982</v>
      </c>
      <c r="E114" s="162" t="n">
        <v>27</v>
      </c>
    </row>
    <row r="115" customFormat="false" ht="14.4" hidden="false" customHeight="false" outlineLevel="0" collapsed="false">
      <c r="D115" s="162" t="s">
        <v>983</v>
      </c>
      <c r="E115" s="162" t="n">
        <v>7</v>
      </c>
    </row>
    <row r="116" customFormat="false" ht="14.4" hidden="false" customHeight="false" outlineLevel="0" collapsed="false">
      <c r="D116" s="162" t="s">
        <v>86</v>
      </c>
      <c r="E116" s="162" t="n">
        <v>8</v>
      </c>
    </row>
    <row r="117" customFormat="false" ht="14.4" hidden="false" customHeight="false" outlineLevel="0" collapsed="false">
      <c r="D117" s="162" t="s">
        <v>53</v>
      </c>
      <c r="E117" s="162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fals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H1" activeCellId="0" sqref="H1"/>
    </sheetView>
  </sheetViews>
  <sheetFormatPr defaultRowHeight="15" zeroHeight="false" outlineLevelRow="0" outlineLevelCol="0"/>
  <cols>
    <col collapsed="false" customWidth="true" hidden="false" outlineLevel="0" max="1" min="1" style="0" width="15.6"/>
    <col collapsed="false" customWidth="true" hidden="false" outlineLevel="0" max="2" min="2" style="0" width="21.8"/>
    <col collapsed="false" customWidth="true" hidden="false" outlineLevel="0" max="4" min="3" style="0" width="12.6"/>
    <col collapsed="false" customWidth="true" hidden="false" outlineLevel="0" max="5" min="5" style="0" width="17.9"/>
    <col collapsed="false" customWidth="true" hidden="false" outlineLevel="0" max="1025" min="6" style="0" width="12.6"/>
  </cols>
  <sheetData>
    <row r="1" customFormat="false" ht="14.4" hidden="false" customHeight="false" outlineLevel="0" collapsed="false">
      <c r="A1" s="164" t="s">
        <v>895</v>
      </c>
      <c r="B1" s="165" t="s">
        <v>984</v>
      </c>
      <c r="D1" s="162" t="s">
        <v>900</v>
      </c>
      <c r="E1" s="162" t="s">
        <v>985</v>
      </c>
    </row>
    <row r="2" customFormat="false" ht="14.4" hidden="false" customHeight="false" outlineLevel="0" collapsed="false">
      <c r="A2" s="141" t="s">
        <v>566</v>
      </c>
      <c r="B2" s="145" t="n">
        <v>5</v>
      </c>
      <c r="D2" s="162" t="s">
        <v>986</v>
      </c>
      <c r="E2" s="162" t="n">
        <v>1</v>
      </c>
    </row>
    <row r="3" customFormat="false" ht="14.4" hidden="false" customHeight="false" outlineLevel="0" collapsed="false">
      <c r="A3" s="146" t="s">
        <v>950</v>
      </c>
      <c r="B3" s="150" t="n">
        <v>4</v>
      </c>
      <c r="D3" s="162" t="s">
        <v>85</v>
      </c>
      <c r="E3" s="162" t="n">
        <v>1</v>
      </c>
    </row>
    <row r="4" customFormat="false" ht="14.4" hidden="false" customHeight="false" outlineLevel="0" collapsed="false">
      <c r="A4" s="146" t="s">
        <v>577</v>
      </c>
      <c r="B4" s="150" t="n">
        <v>2</v>
      </c>
      <c r="D4" s="162" t="s">
        <v>643</v>
      </c>
      <c r="E4" s="162" t="n">
        <v>1</v>
      </c>
    </row>
    <row r="5" customFormat="false" ht="14.4" hidden="false" customHeight="false" outlineLevel="0" collapsed="false">
      <c r="A5" s="146" t="s">
        <v>666</v>
      </c>
      <c r="B5" s="150" t="n">
        <v>1</v>
      </c>
      <c r="D5" s="162" t="s">
        <v>987</v>
      </c>
      <c r="E5" s="162" t="n">
        <v>1</v>
      </c>
    </row>
    <row r="6" customFormat="false" ht="14.4" hidden="false" customHeight="false" outlineLevel="0" collapsed="false">
      <c r="A6" s="146" t="s">
        <v>497</v>
      </c>
      <c r="B6" s="150" t="n">
        <v>3</v>
      </c>
      <c r="D6" s="162" t="s">
        <v>54</v>
      </c>
      <c r="E6" s="162" t="n">
        <v>7</v>
      </c>
    </row>
    <row r="7" customFormat="false" ht="14.4" hidden="false" customHeight="false" outlineLevel="0" collapsed="false">
      <c r="A7" s="146" t="s">
        <v>958</v>
      </c>
      <c r="B7" s="150" t="n">
        <v>1</v>
      </c>
      <c r="D7" s="162" t="s">
        <v>926</v>
      </c>
      <c r="E7" s="162" t="n">
        <v>3</v>
      </c>
    </row>
    <row r="8" customFormat="false" ht="14.4" hidden="false" customHeight="false" outlineLevel="0" collapsed="false">
      <c r="A8" s="146" t="s">
        <v>907</v>
      </c>
      <c r="B8" s="150" t="n">
        <v>3</v>
      </c>
      <c r="D8" s="162" t="s">
        <v>151</v>
      </c>
      <c r="E8" s="162" t="n">
        <v>22</v>
      </c>
    </row>
    <row r="9" customFormat="false" ht="14.4" hidden="false" customHeight="false" outlineLevel="0" collapsed="false">
      <c r="A9" s="146" t="s">
        <v>946</v>
      </c>
      <c r="B9" s="150" t="n">
        <v>1</v>
      </c>
      <c r="D9" s="162" t="s">
        <v>309</v>
      </c>
      <c r="E9" s="162" t="n">
        <v>5</v>
      </c>
    </row>
    <row r="10" customFormat="false" ht="14.4" hidden="false" customHeight="false" outlineLevel="0" collapsed="false">
      <c r="A10" s="146" t="s">
        <v>51</v>
      </c>
      <c r="B10" s="150" t="n">
        <v>9</v>
      </c>
      <c r="D10" s="162" t="s">
        <v>988</v>
      </c>
      <c r="E10" s="162" t="n">
        <v>32</v>
      </c>
    </row>
    <row r="11" customFormat="false" ht="15" hidden="false" customHeight="true" outlineLevel="0" collapsed="false">
      <c r="A11" s="146" t="s">
        <v>928</v>
      </c>
      <c r="B11" s="152" t="n">
        <v>2</v>
      </c>
    </row>
    <row r="12" customFormat="false" ht="15" hidden="false" customHeight="true" outlineLevel="0" collapsed="false">
      <c r="A12" s="153" t="s">
        <v>746</v>
      </c>
      <c r="B12" s="157" t="n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H136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H1" activeCellId="0" sqref="H1"/>
    </sheetView>
  </sheetViews>
  <sheetFormatPr defaultRowHeight="15" zeroHeight="false" outlineLevelRow="0" outlineLevelCol="0"/>
  <cols>
    <col collapsed="false" customWidth="true" hidden="false" outlineLevel="0" max="1" min="1" style="0" width="7.6"/>
    <col collapsed="false" customWidth="true" hidden="false" outlineLevel="0" max="2" min="2" style="0" width="19.4"/>
    <col collapsed="false" customWidth="true" hidden="false" outlineLevel="0" max="3" min="3" style="0" width="7.6"/>
    <col collapsed="false" customWidth="true" hidden="false" outlineLevel="0" max="4" min="4" style="0" width="13.4"/>
    <col collapsed="false" customWidth="true" hidden="false" outlineLevel="0" max="5" min="5" style="0" width="12.8"/>
    <col collapsed="false" customWidth="true" hidden="false" outlineLevel="0" max="6" min="6" style="0" width="8.4"/>
    <col collapsed="false" customWidth="true" hidden="false" outlineLevel="0" max="9" min="7" style="0" width="7.6"/>
    <col collapsed="false" customWidth="true" hidden="false" outlineLevel="0" max="10" min="10" style="0" width="11.1"/>
    <col collapsed="false" customWidth="true" hidden="false" outlineLevel="0" max="86" min="11" style="0" width="7.6"/>
    <col collapsed="false" customWidth="true" hidden="false" outlineLevel="0" max="1025" min="87" style="0" width="12.6"/>
  </cols>
  <sheetData>
    <row r="1" customFormat="false" ht="14.4" hidden="false" customHeight="false" outlineLevel="0" collapsed="false">
      <c r="A1" s="166"/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  <c r="AB1" s="166"/>
      <c r="AC1" s="166"/>
      <c r="AD1" s="166"/>
      <c r="AE1" s="166"/>
      <c r="AF1" s="166"/>
      <c r="AG1" s="166"/>
      <c r="AH1" s="166"/>
      <c r="AI1" s="166"/>
      <c r="AJ1" s="166"/>
      <c r="AK1" s="166"/>
      <c r="AL1" s="166"/>
      <c r="AM1" s="166"/>
      <c r="AN1" s="166"/>
      <c r="AO1" s="166"/>
      <c r="AP1" s="166"/>
      <c r="AQ1" s="166"/>
      <c r="AR1" s="166"/>
      <c r="AS1" s="166"/>
      <c r="AT1" s="166"/>
      <c r="AU1" s="166"/>
      <c r="AV1" s="166"/>
      <c r="AW1" s="166"/>
      <c r="AX1" s="166"/>
      <c r="AY1" s="166"/>
      <c r="AZ1" s="166"/>
      <c r="BA1" s="166"/>
      <c r="BB1" s="166"/>
      <c r="BC1" s="166"/>
      <c r="BD1" s="166"/>
      <c r="BE1" s="166"/>
      <c r="BF1" s="166"/>
      <c r="BG1" s="166"/>
      <c r="BH1" s="166"/>
      <c r="BI1" s="166"/>
      <c r="BJ1" s="166"/>
      <c r="BK1" s="166"/>
      <c r="BL1" s="166"/>
      <c r="BM1" s="166"/>
      <c r="BN1" s="166"/>
      <c r="BO1" s="166"/>
      <c r="BP1" s="166"/>
      <c r="BQ1" s="166"/>
      <c r="BR1" s="166"/>
      <c r="BS1" s="166"/>
      <c r="BT1" s="166"/>
      <c r="BU1" s="166"/>
      <c r="BV1" s="166"/>
      <c r="BW1" s="166"/>
      <c r="BX1" s="166"/>
      <c r="BY1" s="166"/>
      <c r="BZ1" s="166"/>
      <c r="CA1" s="166"/>
      <c r="CB1" s="166"/>
      <c r="CC1" s="166"/>
      <c r="CD1" s="166"/>
      <c r="CE1" s="166"/>
      <c r="CF1" s="166"/>
      <c r="CG1" s="166"/>
      <c r="CH1" s="166"/>
    </row>
    <row r="2" customFormat="false" ht="14.4" hidden="false" customHeight="false" outlineLevel="0" collapsed="false">
      <c r="A2" s="166"/>
      <c r="B2" s="167" t="s">
        <v>900</v>
      </c>
      <c r="C2" s="167" t="s">
        <v>774</v>
      </c>
      <c r="D2" s="167" t="s">
        <v>90</v>
      </c>
      <c r="E2" s="167" t="s">
        <v>784</v>
      </c>
      <c r="F2" s="167" t="s">
        <v>865</v>
      </c>
      <c r="G2" s="167" t="s">
        <v>989</v>
      </c>
      <c r="H2" s="166"/>
      <c r="I2" s="166"/>
      <c r="J2" s="166" t="s">
        <v>900</v>
      </c>
      <c r="K2" s="166" t="s">
        <v>989</v>
      </c>
      <c r="L2" s="166" t="s">
        <v>774</v>
      </c>
      <c r="M2" s="166" t="s">
        <v>90</v>
      </c>
      <c r="N2" s="166" t="s">
        <v>784</v>
      </c>
      <c r="O2" s="166" t="s">
        <v>865</v>
      </c>
      <c r="P2" s="166"/>
      <c r="Q2" s="166"/>
      <c r="R2" s="166"/>
      <c r="S2" s="166"/>
      <c r="T2" s="166"/>
      <c r="U2" s="166"/>
      <c r="V2" s="166"/>
      <c r="W2" s="166"/>
      <c r="X2" s="166"/>
      <c r="Y2" s="166"/>
      <c r="Z2" s="166"/>
      <c r="AA2" s="166"/>
      <c r="AB2" s="166"/>
      <c r="AC2" s="166"/>
      <c r="AD2" s="166"/>
      <c r="AE2" s="166"/>
      <c r="AF2" s="166"/>
      <c r="AG2" s="166"/>
      <c r="AH2" s="166"/>
      <c r="AI2" s="166"/>
      <c r="AJ2" s="166"/>
      <c r="AK2" s="166"/>
      <c r="AL2" s="166"/>
      <c r="AM2" s="166"/>
      <c r="AN2" s="166"/>
      <c r="AO2" s="166"/>
      <c r="AP2" s="166"/>
      <c r="AQ2" s="166"/>
      <c r="AR2" s="166"/>
      <c r="AS2" s="166"/>
      <c r="AT2" s="166"/>
      <c r="AU2" s="166"/>
      <c r="AV2" s="166"/>
      <c r="AW2" s="166"/>
      <c r="AX2" s="166"/>
      <c r="AY2" s="166"/>
      <c r="AZ2" s="166"/>
      <c r="BA2" s="166"/>
      <c r="BB2" s="166"/>
      <c r="BC2" s="166"/>
      <c r="BD2" s="166"/>
      <c r="BE2" s="166"/>
      <c r="BF2" s="166"/>
      <c r="BG2" s="166"/>
      <c r="BH2" s="166"/>
      <c r="BI2" s="166"/>
      <c r="BJ2" s="166"/>
      <c r="BK2" s="166"/>
      <c r="BL2" s="166"/>
      <c r="BM2" s="166"/>
      <c r="BN2" s="166"/>
      <c r="BO2" s="166"/>
      <c r="BP2" s="166"/>
      <c r="BQ2" s="166"/>
      <c r="BR2" s="166"/>
      <c r="BS2" s="166"/>
      <c r="BT2" s="166"/>
      <c r="BU2" s="166"/>
      <c r="BV2" s="166"/>
      <c r="BW2" s="166"/>
      <c r="BX2" s="166"/>
      <c r="BY2" s="166"/>
      <c r="BZ2" s="166"/>
      <c r="CA2" s="166"/>
      <c r="CB2" s="166"/>
      <c r="CC2" s="166"/>
      <c r="CD2" s="166"/>
      <c r="CE2" s="166"/>
      <c r="CF2" s="166"/>
      <c r="CG2" s="166"/>
      <c r="CH2" s="166"/>
    </row>
    <row r="3" customFormat="false" ht="14.4" hidden="false" customHeight="false" outlineLevel="0" collapsed="false">
      <c r="A3" s="166"/>
      <c r="B3" s="166" t="str">
        <f aca="false" t="array" ref="B3:B13">choices!C3:C13</f>
        <v>Fly-by</v>
      </c>
      <c r="C3" s="166" t="n">
        <f aca="false">IF(COUNTIFS(database!$T$2:$T$182,graphs!$B3,database!$U$2:$U$182,C$2)=0,NA(),COUNTIFS(database!$T$2:$T$182,graphs!$B3,database!$U$2:$U$182,C$2))</f>
        <v>5</v>
      </c>
      <c r="D3" s="166" t="n">
        <f aca="false">IF(COUNTIFS(database!$T$2:$T$182,graphs!$B3,database!$U$2:$U$182,D$2)=0,NA(),COUNTIFS(database!$T$2:$T$182,graphs!$B3,database!$U$2:$U$182,D$2))</f>
        <v>1</v>
      </c>
      <c r="E3" s="166" t="n">
        <f aca="false">IF(COUNTIFS(database!$T$2:$T$182,graphs!$B3,database!$U$2:$U$182,E$2)=0,NA(),COUNTIFS(database!$T$2:$T$182,graphs!$B3,database!$U$2:$U$182,E$2))</f>
        <v>12</v>
      </c>
      <c r="F3" s="166" t="e">
        <f aca="false">IF(COUNTIFS(database!$T$2:$T$182,graphs!$B3,database!$U$2:$U$182,F$2)=0,NA(),COUNTIFS(database!$T$2:$T$182,graphs!$B3,database!$U$2:$U$182,F$2))</f>
        <v>#N/A</v>
      </c>
      <c r="G3" s="166" t="n">
        <f aca="false">COUNTIF(database!$T$2:$T$182,graphs!B3)</f>
        <v>18</v>
      </c>
      <c r="H3" s="168" t="e">
        <f aca="false">(_xludf.ifna(E3,0)+_xludf.ifna(F3,0))/G3*100</f>
        <v>#NAME?</v>
      </c>
      <c r="I3" s="166"/>
      <c r="J3" s="166"/>
      <c r="K3" s="166" t="n">
        <f aca="false">SUM(K4:K10)</f>
        <v>181</v>
      </c>
      <c r="L3" s="166" t="n">
        <f aca="false">SUM(L4:L10)</f>
        <v>64</v>
      </c>
      <c r="M3" s="166" t="n">
        <f aca="false">SUM(M4:M10)</f>
        <v>8</v>
      </c>
      <c r="N3" s="166" t="n">
        <f aca="false">SUM(N4:N10)</f>
        <v>102</v>
      </c>
      <c r="O3" s="166" t="n">
        <f aca="false">SUM(O4:O10)</f>
        <v>7</v>
      </c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6"/>
      <c r="AF3" s="166"/>
      <c r="AG3" s="166"/>
      <c r="AH3" s="166"/>
      <c r="AI3" s="166"/>
      <c r="AJ3" s="166"/>
      <c r="AK3" s="166"/>
      <c r="AL3" s="166"/>
      <c r="AM3" s="166"/>
      <c r="AN3" s="166"/>
      <c r="AO3" s="166"/>
      <c r="AP3" s="166"/>
      <c r="AQ3" s="166"/>
      <c r="AR3" s="166"/>
      <c r="AS3" s="166"/>
      <c r="AT3" s="166"/>
      <c r="AU3" s="166"/>
      <c r="AV3" s="166"/>
      <c r="AW3" s="166"/>
      <c r="AX3" s="166"/>
      <c r="AY3" s="166"/>
      <c r="AZ3" s="166"/>
      <c r="BA3" s="166"/>
      <c r="BB3" s="166"/>
      <c r="BC3" s="166"/>
      <c r="BD3" s="166"/>
      <c r="BE3" s="166"/>
      <c r="BF3" s="166"/>
      <c r="BG3" s="166"/>
      <c r="BH3" s="166"/>
      <c r="BI3" s="166"/>
      <c r="BJ3" s="166"/>
      <c r="BK3" s="166"/>
      <c r="BL3" s="166"/>
      <c r="BM3" s="166"/>
      <c r="BN3" s="166"/>
      <c r="BO3" s="166"/>
      <c r="BP3" s="166"/>
      <c r="BQ3" s="166"/>
      <c r="BR3" s="166"/>
      <c r="BS3" s="166"/>
      <c r="BT3" s="166"/>
      <c r="BU3" s="166"/>
      <c r="BV3" s="166"/>
      <c r="BW3" s="166"/>
      <c r="BX3" s="166"/>
      <c r="BY3" s="166"/>
      <c r="BZ3" s="166"/>
      <c r="CA3" s="166"/>
      <c r="CB3" s="166"/>
      <c r="CC3" s="166"/>
      <c r="CD3" s="166"/>
      <c r="CE3" s="166"/>
      <c r="CF3" s="166"/>
      <c r="CG3" s="166"/>
      <c r="CH3" s="166"/>
    </row>
    <row r="4" customFormat="false" ht="14.4" hidden="false" customHeight="false" outlineLevel="0" collapsed="false">
      <c r="A4" s="166"/>
      <c r="B4" s="166" t="str">
        <v>Orbit</v>
      </c>
      <c r="C4" s="166" t="n">
        <f aca="false">IF(COUNTIFS(database!$T$2:$T$182,graphs!$B4,database!$U$2:$U$182,C$2)=0,NA(),COUNTIFS(database!$T$2:$T$182,graphs!$B4,database!$U$2:$U$182,C$2))</f>
        <v>15</v>
      </c>
      <c r="D4" s="166" t="n">
        <f aca="false">IF(COUNTIFS(database!$T$2:$T$182,graphs!$B4,database!$U$2:$U$182,D$2)=0,NA(),COUNTIFS(database!$T$2:$T$182,graphs!$B4,database!$U$2:$U$182,D$2))</f>
        <v>4</v>
      </c>
      <c r="E4" s="166" t="n">
        <f aca="false">IF(COUNTIFS(database!$T$2:$T$182,graphs!$B4,database!$U$2:$U$182,E$2)=0,NA(),COUNTIFS(database!$T$2:$T$182,graphs!$B4,database!$U$2:$U$182,E$2))</f>
        <v>38</v>
      </c>
      <c r="F4" s="166" t="n">
        <f aca="false">IF(COUNTIFS(database!$T$2:$T$182,graphs!$B4,database!$U$2:$U$182,F$2)=0,NA(),COUNTIFS(database!$T$2:$T$182,graphs!$B4,database!$U$2:$U$182,F$2))</f>
        <v>4</v>
      </c>
      <c r="G4" s="166" t="n">
        <f aca="false">COUNTIF(database!$T$2:$T$182,graphs!B4)</f>
        <v>61</v>
      </c>
      <c r="H4" s="168" t="e">
        <f aca="false">(_xludf.ifna(E4,0)+_xludf.ifna(F4,0))/G4*100</f>
        <v>#NAME?</v>
      </c>
      <c r="I4" s="166"/>
      <c r="J4" s="166" t="s">
        <v>85</v>
      </c>
      <c r="K4" s="166" t="n">
        <f aca="false">SUM(L4:O4)</f>
        <v>18</v>
      </c>
      <c r="L4" s="166" t="n">
        <v>5</v>
      </c>
      <c r="M4" s="166" t="n">
        <v>1</v>
      </c>
      <c r="N4" s="166" t="n">
        <v>12</v>
      </c>
      <c r="O4" s="166" t="n">
        <v>0</v>
      </c>
      <c r="P4" s="166"/>
      <c r="Q4" s="166"/>
      <c r="R4" s="166"/>
      <c r="S4" s="166"/>
      <c r="T4" s="166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6"/>
      <c r="AF4" s="166"/>
      <c r="AG4" s="166"/>
      <c r="AH4" s="166"/>
      <c r="AI4" s="166"/>
      <c r="AJ4" s="166"/>
      <c r="AK4" s="166"/>
      <c r="AL4" s="166"/>
      <c r="AM4" s="166"/>
      <c r="AN4" s="166"/>
      <c r="AO4" s="166"/>
      <c r="AP4" s="166"/>
      <c r="AQ4" s="166"/>
      <c r="AR4" s="166"/>
      <c r="AS4" s="166"/>
      <c r="AT4" s="166"/>
      <c r="AU4" s="166"/>
      <c r="AV4" s="166"/>
      <c r="AW4" s="166"/>
      <c r="AX4" s="166"/>
      <c r="AY4" s="166"/>
      <c r="AZ4" s="166"/>
      <c r="BA4" s="166"/>
      <c r="BB4" s="166"/>
      <c r="BC4" s="166"/>
      <c r="BD4" s="166"/>
      <c r="BE4" s="166"/>
      <c r="BF4" s="166"/>
      <c r="BG4" s="166"/>
      <c r="BH4" s="166"/>
      <c r="BI4" s="166"/>
      <c r="BJ4" s="166"/>
      <c r="BK4" s="166"/>
      <c r="BL4" s="166"/>
      <c r="BM4" s="166"/>
      <c r="BN4" s="166"/>
      <c r="BO4" s="166"/>
      <c r="BP4" s="166"/>
      <c r="BQ4" s="166"/>
      <c r="BR4" s="166"/>
      <c r="BS4" s="166"/>
      <c r="BT4" s="166"/>
      <c r="BU4" s="166"/>
      <c r="BV4" s="166"/>
      <c r="BW4" s="166"/>
      <c r="BX4" s="166"/>
      <c r="BY4" s="166"/>
      <c r="BZ4" s="166"/>
      <c r="CA4" s="166"/>
      <c r="CB4" s="166"/>
      <c r="CC4" s="166"/>
      <c r="CD4" s="166"/>
      <c r="CE4" s="166"/>
      <c r="CF4" s="166"/>
      <c r="CG4" s="166"/>
      <c r="CH4" s="166"/>
    </row>
    <row r="5" customFormat="false" ht="14.4" hidden="false" customHeight="false" outlineLevel="0" collapsed="false">
      <c r="A5" s="166"/>
      <c r="B5" s="166" t="str">
        <v>Impact</v>
      </c>
      <c r="C5" s="166" t="n">
        <f aca="false">IF(COUNTIFS(database!$T$2:$T$182,graphs!$B5,database!$U$2:$U$182,C$2)=0,NA(),COUNTIFS(database!$T$2:$T$182,graphs!$B5,database!$U$2:$U$182,C$2))</f>
        <v>7</v>
      </c>
      <c r="D5" s="166" t="n">
        <f aca="false">IF(COUNTIFS(database!$T$2:$T$182,graphs!$B5,database!$U$2:$U$182,D$2)=0,NA(),COUNTIFS(database!$T$2:$T$182,graphs!$B5,database!$U$2:$U$182,D$2))</f>
        <v>2</v>
      </c>
      <c r="E5" s="166" t="n">
        <f aca="false">IF(COUNTIFS(database!$T$2:$T$182,graphs!$B5,database!$U$2:$U$182,E$2)=0,NA(),COUNTIFS(database!$T$2:$T$182,graphs!$B5,database!$U$2:$U$182,E$2))</f>
        <v>13</v>
      </c>
      <c r="F5" s="166" t="n">
        <v>0</v>
      </c>
      <c r="G5" s="166" t="n">
        <f aca="false">COUNTIF(database!$T$2:$T$182,graphs!B5)</f>
        <v>22</v>
      </c>
      <c r="H5" s="168" t="e">
        <f aca="false">(_xludf.ifna(E5,0)+_xludf.ifna(F5,0))/G5*100</f>
        <v>#NAME?</v>
      </c>
      <c r="I5" s="166"/>
      <c r="J5" s="166" t="s">
        <v>54</v>
      </c>
      <c r="K5" s="166" t="n">
        <f aca="false">SUM(L5:O5)</f>
        <v>62</v>
      </c>
      <c r="L5" s="166" t="n">
        <v>15</v>
      </c>
      <c r="M5" s="166" t="n">
        <v>4</v>
      </c>
      <c r="N5" s="166" t="n">
        <v>38</v>
      </c>
      <c r="O5" s="166" t="n">
        <v>5</v>
      </c>
      <c r="P5" s="166"/>
      <c r="Q5" s="166"/>
      <c r="R5" s="166"/>
      <c r="S5" s="166"/>
      <c r="T5" s="166"/>
      <c r="U5" s="166"/>
      <c r="V5" s="166"/>
      <c r="W5" s="166"/>
      <c r="X5" s="166"/>
      <c r="Y5" s="166"/>
      <c r="Z5" s="166"/>
      <c r="AA5" s="166"/>
      <c r="AB5" s="166"/>
      <c r="AC5" s="166"/>
      <c r="AD5" s="166"/>
      <c r="AE5" s="166"/>
      <c r="AF5" s="166"/>
      <c r="AG5" s="166"/>
      <c r="AH5" s="166"/>
      <c r="AI5" s="166"/>
      <c r="AJ5" s="166"/>
      <c r="AK5" s="166"/>
      <c r="AL5" s="166"/>
      <c r="AM5" s="166"/>
      <c r="AN5" s="166"/>
      <c r="AO5" s="166"/>
      <c r="AP5" s="166"/>
      <c r="AQ5" s="166"/>
      <c r="AR5" s="166"/>
      <c r="AS5" s="166"/>
      <c r="AT5" s="166"/>
      <c r="AU5" s="166"/>
      <c r="AV5" s="166"/>
      <c r="AW5" s="166"/>
      <c r="AX5" s="166"/>
      <c r="AY5" s="166"/>
      <c r="AZ5" s="166"/>
      <c r="BA5" s="166"/>
      <c r="BB5" s="166"/>
      <c r="BC5" s="166"/>
      <c r="BD5" s="166"/>
      <c r="BE5" s="166"/>
      <c r="BF5" s="166"/>
      <c r="BG5" s="166"/>
      <c r="BH5" s="166"/>
      <c r="BI5" s="166"/>
      <c r="BJ5" s="166"/>
      <c r="BK5" s="166"/>
      <c r="BL5" s="166"/>
      <c r="BM5" s="166"/>
      <c r="BN5" s="166"/>
      <c r="BO5" s="166"/>
      <c r="BP5" s="166"/>
      <c r="BQ5" s="166"/>
      <c r="BR5" s="166"/>
      <c r="BS5" s="166"/>
      <c r="BT5" s="166"/>
      <c r="BU5" s="166"/>
      <c r="BV5" s="166"/>
      <c r="BW5" s="166"/>
      <c r="BX5" s="166"/>
      <c r="BY5" s="166"/>
      <c r="BZ5" s="166"/>
      <c r="CA5" s="166"/>
      <c r="CB5" s="166"/>
      <c r="CC5" s="166"/>
      <c r="CD5" s="166"/>
      <c r="CE5" s="166"/>
      <c r="CF5" s="166"/>
      <c r="CG5" s="166"/>
      <c r="CH5" s="166"/>
    </row>
    <row r="6" customFormat="false" ht="14.4" hidden="false" customHeight="false" outlineLevel="0" collapsed="false">
      <c r="A6" s="166"/>
      <c r="B6" s="166" t="str">
        <v>Soft landing</v>
      </c>
      <c r="C6" s="166" t="n">
        <f aca="false">IF(COUNTIFS(database!$T$2:$T$182,graphs!$B6,database!$U$2:$U$182,C$2)=0,NA(),COUNTIFS(database!$T$2:$T$182,graphs!$B6,database!$U$2:$U$182,C$2))</f>
        <v>26</v>
      </c>
      <c r="D6" s="166" t="e">
        <f aca="false">IF(COUNTIFS(database!$T$2:$T$182,graphs!$B6,database!$U$2:$U$182,D$2)=0,NA(),COUNTIFS(database!$T$2:$T$182,graphs!$B6,database!$U$2:$U$182,D$2))</f>
        <v>#N/A</v>
      </c>
      <c r="E6" s="166" t="n">
        <f aca="false">IF(COUNTIFS(database!$T$2:$T$182,graphs!$B6,database!$U$2:$U$182,E$2)=0,NA(),COUNTIFS(database!$T$2:$T$182,graphs!$B6,database!$U$2:$U$182,E$2))</f>
        <v>21</v>
      </c>
      <c r="F6" s="166" t="n">
        <f aca="false">IF(COUNTIFS(database!$T$2:$T$182,graphs!$B6,database!$U$2:$U$182,F$2)=0,NA(),COUNTIFS(database!$T$2:$T$182,graphs!$B6,database!$U$2:$U$182,F$2))</f>
        <v>1</v>
      </c>
      <c r="G6" s="166" t="n">
        <f aca="false">COUNTIF(database!$T$2:$T$182,graphs!B6)</f>
        <v>48</v>
      </c>
      <c r="H6" s="168" t="e">
        <f aca="false">(_xludf.ifna(E6,0)+_xludf.ifna(F6,0))/G6*100</f>
        <v>#NAME?</v>
      </c>
      <c r="I6" s="166"/>
      <c r="J6" s="166" t="s">
        <v>68</v>
      </c>
      <c r="K6" s="166" t="n">
        <f aca="false">SUM(L6:O6)</f>
        <v>22</v>
      </c>
      <c r="L6" s="166" t="n">
        <v>7</v>
      </c>
      <c r="M6" s="166" t="n">
        <v>2</v>
      </c>
      <c r="N6" s="166" t="n">
        <v>13</v>
      </c>
      <c r="O6" s="166" t="n">
        <v>0</v>
      </c>
      <c r="P6" s="166"/>
      <c r="Q6" s="166"/>
      <c r="R6" s="162" t="s">
        <v>990</v>
      </c>
      <c r="S6" s="162" t="n">
        <v>2</v>
      </c>
      <c r="T6" s="166"/>
      <c r="U6" s="166"/>
      <c r="V6" s="166"/>
      <c r="W6" s="166"/>
      <c r="X6" s="166"/>
      <c r="Y6" s="166"/>
      <c r="Z6" s="166"/>
      <c r="AA6" s="166"/>
      <c r="AB6" s="166"/>
      <c r="AC6" s="166"/>
      <c r="AD6" s="166"/>
      <c r="AE6" s="166"/>
      <c r="AF6" s="166"/>
      <c r="AG6" s="166"/>
      <c r="AH6" s="166"/>
      <c r="AI6" s="166"/>
      <c r="AJ6" s="166"/>
      <c r="AK6" s="166"/>
      <c r="AL6" s="166"/>
      <c r="AM6" s="166"/>
      <c r="AN6" s="166"/>
      <c r="AO6" s="166"/>
      <c r="AP6" s="166"/>
      <c r="AQ6" s="166"/>
      <c r="AR6" s="166"/>
      <c r="AS6" s="166"/>
      <c r="AT6" s="166"/>
      <c r="AU6" s="166"/>
      <c r="AV6" s="166"/>
      <c r="AW6" s="166"/>
      <c r="AX6" s="166"/>
      <c r="AY6" s="166"/>
      <c r="AZ6" s="166"/>
      <c r="BA6" s="166"/>
      <c r="BB6" s="166"/>
      <c r="BC6" s="166"/>
      <c r="BD6" s="166"/>
      <c r="BE6" s="166"/>
      <c r="BF6" s="166"/>
      <c r="BG6" s="166"/>
      <c r="BH6" s="166"/>
      <c r="BI6" s="166"/>
      <c r="BJ6" s="166"/>
      <c r="BK6" s="166"/>
      <c r="BL6" s="166"/>
      <c r="BM6" s="166"/>
      <c r="BN6" s="166"/>
      <c r="BO6" s="166"/>
      <c r="BP6" s="166"/>
      <c r="BQ6" s="166"/>
      <c r="BR6" s="166"/>
      <c r="BS6" s="166"/>
      <c r="BT6" s="166"/>
      <c r="BU6" s="166"/>
      <c r="BV6" s="166"/>
      <c r="BW6" s="166"/>
      <c r="BX6" s="166"/>
      <c r="BY6" s="166"/>
      <c r="BZ6" s="166"/>
      <c r="CA6" s="166"/>
      <c r="CB6" s="166"/>
      <c r="CC6" s="166"/>
      <c r="CD6" s="166"/>
      <c r="CE6" s="166"/>
      <c r="CF6" s="166"/>
      <c r="CG6" s="166"/>
      <c r="CH6" s="166"/>
    </row>
    <row r="7" customFormat="false" ht="14.4" hidden="false" customHeight="false" outlineLevel="0" collapsed="false">
      <c r="A7" s="166"/>
      <c r="B7" s="166" t="str">
        <v>Surface exploration</v>
      </c>
      <c r="C7" s="166" t="n">
        <f aca="false">IF(COUNTIFS(database!$T$2:$T$182,graphs!$B7,database!$U$2:$U$182,C$2)=0,NA(),COUNTIFS(database!$T$2:$T$182,graphs!$B7,database!$U$2:$U$182,C$2))</f>
        <v>2</v>
      </c>
      <c r="D7" s="166" t="e">
        <f aca="false">IF(COUNTIFS(database!$T$2:$T$182,graphs!$B7,database!$U$2:$U$182,D$2)=0,NA(),COUNTIFS(database!$T$2:$T$182,graphs!$B7,database!$U$2:$U$182,D$2))</f>
        <v>#N/A</v>
      </c>
      <c r="E7" s="166" t="n">
        <f aca="false">IF(COUNTIFS(database!$T$2:$T$182,graphs!$B7,database!$U$2:$U$182,E$2)=0,NA(),COUNTIFS(database!$T$2:$T$182,graphs!$B7,database!$U$2:$U$182,E$2))</f>
        <v>6</v>
      </c>
      <c r="F7" s="166" t="n">
        <f aca="false">IF(COUNTIFS(database!$T$2:$T$182,graphs!$B7,database!$U$2:$U$182,F$2)=0,NA(),COUNTIFS(database!$T$2:$T$182,graphs!$B7,database!$U$2:$U$182,F$2))</f>
        <v>1</v>
      </c>
      <c r="G7" s="166" t="n">
        <f aca="false">COUNTIF(database!$T$2:$T$182,graphs!B7)</f>
        <v>9</v>
      </c>
      <c r="H7" s="168" t="e">
        <f aca="false">(_xludf.ifna(E7,0)+_xludf.ifna(F7,0))/G7*100</f>
        <v>#NAME?</v>
      </c>
      <c r="I7" s="166"/>
      <c r="J7" s="166" t="s">
        <v>151</v>
      </c>
      <c r="K7" s="166" t="n">
        <f aca="false">SUM(L7:O7)</f>
        <v>48</v>
      </c>
      <c r="L7" s="166" t="n">
        <v>26</v>
      </c>
      <c r="M7" s="166" t="n">
        <v>0</v>
      </c>
      <c r="N7" s="166" t="n">
        <v>21</v>
      </c>
      <c r="O7" s="166" t="n">
        <v>1</v>
      </c>
      <c r="P7" s="166"/>
      <c r="Q7" s="166"/>
      <c r="R7" s="162" t="s">
        <v>284</v>
      </c>
      <c r="S7" s="162" t="n">
        <v>27</v>
      </c>
      <c r="T7" s="166"/>
      <c r="U7" s="166"/>
      <c r="V7" s="166"/>
      <c r="W7" s="166"/>
      <c r="X7" s="166"/>
      <c r="Y7" s="166"/>
      <c r="Z7" s="166"/>
      <c r="AA7" s="166"/>
      <c r="AB7" s="166"/>
      <c r="AC7" s="166"/>
      <c r="AD7" s="166"/>
      <c r="AE7" s="166"/>
      <c r="AF7" s="166"/>
      <c r="AG7" s="166"/>
      <c r="AH7" s="166"/>
      <c r="AI7" s="166"/>
      <c r="AJ7" s="166"/>
      <c r="AK7" s="166"/>
      <c r="AL7" s="166"/>
      <c r="AM7" s="166"/>
      <c r="AN7" s="166"/>
      <c r="AO7" s="166"/>
      <c r="AP7" s="166"/>
      <c r="AQ7" s="166"/>
      <c r="AR7" s="166"/>
      <c r="AS7" s="166"/>
      <c r="AT7" s="166"/>
      <c r="AU7" s="166"/>
      <c r="AV7" s="166"/>
      <c r="AW7" s="166"/>
      <c r="AX7" s="166"/>
      <c r="AY7" s="166"/>
      <c r="AZ7" s="166"/>
      <c r="BA7" s="166"/>
      <c r="BB7" s="166"/>
      <c r="BC7" s="166"/>
      <c r="BD7" s="166"/>
      <c r="BE7" s="166"/>
      <c r="BF7" s="166"/>
      <c r="BG7" s="166"/>
      <c r="BH7" s="166"/>
      <c r="BI7" s="166"/>
      <c r="BJ7" s="166"/>
      <c r="BK7" s="166"/>
      <c r="BL7" s="166"/>
      <c r="BM7" s="166"/>
      <c r="BN7" s="166"/>
      <c r="BO7" s="166"/>
      <c r="BP7" s="166"/>
      <c r="BQ7" s="166"/>
      <c r="BR7" s="166"/>
      <c r="BS7" s="166"/>
      <c r="BT7" s="166"/>
      <c r="BU7" s="166"/>
      <c r="BV7" s="166"/>
      <c r="BW7" s="166"/>
      <c r="BX7" s="166"/>
      <c r="BY7" s="166"/>
      <c r="BZ7" s="166"/>
      <c r="CA7" s="166"/>
      <c r="CB7" s="166"/>
      <c r="CC7" s="166"/>
      <c r="CD7" s="166"/>
      <c r="CE7" s="166"/>
      <c r="CF7" s="166"/>
      <c r="CG7" s="166"/>
      <c r="CH7" s="166"/>
    </row>
    <row r="8" customFormat="false" ht="14.4" hidden="false" customHeight="false" outlineLevel="0" collapsed="false">
      <c r="A8" s="166"/>
      <c r="B8" s="166" t="str">
        <v>Crew ascent</v>
      </c>
      <c r="C8" s="166" t="n">
        <f aca="false">IF(COUNTIFS(database!$T$2:$T$182,graphs!$B8,database!$U$2:$U$182,C$2)=0,NA(),COUNTIFS(database!$T$2:$T$182,graphs!$B8,database!$U$2:$U$182,C$2))</f>
        <v>1</v>
      </c>
      <c r="D8" s="166" t="e">
        <f aca="false">IF(COUNTIFS(database!$T$2:$T$182,graphs!$B8,database!$U$2:$U$182,D$2)=0,NA(),COUNTIFS(database!$T$2:$T$182,graphs!$B8,database!$U$2:$U$182,D$2))</f>
        <v>#N/A</v>
      </c>
      <c r="E8" s="166" t="n">
        <f aca="false">IF(COUNTIFS(database!$T$2:$T$182,graphs!$B8,database!$U$2:$U$182,E$2)=0,NA(),COUNTIFS(database!$T$2:$T$182,graphs!$B8,database!$U$2:$U$182,E$2))</f>
        <v>6</v>
      </c>
      <c r="F8" s="166" t="e">
        <f aca="false">IF(COUNTIFS(database!$T$2:$T$182,graphs!$B8,database!$U$2:$U$182,F$2)=0,NA(),COUNTIFS(database!$T$2:$T$182,graphs!$B8,database!$U$2:$U$182,F$2))</f>
        <v>#N/A</v>
      </c>
      <c r="G8" s="166" t="n">
        <f aca="false">COUNTIF(database!$T$2:$T$182,graphs!B8)</f>
        <v>7</v>
      </c>
      <c r="H8" s="168" t="e">
        <f aca="false">(_xludf.ifna(E8,0)+_xludf.ifna(F8,0))/G8*100</f>
        <v>#NAME?</v>
      </c>
      <c r="I8" s="166"/>
      <c r="J8" s="166" t="s">
        <v>309</v>
      </c>
      <c r="K8" s="166" t="n">
        <f aca="false">SUM(L8:O8)</f>
        <v>9</v>
      </c>
      <c r="L8" s="166" t="n">
        <v>2</v>
      </c>
      <c r="M8" s="166" t="n">
        <v>0</v>
      </c>
      <c r="N8" s="166" t="n">
        <v>6</v>
      </c>
      <c r="O8" s="166" t="n">
        <v>1</v>
      </c>
      <c r="P8" s="166"/>
      <c r="Q8" s="166"/>
      <c r="R8" s="162" t="s">
        <v>86</v>
      </c>
      <c r="S8" s="162" t="n">
        <v>8</v>
      </c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6"/>
      <c r="AS8" s="166"/>
      <c r="AT8" s="166"/>
      <c r="AU8" s="166"/>
      <c r="AV8" s="166"/>
      <c r="AW8" s="166"/>
      <c r="AX8" s="166"/>
      <c r="AY8" s="166"/>
      <c r="AZ8" s="166"/>
      <c r="BA8" s="166"/>
      <c r="BB8" s="166"/>
      <c r="BC8" s="166"/>
      <c r="BD8" s="166"/>
      <c r="BE8" s="166"/>
      <c r="BF8" s="166"/>
      <c r="BG8" s="166"/>
      <c r="BH8" s="166"/>
      <c r="BI8" s="166"/>
      <c r="BJ8" s="166"/>
      <c r="BK8" s="166"/>
      <c r="BL8" s="166"/>
      <c r="BM8" s="166"/>
      <c r="BN8" s="166"/>
      <c r="BO8" s="166"/>
      <c r="BP8" s="166"/>
      <c r="BQ8" s="166"/>
      <c r="BR8" s="166"/>
      <c r="BS8" s="166"/>
      <c r="BT8" s="166"/>
      <c r="BU8" s="166"/>
      <c r="BV8" s="166"/>
      <c r="BW8" s="166"/>
      <c r="BX8" s="166"/>
      <c r="BY8" s="166"/>
      <c r="BZ8" s="166"/>
      <c r="CA8" s="166"/>
      <c r="CB8" s="166"/>
      <c r="CC8" s="166"/>
      <c r="CD8" s="166"/>
      <c r="CE8" s="166"/>
      <c r="CF8" s="166"/>
      <c r="CG8" s="166"/>
      <c r="CH8" s="166"/>
    </row>
    <row r="9" customFormat="false" ht="14.4" hidden="false" customHeight="false" outlineLevel="0" collapsed="false">
      <c r="A9" s="166"/>
      <c r="B9" s="166" t="str">
        <v>Sample return (from surface)</v>
      </c>
      <c r="C9" s="166" t="n">
        <f aca="false">IF(COUNTIFS(database!$T$2:$T$182,graphs!$B9,database!$U$2:$U$182,C$2)=0,NA(),COUNTIFS(database!$T$2:$T$182,graphs!$B9,database!$U$2:$U$182,C$2))</f>
        <v>8</v>
      </c>
      <c r="D9" s="166" t="n">
        <f aca="false">IF(COUNTIFS(database!$T$2:$T$182,graphs!$B9,database!$U$2:$U$182,D$2)=0,NA(),COUNTIFS(database!$T$2:$T$182,graphs!$B9,database!$U$2:$U$182,D$2))</f>
        <v>1</v>
      </c>
      <c r="E9" s="166" t="n">
        <f aca="false">IF(COUNTIFS(database!$T$2:$T$182,graphs!$B9,database!$U$2:$U$182,E$2)=0,NA(),COUNTIFS(database!$T$2:$T$182,graphs!$B9,database!$U$2:$U$182,E$2))</f>
        <v>4</v>
      </c>
      <c r="F9" s="166" t="e">
        <f aca="false">IF(COUNTIFS(database!$T$2:$T$182,graphs!$B9,database!$U$2:$U$182,F$2)=0,NA(),COUNTIFS(database!$T$2:$T$182,graphs!$B9,database!$U$2:$U$182,F$2))</f>
        <v>#N/A</v>
      </c>
      <c r="G9" s="166" t="n">
        <f aca="false">COUNTIF(database!$T$2:$T$182,graphs!B9)</f>
        <v>13</v>
      </c>
      <c r="H9" s="168" t="e">
        <f aca="false">(_xludf.ifna(E9,0)+_xludf.ifna(F9,0))/G9*100</f>
        <v>#NAME?</v>
      </c>
      <c r="I9" s="166"/>
      <c r="J9" s="166" t="s">
        <v>991</v>
      </c>
      <c r="K9" s="166" t="n">
        <f aca="false">SUM(L9:O9)</f>
        <v>22</v>
      </c>
      <c r="L9" s="166" t="n">
        <v>9</v>
      </c>
      <c r="M9" s="166" t="n">
        <v>1</v>
      </c>
      <c r="N9" s="166" t="n">
        <v>12</v>
      </c>
      <c r="O9" s="166" t="n">
        <v>0</v>
      </c>
      <c r="P9" s="166"/>
      <c r="Q9" s="166"/>
      <c r="R9" s="162" t="s">
        <v>69</v>
      </c>
      <c r="S9" s="162" t="n">
        <v>62</v>
      </c>
      <c r="T9" s="166"/>
      <c r="U9" s="166"/>
      <c r="V9" s="166"/>
      <c r="W9" s="166"/>
      <c r="X9" s="166"/>
      <c r="Y9" s="166"/>
      <c r="Z9" s="166"/>
      <c r="AA9" s="166"/>
      <c r="AB9" s="166"/>
      <c r="AC9" s="166"/>
      <c r="AD9" s="166"/>
      <c r="AE9" s="166"/>
      <c r="AF9" s="166"/>
      <c r="AG9" s="166"/>
      <c r="AH9" s="166"/>
      <c r="AI9" s="166"/>
      <c r="AJ9" s="166"/>
      <c r="AK9" s="166"/>
      <c r="AL9" s="166"/>
      <c r="AM9" s="166"/>
      <c r="AN9" s="166"/>
      <c r="AO9" s="166"/>
      <c r="AP9" s="166"/>
      <c r="AQ9" s="166"/>
      <c r="AR9" s="166"/>
      <c r="AS9" s="166"/>
      <c r="AT9" s="166"/>
      <c r="AU9" s="166"/>
      <c r="AV9" s="166"/>
      <c r="AW9" s="166"/>
      <c r="AX9" s="166"/>
      <c r="AY9" s="166"/>
      <c r="AZ9" s="166"/>
      <c r="BA9" s="166"/>
      <c r="BB9" s="166"/>
      <c r="BC9" s="166"/>
      <c r="BD9" s="166"/>
      <c r="BE9" s="166"/>
      <c r="BF9" s="166"/>
      <c r="BG9" s="166"/>
      <c r="BH9" s="166"/>
      <c r="BI9" s="166"/>
      <c r="BJ9" s="166"/>
      <c r="BK9" s="166"/>
      <c r="BL9" s="166"/>
      <c r="BM9" s="166"/>
      <c r="BN9" s="166"/>
      <c r="BO9" s="166"/>
      <c r="BP9" s="166"/>
      <c r="BQ9" s="166"/>
      <c r="BR9" s="166"/>
      <c r="BS9" s="166"/>
      <c r="BT9" s="166"/>
      <c r="BU9" s="166"/>
      <c r="BV9" s="166"/>
      <c r="BW9" s="166"/>
      <c r="BX9" s="166"/>
      <c r="BY9" s="166"/>
      <c r="BZ9" s="166"/>
      <c r="CA9" s="166"/>
      <c r="CB9" s="166"/>
      <c r="CC9" s="166"/>
      <c r="CD9" s="166"/>
      <c r="CE9" s="166"/>
      <c r="CF9" s="166"/>
      <c r="CG9" s="166"/>
      <c r="CH9" s="166"/>
    </row>
    <row r="10" customFormat="false" ht="14.4" hidden="false" customHeight="false" outlineLevel="0" collapsed="false">
      <c r="A10" s="166"/>
      <c r="B10" s="166" t="str">
        <v>Sample return (from orbit)</v>
      </c>
      <c r="C10" s="166" t="e">
        <f aca="false">IF(COUNTIFS(database!$T$2:$T$182,graphs!$B10,database!$U$2:$U$182,C$2)=0,NA(),COUNTIFS(database!$T$2:$T$182,graphs!$B10,database!$U$2:$U$182,C$2))</f>
        <v>#N/A</v>
      </c>
      <c r="D10" s="166" t="e">
        <f aca="false">IF(COUNTIFS(database!$T$2:$T$182,graphs!$B10,database!$U$2:$U$182,D$2)=0,NA(),COUNTIFS(database!$T$2:$T$182,graphs!$B10,database!$U$2:$U$182,D$2))</f>
        <v>#N/A</v>
      </c>
      <c r="E10" s="166" t="n">
        <f aca="false">IF(COUNTIFS(database!$T$2:$T$182,graphs!$B10,database!$U$2:$U$182,E$2)=0,NA(),COUNTIFS(database!$T$2:$T$182,graphs!$B10,database!$U$2:$U$182,E$2))</f>
        <v>2</v>
      </c>
      <c r="F10" s="166" t="e">
        <f aca="false">IF(COUNTIFS(database!$T$2:$T$182,graphs!$B10,database!$U$2:$U$182,F$2)=0,NA(),COUNTIFS(database!$T$2:$T$182,graphs!$B10,database!$U$2:$U$182,F$2))</f>
        <v>#N/A</v>
      </c>
      <c r="G10" s="166" t="n">
        <f aca="false">COUNTIF(database!$T$2:$T$182,graphs!B10)</f>
        <v>2</v>
      </c>
      <c r="H10" s="168" t="e">
        <f aca="false">(_xludf.ifna(E10,0)+_xludf.ifna(F10,0))/G10*100</f>
        <v>#NAME?</v>
      </c>
      <c r="I10" s="166"/>
      <c r="J10" s="166"/>
      <c r="K10" s="166"/>
      <c r="L10" s="166"/>
      <c r="M10" s="166"/>
      <c r="N10" s="166"/>
      <c r="O10" s="166"/>
      <c r="P10" s="166"/>
      <c r="Q10" s="166"/>
      <c r="R10" s="162" t="s">
        <v>153</v>
      </c>
      <c r="S10" s="162" t="n">
        <v>59</v>
      </c>
      <c r="T10" s="166"/>
      <c r="U10" s="166"/>
      <c r="V10" s="166"/>
      <c r="W10" s="166"/>
      <c r="X10" s="166"/>
      <c r="Y10" s="166"/>
      <c r="Z10" s="166"/>
      <c r="AA10" s="166"/>
      <c r="AB10" s="166"/>
      <c r="AC10" s="166"/>
      <c r="AD10" s="166"/>
      <c r="AE10" s="166"/>
      <c r="AF10" s="166"/>
      <c r="AG10" s="166"/>
      <c r="AH10" s="166"/>
      <c r="AI10" s="166"/>
      <c r="AJ10" s="166"/>
      <c r="AK10" s="166"/>
      <c r="AL10" s="166"/>
      <c r="AM10" s="166"/>
      <c r="AN10" s="166"/>
      <c r="AO10" s="166"/>
      <c r="AP10" s="166"/>
      <c r="AQ10" s="166"/>
      <c r="AR10" s="166"/>
      <c r="AS10" s="166"/>
      <c r="AT10" s="166"/>
      <c r="AU10" s="166"/>
      <c r="AV10" s="166"/>
      <c r="AW10" s="166"/>
      <c r="AX10" s="166"/>
      <c r="AY10" s="166"/>
      <c r="AZ10" s="166"/>
      <c r="BA10" s="166"/>
      <c r="BB10" s="166"/>
      <c r="BC10" s="166"/>
      <c r="BD10" s="166"/>
      <c r="BE10" s="166"/>
      <c r="BF10" s="166"/>
      <c r="BG10" s="166"/>
      <c r="BH10" s="166"/>
      <c r="BI10" s="166"/>
      <c r="BJ10" s="166"/>
      <c r="BK10" s="166"/>
      <c r="BL10" s="166"/>
      <c r="BM10" s="166"/>
      <c r="BN10" s="166"/>
      <c r="BO10" s="166"/>
      <c r="BP10" s="166"/>
      <c r="BQ10" s="166"/>
      <c r="BR10" s="166"/>
      <c r="BS10" s="166"/>
      <c r="BT10" s="166"/>
      <c r="BU10" s="166"/>
      <c r="BV10" s="166"/>
      <c r="BW10" s="166"/>
      <c r="BX10" s="166"/>
      <c r="BY10" s="166"/>
      <c r="BZ10" s="166"/>
      <c r="CA10" s="166"/>
      <c r="CB10" s="166"/>
      <c r="CC10" s="166"/>
      <c r="CD10" s="166"/>
      <c r="CE10" s="166"/>
      <c r="CF10" s="166"/>
      <c r="CG10" s="166"/>
      <c r="CH10" s="166"/>
    </row>
    <row r="11" customFormat="false" ht="14.4" hidden="false" customHeight="false" outlineLevel="0" collapsed="false">
      <c r="A11" s="166"/>
      <c r="B11" s="166" t="str">
        <v>Cislunar orbit</v>
      </c>
      <c r="C11" s="166" t="e">
        <f aca="false">IF(COUNTIFS(database!$T$2:$T$182,graphs!$B11,database!$U$2:$U$182,C$2)=0,NA(),COUNTIFS(database!$T$2:$T$182,graphs!$B11,database!$U$2:$U$182,C$2))</f>
        <v>#N/A</v>
      </c>
      <c r="D11" s="166" t="e">
        <f aca="false">IF(COUNTIFS(database!$T$2:$T$182,graphs!$B11,database!$U$2:$U$182,D$2)=0,NA(),COUNTIFS(database!$T$2:$T$182,graphs!$B11,database!$U$2:$U$182,D$2))</f>
        <v>#N/A</v>
      </c>
      <c r="E11" s="166" t="e">
        <f aca="false">IF(COUNTIFS(database!$T$2:$T$182,graphs!$B11,database!$U$2:$U$182,E$2)=0,NA(),COUNTIFS(database!$T$2:$T$182,graphs!$B11,database!$U$2:$U$182,E$2))</f>
        <v>#N/A</v>
      </c>
      <c r="F11" s="166" t="e">
        <f aca="false">IF(COUNTIFS(database!$T$2:$T$182,graphs!$B11,database!$U$2:$U$182,F$2)=0,NA(),COUNTIFS(database!$T$2:$T$182,graphs!$B11,database!$U$2:$U$182,F$2))</f>
        <v>#N/A</v>
      </c>
      <c r="G11" s="166" t="n">
        <f aca="false">COUNTIF(database!$T$2:$T$182,graphs!B11)</f>
        <v>0</v>
      </c>
      <c r="H11" s="168" t="e">
        <f aca="false">(_xludf.ifna(E11,0)+_xludf.ifna(F11,0))/G11*100</f>
        <v>#NAME?</v>
      </c>
      <c r="I11" s="166"/>
      <c r="P11" s="166"/>
      <c r="Q11" s="166"/>
      <c r="R11" s="162" t="s">
        <v>53</v>
      </c>
      <c r="S11" s="162" t="n">
        <v>23</v>
      </c>
      <c r="T11" s="166"/>
      <c r="U11" s="166"/>
      <c r="V11" s="166"/>
      <c r="W11" s="166"/>
      <c r="X11" s="166"/>
      <c r="Y11" s="166"/>
      <c r="Z11" s="166"/>
      <c r="AA11" s="166"/>
      <c r="AB11" s="166"/>
      <c r="AC11" s="166"/>
      <c r="AD11" s="166"/>
      <c r="AE11" s="166"/>
      <c r="AF11" s="166"/>
      <c r="AG11" s="166"/>
      <c r="AH11" s="166"/>
      <c r="AI11" s="166"/>
      <c r="AJ11" s="166"/>
      <c r="AK11" s="166"/>
      <c r="AL11" s="166"/>
      <c r="AM11" s="166"/>
      <c r="AN11" s="166"/>
      <c r="AO11" s="166"/>
      <c r="AP11" s="166"/>
      <c r="AQ11" s="166"/>
      <c r="AR11" s="166"/>
      <c r="AS11" s="166"/>
      <c r="AT11" s="166"/>
      <c r="AU11" s="166"/>
      <c r="AV11" s="166"/>
      <c r="AW11" s="166"/>
      <c r="AX11" s="166"/>
      <c r="AY11" s="166"/>
      <c r="AZ11" s="166"/>
      <c r="BA11" s="166"/>
      <c r="BB11" s="166"/>
      <c r="BC11" s="166"/>
      <c r="BD11" s="166"/>
      <c r="BE11" s="166"/>
      <c r="BF11" s="166"/>
      <c r="BG11" s="166"/>
      <c r="BH11" s="166"/>
      <c r="BI11" s="166"/>
      <c r="BJ11" s="166"/>
      <c r="BK11" s="166"/>
      <c r="BL11" s="166"/>
      <c r="BM11" s="166"/>
      <c r="BN11" s="166"/>
      <c r="BO11" s="166"/>
      <c r="BP11" s="166"/>
      <c r="BQ11" s="166"/>
      <c r="BR11" s="166"/>
      <c r="BS11" s="166"/>
      <c r="BT11" s="166"/>
      <c r="BU11" s="166"/>
      <c r="BV11" s="166"/>
      <c r="BW11" s="166"/>
      <c r="BX11" s="166"/>
      <c r="BY11" s="166"/>
      <c r="BZ11" s="166"/>
      <c r="CA11" s="166"/>
      <c r="CB11" s="166"/>
      <c r="CC11" s="166"/>
      <c r="CD11" s="166"/>
      <c r="CE11" s="166"/>
      <c r="CF11" s="166"/>
      <c r="CG11" s="166"/>
      <c r="CH11" s="166"/>
    </row>
    <row r="12" customFormat="false" ht="14.4" hidden="false" customHeight="false" outlineLevel="0" collapsed="false">
      <c r="A12" s="166"/>
      <c r="B12" s="166" t="str">
        <v>NOT LUNAR MISSION</v>
      </c>
      <c r="C12" s="166" t="e">
        <f aca="false">IF(COUNTIFS(database!$T$2:$T$182,graphs!$B12,database!$U$2:$U$182,C$2)=0,NA(),COUNTIFS(database!$T$2:$T$182,graphs!$B12,database!$U$2:$U$182,C$2))</f>
        <v>#N/A</v>
      </c>
      <c r="D12" s="166" t="e">
        <f aca="false">IF(COUNTIFS(database!$T$2:$T$182,graphs!$B12,database!$U$2:$U$182,D$2)=0,NA(),COUNTIFS(database!$T$2:$T$182,graphs!$B12,database!$U$2:$U$182,D$2))</f>
        <v>#N/A</v>
      </c>
      <c r="E12" s="166" t="e">
        <f aca="false">IF(COUNTIFS(database!$T$2:$T$182,graphs!$B12,database!$U$2:$U$182,E$2)=0,NA(),COUNTIFS(database!$T$2:$T$182,graphs!$B12,database!$U$2:$U$182,E$2))</f>
        <v>#N/A</v>
      </c>
      <c r="F12" s="166" t="e">
        <f aca="false">IF(COUNTIFS(database!$T$2:$T$182,graphs!$B12,database!$U$2:$U$182,F$2)=0,NA(),COUNTIFS(database!$T$2:$T$182,graphs!$B12,database!$U$2:$U$182,F$2))</f>
        <v>#N/A</v>
      </c>
      <c r="G12" s="166" t="n">
        <f aca="false">COUNTIF(database!$T$2:$T$182,graphs!B12)</f>
        <v>0</v>
      </c>
      <c r="H12" s="168" t="e">
        <f aca="false">(_xludf.ifna(E12,0)+_xludf.ifna(F12,0))/G12*100</f>
        <v>#NAME?</v>
      </c>
      <c r="I12" s="166"/>
      <c r="P12" s="166"/>
      <c r="Q12" s="166"/>
      <c r="R12" s="166"/>
      <c r="S12" s="166" t="n">
        <f aca="false">SUM(S6:S11)</f>
        <v>181</v>
      </c>
      <c r="T12" s="166"/>
      <c r="U12" s="166"/>
      <c r="V12" s="166"/>
      <c r="W12" s="166"/>
      <c r="X12" s="166"/>
      <c r="Y12" s="166"/>
      <c r="Z12" s="166"/>
      <c r="AA12" s="166"/>
      <c r="AB12" s="166"/>
      <c r="AC12" s="166"/>
      <c r="AD12" s="166"/>
      <c r="AE12" s="166"/>
      <c r="AF12" s="166"/>
      <c r="AG12" s="166"/>
      <c r="AH12" s="166"/>
      <c r="AI12" s="166"/>
      <c r="AJ12" s="166"/>
      <c r="AK12" s="166"/>
      <c r="AL12" s="166"/>
      <c r="AM12" s="166"/>
      <c r="AN12" s="166"/>
      <c r="AO12" s="166"/>
      <c r="AP12" s="166"/>
      <c r="AQ12" s="166"/>
      <c r="AR12" s="166"/>
      <c r="AS12" s="166"/>
      <c r="AT12" s="166"/>
      <c r="AU12" s="166"/>
      <c r="AV12" s="166"/>
      <c r="AW12" s="166"/>
      <c r="AX12" s="166"/>
      <c r="AY12" s="166"/>
      <c r="AZ12" s="166"/>
      <c r="BA12" s="166"/>
      <c r="BB12" s="166"/>
      <c r="BC12" s="166"/>
      <c r="BD12" s="166"/>
      <c r="BE12" s="166"/>
      <c r="BF12" s="166"/>
      <c r="BG12" s="166"/>
      <c r="BH12" s="166"/>
      <c r="BI12" s="166"/>
      <c r="BJ12" s="166"/>
      <c r="BK12" s="166"/>
      <c r="BL12" s="166"/>
      <c r="BM12" s="166"/>
      <c r="BN12" s="166"/>
      <c r="BO12" s="166"/>
      <c r="BP12" s="166"/>
      <c r="BQ12" s="166"/>
      <c r="BR12" s="166"/>
      <c r="BS12" s="166"/>
      <c r="BT12" s="166"/>
      <c r="BU12" s="166"/>
      <c r="BV12" s="166"/>
      <c r="BW12" s="166"/>
      <c r="BX12" s="166"/>
      <c r="BY12" s="166"/>
      <c r="BZ12" s="166"/>
      <c r="CA12" s="166"/>
      <c r="CB12" s="166"/>
      <c r="CC12" s="166"/>
      <c r="CD12" s="166"/>
      <c r="CE12" s="166"/>
      <c r="CF12" s="166"/>
      <c r="CG12" s="166"/>
      <c r="CH12" s="166"/>
    </row>
    <row r="13" customFormat="false" ht="14.4" hidden="false" customHeight="false" outlineLevel="0" collapsed="false">
      <c r="A13" s="166"/>
      <c r="B13" s="166" t="str">
        <v>Multiple</v>
      </c>
      <c r="C13" s="166" t="e">
        <f aca="false">IF(COUNTIFS(database!$T$2:$T$182,graphs!$B13,database!$U$2:$U$182,C$2)=0,NA(),COUNTIFS(database!$T$2:$T$182,graphs!$B13,database!$U$2:$U$182,C$2))</f>
        <v>#N/A</v>
      </c>
      <c r="D13" s="166" t="e">
        <f aca="false">IF(COUNTIFS(database!$T$2:$T$182,graphs!$B13,database!$U$2:$U$182,D$2)=0,NA(),COUNTIFS(database!$T$2:$T$182,graphs!$B13,database!$U$2:$U$182,D$2))</f>
        <v>#N/A</v>
      </c>
      <c r="E13" s="166" t="e">
        <f aca="false">IF(COUNTIFS(database!$T$2:$T$182,graphs!$B13,database!$U$2:$U$182,E$2)=0,NA(),COUNTIFS(database!$T$2:$T$182,graphs!$B13,database!$U$2:$U$182,E$2))</f>
        <v>#N/A</v>
      </c>
      <c r="F13" s="166" t="e">
        <f aca="false">IF(COUNTIFS(database!$T$2:$T$182,graphs!$B13,database!$U$2:$U$182,F$2)=0,NA(),COUNTIFS(database!$T$2:$T$182,graphs!$B13,database!$U$2:$U$182,F$2))</f>
        <v>#N/A</v>
      </c>
      <c r="G13" s="166" t="n">
        <f aca="false">COUNTIF(database!$T$2:$T$182,graphs!B13)</f>
        <v>0</v>
      </c>
      <c r="H13" s="168" t="e">
        <f aca="false">(_xludf.ifna(E13,0)+_xludf.ifna(F13,0))/G13*100</f>
        <v>#NAME?</v>
      </c>
      <c r="I13" s="166"/>
      <c r="P13" s="166"/>
      <c r="Q13" s="166"/>
      <c r="R13" s="166"/>
      <c r="S13" s="166"/>
      <c r="T13" s="166"/>
      <c r="U13" s="166"/>
      <c r="V13" s="166"/>
      <c r="W13" s="166"/>
      <c r="X13" s="166"/>
      <c r="Y13" s="166"/>
      <c r="Z13" s="166"/>
      <c r="AA13" s="166"/>
      <c r="AB13" s="166"/>
      <c r="AC13" s="166"/>
      <c r="AD13" s="166"/>
      <c r="AE13" s="166"/>
      <c r="AF13" s="166"/>
      <c r="AG13" s="166"/>
      <c r="AH13" s="166"/>
      <c r="AI13" s="166"/>
      <c r="AJ13" s="166"/>
      <c r="AK13" s="166"/>
      <c r="AL13" s="166"/>
      <c r="AM13" s="166"/>
      <c r="AN13" s="166"/>
      <c r="AO13" s="166"/>
      <c r="AP13" s="166"/>
      <c r="AQ13" s="166"/>
      <c r="AR13" s="166"/>
      <c r="AS13" s="166"/>
      <c r="AT13" s="166"/>
      <c r="AU13" s="166"/>
      <c r="AV13" s="166"/>
      <c r="AW13" s="166"/>
      <c r="AX13" s="166"/>
      <c r="AY13" s="166"/>
      <c r="AZ13" s="166"/>
      <c r="BA13" s="166"/>
      <c r="BB13" s="166"/>
      <c r="BC13" s="166"/>
      <c r="BD13" s="166"/>
      <c r="BE13" s="166"/>
      <c r="BF13" s="166"/>
      <c r="BG13" s="166"/>
      <c r="BH13" s="166"/>
      <c r="BI13" s="166"/>
      <c r="BJ13" s="166"/>
      <c r="BK13" s="166"/>
      <c r="BL13" s="166"/>
      <c r="BM13" s="166"/>
      <c r="BN13" s="166"/>
      <c r="BO13" s="166"/>
      <c r="BP13" s="166"/>
      <c r="BQ13" s="166"/>
      <c r="BR13" s="166"/>
      <c r="BS13" s="166"/>
      <c r="BT13" s="166"/>
      <c r="BU13" s="166"/>
      <c r="BV13" s="166"/>
      <c r="BW13" s="166"/>
      <c r="BX13" s="166"/>
      <c r="BY13" s="166"/>
      <c r="BZ13" s="166"/>
      <c r="CA13" s="166"/>
      <c r="CB13" s="166"/>
      <c r="CC13" s="166"/>
      <c r="CD13" s="166"/>
      <c r="CE13" s="166"/>
      <c r="CF13" s="166"/>
      <c r="CG13" s="166"/>
      <c r="CH13" s="166"/>
    </row>
    <row r="14" customFormat="false" ht="14.4" hidden="false" customHeight="false" outlineLevel="0" collapsed="false">
      <c r="A14" s="166"/>
      <c r="B14" s="166"/>
      <c r="C14" s="166"/>
      <c r="D14" s="166"/>
      <c r="E14" s="166"/>
      <c r="F14" s="166"/>
      <c r="G14" s="166" t="n">
        <f aca="false">COUNTIF(database!$T$2:$T$182,graphs!B14)</f>
        <v>0</v>
      </c>
      <c r="H14" s="166"/>
      <c r="I14" s="166"/>
      <c r="J14" s="162" t="s">
        <v>992</v>
      </c>
      <c r="K14" s="162" t="n">
        <v>49</v>
      </c>
      <c r="P14" s="166"/>
      <c r="Q14" s="166"/>
      <c r="R14" s="166"/>
      <c r="S14" s="166"/>
      <c r="T14" s="166"/>
      <c r="U14" s="166"/>
      <c r="V14" s="166"/>
      <c r="W14" s="166"/>
      <c r="X14" s="166"/>
      <c r="Y14" s="166"/>
      <c r="Z14" s="166"/>
      <c r="AA14" s="166"/>
      <c r="AB14" s="166"/>
      <c r="AC14" s="166"/>
      <c r="AD14" s="166"/>
      <c r="AE14" s="166"/>
      <c r="AF14" s="166"/>
      <c r="AG14" s="166"/>
      <c r="AH14" s="166"/>
      <c r="AI14" s="166"/>
      <c r="AJ14" s="166"/>
      <c r="AK14" s="166"/>
      <c r="AL14" s="166"/>
      <c r="AM14" s="166"/>
      <c r="AN14" s="166"/>
      <c r="AO14" s="166"/>
      <c r="AP14" s="166"/>
      <c r="AQ14" s="166"/>
      <c r="AR14" s="166"/>
      <c r="AS14" s="166"/>
      <c r="AT14" s="166"/>
      <c r="AU14" s="166"/>
      <c r="AV14" s="166"/>
      <c r="AW14" s="166"/>
      <c r="AX14" s="166"/>
      <c r="AY14" s="166"/>
      <c r="AZ14" s="166"/>
      <c r="BA14" s="166"/>
      <c r="BB14" s="166"/>
      <c r="BC14" s="166"/>
      <c r="BD14" s="166"/>
      <c r="BE14" s="166"/>
      <c r="BF14" s="166"/>
      <c r="BG14" s="166"/>
      <c r="BH14" s="166"/>
      <c r="BI14" s="166"/>
      <c r="BJ14" s="166"/>
      <c r="BK14" s="166"/>
      <c r="BL14" s="166"/>
      <c r="BM14" s="166"/>
      <c r="BN14" s="166"/>
      <c r="BO14" s="166"/>
      <c r="BP14" s="166"/>
      <c r="BQ14" s="166"/>
      <c r="BR14" s="166"/>
      <c r="BS14" s="166"/>
      <c r="BT14" s="166"/>
      <c r="BU14" s="166"/>
      <c r="BV14" s="166"/>
      <c r="BW14" s="166"/>
      <c r="BX14" s="166"/>
      <c r="BY14" s="166"/>
      <c r="BZ14" s="166"/>
      <c r="CA14" s="166"/>
      <c r="CB14" s="166"/>
      <c r="CC14" s="166"/>
      <c r="CD14" s="166"/>
      <c r="CE14" s="166"/>
      <c r="CF14" s="166"/>
      <c r="CG14" s="166"/>
      <c r="CH14" s="166"/>
    </row>
    <row r="15" customFormat="false" ht="14.4" hidden="false" customHeight="false" outlineLevel="0" collapsed="false">
      <c r="A15" s="166"/>
      <c r="B15" s="166"/>
      <c r="C15" s="166"/>
      <c r="D15" s="166"/>
      <c r="E15" s="166"/>
      <c r="F15" s="166"/>
      <c r="G15" s="166" t="n">
        <f aca="false">COUNTIF(database!$T$2:$T$182,graphs!B15)</f>
        <v>0</v>
      </c>
      <c r="H15" s="166"/>
      <c r="I15" s="166"/>
      <c r="J15" s="162" t="s">
        <v>993</v>
      </c>
      <c r="K15" s="162" t="n">
        <v>13</v>
      </c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166"/>
      <c r="AB15" s="166"/>
      <c r="AC15" s="166"/>
      <c r="AD15" s="166"/>
      <c r="AE15" s="166"/>
      <c r="AF15" s="166"/>
      <c r="AG15" s="166"/>
      <c r="AH15" s="166"/>
      <c r="AI15" s="166"/>
      <c r="AJ15" s="166"/>
      <c r="AK15" s="166"/>
      <c r="AL15" s="166"/>
      <c r="AM15" s="166"/>
      <c r="AN15" s="166"/>
      <c r="AO15" s="166"/>
      <c r="AP15" s="166"/>
      <c r="AQ15" s="166"/>
      <c r="AR15" s="166"/>
      <c r="AS15" s="166"/>
      <c r="AT15" s="166"/>
      <c r="AU15" s="166"/>
      <c r="AV15" s="166"/>
      <c r="AW15" s="166"/>
      <c r="AX15" s="166"/>
      <c r="AY15" s="166"/>
      <c r="AZ15" s="166"/>
      <c r="BA15" s="166"/>
      <c r="BB15" s="166"/>
      <c r="BC15" s="166"/>
      <c r="BD15" s="166"/>
      <c r="BE15" s="166"/>
      <c r="BF15" s="166"/>
      <c r="BG15" s="166"/>
      <c r="BH15" s="166"/>
      <c r="BI15" s="166"/>
      <c r="BJ15" s="166"/>
      <c r="BK15" s="166"/>
      <c r="BL15" s="166"/>
      <c r="BM15" s="166"/>
      <c r="BN15" s="166"/>
      <c r="BO15" s="166"/>
      <c r="BP15" s="166"/>
      <c r="BQ15" s="166"/>
      <c r="BR15" s="166"/>
      <c r="BS15" s="166"/>
      <c r="BT15" s="166"/>
      <c r="BU15" s="166"/>
      <c r="BV15" s="166"/>
      <c r="BW15" s="166"/>
      <c r="BX15" s="166"/>
      <c r="BY15" s="166"/>
      <c r="BZ15" s="166"/>
      <c r="CA15" s="166"/>
      <c r="CB15" s="166"/>
      <c r="CC15" s="166"/>
      <c r="CD15" s="166"/>
      <c r="CE15" s="166"/>
      <c r="CF15" s="166"/>
      <c r="CG15" s="166"/>
      <c r="CH15" s="166"/>
    </row>
    <row r="16" customFormat="false" ht="14.4" hidden="false" customHeight="false" outlineLevel="0" collapsed="false">
      <c r="A16" s="166"/>
      <c r="B16" s="166"/>
      <c r="C16" s="166" t="n">
        <f aca="false">SUMIF(C3:C15,"&lt;&gt;#N/A")</f>
        <v>64</v>
      </c>
      <c r="D16" s="166" t="n">
        <f aca="false">SUMIF(D3:D15,"&lt;&gt;#N/A")</f>
        <v>8</v>
      </c>
      <c r="E16" s="166" t="n">
        <f aca="false">SUMIF(E3:E15,"&lt;&gt;#N/A")</f>
        <v>102</v>
      </c>
      <c r="F16" s="166" t="n">
        <f aca="false">SUMIF(F3:F15,"&lt;&gt;#N/A")</f>
        <v>6</v>
      </c>
      <c r="G16" s="166" t="n">
        <f aca="false">SUMIF(G3:G15,"&lt;&gt;#N/A")</f>
        <v>180</v>
      </c>
      <c r="H16" s="166"/>
      <c r="I16" s="166"/>
      <c r="J16" s="166" t="s">
        <v>151</v>
      </c>
      <c r="K16" s="166" t="n">
        <v>28</v>
      </c>
      <c r="P16" s="166"/>
      <c r="Q16" s="166"/>
      <c r="R16" s="166"/>
      <c r="S16" s="166"/>
      <c r="T16" s="166"/>
      <c r="U16" s="166"/>
      <c r="V16" s="166"/>
      <c r="W16" s="166"/>
      <c r="X16" s="166"/>
      <c r="Y16" s="166"/>
      <c r="Z16" s="166"/>
      <c r="AA16" s="166"/>
      <c r="AB16" s="166"/>
      <c r="AC16" s="166"/>
      <c r="AD16" s="166"/>
      <c r="AE16" s="166"/>
      <c r="AF16" s="166"/>
      <c r="AG16" s="166"/>
      <c r="AH16" s="166"/>
      <c r="AI16" s="166"/>
      <c r="AJ16" s="166"/>
      <c r="AK16" s="166"/>
      <c r="AL16" s="166"/>
      <c r="AM16" s="166"/>
      <c r="AN16" s="166"/>
      <c r="AO16" s="166"/>
      <c r="AP16" s="166"/>
      <c r="AQ16" s="166"/>
      <c r="AR16" s="166"/>
      <c r="AS16" s="166"/>
      <c r="AT16" s="166"/>
      <c r="AU16" s="166"/>
      <c r="AV16" s="166"/>
      <c r="AW16" s="166"/>
      <c r="AX16" s="166"/>
      <c r="AY16" s="166"/>
      <c r="AZ16" s="166"/>
      <c r="BA16" s="166"/>
      <c r="BB16" s="166"/>
      <c r="BC16" s="166"/>
      <c r="BD16" s="166"/>
      <c r="BE16" s="166"/>
      <c r="BF16" s="166"/>
      <c r="BG16" s="166"/>
      <c r="BH16" s="166"/>
      <c r="BI16" s="166"/>
      <c r="BJ16" s="166"/>
      <c r="BK16" s="166"/>
      <c r="BL16" s="166"/>
      <c r="BM16" s="166"/>
      <c r="BN16" s="166"/>
      <c r="BO16" s="166"/>
      <c r="BP16" s="166"/>
      <c r="BQ16" s="166"/>
      <c r="BR16" s="166"/>
      <c r="BS16" s="166"/>
      <c r="BT16" s="166"/>
      <c r="BU16" s="166"/>
      <c r="BV16" s="166"/>
      <c r="BW16" s="166"/>
      <c r="BX16" s="166"/>
      <c r="BY16" s="166"/>
      <c r="BZ16" s="166"/>
      <c r="CA16" s="166"/>
      <c r="CB16" s="166"/>
      <c r="CC16" s="166"/>
      <c r="CD16" s="166"/>
      <c r="CE16" s="166"/>
      <c r="CF16" s="166"/>
      <c r="CG16" s="166"/>
      <c r="CH16" s="166"/>
    </row>
    <row r="17" customFormat="false" ht="14.4" hidden="false" customHeight="false" outlineLevel="0" collapsed="false">
      <c r="A17" s="166"/>
      <c r="B17" s="166"/>
      <c r="C17" s="166"/>
      <c r="D17" s="166"/>
      <c r="E17" s="166"/>
      <c r="F17" s="166"/>
      <c r="G17" s="166"/>
      <c r="H17" s="166"/>
      <c r="I17" s="166"/>
      <c r="J17" s="166"/>
      <c r="K17" s="166" t="n">
        <f aca="false">SUM(K14:K16)</f>
        <v>90</v>
      </c>
      <c r="P17" s="166"/>
      <c r="Q17" s="166"/>
      <c r="R17" s="166"/>
      <c r="S17" s="166"/>
      <c r="T17" s="166"/>
      <c r="U17" s="166"/>
      <c r="V17" s="166"/>
      <c r="W17" s="166"/>
      <c r="X17" s="166"/>
      <c r="Y17" s="166"/>
      <c r="Z17" s="166"/>
      <c r="AA17" s="166"/>
      <c r="AB17" s="166"/>
      <c r="AC17" s="166"/>
      <c r="AD17" s="166"/>
      <c r="AE17" s="166"/>
      <c r="AF17" s="166"/>
      <c r="AG17" s="166"/>
      <c r="AH17" s="166"/>
      <c r="AI17" s="166"/>
      <c r="AJ17" s="166"/>
      <c r="AK17" s="166"/>
      <c r="AL17" s="166"/>
      <c r="AM17" s="166"/>
      <c r="AN17" s="166"/>
      <c r="AO17" s="166"/>
      <c r="AP17" s="166"/>
      <c r="AQ17" s="166"/>
      <c r="AR17" s="166"/>
      <c r="AS17" s="166"/>
      <c r="AT17" s="166"/>
      <c r="AU17" s="166"/>
      <c r="AV17" s="166"/>
      <c r="AW17" s="166"/>
      <c r="AX17" s="166"/>
      <c r="AY17" s="166"/>
      <c r="AZ17" s="166"/>
      <c r="BA17" s="166"/>
      <c r="BB17" s="166"/>
      <c r="BC17" s="166"/>
      <c r="BD17" s="166"/>
      <c r="BE17" s="166"/>
      <c r="BF17" s="166"/>
      <c r="BG17" s="166"/>
      <c r="BH17" s="166"/>
      <c r="BI17" s="166"/>
      <c r="BJ17" s="166"/>
      <c r="BK17" s="166"/>
      <c r="BL17" s="166"/>
      <c r="BM17" s="166"/>
      <c r="BN17" s="166"/>
      <c r="BO17" s="166"/>
      <c r="BP17" s="166"/>
      <c r="BQ17" s="166"/>
      <c r="BR17" s="166"/>
      <c r="BS17" s="166"/>
      <c r="BT17" s="166"/>
      <c r="BU17" s="166"/>
      <c r="BV17" s="166"/>
      <c r="BW17" s="166"/>
      <c r="BX17" s="166"/>
      <c r="BY17" s="166"/>
      <c r="BZ17" s="166"/>
      <c r="CA17" s="166"/>
      <c r="CB17" s="166"/>
      <c r="CC17" s="166"/>
      <c r="CD17" s="166"/>
      <c r="CE17" s="166"/>
      <c r="CF17" s="166"/>
      <c r="CG17" s="166"/>
      <c r="CH17" s="166"/>
    </row>
    <row r="18" customFormat="false" ht="14.4" hidden="false" customHeight="false" outlineLevel="0" collapsed="false">
      <c r="A18" s="166"/>
      <c r="B18" s="166"/>
      <c r="C18" s="166"/>
      <c r="D18" s="166"/>
      <c r="E18" s="166"/>
      <c r="F18" s="166"/>
      <c r="G18" s="166"/>
      <c r="H18" s="166"/>
      <c r="I18" s="166"/>
      <c r="L18" s="166"/>
      <c r="M18" s="166"/>
      <c r="N18" s="166"/>
      <c r="O18" s="166"/>
      <c r="P18" s="166"/>
      <c r="Q18" s="166"/>
      <c r="R18" s="166"/>
      <c r="S18" s="166"/>
      <c r="T18" s="166"/>
      <c r="U18" s="166"/>
      <c r="V18" s="166"/>
      <c r="W18" s="166"/>
      <c r="X18" s="166"/>
      <c r="Y18" s="166"/>
      <c r="Z18" s="166"/>
      <c r="AA18" s="166"/>
      <c r="AB18" s="166"/>
      <c r="AC18" s="166"/>
      <c r="AD18" s="166"/>
      <c r="AE18" s="166"/>
      <c r="AF18" s="166"/>
      <c r="AG18" s="166"/>
      <c r="AH18" s="166"/>
      <c r="AI18" s="166"/>
      <c r="AJ18" s="166"/>
      <c r="AK18" s="166"/>
      <c r="AL18" s="166"/>
      <c r="AM18" s="166"/>
      <c r="AN18" s="166"/>
      <c r="AO18" s="166"/>
      <c r="AP18" s="166"/>
      <c r="AQ18" s="166"/>
      <c r="AR18" s="166"/>
      <c r="AS18" s="166"/>
      <c r="AT18" s="166"/>
      <c r="AU18" s="166"/>
      <c r="AV18" s="166"/>
      <c r="AW18" s="166"/>
      <c r="AX18" s="166"/>
      <c r="AY18" s="166"/>
      <c r="AZ18" s="166"/>
      <c r="BA18" s="166"/>
      <c r="BB18" s="166"/>
      <c r="BC18" s="166"/>
      <c r="BD18" s="166"/>
      <c r="BE18" s="166"/>
      <c r="BF18" s="166"/>
      <c r="BG18" s="166"/>
      <c r="BH18" s="166"/>
      <c r="BI18" s="166"/>
      <c r="BJ18" s="166"/>
      <c r="BK18" s="166"/>
      <c r="BL18" s="166"/>
      <c r="BM18" s="166"/>
      <c r="BN18" s="166"/>
      <c r="BO18" s="166"/>
      <c r="BP18" s="166"/>
      <c r="BQ18" s="166"/>
      <c r="BR18" s="166"/>
      <c r="BS18" s="166"/>
      <c r="BT18" s="166"/>
      <c r="BU18" s="166"/>
      <c r="BV18" s="166"/>
      <c r="BW18" s="166"/>
      <c r="BX18" s="166"/>
      <c r="BY18" s="166"/>
      <c r="BZ18" s="166"/>
      <c r="CA18" s="166"/>
      <c r="CB18" s="166"/>
      <c r="CC18" s="166"/>
      <c r="CD18" s="166"/>
      <c r="CE18" s="166"/>
      <c r="CF18" s="166"/>
      <c r="CG18" s="166"/>
      <c r="CH18" s="166"/>
    </row>
    <row r="19" customFormat="false" ht="14.4" hidden="false" customHeight="false" outlineLevel="0" collapsed="false">
      <c r="A19" s="166"/>
      <c r="B19" s="167" t="s">
        <v>901</v>
      </c>
      <c r="C19" s="167" t="s">
        <v>774</v>
      </c>
      <c r="D19" s="167" t="s">
        <v>90</v>
      </c>
      <c r="E19" s="167" t="s">
        <v>784</v>
      </c>
      <c r="F19" s="167" t="s">
        <v>865</v>
      </c>
      <c r="G19" s="167" t="s">
        <v>989</v>
      </c>
      <c r="H19" s="166"/>
      <c r="I19" s="166"/>
      <c r="L19" s="166"/>
      <c r="M19" s="166"/>
      <c r="N19" s="166"/>
      <c r="O19" s="166"/>
      <c r="P19" s="166"/>
      <c r="Q19" s="166"/>
      <c r="R19" s="166"/>
      <c r="S19" s="166"/>
      <c r="T19" s="166"/>
      <c r="U19" s="166"/>
      <c r="V19" s="166"/>
      <c r="W19" s="166"/>
      <c r="X19" s="166"/>
      <c r="Y19" s="166"/>
      <c r="Z19" s="166"/>
      <c r="AA19" s="166"/>
      <c r="AB19" s="166"/>
      <c r="AC19" s="166"/>
      <c r="AD19" s="166"/>
      <c r="AE19" s="166"/>
      <c r="AF19" s="166"/>
      <c r="AG19" s="166"/>
      <c r="AH19" s="166"/>
      <c r="AI19" s="166"/>
      <c r="AJ19" s="166"/>
      <c r="AK19" s="166"/>
      <c r="AL19" s="166"/>
      <c r="AM19" s="166"/>
      <c r="AN19" s="166"/>
      <c r="AO19" s="166"/>
      <c r="AP19" s="166"/>
      <c r="AQ19" s="166"/>
      <c r="AR19" s="166"/>
      <c r="AS19" s="166"/>
      <c r="AT19" s="166"/>
      <c r="AU19" s="166"/>
      <c r="AV19" s="166"/>
      <c r="AW19" s="166"/>
      <c r="AX19" s="166"/>
      <c r="AY19" s="166"/>
      <c r="AZ19" s="166"/>
      <c r="BA19" s="166"/>
      <c r="BB19" s="166"/>
      <c r="BC19" s="166"/>
      <c r="BD19" s="166"/>
      <c r="BE19" s="166"/>
      <c r="BF19" s="166"/>
      <c r="BG19" s="166"/>
      <c r="BH19" s="166"/>
      <c r="BI19" s="166"/>
      <c r="BJ19" s="166"/>
      <c r="BK19" s="166"/>
      <c r="BL19" s="166"/>
      <c r="BM19" s="166"/>
      <c r="BN19" s="166"/>
      <c r="BO19" s="166"/>
      <c r="BP19" s="166"/>
      <c r="BQ19" s="166"/>
      <c r="BR19" s="166"/>
      <c r="BS19" s="166"/>
      <c r="BT19" s="166"/>
      <c r="BU19" s="166"/>
      <c r="BV19" s="166"/>
      <c r="BW19" s="166"/>
      <c r="BX19" s="166"/>
      <c r="BY19" s="166"/>
      <c r="BZ19" s="166"/>
      <c r="CA19" s="166"/>
      <c r="CB19" s="166"/>
      <c r="CC19" s="166"/>
      <c r="CD19" s="166"/>
      <c r="CE19" s="166"/>
      <c r="CF19" s="166"/>
      <c r="CG19" s="166"/>
      <c r="CH19" s="166"/>
    </row>
    <row r="20" customFormat="false" ht="14.4" hidden="false" customHeight="false" outlineLevel="0" collapsed="false">
      <c r="A20" s="166"/>
      <c r="B20" s="166" t="str">
        <f aca="false" t="array" ref="B20:B33">choices!D3:D16</f>
        <v>R-IMP</v>
      </c>
      <c r="C20" s="166" t="e">
        <f aca="false">IF(COUNTIFS(database!$S$2:$S$182,graphs!$B20,database!$U$2:$U$182,C$19)=0,NA(),COUNTIFS(database!$S$2:$S$182,graphs!$B20,database!$U$2:$U$182,C$19))</f>
        <v>#N/A</v>
      </c>
      <c r="D20" s="166" t="e">
        <f aca="false">IF(COUNTIFS(database!$S$2:$S$182,graphs!$B20,database!$U$2:$U$182,D$19)=0,NA(),COUNTIFS(database!$S$2:$S$182,graphs!$B20,database!$U$2:$U$182,D$19))</f>
        <v>#N/A</v>
      </c>
      <c r="E20" s="166" t="e">
        <f aca="false">IF(COUNTIFS(database!$S$2:$S$182,graphs!$B20,database!$U$2:$U$182,E$19)=0,NA(),COUNTIFS(database!$S$2:$S$182,graphs!$B20,database!$U$2:$U$182,E$19))</f>
        <v>#N/A</v>
      </c>
      <c r="F20" s="166" t="e">
        <f aca="false">IF(COUNTIFS(database!$S$2:$S$182,graphs!$B20,database!$U$2:$U$182,F$19)=0,NA(),COUNTIFS(database!$S$2:$S$182,graphs!$B20,database!$U$2:$U$182,F$19))</f>
        <v>#N/A</v>
      </c>
      <c r="G20" s="166" t="n">
        <f aca="false">SUMIF(C20:F20,"&lt;&gt;#N/A")</f>
        <v>0</v>
      </c>
      <c r="H20" s="166"/>
      <c r="I20" s="166"/>
      <c r="J20" s="166"/>
      <c r="K20" s="166"/>
      <c r="L20" s="166"/>
      <c r="M20" s="166"/>
      <c r="N20" s="166"/>
      <c r="O20" s="166"/>
      <c r="P20" s="166"/>
      <c r="Q20" s="166"/>
      <c r="R20" s="166"/>
      <c r="S20" s="166"/>
      <c r="T20" s="166"/>
      <c r="U20" s="166"/>
      <c r="V20" s="166"/>
      <c r="W20" s="166"/>
      <c r="X20" s="166"/>
      <c r="Y20" s="166"/>
      <c r="Z20" s="166"/>
      <c r="AA20" s="166"/>
      <c r="AB20" s="166"/>
      <c r="AC20" s="166"/>
      <c r="AD20" s="166"/>
      <c r="AE20" s="166"/>
      <c r="AF20" s="166"/>
      <c r="AG20" s="166"/>
      <c r="AH20" s="166"/>
      <c r="AI20" s="166"/>
      <c r="AJ20" s="166"/>
      <c r="AK20" s="166"/>
      <c r="AL20" s="166"/>
      <c r="AM20" s="166"/>
      <c r="AN20" s="166"/>
      <c r="AO20" s="166"/>
      <c r="AP20" s="166"/>
      <c r="AQ20" s="166"/>
      <c r="AR20" s="166"/>
      <c r="AS20" s="166"/>
      <c r="AT20" s="166"/>
      <c r="AU20" s="166"/>
      <c r="AV20" s="166"/>
      <c r="AW20" s="166"/>
      <c r="AX20" s="166"/>
      <c r="AY20" s="166"/>
      <c r="AZ20" s="166"/>
      <c r="BA20" s="166"/>
      <c r="BB20" s="166"/>
      <c r="BC20" s="166"/>
      <c r="BD20" s="166"/>
      <c r="BE20" s="166"/>
      <c r="BF20" s="166"/>
      <c r="BG20" s="166"/>
      <c r="BH20" s="166"/>
      <c r="BI20" s="166"/>
      <c r="BJ20" s="166"/>
      <c r="BK20" s="166"/>
      <c r="BL20" s="166"/>
      <c r="BM20" s="166"/>
      <c r="BN20" s="166"/>
      <c r="BO20" s="166"/>
      <c r="BP20" s="166"/>
      <c r="BQ20" s="166"/>
      <c r="BR20" s="166"/>
      <c r="BS20" s="166"/>
      <c r="BT20" s="166"/>
      <c r="BU20" s="166"/>
      <c r="BV20" s="166"/>
      <c r="BW20" s="166"/>
      <c r="BX20" s="166"/>
      <c r="BY20" s="166"/>
      <c r="BZ20" s="166"/>
      <c r="CA20" s="166"/>
      <c r="CB20" s="166"/>
      <c r="CC20" s="166"/>
      <c r="CD20" s="166"/>
      <c r="CE20" s="166"/>
      <c r="CF20" s="166"/>
      <c r="CG20" s="166"/>
      <c r="CH20" s="166"/>
    </row>
    <row r="21" customFormat="false" ht="15.75" hidden="false" customHeight="true" outlineLevel="0" collapsed="false">
      <c r="A21" s="166"/>
      <c r="B21" s="166" t="str">
        <v>R-ORB</v>
      </c>
      <c r="C21" s="166" t="e">
        <f aca="false">IF(COUNTIFS(database!$S$2:$S$182,graphs!$B21,database!$U$2:$U$182,C$19)=0,NA(),COUNTIFS(database!$S$2:$S$182,graphs!$B21,database!$U$2:$U$182,C$19))</f>
        <v>#N/A</v>
      </c>
      <c r="D21" s="166" t="e">
        <f aca="false">IF(COUNTIFS(database!$S$2:$S$182,graphs!$B21,database!$U$2:$U$182,D$19)=0,NA(),COUNTIFS(database!$S$2:$S$182,graphs!$B21,database!$U$2:$U$182,D$19))</f>
        <v>#N/A</v>
      </c>
      <c r="E21" s="166" t="e">
        <f aca="false">IF(COUNTIFS(database!$S$2:$S$182,graphs!$B21,database!$U$2:$U$182,E$19)=0,NA(),COUNTIFS(database!$S$2:$S$182,graphs!$B21,database!$U$2:$U$182,E$19))</f>
        <v>#N/A</v>
      </c>
      <c r="F21" s="166" t="e">
        <f aca="false">IF(COUNTIFS(database!$S$2:$S$182,graphs!$B21,database!$U$2:$U$182,F$19)=0,NA(),COUNTIFS(database!$S$2:$S$182,graphs!$B21,database!$U$2:$U$182,F$19))</f>
        <v>#N/A</v>
      </c>
      <c r="G21" s="166" t="n">
        <f aca="false">SUMIF(C21:F21,"&lt;&gt;#N/A")</f>
        <v>0</v>
      </c>
      <c r="H21" s="166"/>
      <c r="I21" s="166"/>
      <c r="J21" s="166"/>
      <c r="K21" s="166"/>
      <c r="L21" s="166"/>
      <c r="M21" s="166"/>
      <c r="N21" s="166"/>
      <c r="O21" s="166"/>
      <c r="P21" s="166"/>
      <c r="Q21" s="166"/>
      <c r="R21" s="166"/>
      <c r="S21" s="166"/>
      <c r="T21" s="166"/>
      <c r="U21" s="166"/>
      <c r="V21" s="166"/>
      <c r="W21" s="166"/>
      <c r="X21" s="166"/>
      <c r="Y21" s="166"/>
      <c r="Z21" s="166"/>
      <c r="AA21" s="166"/>
      <c r="AB21" s="166"/>
      <c r="AC21" s="166"/>
      <c r="AD21" s="166"/>
      <c r="AE21" s="166"/>
      <c r="AF21" s="166"/>
      <c r="AG21" s="166"/>
      <c r="AH21" s="166"/>
      <c r="AI21" s="166"/>
      <c r="AJ21" s="166"/>
      <c r="AK21" s="166"/>
      <c r="AL21" s="166"/>
      <c r="AM21" s="166"/>
      <c r="AN21" s="166"/>
      <c r="AO21" s="166"/>
      <c r="AP21" s="166"/>
      <c r="AQ21" s="166"/>
      <c r="AR21" s="166"/>
      <c r="AS21" s="166"/>
      <c r="AT21" s="166"/>
      <c r="AU21" s="166"/>
      <c r="AV21" s="166"/>
      <c r="AW21" s="166"/>
      <c r="AX21" s="166"/>
      <c r="AY21" s="166"/>
      <c r="AZ21" s="166"/>
      <c r="BA21" s="166"/>
      <c r="BB21" s="166"/>
      <c r="BC21" s="166"/>
      <c r="BD21" s="166"/>
      <c r="BE21" s="166"/>
      <c r="BF21" s="166"/>
      <c r="BG21" s="166"/>
      <c r="BH21" s="166"/>
      <c r="BI21" s="166"/>
      <c r="BJ21" s="166"/>
      <c r="BK21" s="166"/>
      <c r="BL21" s="166"/>
      <c r="BM21" s="166"/>
      <c r="BN21" s="166"/>
      <c r="BO21" s="166"/>
      <c r="BP21" s="166"/>
      <c r="BQ21" s="166"/>
      <c r="BR21" s="166"/>
      <c r="BS21" s="166"/>
      <c r="BT21" s="166"/>
      <c r="BU21" s="166"/>
      <c r="BV21" s="166"/>
      <c r="BW21" s="166"/>
      <c r="BX21" s="166"/>
      <c r="BY21" s="166"/>
      <c r="BZ21" s="166"/>
      <c r="CA21" s="166"/>
      <c r="CB21" s="166"/>
      <c r="CC21" s="166"/>
      <c r="CD21" s="166"/>
      <c r="CE21" s="166"/>
      <c r="CF21" s="166"/>
      <c r="CG21" s="166"/>
      <c r="CH21" s="166"/>
    </row>
    <row r="22" customFormat="false" ht="15.75" hidden="false" customHeight="true" outlineLevel="0" collapsed="false">
      <c r="A22" s="166"/>
      <c r="B22" s="166" t="str">
        <v>R-RV</v>
      </c>
      <c r="C22" s="166" t="e">
        <f aca="false">IF(COUNTIFS(database!$S$2:$S$182,graphs!$B22,database!$U$2:$U$182,C$19)=0,NA(),COUNTIFS(database!$S$2:$S$182,graphs!$B22,database!$U$2:$U$182,C$19))</f>
        <v>#N/A</v>
      </c>
      <c r="D22" s="166" t="e">
        <f aca="false">IF(COUNTIFS(database!$S$2:$S$182,graphs!$B22,database!$U$2:$U$182,D$19)=0,NA(),COUNTIFS(database!$S$2:$S$182,graphs!$B22,database!$U$2:$U$182,D$19))</f>
        <v>#N/A</v>
      </c>
      <c r="E22" s="166" t="e">
        <f aca="false">IF(COUNTIFS(database!$S$2:$S$182,graphs!$B22,database!$U$2:$U$182,E$19)=0,NA(),COUNTIFS(database!$S$2:$S$182,graphs!$B22,database!$U$2:$U$182,E$19))</f>
        <v>#N/A</v>
      </c>
      <c r="F22" s="166" t="e">
        <f aca="false">IF(COUNTIFS(database!$S$2:$S$182,graphs!$B22,database!$U$2:$U$182,F$19)=0,NA(),COUNTIFS(database!$S$2:$S$182,graphs!$B22,database!$U$2:$U$182,F$19))</f>
        <v>#N/A</v>
      </c>
      <c r="G22" s="166" t="n">
        <f aca="false">SUMIF(C22:F22,"&lt;&gt;#N/A")</f>
        <v>0</v>
      </c>
      <c r="H22" s="166"/>
      <c r="I22" s="166"/>
      <c r="J22" s="166"/>
      <c r="K22" s="166"/>
      <c r="L22" s="166"/>
      <c r="M22" s="166"/>
      <c r="N22" s="166"/>
      <c r="O22" s="166"/>
      <c r="P22" s="166"/>
      <c r="Q22" s="166"/>
      <c r="R22" s="166"/>
      <c r="S22" s="166"/>
      <c r="T22" s="166"/>
      <c r="U22" s="166"/>
      <c r="V22" s="166"/>
      <c r="W22" s="166"/>
      <c r="X22" s="166"/>
      <c r="Y22" s="166"/>
      <c r="Z22" s="166"/>
      <c r="AA22" s="166"/>
      <c r="AB22" s="166"/>
      <c r="AC22" s="166"/>
      <c r="AD22" s="166"/>
      <c r="AE22" s="166"/>
      <c r="AF22" s="166"/>
      <c r="AG22" s="166"/>
      <c r="AH22" s="166"/>
      <c r="AI22" s="166"/>
      <c r="AJ22" s="166"/>
      <c r="AK22" s="166"/>
      <c r="AL22" s="166"/>
      <c r="AM22" s="166"/>
      <c r="AN22" s="166"/>
      <c r="AO22" s="166"/>
      <c r="AP22" s="166"/>
      <c r="AQ22" s="166"/>
      <c r="AR22" s="166"/>
      <c r="AS22" s="166"/>
      <c r="AT22" s="166"/>
      <c r="AU22" s="166"/>
      <c r="AV22" s="166"/>
      <c r="AW22" s="166"/>
      <c r="AX22" s="166"/>
      <c r="AY22" s="166"/>
      <c r="AZ22" s="166"/>
      <c r="BA22" s="166"/>
      <c r="BB22" s="166"/>
      <c r="BC22" s="166"/>
      <c r="BD22" s="166"/>
      <c r="BE22" s="166"/>
      <c r="BF22" s="166"/>
      <c r="BG22" s="166"/>
      <c r="BH22" s="166"/>
      <c r="BI22" s="166"/>
      <c r="BJ22" s="166"/>
      <c r="BK22" s="166"/>
      <c r="BL22" s="166"/>
      <c r="BM22" s="166"/>
      <c r="BN22" s="166"/>
      <c r="BO22" s="166"/>
      <c r="BP22" s="166"/>
      <c r="BQ22" s="166"/>
      <c r="BR22" s="166"/>
      <c r="BS22" s="166"/>
      <c r="BT22" s="166"/>
      <c r="BU22" s="166"/>
      <c r="BV22" s="166"/>
      <c r="BW22" s="166"/>
      <c r="BX22" s="166"/>
      <c r="BY22" s="166"/>
      <c r="BZ22" s="166"/>
      <c r="CA22" s="166"/>
      <c r="CB22" s="166"/>
      <c r="CC22" s="166"/>
      <c r="CD22" s="166"/>
      <c r="CE22" s="166"/>
      <c r="CF22" s="166"/>
      <c r="CG22" s="166"/>
      <c r="CH22" s="166"/>
    </row>
    <row r="23" customFormat="false" ht="15.75" hidden="false" customHeight="true" outlineLevel="0" collapsed="false">
      <c r="A23" s="166"/>
      <c r="B23" s="166" t="str">
        <v>R-LA</v>
      </c>
      <c r="C23" s="166" t="e">
        <f aca="false">IF(COUNTIFS(database!$S$2:$S$182,graphs!$B23,database!$U$2:$U$182,C$19)=0,NA(),COUNTIFS(database!$S$2:$S$182,graphs!$B23,database!$U$2:$U$182,C$19))</f>
        <v>#N/A</v>
      </c>
      <c r="D23" s="166" t="e">
        <f aca="false">IF(COUNTIFS(database!$S$2:$S$182,graphs!$B23,database!$U$2:$U$182,D$19)=0,NA(),COUNTIFS(database!$S$2:$S$182,graphs!$B23,database!$U$2:$U$182,D$19))</f>
        <v>#N/A</v>
      </c>
      <c r="E23" s="166" t="e">
        <f aca="false">IF(COUNTIFS(database!$S$2:$S$182,graphs!$B23,database!$U$2:$U$182,E$19)=0,NA(),COUNTIFS(database!$S$2:$S$182,graphs!$B23,database!$U$2:$U$182,E$19))</f>
        <v>#N/A</v>
      </c>
      <c r="F23" s="166" t="e">
        <f aca="false">IF(COUNTIFS(database!$S$2:$S$182,graphs!$B23,database!$U$2:$U$182,F$19)=0,NA(),COUNTIFS(database!$S$2:$S$182,graphs!$B23,database!$U$2:$U$182,F$19))</f>
        <v>#N/A</v>
      </c>
      <c r="G23" s="166" t="n">
        <f aca="false">SUMIF(C23:F23,"&lt;&gt;#N/A")</f>
        <v>0</v>
      </c>
      <c r="H23" s="166"/>
      <c r="I23" s="166"/>
      <c r="J23" s="166"/>
      <c r="K23" s="166"/>
      <c r="L23" s="166"/>
      <c r="M23" s="166"/>
      <c r="N23" s="166"/>
      <c r="O23" s="166"/>
      <c r="P23" s="166"/>
      <c r="Q23" s="166"/>
      <c r="R23" s="166"/>
      <c r="S23" s="166"/>
      <c r="T23" s="166"/>
      <c r="U23" s="166"/>
      <c r="V23" s="166"/>
      <c r="W23" s="166"/>
      <c r="X23" s="166"/>
      <c r="Y23" s="166"/>
      <c r="Z23" s="166"/>
      <c r="AA23" s="166"/>
      <c r="AB23" s="166"/>
      <c r="AC23" s="166"/>
      <c r="AD23" s="166"/>
      <c r="AE23" s="166"/>
      <c r="AF23" s="166"/>
      <c r="AG23" s="166"/>
      <c r="AH23" s="166"/>
      <c r="AI23" s="166"/>
      <c r="AJ23" s="166"/>
      <c r="AK23" s="166"/>
      <c r="AL23" s="166"/>
      <c r="AM23" s="166"/>
      <c r="AN23" s="166"/>
      <c r="AO23" s="166"/>
      <c r="AP23" s="166"/>
      <c r="AQ23" s="166"/>
      <c r="AR23" s="166"/>
      <c r="AS23" s="166"/>
      <c r="AT23" s="166"/>
      <c r="AU23" s="166"/>
      <c r="AV23" s="166"/>
      <c r="AW23" s="166"/>
      <c r="AX23" s="166"/>
      <c r="AY23" s="166"/>
      <c r="AZ23" s="166"/>
      <c r="BA23" s="166"/>
      <c r="BB23" s="166"/>
      <c r="BC23" s="166"/>
      <c r="BD23" s="166"/>
      <c r="BE23" s="166"/>
      <c r="BF23" s="166"/>
      <c r="BG23" s="166"/>
      <c r="BH23" s="166"/>
      <c r="BI23" s="166"/>
      <c r="BJ23" s="166"/>
      <c r="BK23" s="166"/>
      <c r="BL23" s="166"/>
      <c r="BM23" s="166"/>
      <c r="BN23" s="166"/>
      <c r="BO23" s="166"/>
      <c r="BP23" s="166"/>
      <c r="BQ23" s="166"/>
      <c r="BR23" s="166"/>
      <c r="BS23" s="166"/>
      <c r="BT23" s="166"/>
      <c r="BU23" s="166"/>
      <c r="BV23" s="166"/>
      <c r="BW23" s="166"/>
      <c r="BX23" s="166"/>
      <c r="BY23" s="166"/>
      <c r="BZ23" s="166"/>
      <c r="CA23" s="166"/>
      <c r="CB23" s="166"/>
      <c r="CC23" s="166"/>
      <c r="CD23" s="166"/>
      <c r="CE23" s="166"/>
      <c r="CF23" s="166"/>
      <c r="CG23" s="166"/>
      <c r="CH23" s="166"/>
    </row>
    <row r="24" customFormat="false" ht="15.75" hidden="false" customHeight="true" outlineLevel="0" collapsed="false">
      <c r="A24" s="166"/>
      <c r="B24" s="166" t="str">
        <v>R-AS</v>
      </c>
      <c r="C24" s="166" t="e">
        <f aca="false">IF(COUNTIFS(database!$S$2:$S$182,graphs!$B24,database!$U$2:$U$182,C$19)=0,NA(),COUNTIFS(database!$S$2:$S$182,graphs!$B24,database!$U$2:$U$182,C$19))</f>
        <v>#N/A</v>
      </c>
      <c r="D24" s="166" t="e">
        <f aca="false">IF(COUNTIFS(database!$S$2:$S$182,graphs!$B24,database!$U$2:$U$182,D$19)=0,NA(),COUNTIFS(database!$S$2:$S$182,graphs!$B24,database!$U$2:$U$182,D$19))</f>
        <v>#N/A</v>
      </c>
      <c r="E24" s="166" t="e">
        <f aca="false">IF(COUNTIFS(database!$S$2:$S$182,graphs!$B24,database!$U$2:$U$182,E$19)=0,NA(),COUNTIFS(database!$S$2:$S$182,graphs!$B24,database!$U$2:$U$182,E$19))</f>
        <v>#N/A</v>
      </c>
      <c r="F24" s="166" t="e">
        <f aca="false">IF(COUNTIFS(database!$S$2:$S$182,graphs!$B24,database!$U$2:$U$182,F$19)=0,NA(),COUNTIFS(database!$S$2:$S$182,graphs!$B24,database!$U$2:$U$182,F$19))</f>
        <v>#N/A</v>
      </c>
      <c r="G24" s="166" t="n">
        <f aca="false">SUMIF(C24:F24,"&lt;&gt;#N/A")</f>
        <v>0</v>
      </c>
      <c r="H24" s="166"/>
      <c r="I24" s="166"/>
      <c r="J24" s="166"/>
      <c r="K24" s="166"/>
      <c r="L24" s="166"/>
      <c r="M24" s="166"/>
      <c r="N24" s="166"/>
      <c r="O24" s="166"/>
      <c r="P24" s="166"/>
      <c r="Q24" s="166"/>
      <c r="R24" s="166"/>
      <c r="S24" s="166"/>
      <c r="T24" s="166"/>
      <c r="U24" s="166"/>
      <c r="V24" s="166"/>
      <c r="W24" s="166"/>
      <c r="X24" s="166"/>
      <c r="Y24" s="166"/>
      <c r="Z24" s="166"/>
      <c r="AA24" s="166"/>
      <c r="AB24" s="166"/>
      <c r="AC24" s="166"/>
      <c r="AD24" s="166"/>
      <c r="AE24" s="166"/>
      <c r="AF24" s="166"/>
      <c r="AG24" s="166"/>
      <c r="AH24" s="166"/>
      <c r="AI24" s="166"/>
      <c r="AJ24" s="166"/>
      <c r="AK24" s="166"/>
      <c r="AL24" s="166"/>
      <c r="AM24" s="166"/>
      <c r="AN24" s="166"/>
      <c r="AO24" s="166"/>
      <c r="AP24" s="166"/>
      <c r="AQ24" s="166"/>
      <c r="AR24" s="166"/>
      <c r="AS24" s="166"/>
      <c r="AT24" s="166"/>
      <c r="AU24" s="166"/>
      <c r="AV24" s="166"/>
      <c r="AW24" s="166"/>
      <c r="AX24" s="166"/>
      <c r="AY24" s="166"/>
      <c r="AZ24" s="166"/>
      <c r="BA24" s="166"/>
      <c r="BB24" s="166"/>
      <c r="BC24" s="166"/>
      <c r="BD24" s="166"/>
      <c r="BE24" s="166"/>
      <c r="BF24" s="166"/>
      <c r="BG24" s="166"/>
      <c r="BH24" s="166"/>
      <c r="BI24" s="166"/>
      <c r="BJ24" s="166"/>
      <c r="BK24" s="166"/>
      <c r="BL24" s="166"/>
      <c r="BM24" s="166"/>
      <c r="BN24" s="166"/>
      <c r="BO24" s="166"/>
      <c r="BP24" s="166"/>
      <c r="BQ24" s="166"/>
      <c r="BR24" s="166"/>
      <c r="BS24" s="166"/>
      <c r="BT24" s="166"/>
      <c r="BU24" s="166"/>
      <c r="BV24" s="166"/>
      <c r="BW24" s="166"/>
      <c r="BX24" s="166"/>
      <c r="BY24" s="166"/>
      <c r="BZ24" s="166"/>
      <c r="CA24" s="166"/>
      <c r="CB24" s="166"/>
      <c r="CC24" s="166"/>
      <c r="CD24" s="166"/>
      <c r="CE24" s="166"/>
      <c r="CF24" s="166"/>
      <c r="CG24" s="166"/>
      <c r="CH24" s="166"/>
    </row>
    <row r="25" customFormat="false" ht="15.75" hidden="false" customHeight="true" outlineLevel="0" collapsed="false">
      <c r="A25" s="166"/>
      <c r="B25" s="166" t="str">
        <v>R-RE</v>
      </c>
      <c r="C25" s="166" t="e">
        <f aca="false">IF(COUNTIFS(database!$S$2:$S$182,graphs!$B25,database!$U$2:$U$182,C$19)=0,NA(),COUNTIFS(database!$S$2:$S$182,graphs!$B25,database!$U$2:$U$182,C$19))</f>
        <v>#N/A</v>
      </c>
      <c r="D25" s="166" t="e">
        <f aca="false">IF(COUNTIFS(database!$S$2:$S$182,graphs!$B25,database!$U$2:$U$182,D$19)=0,NA(),COUNTIFS(database!$S$2:$S$182,graphs!$B25,database!$U$2:$U$182,D$19))</f>
        <v>#N/A</v>
      </c>
      <c r="E25" s="166" t="e">
        <f aca="false">IF(COUNTIFS(database!$S$2:$S$182,graphs!$B25,database!$U$2:$U$182,E$19)=0,NA(),COUNTIFS(database!$S$2:$S$182,graphs!$B25,database!$U$2:$U$182,E$19))</f>
        <v>#N/A</v>
      </c>
      <c r="F25" s="166" t="e">
        <f aca="false">IF(COUNTIFS(database!$S$2:$S$182,graphs!$B25,database!$U$2:$U$182,F$19)=0,NA(),COUNTIFS(database!$S$2:$S$182,graphs!$B25,database!$U$2:$U$182,F$19))</f>
        <v>#N/A</v>
      </c>
      <c r="G25" s="166" t="n">
        <f aca="false">SUMIF(C25:F25,"&lt;&gt;#N/A")</f>
        <v>0</v>
      </c>
      <c r="H25" s="166"/>
      <c r="I25" s="166"/>
      <c r="J25" s="166"/>
      <c r="K25" s="166"/>
      <c r="L25" s="166"/>
      <c r="M25" s="166"/>
      <c r="N25" s="166"/>
      <c r="O25" s="166"/>
      <c r="P25" s="166"/>
      <c r="Q25" s="166"/>
      <c r="R25" s="166"/>
      <c r="S25" s="166"/>
      <c r="T25" s="166"/>
      <c r="U25" s="166"/>
      <c r="V25" s="166"/>
      <c r="W25" s="166"/>
      <c r="X25" s="166"/>
      <c r="Y25" s="166"/>
      <c r="Z25" s="166"/>
      <c r="AA25" s="166"/>
      <c r="AB25" s="166"/>
      <c r="AC25" s="166"/>
      <c r="AD25" s="166"/>
      <c r="AE25" s="166"/>
      <c r="AF25" s="166"/>
      <c r="AG25" s="166"/>
      <c r="AH25" s="166"/>
      <c r="AI25" s="166"/>
      <c r="AJ25" s="166"/>
      <c r="AK25" s="166"/>
      <c r="AL25" s="166"/>
      <c r="AM25" s="166"/>
      <c r="AN25" s="166"/>
      <c r="AO25" s="166"/>
      <c r="AP25" s="166"/>
      <c r="AQ25" s="166"/>
      <c r="AR25" s="166"/>
      <c r="AS25" s="166"/>
      <c r="AT25" s="166"/>
      <c r="AU25" s="166"/>
      <c r="AV25" s="166"/>
      <c r="AW25" s="166"/>
      <c r="AX25" s="166"/>
      <c r="AY25" s="166"/>
      <c r="AZ25" s="166"/>
      <c r="BA25" s="166"/>
      <c r="BB25" s="166"/>
      <c r="BC25" s="166"/>
      <c r="BD25" s="166"/>
      <c r="BE25" s="166"/>
      <c r="BF25" s="166"/>
      <c r="BG25" s="166"/>
      <c r="BH25" s="166"/>
      <c r="BI25" s="166"/>
      <c r="BJ25" s="166"/>
      <c r="BK25" s="166"/>
      <c r="BL25" s="166"/>
      <c r="BM25" s="166"/>
      <c r="BN25" s="166"/>
      <c r="BO25" s="166"/>
      <c r="BP25" s="166"/>
      <c r="BQ25" s="166"/>
      <c r="BR25" s="166"/>
      <c r="BS25" s="166"/>
      <c r="BT25" s="166"/>
      <c r="BU25" s="166"/>
      <c r="BV25" s="166"/>
      <c r="BW25" s="166"/>
      <c r="BX25" s="166"/>
      <c r="BY25" s="166"/>
      <c r="BZ25" s="166"/>
      <c r="CA25" s="166"/>
      <c r="CB25" s="166"/>
      <c r="CC25" s="166"/>
      <c r="CD25" s="166"/>
      <c r="CE25" s="166"/>
      <c r="CF25" s="166"/>
      <c r="CG25" s="166"/>
      <c r="CH25" s="166"/>
    </row>
    <row r="26" customFormat="false" ht="15.75" hidden="false" customHeight="true" outlineLevel="0" collapsed="false">
      <c r="A26" s="166"/>
      <c r="B26" s="166" t="str">
        <v>R-LS</v>
      </c>
      <c r="C26" s="166" t="e">
        <f aca="false">IF(COUNTIFS(database!$S$2:$S$182,graphs!$B26,database!$U$2:$U$182,C$19)=0,NA(),COUNTIFS(database!$S$2:$S$182,graphs!$B26,database!$U$2:$U$182,C$19))</f>
        <v>#N/A</v>
      </c>
      <c r="D26" s="166" t="e">
        <f aca="false">IF(COUNTIFS(database!$S$2:$S$182,graphs!$B26,database!$U$2:$U$182,D$19)=0,NA(),COUNTIFS(database!$S$2:$S$182,graphs!$B26,database!$U$2:$U$182,D$19))</f>
        <v>#N/A</v>
      </c>
      <c r="E26" s="166" t="e">
        <f aca="false">IF(COUNTIFS(database!$S$2:$S$182,graphs!$B26,database!$U$2:$U$182,E$19)=0,NA(),COUNTIFS(database!$S$2:$S$182,graphs!$B26,database!$U$2:$U$182,E$19))</f>
        <v>#N/A</v>
      </c>
      <c r="F26" s="166" t="e">
        <f aca="false">IF(COUNTIFS(database!$S$2:$S$182,graphs!$B26,database!$U$2:$U$182,F$19)=0,NA(),COUNTIFS(database!$S$2:$S$182,graphs!$B26,database!$U$2:$U$182,F$19))</f>
        <v>#N/A</v>
      </c>
      <c r="G26" s="166" t="n">
        <f aca="false">SUMIF(C26:F26,"&lt;&gt;#N/A")</f>
        <v>0</v>
      </c>
      <c r="H26" s="166"/>
      <c r="I26" s="166"/>
      <c r="J26" s="166"/>
      <c r="K26" s="166"/>
      <c r="L26" s="166"/>
      <c r="M26" s="166"/>
      <c r="N26" s="166"/>
      <c r="O26" s="166"/>
      <c r="P26" s="166"/>
      <c r="Q26" s="166"/>
      <c r="R26" s="166"/>
      <c r="S26" s="166"/>
      <c r="T26" s="166"/>
      <c r="U26" s="166"/>
      <c r="V26" s="166"/>
      <c r="W26" s="166"/>
      <c r="X26" s="166"/>
      <c r="Y26" s="166"/>
      <c r="Z26" s="166"/>
      <c r="AA26" s="166"/>
      <c r="AB26" s="166"/>
      <c r="AC26" s="166"/>
      <c r="AD26" s="166"/>
      <c r="AE26" s="166"/>
      <c r="AF26" s="166"/>
      <c r="AG26" s="166"/>
      <c r="AH26" s="166"/>
      <c r="AI26" s="166"/>
      <c r="AJ26" s="166"/>
      <c r="AK26" s="166"/>
      <c r="AL26" s="166"/>
      <c r="AM26" s="166"/>
      <c r="AN26" s="166"/>
      <c r="AO26" s="166"/>
      <c r="AP26" s="166"/>
      <c r="AQ26" s="166"/>
      <c r="AR26" s="166"/>
      <c r="AS26" s="166"/>
      <c r="AT26" s="166"/>
      <c r="AU26" s="166"/>
      <c r="AV26" s="166"/>
      <c r="AW26" s="166"/>
      <c r="AX26" s="166"/>
      <c r="AY26" s="166"/>
      <c r="AZ26" s="166"/>
      <c r="BA26" s="166"/>
      <c r="BB26" s="166"/>
      <c r="BC26" s="166"/>
      <c r="BD26" s="166"/>
      <c r="BE26" s="166"/>
      <c r="BF26" s="166"/>
      <c r="BG26" s="166"/>
      <c r="BH26" s="166"/>
      <c r="BI26" s="166"/>
      <c r="BJ26" s="166"/>
      <c r="BK26" s="166"/>
      <c r="BL26" s="166"/>
      <c r="BM26" s="166"/>
      <c r="BN26" s="166"/>
      <c r="BO26" s="166"/>
      <c r="BP26" s="166"/>
      <c r="BQ26" s="166"/>
      <c r="BR26" s="166"/>
      <c r="BS26" s="166"/>
      <c r="BT26" s="166"/>
      <c r="BU26" s="166"/>
      <c r="BV26" s="166"/>
      <c r="BW26" s="166"/>
      <c r="BX26" s="166"/>
      <c r="BY26" s="166"/>
      <c r="BZ26" s="166"/>
      <c r="CA26" s="166"/>
      <c r="CB26" s="166"/>
      <c r="CC26" s="166"/>
      <c r="CD26" s="166"/>
      <c r="CE26" s="166"/>
      <c r="CF26" s="166"/>
      <c r="CG26" s="166"/>
      <c r="CH26" s="166"/>
    </row>
    <row r="27" customFormat="false" ht="15.75" hidden="false" customHeight="true" outlineLevel="0" collapsed="false">
      <c r="A27" s="166"/>
      <c r="B27" s="166" t="str">
        <v>C-OR</v>
      </c>
      <c r="C27" s="166" t="e">
        <f aca="false">IF(COUNTIFS(database!$S$2:$S$182,graphs!$B27,database!$U$2:$U$182,C$19)=0,NA(),COUNTIFS(database!$S$2:$S$182,graphs!$B27,database!$U$2:$U$182,C$19))</f>
        <v>#N/A</v>
      </c>
      <c r="D27" s="166" t="e">
        <f aca="false">IF(COUNTIFS(database!$S$2:$S$182,graphs!$B27,database!$U$2:$U$182,D$19)=0,NA(),COUNTIFS(database!$S$2:$S$182,graphs!$B27,database!$U$2:$U$182,D$19))</f>
        <v>#N/A</v>
      </c>
      <c r="E27" s="166" t="e">
        <f aca="false">IF(COUNTIFS(database!$S$2:$S$182,graphs!$B27,database!$U$2:$U$182,E$19)=0,NA(),COUNTIFS(database!$S$2:$S$182,graphs!$B27,database!$U$2:$U$182,E$19))</f>
        <v>#N/A</v>
      </c>
      <c r="F27" s="166" t="e">
        <f aca="false">IF(COUNTIFS(database!$S$2:$S$182,graphs!$B27,database!$U$2:$U$182,F$19)=0,NA(),COUNTIFS(database!$S$2:$S$182,graphs!$B27,database!$U$2:$U$182,F$19))</f>
        <v>#N/A</v>
      </c>
      <c r="G27" s="166" t="n">
        <f aca="false">SUMIF(C27:F27,"&lt;&gt;#N/A")</f>
        <v>0</v>
      </c>
      <c r="H27" s="166"/>
      <c r="I27" s="166"/>
      <c r="J27" s="166"/>
      <c r="K27" s="166"/>
      <c r="L27" s="166"/>
      <c r="M27" s="166"/>
      <c r="N27" s="166"/>
      <c r="O27" s="166"/>
      <c r="P27" s="166"/>
      <c r="Q27" s="166"/>
      <c r="R27" s="166"/>
      <c r="S27" s="166"/>
      <c r="T27" s="166"/>
      <c r="U27" s="166"/>
      <c r="V27" s="166"/>
      <c r="W27" s="166"/>
      <c r="X27" s="166"/>
      <c r="Y27" s="166"/>
      <c r="Z27" s="166"/>
      <c r="AA27" s="166"/>
      <c r="AB27" s="166"/>
      <c r="AC27" s="166"/>
      <c r="AD27" s="166"/>
      <c r="AE27" s="166"/>
      <c r="AF27" s="166"/>
      <c r="AG27" s="166"/>
      <c r="AH27" s="166"/>
      <c r="AI27" s="166"/>
      <c r="AJ27" s="166"/>
      <c r="AK27" s="166"/>
      <c r="AL27" s="166"/>
      <c r="AM27" s="166"/>
      <c r="AN27" s="166"/>
      <c r="AO27" s="166"/>
      <c r="AP27" s="166"/>
      <c r="AQ27" s="166"/>
      <c r="AR27" s="166"/>
      <c r="AS27" s="166"/>
      <c r="AT27" s="166"/>
      <c r="AU27" s="166"/>
      <c r="AV27" s="166"/>
      <c r="AW27" s="166"/>
      <c r="AX27" s="166"/>
      <c r="AY27" s="166"/>
      <c r="AZ27" s="166"/>
      <c r="BA27" s="166"/>
      <c r="BB27" s="166"/>
      <c r="BC27" s="166"/>
      <c r="BD27" s="166"/>
      <c r="BE27" s="166"/>
      <c r="BF27" s="166"/>
      <c r="BG27" s="166"/>
      <c r="BH27" s="166"/>
      <c r="BI27" s="166"/>
      <c r="BJ27" s="166"/>
      <c r="BK27" s="166"/>
      <c r="BL27" s="166"/>
      <c r="BM27" s="166"/>
      <c r="BN27" s="166"/>
      <c r="BO27" s="166"/>
      <c r="BP27" s="166"/>
      <c r="BQ27" s="166"/>
      <c r="BR27" s="166"/>
      <c r="BS27" s="166"/>
      <c r="BT27" s="166"/>
      <c r="BU27" s="166"/>
      <c r="BV27" s="166"/>
      <c r="BW27" s="166"/>
      <c r="BX27" s="166"/>
      <c r="BY27" s="166"/>
      <c r="BZ27" s="166"/>
      <c r="CA27" s="166"/>
      <c r="CB27" s="166"/>
      <c r="CC27" s="166"/>
      <c r="CD27" s="166"/>
      <c r="CE27" s="166"/>
      <c r="CF27" s="166"/>
      <c r="CG27" s="166"/>
      <c r="CH27" s="166"/>
    </row>
    <row r="28" customFormat="false" ht="15.75" hidden="false" customHeight="true" outlineLevel="0" collapsed="false">
      <c r="A28" s="166"/>
      <c r="B28" s="166" t="str">
        <v>C-AS</v>
      </c>
      <c r="C28" s="166" t="e">
        <f aca="false">IF(COUNTIFS(database!$S$2:$S$182,graphs!$B28,database!$U$2:$U$182,C$19)=0,NA(),COUNTIFS(database!$S$2:$S$182,graphs!$B28,database!$U$2:$U$182,C$19))</f>
        <v>#N/A</v>
      </c>
      <c r="D28" s="166" t="e">
        <f aca="false">IF(COUNTIFS(database!$S$2:$S$182,graphs!$B28,database!$U$2:$U$182,D$19)=0,NA(),COUNTIFS(database!$S$2:$S$182,graphs!$B28,database!$U$2:$U$182,D$19))</f>
        <v>#N/A</v>
      </c>
      <c r="E28" s="166" t="e">
        <f aca="false">IF(COUNTIFS(database!$S$2:$S$182,graphs!$B28,database!$U$2:$U$182,E$19)=0,NA(),COUNTIFS(database!$S$2:$S$182,graphs!$B28,database!$U$2:$U$182,E$19))</f>
        <v>#N/A</v>
      </c>
      <c r="F28" s="166" t="e">
        <f aca="false">IF(COUNTIFS(database!$S$2:$S$182,graphs!$B28,database!$U$2:$U$182,F$19)=0,NA(),COUNTIFS(database!$S$2:$S$182,graphs!$B28,database!$U$2:$U$182,F$19))</f>
        <v>#N/A</v>
      </c>
      <c r="G28" s="166" t="n">
        <f aca="false">SUMIF(C28:F28,"&lt;&gt;#N/A")</f>
        <v>0</v>
      </c>
      <c r="H28" s="166"/>
      <c r="I28" s="166"/>
      <c r="J28" s="166"/>
      <c r="K28" s="166"/>
      <c r="L28" s="166"/>
      <c r="M28" s="166"/>
      <c r="N28" s="166"/>
      <c r="O28" s="166"/>
      <c r="P28" s="166"/>
      <c r="Q28" s="166"/>
      <c r="R28" s="166"/>
      <c r="S28" s="166"/>
      <c r="T28" s="166"/>
      <c r="U28" s="166"/>
      <c r="V28" s="166"/>
      <c r="W28" s="166"/>
      <c r="X28" s="166"/>
      <c r="Y28" s="166"/>
      <c r="Z28" s="166"/>
      <c r="AA28" s="166"/>
      <c r="AB28" s="166"/>
      <c r="AC28" s="166"/>
      <c r="AD28" s="166"/>
      <c r="AE28" s="166"/>
      <c r="AF28" s="166"/>
      <c r="AG28" s="166"/>
      <c r="AH28" s="166"/>
      <c r="AI28" s="166"/>
      <c r="AJ28" s="166"/>
      <c r="AK28" s="166"/>
      <c r="AL28" s="166"/>
      <c r="AM28" s="166"/>
      <c r="AN28" s="166"/>
      <c r="AO28" s="166"/>
      <c r="AP28" s="166"/>
      <c r="AQ28" s="166"/>
      <c r="AR28" s="166"/>
      <c r="AS28" s="166"/>
      <c r="AT28" s="166"/>
      <c r="AU28" s="166"/>
      <c r="AV28" s="166"/>
      <c r="AW28" s="166"/>
      <c r="AX28" s="166"/>
      <c r="AY28" s="166"/>
      <c r="AZ28" s="166"/>
      <c r="BA28" s="166"/>
      <c r="BB28" s="166"/>
      <c r="BC28" s="166"/>
      <c r="BD28" s="166"/>
      <c r="BE28" s="166"/>
      <c r="BF28" s="166"/>
      <c r="BG28" s="166"/>
      <c r="BH28" s="166"/>
      <c r="BI28" s="166"/>
      <c r="BJ28" s="166"/>
      <c r="BK28" s="166"/>
      <c r="BL28" s="166"/>
      <c r="BM28" s="166"/>
      <c r="BN28" s="166"/>
      <c r="BO28" s="166"/>
      <c r="BP28" s="166"/>
      <c r="BQ28" s="166"/>
      <c r="BR28" s="166"/>
      <c r="BS28" s="166"/>
      <c r="BT28" s="166"/>
      <c r="BU28" s="166"/>
      <c r="BV28" s="166"/>
      <c r="BW28" s="166"/>
      <c r="BX28" s="166"/>
      <c r="BY28" s="166"/>
      <c r="BZ28" s="166"/>
      <c r="CA28" s="166"/>
      <c r="CB28" s="166"/>
      <c r="CC28" s="166"/>
      <c r="CD28" s="166"/>
      <c r="CE28" s="166"/>
      <c r="CF28" s="166"/>
      <c r="CG28" s="166"/>
      <c r="CH28" s="166"/>
    </row>
    <row r="29" customFormat="false" ht="15.75" hidden="false" customHeight="true" outlineLevel="0" collapsed="false">
      <c r="A29" s="166"/>
      <c r="B29" s="166" t="str">
        <v>C-LA</v>
      </c>
      <c r="C29" s="166" t="e">
        <f aca="false">IF(COUNTIFS(database!$S$2:$S$182,graphs!$B29,database!$U$2:$U$182,C$19)=0,NA(),COUNTIFS(database!$S$2:$S$182,graphs!$B29,database!$U$2:$U$182,C$19))</f>
        <v>#N/A</v>
      </c>
      <c r="D29" s="166" t="e">
        <f aca="false">IF(COUNTIFS(database!$S$2:$S$182,graphs!$B29,database!$U$2:$U$182,D$19)=0,NA(),COUNTIFS(database!$S$2:$S$182,graphs!$B29,database!$U$2:$U$182,D$19))</f>
        <v>#N/A</v>
      </c>
      <c r="E29" s="166" t="e">
        <f aca="false">IF(COUNTIFS(database!$S$2:$S$182,graphs!$B29,database!$U$2:$U$182,E$19)=0,NA(),COUNTIFS(database!$S$2:$S$182,graphs!$B29,database!$U$2:$U$182,E$19))</f>
        <v>#N/A</v>
      </c>
      <c r="F29" s="166" t="e">
        <f aca="false">IF(COUNTIFS(database!$S$2:$S$182,graphs!$B29,database!$U$2:$U$182,F$19)=0,NA(),COUNTIFS(database!$S$2:$S$182,graphs!$B29,database!$U$2:$U$182,F$19))</f>
        <v>#N/A</v>
      </c>
      <c r="G29" s="166" t="n">
        <f aca="false">SUMIF(C29:F29,"&lt;&gt;#N/A")</f>
        <v>0</v>
      </c>
      <c r="H29" s="166"/>
      <c r="I29" s="166"/>
      <c r="J29" s="166"/>
      <c r="K29" s="166"/>
      <c r="L29" s="166"/>
      <c r="M29" s="166"/>
      <c r="N29" s="166"/>
      <c r="O29" s="166"/>
      <c r="P29" s="166"/>
      <c r="Q29" s="166"/>
      <c r="R29" s="166"/>
      <c r="S29" s="166"/>
      <c r="T29" s="166"/>
      <c r="U29" s="166"/>
      <c r="V29" s="166"/>
      <c r="W29" s="166"/>
      <c r="X29" s="166"/>
      <c r="Y29" s="166"/>
      <c r="Z29" s="166"/>
      <c r="AA29" s="166"/>
      <c r="AB29" s="166"/>
      <c r="AC29" s="166"/>
      <c r="AD29" s="166"/>
      <c r="AE29" s="166"/>
      <c r="AF29" s="166"/>
      <c r="AG29" s="166"/>
      <c r="AH29" s="166"/>
      <c r="AI29" s="166"/>
      <c r="AJ29" s="166"/>
      <c r="AK29" s="166"/>
      <c r="AL29" s="166"/>
      <c r="AM29" s="166"/>
      <c r="AN29" s="166"/>
      <c r="AO29" s="166"/>
      <c r="AP29" s="166"/>
      <c r="AQ29" s="166"/>
      <c r="AR29" s="166"/>
      <c r="AS29" s="166"/>
      <c r="AT29" s="166"/>
      <c r="AU29" s="166"/>
      <c r="AV29" s="166"/>
      <c r="AW29" s="166"/>
      <c r="AX29" s="166"/>
      <c r="AY29" s="166"/>
      <c r="AZ29" s="166"/>
      <c r="BA29" s="166"/>
      <c r="BB29" s="166"/>
      <c r="BC29" s="166"/>
      <c r="BD29" s="166"/>
      <c r="BE29" s="166"/>
      <c r="BF29" s="166"/>
      <c r="BG29" s="166"/>
      <c r="BH29" s="166"/>
      <c r="BI29" s="166"/>
      <c r="BJ29" s="166"/>
      <c r="BK29" s="166"/>
      <c r="BL29" s="166"/>
      <c r="BM29" s="166"/>
      <c r="BN29" s="166"/>
      <c r="BO29" s="166"/>
      <c r="BP29" s="166"/>
      <c r="BQ29" s="166"/>
      <c r="BR29" s="166"/>
      <c r="BS29" s="166"/>
      <c r="BT29" s="166"/>
      <c r="BU29" s="166"/>
      <c r="BV29" s="166"/>
      <c r="BW29" s="166"/>
      <c r="BX29" s="166"/>
      <c r="BY29" s="166"/>
      <c r="BZ29" s="166"/>
      <c r="CA29" s="166"/>
      <c r="CB29" s="166"/>
      <c r="CC29" s="166"/>
      <c r="CD29" s="166"/>
      <c r="CE29" s="166"/>
      <c r="CF29" s="166"/>
      <c r="CG29" s="166"/>
      <c r="CH29" s="166"/>
    </row>
    <row r="30" customFormat="false" ht="15.75" hidden="false" customHeight="true" outlineLevel="0" collapsed="false">
      <c r="A30" s="166"/>
      <c r="B30" s="166" t="str">
        <v>C-RV</v>
      </c>
      <c r="C30" s="166" t="e">
        <f aca="false">IF(COUNTIFS(database!$S$2:$S$182,graphs!$B30,database!$U$2:$U$182,C$19)=0,NA(),COUNTIFS(database!$S$2:$S$182,graphs!$B30,database!$U$2:$U$182,C$19))</f>
        <v>#N/A</v>
      </c>
      <c r="D30" s="166" t="e">
        <f aca="false">IF(COUNTIFS(database!$S$2:$S$182,graphs!$B30,database!$U$2:$U$182,D$19)=0,NA(),COUNTIFS(database!$S$2:$S$182,graphs!$B30,database!$U$2:$U$182,D$19))</f>
        <v>#N/A</v>
      </c>
      <c r="E30" s="166" t="e">
        <f aca="false">IF(COUNTIFS(database!$S$2:$S$182,graphs!$B30,database!$U$2:$U$182,E$19)=0,NA(),COUNTIFS(database!$S$2:$S$182,graphs!$B30,database!$U$2:$U$182,E$19))</f>
        <v>#N/A</v>
      </c>
      <c r="F30" s="166" t="e">
        <f aca="false">IF(COUNTIFS(database!$S$2:$S$182,graphs!$B30,database!$U$2:$U$182,F$19)=0,NA(),COUNTIFS(database!$S$2:$S$182,graphs!$B30,database!$U$2:$U$182,F$19))</f>
        <v>#N/A</v>
      </c>
      <c r="G30" s="166" t="n">
        <f aca="false">SUMIF(C30:F30,"&lt;&gt;#N/A")</f>
        <v>0</v>
      </c>
      <c r="H30" s="166"/>
      <c r="I30" s="166"/>
      <c r="J30" s="166"/>
      <c r="K30" s="166"/>
      <c r="L30" s="166"/>
      <c r="M30" s="166"/>
      <c r="N30" s="166"/>
      <c r="O30" s="166"/>
      <c r="P30" s="166"/>
      <c r="Q30" s="166"/>
      <c r="R30" s="166"/>
      <c r="S30" s="166"/>
      <c r="T30" s="166"/>
      <c r="U30" s="166"/>
      <c r="V30" s="166"/>
      <c r="W30" s="166"/>
      <c r="X30" s="166"/>
      <c r="Y30" s="166"/>
      <c r="Z30" s="166"/>
      <c r="AA30" s="166"/>
      <c r="AB30" s="166"/>
      <c r="AC30" s="166"/>
      <c r="AD30" s="166"/>
      <c r="AE30" s="166"/>
      <c r="AF30" s="166"/>
      <c r="AG30" s="166"/>
      <c r="AH30" s="166"/>
      <c r="AI30" s="166"/>
      <c r="AJ30" s="166"/>
      <c r="AK30" s="166"/>
      <c r="AL30" s="166"/>
      <c r="AM30" s="166"/>
      <c r="AN30" s="166"/>
      <c r="AO30" s="166"/>
      <c r="AP30" s="166"/>
      <c r="AQ30" s="166"/>
      <c r="AR30" s="166"/>
      <c r="AS30" s="166"/>
      <c r="AT30" s="166"/>
      <c r="AU30" s="166"/>
      <c r="AV30" s="166"/>
      <c r="AW30" s="166"/>
      <c r="AX30" s="166"/>
      <c r="AY30" s="166"/>
      <c r="AZ30" s="166"/>
      <c r="BA30" s="166"/>
      <c r="BB30" s="166"/>
      <c r="BC30" s="166"/>
      <c r="BD30" s="166"/>
      <c r="BE30" s="166"/>
      <c r="BF30" s="166"/>
      <c r="BG30" s="166"/>
      <c r="BH30" s="166"/>
      <c r="BI30" s="166"/>
      <c r="BJ30" s="166"/>
      <c r="BK30" s="166"/>
      <c r="BL30" s="166"/>
      <c r="BM30" s="166"/>
      <c r="BN30" s="166"/>
      <c r="BO30" s="166"/>
      <c r="BP30" s="166"/>
      <c r="BQ30" s="166"/>
      <c r="BR30" s="166"/>
      <c r="BS30" s="166"/>
      <c r="BT30" s="166"/>
      <c r="BU30" s="166"/>
      <c r="BV30" s="166"/>
      <c r="BW30" s="166"/>
      <c r="BX30" s="166"/>
      <c r="BY30" s="166"/>
      <c r="BZ30" s="166"/>
      <c r="CA30" s="166"/>
      <c r="CB30" s="166"/>
      <c r="CC30" s="166"/>
      <c r="CD30" s="166"/>
      <c r="CE30" s="166"/>
      <c r="CF30" s="166"/>
      <c r="CG30" s="166"/>
      <c r="CH30" s="166"/>
    </row>
    <row r="31" customFormat="false" ht="15.75" hidden="false" customHeight="true" outlineLevel="0" collapsed="false">
      <c r="A31" s="166"/>
      <c r="B31" s="166" t="str">
        <v>C-OR-U</v>
      </c>
      <c r="C31" s="166" t="e">
        <f aca="false">IF(COUNTIFS(database!$S$2:$S$182,graphs!$B31,database!$U$2:$U$182,C$19)=0,NA(),COUNTIFS(database!$S$2:$S$182,graphs!$B31,database!$U$2:$U$182,C$19))</f>
        <v>#N/A</v>
      </c>
      <c r="D31" s="166" t="e">
        <f aca="false">IF(COUNTIFS(database!$S$2:$S$182,graphs!$B31,database!$U$2:$U$182,D$19)=0,NA(),COUNTIFS(database!$S$2:$S$182,graphs!$B31,database!$U$2:$U$182,D$19))</f>
        <v>#N/A</v>
      </c>
      <c r="E31" s="166" t="e">
        <f aca="false">IF(COUNTIFS(database!$S$2:$S$182,graphs!$B31,database!$U$2:$U$182,E$19)=0,NA(),COUNTIFS(database!$S$2:$S$182,graphs!$B31,database!$U$2:$U$182,E$19))</f>
        <v>#N/A</v>
      </c>
      <c r="F31" s="166" t="e">
        <f aca="false">IF(COUNTIFS(database!$S$2:$S$182,graphs!$B31,database!$U$2:$U$182,F$19)=0,NA(),COUNTIFS(database!$S$2:$S$182,graphs!$B31,database!$U$2:$U$182,F$19))</f>
        <v>#N/A</v>
      </c>
      <c r="G31" s="166" t="n">
        <f aca="false">SUMIF(C31:F31,"&lt;&gt;#N/A")</f>
        <v>0</v>
      </c>
      <c r="H31" s="166"/>
      <c r="I31" s="166"/>
      <c r="J31" s="166"/>
      <c r="K31" s="166"/>
      <c r="L31" s="166"/>
      <c r="M31" s="166"/>
      <c r="N31" s="166"/>
      <c r="O31" s="166"/>
      <c r="P31" s="166"/>
      <c r="Q31" s="166"/>
      <c r="R31" s="166"/>
      <c r="S31" s="166"/>
      <c r="T31" s="166"/>
      <c r="U31" s="166"/>
      <c r="V31" s="166"/>
      <c r="W31" s="166"/>
      <c r="X31" s="166"/>
      <c r="Y31" s="166"/>
      <c r="Z31" s="166"/>
      <c r="AA31" s="166"/>
      <c r="AB31" s="166"/>
      <c r="AC31" s="166"/>
      <c r="AD31" s="166"/>
      <c r="AE31" s="166"/>
      <c r="AF31" s="166"/>
      <c r="AG31" s="166"/>
      <c r="AH31" s="166"/>
      <c r="AI31" s="166"/>
      <c r="AJ31" s="166"/>
      <c r="AK31" s="166"/>
      <c r="AL31" s="166"/>
      <c r="AM31" s="166"/>
      <c r="AN31" s="166"/>
      <c r="AO31" s="166"/>
      <c r="AP31" s="166"/>
      <c r="AQ31" s="166"/>
      <c r="AR31" s="166"/>
      <c r="AS31" s="166"/>
      <c r="AT31" s="166"/>
      <c r="AU31" s="166"/>
      <c r="AV31" s="166"/>
      <c r="AW31" s="166"/>
      <c r="AX31" s="166"/>
      <c r="AY31" s="166"/>
      <c r="AZ31" s="166"/>
      <c r="BA31" s="166"/>
      <c r="BB31" s="166"/>
      <c r="BC31" s="166"/>
      <c r="BD31" s="166"/>
      <c r="BE31" s="166"/>
      <c r="BF31" s="166"/>
      <c r="BG31" s="166"/>
      <c r="BH31" s="166"/>
      <c r="BI31" s="166"/>
      <c r="BJ31" s="166"/>
      <c r="BK31" s="166"/>
      <c r="BL31" s="166"/>
      <c r="BM31" s="166"/>
      <c r="BN31" s="166"/>
      <c r="BO31" s="166"/>
      <c r="BP31" s="166"/>
      <c r="BQ31" s="166"/>
      <c r="BR31" s="166"/>
      <c r="BS31" s="166"/>
      <c r="BT31" s="166"/>
      <c r="BU31" s="166"/>
      <c r="BV31" s="166"/>
      <c r="BW31" s="166"/>
      <c r="BX31" s="166"/>
      <c r="BY31" s="166"/>
      <c r="BZ31" s="166"/>
      <c r="CA31" s="166"/>
      <c r="CB31" s="166"/>
      <c r="CC31" s="166"/>
      <c r="CD31" s="166"/>
      <c r="CE31" s="166"/>
      <c r="CF31" s="166"/>
      <c r="CG31" s="166"/>
      <c r="CH31" s="166"/>
    </row>
    <row r="32" customFormat="false" ht="15.75" hidden="false" customHeight="true" outlineLevel="0" collapsed="false">
      <c r="A32" s="166"/>
      <c r="B32" s="166" t="str">
        <v>C-AS-U</v>
      </c>
      <c r="C32" s="166" t="e">
        <f aca="false">IF(COUNTIFS(database!$S$2:$S$182,graphs!$B32,database!$U$2:$U$182,C$19)=0,NA(),COUNTIFS(database!$S$2:$S$182,graphs!$B32,database!$U$2:$U$182,C$19))</f>
        <v>#N/A</v>
      </c>
      <c r="D32" s="166" t="e">
        <f aca="false">IF(COUNTIFS(database!$S$2:$S$182,graphs!$B32,database!$U$2:$U$182,D$19)=0,NA(),COUNTIFS(database!$S$2:$S$182,graphs!$B32,database!$U$2:$U$182,D$19))</f>
        <v>#N/A</v>
      </c>
      <c r="E32" s="166" t="e">
        <f aca="false">IF(COUNTIFS(database!$S$2:$S$182,graphs!$B32,database!$U$2:$U$182,E$19)=0,NA(),COUNTIFS(database!$S$2:$S$182,graphs!$B32,database!$U$2:$U$182,E$19))</f>
        <v>#N/A</v>
      </c>
      <c r="F32" s="166" t="e">
        <f aca="false">IF(COUNTIFS(database!$S$2:$S$182,graphs!$B32,database!$U$2:$U$182,F$19)=0,NA(),COUNTIFS(database!$S$2:$S$182,graphs!$B32,database!$U$2:$U$182,F$19))</f>
        <v>#N/A</v>
      </c>
      <c r="G32" s="166" t="n">
        <f aca="false">SUMIF(C32:F32,"&lt;&gt;#N/A")</f>
        <v>0</v>
      </c>
      <c r="H32" s="166"/>
      <c r="I32" s="166"/>
      <c r="J32" s="166"/>
      <c r="K32" s="166"/>
      <c r="L32" s="166"/>
      <c r="M32" s="166"/>
      <c r="N32" s="166"/>
      <c r="O32" s="166"/>
      <c r="P32" s="166"/>
      <c r="Q32" s="166"/>
      <c r="R32" s="166"/>
      <c r="S32" s="166"/>
      <c r="T32" s="166"/>
      <c r="U32" s="166"/>
      <c r="V32" s="166"/>
      <c r="W32" s="166"/>
      <c r="X32" s="166"/>
      <c r="Y32" s="166"/>
      <c r="Z32" s="166"/>
      <c r="AA32" s="166"/>
      <c r="AB32" s="166"/>
      <c r="AC32" s="166"/>
      <c r="AD32" s="166"/>
      <c r="AE32" s="166"/>
      <c r="AF32" s="166"/>
      <c r="AG32" s="166"/>
      <c r="AH32" s="166"/>
      <c r="AI32" s="166"/>
      <c r="AJ32" s="166"/>
      <c r="AK32" s="166"/>
      <c r="AL32" s="166"/>
      <c r="AM32" s="166"/>
      <c r="AN32" s="166"/>
      <c r="AO32" s="166"/>
      <c r="AP32" s="166"/>
      <c r="AQ32" s="166"/>
      <c r="AR32" s="166"/>
      <c r="AS32" s="166"/>
      <c r="AT32" s="166"/>
      <c r="AU32" s="166"/>
      <c r="AV32" s="166"/>
      <c r="AW32" s="166"/>
      <c r="AX32" s="166"/>
      <c r="AY32" s="166"/>
      <c r="AZ32" s="166"/>
      <c r="BA32" s="166"/>
      <c r="BB32" s="166"/>
      <c r="BC32" s="166"/>
      <c r="BD32" s="166"/>
      <c r="BE32" s="166"/>
      <c r="BF32" s="166"/>
      <c r="BG32" s="166"/>
      <c r="BH32" s="166"/>
      <c r="BI32" s="166"/>
      <c r="BJ32" s="166"/>
      <c r="BK32" s="166"/>
      <c r="BL32" s="166"/>
      <c r="BM32" s="166"/>
      <c r="BN32" s="166"/>
      <c r="BO32" s="166"/>
      <c r="BP32" s="166"/>
      <c r="BQ32" s="166"/>
      <c r="BR32" s="166"/>
      <c r="BS32" s="166"/>
      <c r="BT32" s="166"/>
      <c r="BU32" s="166"/>
      <c r="BV32" s="166"/>
      <c r="BW32" s="166"/>
      <c r="BX32" s="166"/>
      <c r="BY32" s="166"/>
      <c r="BZ32" s="166"/>
      <c r="CA32" s="166"/>
      <c r="CB32" s="166"/>
      <c r="CC32" s="166"/>
      <c r="CD32" s="166"/>
      <c r="CE32" s="166"/>
      <c r="CF32" s="166"/>
      <c r="CG32" s="166"/>
      <c r="CH32" s="166"/>
    </row>
    <row r="33" customFormat="false" ht="15.75" hidden="false" customHeight="true" outlineLevel="0" collapsed="false">
      <c r="A33" s="166"/>
      <c r="B33" s="166" t="n">
        <v>0</v>
      </c>
      <c r="C33" s="166" t="e">
        <f aca="false">IF(COUNTIFS(database!$S$2:$S$182,graphs!$B33,database!$U$2:$U$182,C$19)=0,NA(),COUNTIFS(database!$S$2:$S$182,graphs!$B33,database!$U$2:$U$182,C$19))</f>
        <v>#N/A</v>
      </c>
      <c r="D33" s="166" t="e">
        <f aca="false">IF(COUNTIFS(database!$S$2:$S$182,graphs!$B33,database!$U$2:$U$182,D$19)=0,NA(),COUNTIFS(database!$S$2:$S$182,graphs!$B33,database!$U$2:$U$182,D$19))</f>
        <v>#N/A</v>
      </c>
      <c r="E33" s="166" t="e">
        <f aca="false">IF(COUNTIFS(database!$S$2:$S$182,graphs!$B33,database!$U$2:$U$182,E$19)=0,NA(),COUNTIFS(database!$S$2:$S$182,graphs!$B33,database!$U$2:$U$182,E$19))</f>
        <v>#N/A</v>
      </c>
      <c r="F33" s="166" t="e">
        <f aca="false">IF(COUNTIFS(database!$S$2:$S$182,graphs!$B33,database!$U$2:$U$182,F$19)=0,NA(),COUNTIFS(database!$S$2:$S$182,graphs!$B33,database!$U$2:$U$182,F$19))</f>
        <v>#N/A</v>
      </c>
      <c r="G33" s="166" t="n">
        <f aca="false">SUMIF(C33:F33,"&lt;&gt;#N/A")</f>
        <v>0</v>
      </c>
      <c r="H33" s="166"/>
      <c r="I33" s="166"/>
      <c r="J33" s="166"/>
      <c r="K33" s="166"/>
      <c r="L33" s="166"/>
      <c r="M33" s="166"/>
      <c r="N33" s="166"/>
      <c r="O33" s="166"/>
      <c r="P33" s="166"/>
      <c r="Q33" s="166"/>
      <c r="R33" s="166"/>
      <c r="S33" s="166"/>
      <c r="T33" s="166"/>
      <c r="U33" s="166"/>
      <c r="V33" s="166"/>
      <c r="W33" s="166"/>
      <c r="X33" s="166"/>
      <c r="Y33" s="166"/>
      <c r="Z33" s="166"/>
      <c r="AA33" s="166"/>
      <c r="AB33" s="166"/>
      <c r="AC33" s="166"/>
      <c r="AD33" s="166"/>
      <c r="AE33" s="166"/>
      <c r="AF33" s="166"/>
      <c r="AG33" s="166"/>
      <c r="AH33" s="166"/>
      <c r="AI33" s="166"/>
      <c r="AJ33" s="166"/>
      <c r="AK33" s="166"/>
      <c r="AL33" s="166"/>
      <c r="AM33" s="166"/>
      <c r="AN33" s="166"/>
      <c r="AO33" s="166"/>
      <c r="AP33" s="166"/>
      <c r="AQ33" s="166"/>
      <c r="AR33" s="166"/>
      <c r="AS33" s="166"/>
      <c r="AT33" s="166"/>
      <c r="AU33" s="166"/>
      <c r="AV33" s="166"/>
      <c r="AW33" s="166"/>
      <c r="AX33" s="166"/>
      <c r="AY33" s="166"/>
      <c r="AZ33" s="166"/>
      <c r="BA33" s="166"/>
      <c r="BB33" s="166"/>
      <c r="BC33" s="166"/>
      <c r="BD33" s="166"/>
      <c r="BE33" s="166"/>
      <c r="BF33" s="166"/>
      <c r="BG33" s="166"/>
      <c r="BH33" s="166"/>
      <c r="BI33" s="166"/>
      <c r="BJ33" s="166"/>
      <c r="BK33" s="166"/>
      <c r="BL33" s="166"/>
      <c r="BM33" s="166"/>
      <c r="BN33" s="166"/>
      <c r="BO33" s="166"/>
      <c r="BP33" s="166"/>
      <c r="BQ33" s="166"/>
      <c r="BR33" s="166"/>
      <c r="BS33" s="166"/>
      <c r="BT33" s="166"/>
      <c r="BU33" s="166"/>
      <c r="BV33" s="166"/>
      <c r="BW33" s="166"/>
      <c r="BX33" s="166"/>
      <c r="BY33" s="166"/>
      <c r="BZ33" s="166"/>
      <c r="CA33" s="166"/>
      <c r="CB33" s="166"/>
      <c r="CC33" s="166"/>
      <c r="CD33" s="166"/>
      <c r="CE33" s="166"/>
      <c r="CF33" s="166"/>
      <c r="CG33" s="166"/>
      <c r="CH33" s="166"/>
    </row>
    <row r="34" customFormat="false" ht="15.75" hidden="false" customHeight="true" outlineLevel="0" collapsed="false">
      <c r="A34" s="166"/>
      <c r="B34" s="167" t="s">
        <v>989</v>
      </c>
      <c r="C34" s="166" t="n">
        <f aca="false">SUMIF(C20:C33,"&lt;&gt;#N/A")</f>
        <v>0</v>
      </c>
      <c r="D34" s="166" t="n">
        <f aca="false">SUMIF(D20:D33,"&lt;&gt;#N/A")</f>
        <v>0</v>
      </c>
      <c r="E34" s="166" t="n">
        <f aca="false">SUMIF(E20:E33,"&lt;&gt;#N/A")</f>
        <v>0</v>
      </c>
      <c r="F34" s="166" t="n">
        <f aca="false">SUMIF(F20:F33,"&lt;&gt;#N/A")</f>
        <v>0</v>
      </c>
      <c r="G34" s="167" t="n">
        <f aca="false">SUMIF(G20:G33,"&lt;&gt;#N/A")</f>
        <v>0</v>
      </c>
      <c r="H34" s="166"/>
      <c r="I34" s="166"/>
      <c r="J34" s="166"/>
      <c r="K34" s="166"/>
      <c r="L34" s="166"/>
      <c r="M34" s="166"/>
      <c r="N34" s="166"/>
      <c r="O34" s="166"/>
      <c r="P34" s="166"/>
      <c r="Q34" s="166"/>
      <c r="R34" s="166"/>
      <c r="S34" s="166"/>
      <c r="T34" s="166"/>
      <c r="U34" s="166"/>
      <c r="V34" s="166"/>
      <c r="W34" s="166"/>
      <c r="X34" s="166"/>
      <c r="Y34" s="166"/>
      <c r="Z34" s="166"/>
      <c r="AA34" s="166"/>
      <c r="AB34" s="166"/>
      <c r="AC34" s="166"/>
      <c r="AD34" s="166"/>
      <c r="AE34" s="166"/>
      <c r="AF34" s="166"/>
      <c r="AG34" s="166"/>
      <c r="AH34" s="166"/>
      <c r="AI34" s="166"/>
      <c r="AJ34" s="166"/>
      <c r="AK34" s="166"/>
      <c r="AL34" s="166"/>
      <c r="AM34" s="166"/>
      <c r="AN34" s="166"/>
      <c r="AO34" s="166"/>
      <c r="AP34" s="166"/>
      <c r="AQ34" s="166"/>
      <c r="AR34" s="166"/>
      <c r="AS34" s="166"/>
      <c r="AT34" s="166"/>
      <c r="AU34" s="166"/>
      <c r="AV34" s="166"/>
      <c r="AW34" s="166"/>
      <c r="AX34" s="166"/>
      <c r="AY34" s="166"/>
      <c r="AZ34" s="166"/>
      <c r="BA34" s="166"/>
      <c r="BB34" s="166"/>
      <c r="BC34" s="166"/>
      <c r="BD34" s="166"/>
      <c r="BE34" s="166"/>
      <c r="BF34" s="166"/>
      <c r="BG34" s="166"/>
      <c r="BH34" s="166"/>
      <c r="BI34" s="166"/>
      <c r="BJ34" s="166"/>
      <c r="BK34" s="166"/>
      <c r="BL34" s="166"/>
      <c r="BM34" s="166"/>
      <c r="BN34" s="166"/>
      <c r="BO34" s="166"/>
      <c r="BP34" s="166"/>
      <c r="BQ34" s="166"/>
      <c r="BR34" s="166"/>
      <c r="BS34" s="166"/>
      <c r="BT34" s="166"/>
      <c r="BU34" s="166"/>
      <c r="BV34" s="166"/>
      <c r="BW34" s="166"/>
      <c r="BX34" s="166"/>
      <c r="BY34" s="166"/>
      <c r="BZ34" s="166"/>
      <c r="CA34" s="166"/>
      <c r="CB34" s="166"/>
      <c r="CC34" s="166"/>
      <c r="CD34" s="166"/>
      <c r="CE34" s="166"/>
      <c r="CF34" s="166"/>
      <c r="CG34" s="166"/>
      <c r="CH34" s="166"/>
    </row>
    <row r="35" customFormat="false" ht="15.75" hidden="false" customHeight="true" outlineLevel="0" collapsed="false">
      <c r="A35" s="166"/>
      <c r="B35" s="166"/>
      <c r="C35" s="166"/>
      <c r="D35" s="166"/>
      <c r="E35" s="166"/>
      <c r="F35" s="166"/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166"/>
      <c r="U35" s="166"/>
      <c r="V35" s="166"/>
      <c r="W35" s="166"/>
      <c r="X35" s="166"/>
      <c r="Y35" s="166"/>
      <c r="Z35" s="166"/>
      <c r="AA35" s="166"/>
      <c r="AB35" s="166"/>
      <c r="AC35" s="166"/>
      <c r="AD35" s="166"/>
      <c r="AE35" s="166"/>
      <c r="AF35" s="166"/>
      <c r="AG35" s="166"/>
      <c r="AH35" s="166"/>
      <c r="AI35" s="166"/>
      <c r="AJ35" s="166"/>
      <c r="AK35" s="166"/>
      <c r="AL35" s="166"/>
      <c r="AM35" s="166"/>
      <c r="AN35" s="166"/>
      <c r="AO35" s="166"/>
      <c r="AP35" s="166"/>
      <c r="AQ35" s="166"/>
      <c r="AR35" s="166"/>
      <c r="AS35" s="166"/>
      <c r="AT35" s="166"/>
      <c r="AU35" s="166"/>
      <c r="AV35" s="166"/>
      <c r="AW35" s="166"/>
      <c r="AX35" s="166"/>
      <c r="AY35" s="166"/>
      <c r="AZ35" s="166"/>
      <c r="BA35" s="166"/>
      <c r="BB35" s="166"/>
      <c r="BC35" s="166"/>
      <c r="BD35" s="166"/>
      <c r="BE35" s="166"/>
      <c r="BF35" s="166"/>
      <c r="BG35" s="166"/>
      <c r="BH35" s="166"/>
      <c r="BI35" s="166"/>
      <c r="BJ35" s="166"/>
      <c r="BK35" s="166"/>
      <c r="BL35" s="166"/>
      <c r="BM35" s="166"/>
      <c r="BN35" s="166"/>
      <c r="BO35" s="166"/>
      <c r="BP35" s="166"/>
      <c r="BQ35" s="166"/>
      <c r="BR35" s="166"/>
      <c r="BS35" s="166"/>
      <c r="BT35" s="166"/>
      <c r="BU35" s="166"/>
      <c r="BV35" s="166"/>
      <c r="BW35" s="166"/>
      <c r="BX35" s="166"/>
      <c r="BY35" s="166"/>
      <c r="BZ35" s="166"/>
      <c r="CA35" s="166"/>
      <c r="CB35" s="166"/>
      <c r="CC35" s="166"/>
      <c r="CD35" s="166"/>
      <c r="CE35" s="166"/>
      <c r="CF35" s="166"/>
      <c r="CG35" s="166"/>
      <c r="CH35" s="166"/>
    </row>
    <row r="36" customFormat="false" ht="15.75" hidden="false" customHeight="true" outlineLevel="0" collapsed="false">
      <c r="A36" s="166"/>
      <c r="B36" s="166"/>
      <c r="C36" s="166"/>
      <c r="D36" s="166"/>
      <c r="E36" s="166"/>
      <c r="F36" s="166"/>
      <c r="G36" s="166"/>
      <c r="H36" s="166"/>
      <c r="I36" s="166"/>
      <c r="J36" s="166"/>
      <c r="K36" s="166"/>
      <c r="L36" s="166"/>
      <c r="M36" s="166"/>
      <c r="N36" s="166"/>
      <c r="O36" s="166"/>
      <c r="P36" s="166"/>
      <c r="Q36" s="166"/>
      <c r="R36" s="166"/>
      <c r="S36" s="166"/>
      <c r="T36" s="166"/>
      <c r="U36" s="166"/>
      <c r="V36" s="166"/>
      <c r="W36" s="166"/>
      <c r="X36" s="166"/>
      <c r="Y36" s="166"/>
      <c r="Z36" s="166"/>
      <c r="AA36" s="166"/>
      <c r="AB36" s="166"/>
      <c r="AC36" s="166"/>
      <c r="AD36" s="166"/>
      <c r="AE36" s="166"/>
      <c r="AF36" s="166"/>
      <c r="AG36" s="166"/>
      <c r="AH36" s="166"/>
      <c r="AI36" s="166"/>
      <c r="AJ36" s="166"/>
      <c r="AK36" s="166"/>
      <c r="AL36" s="166"/>
      <c r="AM36" s="166"/>
      <c r="AN36" s="166"/>
      <c r="AO36" s="166"/>
      <c r="AP36" s="166"/>
      <c r="AQ36" s="166"/>
      <c r="AR36" s="166"/>
      <c r="AS36" s="166"/>
      <c r="AT36" s="166"/>
      <c r="AU36" s="166"/>
      <c r="AV36" s="166"/>
      <c r="AW36" s="166"/>
      <c r="AX36" s="166"/>
      <c r="AY36" s="166"/>
      <c r="AZ36" s="166"/>
      <c r="BA36" s="166"/>
      <c r="BB36" s="166"/>
      <c r="BC36" s="166"/>
      <c r="BD36" s="166"/>
      <c r="BE36" s="166"/>
      <c r="BF36" s="166"/>
      <c r="BG36" s="166"/>
      <c r="BH36" s="166"/>
      <c r="BI36" s="166"/>
      <c r="BJ36" s="166"/>
      <c r="BK36" s="166"/>
      <c r="BL36" s="166"/>
      <c r="BM36" s="166"/>
      <c r="BN36" s="166"/>
      <c r="BO36" s="166"/>
      <c r="BP36" s="166"/>
      <c r="BQ36" s="166"/>
      <c r="BR36" s="166"/>
      <c r="BS36" s="166"/>
      <c r="BT36" s="166"/>
      <c r="BU36" s="166"/>
      <c r="BV36" s="166"/>
      <c r="BW36" s="166"/>
      <c r="BX36" s="166"/>
      <c r="BY36" s="166"/>
      <c r="BZ36" s="166"/>
      <c r="CA36" s="166"/>
      <c r="CB36" s="166"/>
      <c r="CC36" s="166"/>
      <c r="CD36" s="166"/>
      <c r="CE36" s="166"/>
      <c r="CF36" s="166"/>
      <c r="CG36" s="166"/>
      <c r="CH36" s="166"/>
    </row>
    <row r="37" customFormat="false" ht="15.75" hidden="false" customHeight="true" outlineLevel="0" collapsed="false">
      <c r="A37" s="166"/>
      <c r="B37" s="166"/>
      <c r="C37" s="166"/>
      <c r="D37" s="166"/>
      <c r="E37" s="166"/>
      <c r="F37" s="166"/>
      <c r="G37" s="166"/>
      <c r="H37" s="166"/>
      <c r="I37" s="166"/>
      <c r="J37" s="166"/>
      <c r="K37" s="166"/>
      <c r="L37" s="166"/>
      <c r="M37" s="166"/>
      <c r="N37" s="166"/>
      <c r="O37" s="166"/>
      <c r="P37" s="166"/>
      <c r="Q37" s="166"/>
      <c r="R37" s="166"/>
      <c r="S37" s="166"/>
      <c r="T37" s="166"/>
      <c r="U37" s="166"/>
      <c r="V37" s="166"/>
      <c r="W37" s="166"/>
      <c r="X37" s="166"/>
      <c r="Y37" s="166"/>
      <c r="Z37" s="166"/>
      <c r="AA37" s="166"/>
      <c r="AB37" s="166"/>
      <c r="AC37" s="166"/>
      <c r="AD37" s="166"/>
      <c r="AE37" s="166"/>
      <c r="AF37" s="166"/>
      <c r="AG37" s="166"/>
      <c r="AH37" s="166"/>
      <c r="AI37" s="166"/>
      <c r="AJ37" s="166"/>
      <c r="AK37" s="166"/>
      <c r="AL37" s="166"/>
      <c r="AM37" s="166"/>
      <c r="AN37" s="166"/>
      <c r="AO37" s="166"/>
      <c r="AP37" s="166"/>
      <c r="AQ37" s="166"/>
      <c r="AR37" s="166"/>
      <c r="AS37" s="166"/>
      <c r="AT37" s="166"/>
      <c r="AU37" s="166"/>
      <c r="AV37" s="166"/>
      <c r="AW37" s="166"/>
      <c r="AX37" s="166"/>
      <c r="AY37" s="166"/>
      <c r="AZ37" s="166"/>
      <c r="BA37" s="166"/>
      <c r="BB37" s="166"/>
      <c r="BC37" s="166"/>
      <c r="BD37" s="166"/>
      <c r="BE37" s="166"/>
      <c r="BF37" s="166"/>
      <c r="BG37" s="166"/>
      <c r="BH37" s="166"/>
      <c r="BI37" s="166"/>
      <c r="BJ37" s="166"/>
      <c r="BK37" s="166"/>
      <c r="BL37" s="166"/>
      <c r="BM37" s="166"/>
      <c r="BN37" s="166"/>
      <c r="BO37" s="166"/>
      <c r="BP37" s="166"/>
      <c r="BQ37" s="166"/>
      <c r="BR37" s="166"/>
      <c r="BS37" s="166"/>
      <c r="BT37" s="166"/>
      <c r="BU37" s="166"/>
      <c r="BV37" s="166"/>
      <c r="BW37" s="166"/>
      <c r="BX37" s="166"/>
      <c r="BY37" s="166"/>
      <c r="BZ37" s="166"/>
      <c r="CA37" s="166"/>
      <c r="CB37" s="166"/>
      <c r="CC37" s="166"/>
      <c r="CD37" s="166"/>
      <c r="CE37" s="166"/>
      <c r="CF37" s="166"/>
      <c r="CG37" s="166"/>
      <c r="CH37" s="166"/>
    </row>
    <row r="38" customFormat="false" ht="15.75" hidden="false" customHeight="true" outlineLevel="0" collapsed="false">
      <c r="A38" s="166"/>
      <c r="B38" s="166"/>
      <c r="C38" s="166"/>
      <c r="D38" s="166"/>
      <c r="E38" s="166"/>
      <c r="F38" s="166"/>
      <c r="G38" s="166"/>
      <c r="H38" s="166"/>
      <c r="I38" s="166"/>
      <c r="J38" s="166"/>
      <c r="K38" s="166"/>
      <c r="L38" s="166"/>
      <c r="M38" s="166"/>
      <c r="N38" s="166"/>
      <c r="O38" s="166"/>
      <c r="P38" s="166"/>
      <c r="Q38" s="166"/>
      <c r="R38" s="166"/>
      <c r="S38" s="166"/>
      <c r="T38" s="166"/>
      <c r="U38" s="166"/>
      <c r="V38" s="166"/>
      <c r="W38" s="166"/>
      <c r="X38" s="166"/>
      <c r="Y38" s="166"/>
      <c r="Z38" s="166"/>
      <c r="AA38" s="166"/>
      <c r="AB38" s="166"/>
      <c r="AC38" s="166"/>
      <c r="AD38" s="166"/>
      <c r="AE38" s="166"/>
      <c r="AF38" s="166"/>
      <c r="AG38" s="166"/>
      <c r="AH38" s="166"/>
      <c r="AI38" s="166"/>
      <c r="AJ38" s="166"/>
      <c r="AK38" s="166"/>
      <c r="AL38" s="166"/>
      <c r="AM38" s="166"/>
      <c r="AN38" s="166"/>
      <c r="AO38" s="166"/>
      <c r="AP38" s="166"/>
      <c r="AQ38" s="166"/>
      <c r="AR38" s="166"/>
      <c r="AS38" s="166"/>
      <c r="AT38" s="166"/>
      <c r="AU38" s="166"/>
      <c r="AV38" s="166"/>
      <c r="AW38" s="166"/>
      <c r="AX38" s="166"/>
      <c r="AY38" s="166"/>
      <c r="AZ38" s="166"/>
      <c r="BA38" s="166"/>
      <c r="BB38" s="166"/>
      <c r="BC38" s="166"/>
      <c r="BD38" s="166"/>
      <c r="BE38" s="166"/>
      <c r="BF38" s="166"/>
      <c r="BG38" s="166"/>
      <c r="BH38" s="166"/>
      <c r="BI38" s="166"/>
      <c r="BJ38" s="166"/>
      <c r="BK38" s="166"/>
      <c r="BL38" s="166"/>
      <c r="BM38" s="166"/>
      <c r="BN38" s="166"/>
      <c r="BO38" s="166"/>
      <c r="BP38" s="166"/>
      <c r="BQ38" s="166"/>
      <c r="BR38" s="166"/>
      <c r="BS38" s="166"/>
      <c r="BT38" s="166"/>
      <c r="BU38" s="166"/>
      <c r="BV38" s="166"/>
      <c r="BW38" s="166"/>
      <c r="BX38" s="166"/>
      <c r="BY38" s="166"/>
      <c r="BZ38" s="166"/>
      <c r="CA38" s="166"/>
      <c r="CB38" s="166"/>
      <c r="CC38" s="166"/>
      <c r="CD38" s="166"/>
      <c r="CE38" s="166"/>
      <c r="CF38" s="166"/>
      <c r="CG38" s="166"/>
      <c r="CH38" s="166"/>
    </row>
    <row r="39" customFormat="false" ht="15.75" hidden="false" customHeight="true" outlineLevel="0" collapsed="false">
      <c r="A39" s="166"/>
      <c r="B39" s="166"/>
      <c r="C39" s="166"/>
      <c r="D39" s="166"/>
      <c r="E39" s="166"/>
      <c r="F39" s="166"/>
      <c r="G39" s="166"/>
      <c r="H39" s="166"/>
      <c r="I39" s="166"/>
      <c r="J39" s="166"/>
      <c r="K39" s="166"/>
      <c r="L39" s="166"/>
      <c r="M39" s="166"/>
      <c r="N39" s="166"/>
      <c r="O39" s="166"/>
      <c r="P39" s="166"/>
      <c r="Q39" s="166"/>
      <c r="R39" s="166"/>
      <c r="S39" s="166"/>
      <c r="T39" s="166"/>
      <c r="U39" s="166"/>
      <c r="V39" s="166"/>
      <c r="W39" s="166"/>
      <c r="X39" s="166"/>
      <c r="Y39" s="166"/>
      <c r="Z39" s="166"/>
      <c r="AA39" s="166"/>
      <c r="AB39" s="166"/>
      <c r="AC39" s="166"/>
      <c r="AD39" s="166"/>
      <c r="AE39" s="166"/>
      <c r="AF39" s="166"/>
      <c r="AG39" s="166"/>
      <c r="AH39" s="166"/>
      <c r="AI39" s="166"/>
      <c r="AJ39" s="166"/>
      <c r="AK39" s="166"/>
      <c r="AL39" s="166"/>
      <c r="AM39" s="166"/>
      <c r="AN39" s="166"/>
      <c r="AO39" s="166"/>
      <c r="AP39" s="166"/>
      <c r="AQ39" s="166"/>
      <c r="AR39" s="166"/>
      <c r="AS39" s="166"/>
      <c r="AT39" s="166"/>
      <c r="AU39" s="166"/>
      <c r="AV39" s="166"/>
      <c r="AW39" s="166"/>
      <c r="AX39" s="166"/>
      <c r="AY39" s="166"/>
      <c r="AZ39" s="166"/>
      <c r="BA39" s="166"/>
      <c r="BB39" s="166"/>
      <c r="BC39" s="166"/>
      <c r="BD39" s="166"/>
      <c r="BE39" s="166"/>
      <c r="BF39" s="166"/>
      <c r="BG39" s="166"/>
      <c r="BH39" s="166"/>
      <c r="BI39" s="166"/>
      <c r="BJ39" s="166"/>
      <c r="BK39" s="166"/>
      <c r="BL39" s="166"/>
      <c r="BM39" s="166"/>
      <c r="BN39" s="166"/>
      <c r="BO39" s="166"/>
      <c r="BP39" s="166"/>
      <c r="BQ39" s="166"/>
      <c r="BR39" s="166"/>
      <c r="BS39" s="166"/>
      <c r="BT39" s="166"/>
      <c r="BU39" s="166"/>
      <c r="BV39" s="166"/>
      <c r="BW39" s="166"/>
      <c r="BX39" s="166"/>
      <c r="BY39" s="166"/>
      <c r="BZ39" s="166"/>
      <c r="CA39" s="166"/>
      <c r="CB39" s="166"/>
      <c r="CC39" s="166"/>
      <c r="CD39" s="166"/>
      <c r="CE39" s="166"/>
      <c r="CF39" s="166"/>
      <c r="CG39" s="166"/>
      <c r="CH39" s="166"/>
    </row>
    <row r="40" customFormat="false" ht="15.75" hidden="false" customHeight="true" outlineLevel="0" collapsed="false">
      <c r="A40" s="166"/>
      <c r="B40" s="166"/>
      <c r="C40" s="166"/>
      <c r="D40" s="166"/>
      <c r="E40" s="166"/>
      <c r="F40" s="166"/>
      <c r="G40" s="166"/>
      <c r="H40" s="166"/>
      <c r="I40" s="166"/>
      <c r="J40" s="166"/>
      <c r="K40" s="166"/>
      <c r="L40" s="166"/>
      <c r="M40" s="166"/>
      <c r="N40" s="166"/>
      <c r="O40" s="166"/>
      <c r="P40" s="166"/>
      <c r="Q40" s="166"/>
      <c r="R40" s="166"/>
      <c r="S40" s="166"/>
      <c r="T40" s="166"/>
      <c r="U40" s="166"/>
      <c r="V40" s="166"/>
      <c r="W40" s="166"/>
      <c r="X40" s="166"/>
      <c r="Y40" s="166"/>
      <c r="Z40" s="166"/>
      <c r="AA40" s="166"/>
      <c r="AB40" s="166"/>
      <c r="AC40" s="166"/>
      <c r="AD40" s="166"/>
      <c r="AE40" s="166"/>
      <c r="AF40" s="166"/>
      <c r="AG40" s="166"/>
      <c r="AH40" s="166"/>
      <c r="AI40" s="166"/>
      <c r="AJ40" s="166"/>
      <c r="AK40" s="166"/>
      <c r="AL40" s="166"/>
      <c r="AM40" s="166"/>
      <c r="AN40" s="166"/>
      <c r="AO40" s="166"/>
      <c r="AP40" s="166"/>
      <c r="AQ40" s="166"/>
      <c r="AR40" s="166"/>
      <c r="AS40" s="166"/>
      <c r="AT40" s="166"/>
      <c r="AU40" s="166"/>
      <c r="AV40" s="166"/>
      <c r="AW40" s="166"/>
      <c r="AX40" s="166"/>
      <c r="AY40" s="166"/>
      <c r="AZ40" s="166"/>
      <c r="BA40" s="166"/>
      <c r="BB40" s="166"/>
      <c r="BC40" s="166"/>
      <c r="BD40" s="166"/>
      <c r="BE40" s="166"/>
      <c r="BF40" s="166"/>
      <c r="BG40" s="166"/>
      <c r="BH40" s="166"/>
      <c r="BI40" s="166"/>
      <c r="BJ40" s="166"/>
      <c r="BK40" s="166"/>
      <c r="BL40" s="166"/>
      <c r="BM40" s="166"/>
      <c r="BN40" s="166"/>
      <c r="BO40" s="166"/>
      <c r="BP40" s="166"/>
      <c r="BQ40" s="166"/>
      <c r="BR40" s="166"/>
      <c r="BS40" s="166"/>
      <c r="BT40" s="166"/>
      <c r="BU40" s="166"/>
      <c r="BV40" s="166"/>
      <c r="BW40" s="166"/>
      <c r="BX40" s="166"/>
      <c r="BY40" s="166"/>
      <c r="BZ40" s="166"/>
      <c r="CA40" s="166"/>
      <c r="CB40" s="166"/>
      <c r="CC40" s="166"/>
      <c r="CD40" s="166"/>
      <c r="CE40" s="166"/>
      <c r="CF40" s="166"/>
      <c r="CG40" s="166"/>
      <c r="CH40" s="166"/>
    </row>
    <row r="41" customFormat="false" ht="15.75" hidden="false" customHeight="true" outlineLevel="0" collapsed="false">
      <c r="A41" s="166"/>
      <c r="B41" s="166" t="s">
        <v>892</v>
      </c>
      <c r="C41" s="166" t="str">
        <f aca="false">G2</f>
        <v>Total</v>
      </c>
      <c r="D41" s="166" t="str">
        <f aca="false">C2</f>
        <v>Unsuccessful</v>
      </c>
      <c r="E41" s="166" t="str">
        <f aca="false">D2</f>
        <v>Partial success</v>
      </c>
      <c r="F41" s="166" t="str">
        <f aca="false">E2</f>
        <v>Successful</v>
      </c>
      <c r="G41" s="166" t="str">
        <f aca="false">F2</f>
        <v>Active mission</v>
      </c>
      <c r="H41" s="166" t="str">
        <f aca="false">D41</f>
        <v>Unsuccessful</v>
      </c>
      <c r="I41" s="166" t="str">
        <f aca="false">E41</f>
        <v>Partial success</v>
      </c>
      <c r="J41" s="166" t="str">
        <f aca="false">F41</f>
        <v>Successful</v>
      </c>
      <c r="K41" s="166"/>
      <c r="L41" s="166" t="str">
        <f aca="false">G41</f>
        <v>Active mission</v>
      </c>
      <c r="M41" s="166"/>
      <c r="N41" s="166"/>
      <c r="O41" s="166"/>
      <c r="P41" s="166" t="s">
        <v>892</v>
      </c>
      <c r="Q41" s="162" t="s">
        <v>778</v>
      </c>
      <c r="R41" s="162" t="s">
        <v>773</v>
      </c>
      <c r="S41" s="162" t="s">
        <v>820</v>
      </c>
      <c r="T41" s="162" t="s">
        <v>795</v>
      </c>
      <c r="U41" s="162" t="s">
        <v>885</v>
      </c>
      <c r="V41" s="162" t="s">
        <v>822</v>
      </c>
      <c r="W41" s="162" t="s">
        <v>874</v>
      </c>
      <c r="X41" s="162" t="s">
        <v>786</v>
      </c>
      <c r="Y41" s="162" t="s">
        <v>818</v>
      </c>
      <c r="Z41" s="162" t="s">
        <v>825</v>
      </c>
      <c r="AA41" s="162" t="s">
        <v>826</v>
      </c>
      <c r="AB41" s="162" t="s">
        <v>842</v>
      </c>
      <c r="AC41" s="162" t="s">
        <v>814</v>
      </c>
      <c r="AD41" s="169" t="str">
        <f aca="false">Q41</f>
        <v>Impactor</v>
      </c>
      <c r="AE41" s="169" t="str">
        <f aca="false">R41</f>
        <v>Robotic orbiter</v>
      </c>
      <c r="AF41" s="169" t="str">
        <f aca="false">S41</f>
        <v>Robotic rover</v>
      </c>
      <c r="AG41" s="169" t="str">
        <f aca="false">T41</f>
        <v>Robotic lander</v>
      </c>
      <c r="AH41" s="169" t="str">
        <f aca="false">U41</f>
        <v>Robotic ascent stage</v>
      </c>
      <c r="AI41" s="169" t="str">
        <f aca="false">V41</f>
        <v>Robotic ascent and re-entry stage</v>
      </c>
      <c r="AJ41" s="169" t="str">
        <f aca="false">W41</f>
        <v>Robotic re-entry stage</v>
      </c>
      <c r="AK41" s="169" t="str">
        <f aca="false">X41</f>
        <v>Launcher upper stage</v>
      </c>
      <c r="AL41" s="169" t="str">
        <f aca="false">Y41</f>
        <v>Crew orbiter</v>
      </c>
      <c r="AM41" s="169" t="str">
        <f aca="false">Z41</f>
        <v>Crew ascent stage</v>
      </c>
      <c r="AN41" s="169" t="str">
        <f aca="false">AA41</f>
        <v>Crew lander</v>
      </c>
      <c r="AO41" s="169" t="str">
        <f aca="false">AB41</f>
        <v>Crew rover</v>
      </c>
      <c r="AP41" s="169" t="str">
        <f aca="false">AC41</f>
        <v>Crew orbiter (U)</v>
      </c>
      <c r="AQ41" s="170" t="str">
        <f aca="false">AD41</f>
        <v>Impactor</v>
      </c>
      <c r="AR41" s="170" t="str">
        <f aca="false">AE41</f>
        <v>Robotic orbiter</v>
      </c>
      <c r="AS41" s="170" t="str">
        <f aca="false">AF41</f>
        <v>Robotic rover</v>
      </c>
      <c r="AT41" s="170" t="str">
        <f aca="false">AG41</f>
        <v>Robotic lander</v>
      </c>
      <c r="AU41" s="170" t="str">
        <f aca="false">AH41</f>
        <v>Robotic ascent stage</v>
      </c>
      <c r="AV41" s="170" t="str">
        <f aca="false">AI41</f>
        <v>Robotic ascent and re-entry stage</v>
      </c>
      <c r="AW41" s="170" t="str">
        <f aca="false">AJ41</f>
        <v>Robotic re-entry stage</v>
      </c>
      <c r="AX41" s="170" t="str">
        <f aca="false">AK41</f>
        <v>Launcher upper stage</v>
      </c>
      <c r="AY41" s="170" t="str">
        <f aca="false">AL41</f>
        <v>Crew orbiter</v>
      </c>
      <c r="AZ41" s="170" t="str">
        <f aca="false">AM41</f>
        <v>Crew ascent stage</v>
      </c>
      <c r="BA41" s="170" t="str">
        <f aca="false">AN41</f>
        <v>Crew lander</v>
      </c>
      <c r="BB41" s="170" t="str">
        <f aca="false">AO41</f>
        <v>Crew rover</v>
      </c>
      <c r="BC41" s="170" t="str">
        <f aca="false">AP41</f>
        <v>Crew orbiter (U)</v>
      </c>
      <c r="BD41" s="171" t="str">
        <f aca="false">AQ41</f>
        <v>Impactor</v>
      </c>
      <c r="BE41" s="171" t="str">
        <f aca="false">AR41</f>
        <v>Robotic orbiter</v>
      </c>
      <c r="BF41" s="171" t="str">
        <f aca="false">AS41</f>
        <v>Robotic rover</v>
      </c>
      <c r="BG41" s="171" t="str">
        <f aca="false">AT41</f>
        <v>Robotic lander</v>
      </c>
      <c r="BH41" s="171" t="str">
        <f aca="false">AU41</f>
        <v>Robotic ascent stage</v>
      </c>
      <c r="BI41" s="171" t="str">
        <f aca="false">AV41</f>
        <v>Robotic ascent and re-entry stage</v>
      </c>
      <c r="BJ41" s="171" t="str">
        <f aca="false">AW41</f>
        <v>Robotic re-entry stage</v>
      </c>
      <c r="BK41" s="171" t="str">
        <f aca="false">AX41</f>
        <v>Launcher upper stage</v>
      </c>
      <c r="BL41" s="171" t="str">
        <f aca="false">AY41</f>
        <v>Crew orbiter</v>
      </c>
      <c r="BM41" s="171" t="str">
        <f aca="false">AZ41</f>
        <v>Crew ascent stage</v>
      </c>
      <c r="BN41" s="171" t="str">
        <f aca="false">BA41</f>
        <v>Crew lander</v>
      </c>
      <c r="BO41" s="171" t="str">
        <f aca="false">BB41</f>
        <v>Crew rover</v>
      </c>
      <c r="BP41" s="171" t="str">
        <f aca="false">BC41</f>
        <v>Crew orbiter (U)</v>
      </c>
      <c r="BQ41" s="172" t="str">
        <f aca="false">BD41</f>
        <v>Impactor</v>
      </c>
      <c r="BR41" s="172" t="str">
        <f aca="false">BE41</f>
        <v>Robotic orbiter</v>
      </c>
      <c r="BS41" s="172" t="str">
        <f aca="false">BF41</f>
        <v>Robotic rover</v>
      </c>
      <c r="BT41" s="172" t="str">
        <f aca="false">BG41</f>
        <v>Robotic lander</v>
      </c>
      <c r="BU41" s="172" t="str">
        <f aca="false">BI41</f>
        <v>Robotic ascent and re-entry stage</v>
      </c>
      <c r="BV41" s="172" t="str">
        <f aca="false">BK41</f>
        <v>Launcher upper stage</v>
      </c>
      <c r="BW41" s="172" t="str">
        <f aca="false">BM41</f>
        <v>Crew ascent stage</v>
      </c>
      <c r="BX41" s="172" t="str">
        <f aca="false">BN41</f>
        <v>Crew lander</v>
      </c>
      <c r="BY41" s="172" t="str">
        <f aca="false">BO41</f>
        <v>Crew rover</v>
      </c>
      <c r="BZ41" s="172" t="str">
        <f aca="false">BQ41</f>
        <v>Impactor</v>
      </c>
      <c r="CA41" s="172" t="str">
        <f aca="false">BR41</f>
        <v>Robotic orbiter</v>
      </c>
      <c r="CB41" s="172" t="str">
        <f aca="false">BS41</f>
        <v>Robotic rover</v>
      </c>
      <c r="CC41" s="172" t="str">
        <f aca="false">BT41</f>
        <v>Robotic lander</v>
      </c>
      <c r="CD41" s="172" t="str">
        <f aca="false">BU41</f>
        <v>Robotic ascent and re-entry stage</v>
      </c>
      <c r="CE41" s="172" t="str">
        <f aca="false">BV41</f>
        <v>Launcher upper stage</v>
      </c>
      <c r="CF41" s="172" t="str">
        <f aca="false">BW41</f>
        <v>Crew ascent stage</v>
      </c>
      <c r="CG41" s="172" t="str">
        <f aca="false">BX41</f>
        <v>Crew lander</v>
      </c>
      <c r="CH41" s="172" t="str">
        <f aca="false">BY41</f>
        <v>Crew rover</v>
      </c>
    </row>
    <row r="42" customFormat="false" ht="15.75" hidden="false" customHeight="true" outlineLevel="0" collapsed="false">
      <c r="A42" s="166"/>
      <c r="B42" s="166" t="n">
        <v>1958</v>
      </c>
      <c r="C42" s="166" t="n">
        <f aca="false">COUNTIF(database!$H$2:$H$182,B42)</f>
        <v>7</v>
      </c>
      <c r="D42" s="166" t="n">
        <f aca="false">COUNTIFS(database!$H$2:$H$182,$B42,database!$U$2:$U$182,D$41)</f>
        <v>7</v>
      </c>
      <c r="E42" s="166" t="n">
        <f aca="false">COUNTIFS(database!$H$2:$H$182,$B42,database!$U$2:$U$182,E$41)</f>
        <v>0</v>
      </c>
      <c r="F42" s="166" t="n">
        <f aca="false">COUNTIFS(database!$H$2:$H$182,$B42,database!$U$2:$U$182,F$41)</f>
        <v>0</v>
      </c>
      <c r="G42" s="166" t="n">
        <f aca="false">COUNTIFS(database!$H$2:$H$182,$B42,database!$U$2:$U$182,G$41)</f>
        <v>0</v>
      </c>
      <c r="H42" s="166" t="n">
        <f aca="false">SUM(D$42:D42)</f>
        <v>7</v>
      </c>
      <c r="I42" s="166" t="n">
        <f aca="false">SUM(E$42:E42)</f>
        <v>0</v>
      </c>
      <c r="J42" s="166" t="n">
        <f aca="false">SUM(F$42:F42)</f>
        <v>0</v>
      </c>
      <c r="K42" s="166"/>
      <c r="L42" s="166" t="n">
        <f aca="false">SUM(G$42:G42)</f>
        <v>0</v>
      </c>
      <c r="M42" s="166"/>
      <c r="N42" s="166"/>
      <c r="O42" s="166"/>
      <c r="P42" s="166" t="n">
        <v>1958</v>
      </c>
      <c r="Q42" s="166" t="n">
        <f aca="false">COUNTIFS(database!$H$2:$H$182,$P42,database!$S$2:$S$182,Q$41)</f>
        <v>3</v>
      </c>
      <c r="R42" s="166" t="n">
        <f aca="false">COUNTIFS(database!$H$2:$H$182,$P42,database!$S$2:$S$182,R$41)</f>
        <v>4</v>
      </c>
      <c r="S42" s="166" t="n">
        <f aca="false">COUNTIFS(database!$H$2:$H$182,$P42,database!$S$2:$S$182,S$41)</f>
        <v>0</v>
      </c>
      <c r="T42" s="166" t="n">
        <f aca="false">COUNTIFS(database!$H$2:$H$182,$P42,database!$S$2:$S$182,T$41)</f>
        <v>0</v>
      </c>
      <c r="U42" s="166" t="n">
        <f aca="false">COUNTIFS(database!$H$2:$H$182,$P42,database!$S$2:$S$182,U$41)</f>
        <v>0</v>
      </c>
      <c r="V42" s="166" t="n">
        <f aca="false">COUNTIFS(database!$H$2:$H$182,$P42,database!$S$2:$S$182,V$41)</f>
        <v>0</v>
      </c>
      <c r="W42" s="166" t="n">
        <f aca="false">COUNTIFS(database!$H$2:$H$182,$P42,database!$S$2:$S$182,W$41)</f>
        <v>0</v>
      </c>
      <c r="X42" s="166" t="n">
        <f aca="false">COUNTIFS(database!$H$2:$H$182,$P42,database!$S$2:$S$182,X$41)</f>
        <v>0</v>
      </c>
      <c r="Y42" s="166" t="n">
        <f aca="false">COUNTIFS(database!$H$2:$H$182,$P42,database!$S$2:$S$182,Y$41)</f>
        <v>0</v>
      </c>
      <c r="Z42" s="166" t="n">
        <f aca="false">COUNTIFS(database!$H$2:$H$182,$P42,database!$S$2:$S$182,Z$41)</f>
        <v>0</v>
      </c>
      <c r="AA42" s="166" t="n">
        <f aca="false">COUNTIFS(database!$H$2:$H$182,$P42,database!$S$2:$S$182,AA$41)</f>
        <v>0</v>
      </c>
      <c r="AB42" s="166" t="n">
        <f aca="false">COUNTIFS(database!$H$2:$H$182,$P42,database!$S$2:$S$182,AB$41)</f>
        <v>0</v>
      </c>
      <c r="AC42" s="166" t="n">
        <f aca="false">COUNTIFS(database!$H$2:$H$182,$P42,database!$S$2:$S$182,AC$41)</f>
        <v>0</v>
      </c>
      <c r="AD42" s="173" t="n">
        <f aca="false">SUM(Q$42:Q42)</f>
        <v>3</v>
      </c>
      <c r="AE42" s="173" t="n">
        <f aca="false">SUM(R$42:R42)</f>
        <v>4</v>
      </c>
      <c r="AF42" s="173" t="n">
        <f aca="false">SUM(S$42:S42)</f>
        <v>0</v>
      </c>
      <c r="AG42" s="173" t="n">
        <f aca="false">SUM(T$42:T42)</f>
        <v>0</v>
      </c>
      <c r="AH42" s="173" t="n">
        <f aca="false">SUM(U$42:U42)</f>
        <v>0</v>
      </c>
      <c r="AI42" s="173" t="n">
        <f aca="false">SUM(V$42:V42)</f>
        <v>0</v>
      </c>
      <c r="AJ42" s="173" t="n">
        <f aca="false">SUM(W$42:W42)</f>
        <v>0</v>
      </c>
      <c r="AK42" s="173" t="n">
        <f aca="false">SUM(X$42:X42)</f>
        <v>0</v>
      </c>
      <c r="AL42" s="173" t="n">
        <f aca="false">SUM(Y$42:Y42)</f>
        <v>0</v>
      </c>
      <c r="AM42" s="173" t="n">
        <f aca="false">SUM(Z$42:Z42)</f>
        <v>0</v>
      </c>
      <c r="AN42" s="173" t="n">
        <f aca="false">SUM(AA$42:AA42)</f>
        <v>0</v>
      </c>
      <c r="AO42" s="173" t="n">
        <f aca="false">SUM(AB$42:AB42)</f>
        <v>0</v>
      </c>
      <c r="AP42" s="173" t="n">
        <f aca="false">SUM(AC$42:AC42)</f>
        <v>0</v>
      </c>
      <c r="AQ42" s="170" t="n">
        <f aca="false">COUNTIFS(database!$H$2:$H$182,$P42,database!$S$2:$S$182,AQ$41,database!$Z$2:$Z$182,"O")</f>
        <v>0</v>
      </c>
      <c r="AR42" s="170" t="n">
        <f aca="false">COUNTIFS(database!$H$2:$H$182,$P42,database!$S$2:$S$182,AR$41,database!$Z$2:$Z$182,"O")</f>
        <v>0</v>
      </c>
      <c r="AS42" s="170" t="n">
        <f aca="false">COUNTIFS(database!$H$2:$H$182,$P42,database!$S$2:$S$182,AS$41,database!$Z$2:$Z$182,"O")</f>
        <v>0</v>
      </c>
      <c r="AT42" s="170" t="n">
        <f aca="false">COUNTIFS(database!$H$2:$H$182,$P42,database!$S$2:$S$182,AT$41,database!$Z$2:$Z$182,"O")</f>
        <v>0</v>
      </c>
      <c r="AU42" s="170" t="n">
        <f aca="false">COUNTIFS(database!$H$2:$H$182,$P42,database!$S$2:$S$182,AU$41,database!$Z$2:$Z$182,"O")</f>
        <v>0</v>
      </c>
      <c r="AV42" s="170" t="n">
        <f aca="false">COUNTIFS(database!$H$2:$H$182,$P42,database!$S$2:$S$182,AV$41,database!$Z$2:$Z$182,"O")</f>
        <v>0</v>
      </c>
      <c r="AW42" s="170" t="n">
        <f aca="false">COUNTIFS(database!$H$2:$H$182,$P42,database!$S$2:$S$182,AW$41,database!$Z$2:$Z$182,"O")</f>
        <v>0</v>
      </c>
      <c r="AX42" s="170" t="n">
        <f aca="false">COUNTIFS(database!$H$2:$H$182,$P42,database!$S$2:$S$182,AX$41,database!$Z$2:$Z$182,"O")</f>
        <v>0</v>
      </c>
      <c r="AY42" s="170" t="n">
        <f aca="false">COUNTIFS(database!$H$2:$H$182,$P42,database!$S$2:$S$182,AY$41,database!$Z$2:$Z$182,"O")</f>
        <v>0</v>
      </c>
      <c r="AZ42" s="170" t="n">
        <f aca="false">COUNTIFS(database!$H$2:$H$182,$P42,database!$S$2:$S$182,AZ$41,database!$Z$2:$Z$182,"O")</f>
        <v>0</v>
      </c>
      <c r="BA42" s="170" t="n">
        <f aca="false">COUNTIFS(database!$H$2:$H$182,$P42,database!$S$2:$S$182,BA$41,database!$Z$2:$Z$182,"O")</f>
        <v>0</v>
      </c>
      <c r="BB42" s="170" t="n">
        <f aca="false">COUNTIFS(database!$H$2:$H$182,$P42,database!$S$2:$S$182,BB$41,database!$Z$2:$Z$182,"O")</f>
        <v>0</v>
      </c>
      <c r="BC42" s="170" t="n">
        <f aca="false">COUNTIFS(database!$H$2:$H$182,$P42,database!$S$2:$S$182,BC$41,database!$Z$2:$Z$182,"O")</f>
        <v>0</v>
      </c>
      <c r="BD42" s="171" t="n">
        <f aca="false">SUM(AQ$42:AQ42)</f>
        <v>0</v>
      </c>
      <c r="BE42" s="171" t="n">
        <f aca="false">SUM(AR$42:AR42)</f>
        <v>0</v>
      </c>
      <c r="BF42" s="171" t="n">
        <f aca="false">SUM(AS$42:AS42)</f>
        <v>0</v>
      </c>
      <c r="BG42" s="171" t="n">
        <f aca="false">SUM(AT$42:AT42)</f>
        <v>0</v>
      </c>
      <c r="BH42" s="171" t="n">
        <f aca="false">SUM(AU$42:AU42)</f>
        <v>0</v>
      </c>
      <c r="BI42" s="171" t="n">
        <f aca="false">SUM(AV$42:AV42)</f>
        <v>0</v>
      </c>
      <c r="BJ42" s="171" t="n">
        <f aca="false">SUM(AW$42:AW42)</f>
        <v>0</v>
      </c>
      <c r="BK42" s="171" t="n">
        <f aca="false">SUM(AX$42:AX42)</f>
        <v>0</v>
      </c>
      <c r="BL42" s="171" t="n">
        <f aca="false">SUM(AY$42:AY42)</f>
        <v>0</v>
      </c>
      <c r="BM42" s="171" t="n">
        <f aca="false">SUM(AZ$42:AZ42)</f>
        <v>0</v>
      </c>
      <c r="BN42" s="171" t="n">
        <f aca="false">SUM(BA$42:BA42)</f>
        <v>0</v>
      </c>
      <c r="BO42" s="171" t="n">
        <f aca="false">SUM(BB$42:BB42)</f>
        <v>0</v>
      </c>
      <c r="BP42" s="171" t="n">
        <f aca="false">SUM(BC$42:BC42)</f>
        <v>0</v>
      </c>
      <c r="BQ42" s="172" t="n">
        <f aca="false">COUNTIFS(database!$H$2:$H$182,$P42,database!$S$2:$S$182,BQ$41,database!$Z$2:$Z$182,"S")</f>
        <v>0</v>
      </c>
      <c r="BR42" s="172" t="n">
        <f aca="false">COUNTIFS(database!$H$2:$H$182,$P42,database!$S$2:$S$182,BR$41,database!$Z$2:$Z$182,"S")</f>
        <v>0</v>
      </c>
      <c r="BS42" s="172" t="n">
        <f aca="false">COUNTIFS(database!$H$2:$H$182,$P42,database!$S$2:$S$182,BS$41,database!$Z$2:$Z$182,"S")</f>
        <v>0</v>
      </c>
      <c r="BT42" s="172" t="n">
        <f aca="false">COUNTIFS(database!$H$2:$H$182,$P42,database!$S$2:$S$182,BT$41,database!$Z$2:$Z$182,"S")</f>
        <v>0</v>
      </c>
      <c r="BU42" s="172" t="n">
        <f aca="false">COUNTIFS(database!$H$2:$H$182,$P42,database!$S$2:$S$182,BU$41,database!$Z$2:$Z$182,"S")</f>
        <v>0</v>
      </c>
      <c r="BV42" s="172" t="n">
        <f aca="false">COUNTIFS(database!$H$2:$H$182,$P42,database!$S$2:$S$182,BV$41,database!$Z$2:$Z$182,"S")</f>
        <v>0</v>
      </c>
      <c r="BW42" s="172" t="n">
        <f aca="false">COUNTIFS(database!$H$2:$H$182,$P42,database!$S$2:$S$182,BW$41,database!$Z$2:$Z$182,"S")</f>
        <v>0</v>
      </c>
      <c r="BX42" s="172" t="n">
        <f aca="false">COUNTIFS(database!$H$2:$H$182,$P42,database!$S$2:$S$182,BX$41,database!$Z$2:$Z$182,"S")</f>
        <v>0</v>
      </c>
      <c r="BY42" s="172" t="n">
        <f aca="false">COUNTIFS(database!$H$2:$H$182,$P42,database!$S$2:$S$182,BY$41,database!$Z$2:$Z$182,"S")</f>
        <v>0</v>
      </c>
      <c r="BZ42" s="171" t="n">
        <f aca="false">SUM(BQ$42:BQ42)</f>
        <v>0</v>
      </c>
      <c r="CA42" s="171" t="n">
        <f aca="false">SUM(BR$42:BR42)</f>
        <v>0</v>
      </c>
      <c r="CB42" s="171" t="n">
        <f aca="false">SUM(BS$42:BS42)</f>
        <v>0</v>
      </c>
      <c r="CC42" s="171" t="n">
        <f aca="false">SUM(BT$42:BT42)</f>
        <v>0</v>
      </c>
      <c r="CD42" s="171" t="n">
        <f aca="false">SUM(BU$42:BU42)</f>
        <v>0</v>
      </c>
      <c r="CE42" s="171" t="n">
        <f aca="false">SUM(BV$42:BV42)</f>
        <v>0</v>
      </c>
      <c r="CF42" s="171" t="n">
        <f aca="false">SUM(BW$42:BW42)</f>
        <v>0</v>
      </c>
      <c r="CG42" s="171" t="n">
        <f aca="false">SUM(BX$42:BX42)</f>
        <v>0</v>
      </c>
      <c r="CH42" s="171" t="n">
        <f aca="false">SUM(BY$42:BY42)</f>
        <v>0</v>
      </c>
    </row>
    <row r="43" customFormat="false" ht="15.75" hidden="false" customHeight="true" outlineLevel="0" collapsed="false">
      <c r="A43" s="166"/>
      <c r="B43" s="166" t="n">
        <v>1959</v>
      </c>
      <c r="C43" s="166" t="n">
        <f aca="false">COUNTIF(database!$H$2:$H$182,B43)</f>
        <v>7</v>
      </c>
      <c r="D43" s="166" t="n">
        <f aca="false">COUNTIFS(database!$H$2:$H$182,$B43,database!$U$2:$U$182,D$41)</f>
        <v>2</v>
      </c>
      <c r="E43" s="166" t="n">
        <f aca="false">COUNTIFS(database!$H$2:$H$182,$B43,database!$U$2:$U$182,E$41)</f>
        <v>2</v>
      </c>
      <c r="F43" s="166" t="n">
        <f aca="false">COUNTIFS(database!$H$2:$H$182,$B43,database!$U$2:$U$182,F$41)</f>
        <v>3</v>
      </c>
      <c r="G43" s="166" t="n">
        <f aca="false">COUNTIFS(database!$H$2:$H$182,$B43,database!$U$2:$U$182,G$41)</f>
        <v>0</v>
      </c>
      <c r="H43" s="166" t="n">
        <f aca="false">SUM(D$42:D43)</f>
        <v>9</v>
      </c>
      <c r="I43" s="166" t="n">
        <f aca="false">SUM(E$42:E43)</f>
        <v>2</v>
      </c>
      <c r="J43" s="166" t="n">
        <f aca="false">SUM(F$42:F43)</f>
        <v>3</v>
      </c>
      <c r="K43" s="166"/>
      <c r="L43" s="166" t="n">
        <f aca="false">SUM(G$42:G43)</f>
        <v>0</v>
      </c>
      <c r="M43" s="166"/>
      <c r="N43" s="166"/>
      <c r="O43" s="166"/>
      <c r="P43" s="166" t="n">
        <v>1959</v>
      </c>
      <c r="Q43" s="166" t="n">
        <f aca="false">COUNTIFS(database!$H$2:$H$182,$P43,database!$S$2:$S$182,Q$41)</f>
        <v>3</v>
      </c>
      <c r="R43" s="166" t="n">
        <f aca="false">COUNTIFS(database!$H$2:$H$182,$P43,database!$S$2:$S$182,R$41)</f>
        <v>3</v>
      </c>
      <c r="S43" s="166" t="n">
        <f aca="false">COUNTIFS(database!$H$2:$H$182,$P43,database!$S$2:$S$182,S$41)</f>
        <v>0</v>
      </c>
      <c r="T43" s="166" t="n">
        <f aca="false">COUNTIFS(database!$H$2:$H$182,$P43,database!$S$2:$S$182,T$41)</f>
        <v>0</v>
      </c>
      <c r="U43" s="166" t="n">
        <f aca="false">COUNTIFS(database!$H$2:$H$182,$P43,database!$S$2:$S$182,U$41)</f>
        <v>0</v>
      </c>
      <c r="V43" s="166" t="n">
        <f aca="false">COUNTIFS(database!$H$2:$H$182,$P43,database!$S$2:$S$182,V$41)</f>
        <v>0</v>
      </c>
      <c r="W43" s="166" t="n">
        <f aca="false">COUNTIFS(database!$H$2:$H$182,$P43,database!$S$2:$S$182,W$41)</f>
        <v>0</v>
      </c>
      <c r="X43" s="166" t="n">
        <f aca="false">COUNTIFS(database!$H$2:$H$182,$P43,database!$S$2:$S$182,X$41)</f>
        <v>1</v>
      </c>
      <c r="Y43" s="166" t="n">
        <f aca="false">COUNTIFS(database!$H$2:$H$182,$P43,database!$S$2:$S$182,Y$41)</f>
        <v>0</v>
      </c>
      <c r="Z43" s="166" t="n">
        <f aca="false">COUNTIFS(database!$H$2:$H$182,$P43,database!$S$2:$S$182,Z$41)</f>
        <v>0</v>
      </c>
      <c r="AA43" s="166" t="n">
        <f aca="false">COUNTIFS(database!$H$2:$H$182,$P43,database!$S$2:$S$182,AA$41)</f>
        <v>0</v>
      </c>
      <c r="AB43" s="166" t="n">
        <f aca="false">COUNTIFS(database!$H$2:$H$182,$P43,database!$S$2:$S$182,AB$41)</f>
        <v>0</v>
      </c>
      <c r="AC43" s="166" t="n">
        <f aca="false">COUNTIFS(database!$H$2:$H$182,$P43,database!$S$2:$S$182,AC$41)</f>
        <v>0</v>
      </c>
      <c r="AD43" s="173" t="n">
        <f aca="false">SUM(Q$42:Q43)</f>
        <v>6</v>
      </c>
      <c r="AE43" s="173" t="n">
        <f aca="false">SUM(R$42:R43)</f>
        <v>7</v>
      </c>
      <c r="AF43" s="173" t="n">
        <f aca="false">SUM(S$42:S43)</f>
        <v>0</v>
      </c>
      <c r="AG43" s="173" t="n">
        <f aca="false">SUM(T$42:T43)</f>
        <v>0</v>
      </c>
      <c r="AH43" s="173" t="n">
        <f aca="false">SUM(U$42:U43)</f>
        <v>0</v>
      </c>
      <c r="AI43" s="173" t="n">
        <f aca="false">SUM(V$42:V43)</f>
        <v>0</v>
      </c>
      <c r="AJ43" s="173" t="n">
        <f aca="false">SUM(W$42:W43)</f>
        <v>0</v>
      </c>
      <c r="AK43" s="173" t="n">
        <f aca="false">SUM(X$42:X43)</f>
        <v>1</v>
      </c>
      <c r="AL43" s="173" t="n">
        <f aca="false">SUM(Y$42:Y43)</f>
        <v>0</v>
      </c>
      <c r="AM43" s="173" t="n">
        <f aca="false">SUM(Z$42:Z43)</f>
        <v>0</v>
      </c>
      <c r="AN43" s="173" t="n">
        <f aca="false">SUM(AA$42:AA43)</f>
        <v>0</v>
      </c>
      <c r="AO43" s="173" t="n">
        <f aca="false">SUM(AB$42:AB43)</f>
        <v>0</v>
      </c>
      <c r="AP43" s="173" t="n">
        <f aca="false">SUM(AC$42:AC43)</f>
        <v>0</v>
      </c>
      <c r="AQ43" s="170" t="n">
        <f aca="false">COUNTIFS(database!$H$2:$H$182,$P43,database!$S$2:$S$182,AQ$41,database!$Z$2:$Z$182,"O")</f>
        <v>0</v>
      </c>
      <c r="AR43" s="170" t="n">
        <f aca="false">COUNTIFS(database!$H$2:$H$182,$P43,database!$S$2:$S$182,AR$41,database!$Z$2:$Z$182,"O")</f>
        <v>0</v>
      </c>
      <c r="AS43" s="170" t="n">
        <f aca="false">COUNTIFS(database!$H$2:$H$182,$P43,database!$S$2:$S$182,AS$41,database!$Z$2:$Z$182,"O")</f>
        <v>0</v>
      </c>
      <c r="AT43" s="170" t="n">
        <f aca="false">COUNTIFS(database!$H$2:$H$182,$P43,database!$S$2:$S$182,AT$41,database!$Z$2:$Z$182,"O")</f>
        <v>0</v>
      </c>
      <c r="AU43" s="170" t="n">
        <f aca="false">COUNTIFS(database!$H$2:$H$182,$P43,database!$S$2:$S$182,AU$41,database!$Z$2:$Z$182,"O")</f>
        <v>0</v>
      </c>
      <c r="AV43" s="170" t="n">
        <f aca="false">COUNTIFS(database!$H$2:$H$182,$P43,database!$S$2:$S$182,AV$41,database!$Z$2:$Z$182,"O")</f>
        <v>0</v>
      </c>
      <c r="AW43" s="170" t="n">
        <f aca="false">COUNTIFS(database!$H$2:$H$182,$P43,database!$S$2:$S$182,AW$41,database!$Z$2:$Z$182,"O")</f>
        <v>0</v>
      </c>
      <c r="AX43" s="170" t="n">
        <f aca="false">COUNTIFS(database!$H$2:$H$182,$P43,database!$S$2:$S$182,AX$41,database!$Z$2:$Z$182,"O")</f>
        <v>0</v>
      </c>
      <c r="AY43" s="170" t="n">
        <f aca="false">COUNTIFS(database!$H$2:$H$182,$P43,database!$S$2:$S$182,AY$41,database!$Z$2:$Z$182,"O")</f>
        <v>0</v>
      </c>
      <c r="AZ43" s="170" t="n">
        <f aca="false">COUNTIFS(database!$H$2:$H$182,$P43,database!$S$2:$S$182,AZ$41,database!$Z$2:$Z$182,"O")</f>
        <v>0</v>
      </c>
      <c r="BA43" s="170" t="n">
        <f aca="false">COUNTIFS(database!$H$2:$H$182,$P43,database!$S$2:$S$182,BA$41,database!$Z$2:$Z$182,"O")</f>
        <v>0</v>
      </c>
      <c r="BB43" s="170" t="n">
        <f aca="false">COUNTIFS(database!$H$2:$H$182,$P43,database!$S$2:$S$182,BB$41,database!$Z$2:$Z$182,"O")</f>
        <v>0</v>
      </c>
      <c r="BC43" s="170" t="n">
        <f aca="false">COUNTIFS(database!$H$2:$H$182,$P43,database!$S$2:$S$182,BC$41,database!$Z$2:$Z$182,"O")</f>
        <v>0</v>
      </c>
      <c r="BD43" s="171" t="n">
        <f aca="false">SUM(AQ$42:AQ43)</f>
        <v>0</v>
      </c>
      <c r="BE43" s="171" t="n">
        <f aca="false">SUM(AR$42:AR43)</f>
        <v>0</v>
      </c>
      <c r="BF43" s="171" t="n">
        <f aca="false">SUM(AS$42:AS43)</f>
        <v>0</v>
      </c>
      <c r="BG43" s="171" t="n">
        <f aca="false">SUM(AT$42:AT43)</f>
        <v>0</v>
      </c>
      <c r="BH43" s="171" t="n">
        <f aca="false">SUM(AU$42:AU43)</f>
        <v>0</v>
      </c>
      <c r="BI43" s="171" t="n">
        <f aca="false">SUM(AV$42:AV43)</f>
        <v>0</v>
      </c>
      <c r="BJ43" s="171" t="n">
        <f aca="false">SUM(AW$42:AW43)</f>
        <v>0</v>
      </c>
      <c r="BK43" s="171" t="n">
        <f aca="false">SUM(AX$42:AX43)</f>
        <v>0</v>
      </c>
      <c r="BL43" s="171" t="n">
        <f aca="false">SUM(AY$42:AY43)</f>
        <v>0</v>
      </c>
      <c r="BM43" s="171" t="n">
        <f aca="false">SUM(AZ$42:AZ43)</f>
        <v>0</v>
      </c>
      <c r="BN43" s="171" t="n">
        <f aca="false">SUM(BA$42:BA43)</f>
        <v>0</v>
      </c>
      <c r="BO43" s="171" t="n">
        <f aca="false">SUM(BB$42:BB43)</f>
        <v>0</v>
      </c>
      <c r="BP43" s="171" t="n">
        <f aca="false">SUM(BC$42:BC43)</f>
        <v>0</v>
      </c>
      <c r="BQ43" s="172" t="n">
        <f aca="false">COUNTIFS(database!$H$2:$H$182,$P43,database!$S$2:$S$182,BQ$41,database!$Z$2:$Z$182,"S")</f>
        <v>1</v>
      </c>
      <c r="BR43" s="172" t="n">
        <f aca="false">COUNTIFS(database!$H$2:$H$182,$P43,database!$S$2:$S$182,BR$41,database!$Z$2:$Z$182,"S")</f>
        <v>0</v>
      </c>
      <c r="BS43" s="172" t="n">
        <f aca="false">COUNTIFS(database!$H$2:$H$182,$P43,database!$S$2:$S$182,BS$41,database!$Z$2:$Z$182,"S")</f>
        <v>0</v>
      </c>
      <c r="BT43" s="172" t="n">
        <f aca="false">COUNTIFS(database!$H$2:$H$182,$P43,database!$S$2:$S$182,BT$41,database!$Z$2:$Z$182,"S")</f>
        <v>0</v>
      </c>
      <c r="BU43" s="172" t="n">
        <f aca="false">COUNTIFS(database!$H$2:$H$182,$P43,database!$S$2:$S$182,BU$41,database!$Z$2:$Z$182,"S")</f>
        <v>0</v>
      </c>
      <c r="BV43" s="172" t="n">
        <f aca="false">COUNTIFS(database!$H$2:$H$182,$P43,database!$S$2:$S$182,BV$41,database!$Z$2:$Z$182,"S")</f>
        <v>1</v>
      </c>
      <c r="BW43" s="172" t="n">
        <f aca="false">COUNTIFS(database!$H$2:$H$182,$P43,database!$S$2:$S$182,BW$41,database!$Z$2:$Z$182,"S")</f>
        <v>0</v>
      </c>
      <c r="BX43" s="172" t="n">
        <f aca="false">COUNTIFS(database!$H$2:$H$182,$P43,database!$S$2:$S$182,BX$41,database!$Z$2:$Z$182,"S")</f>
        <v>0</v>
      </c>
      <c r="BY43" s="172" t="n">
        <f aca="false">COUNTIFS(database!$H$2:$H$182,$P43,database!$S$2:$S$182,BY$41,database!$Z$2:$Z$182,"S")</f>
        <v>0</v>
      </c>
      <c r="BZ43" s="171" t="n">
        <f aca="false">SUM(BQ$42:BQ43)</f>
        <v>1</v>
      </c>
      <c r="CA43" s="171" t="n">
        <f aca="false">SUM(BR$42:BR43)</f>
        <v>0</v>
      </c>
      <c r="CB43" s="171" t="n">
        <f aca="false">SUM(BS$42:BS43)</f>
        <v>0</v>
      </c>
      <c r="CC43" s="171" t="n">
        <f aca="false">SUM(BT$42:BT43)</f>
        <v>0</v>
      </c>
      <c r="CD43" s="171" t="n">
        <f aca="false">SUM(BU$42:BU43)</f>
        <v>0</v>
      </c>
      <c r="CE43" s="171" t="n">
        <f aca="false">SUM(BV$42:BV43)</f>
        <v>1</v>
      </c>
      <c r="CF43" s="171" t="n">
        <f aca="false">SUM(BW$42:BW43)</f>
        <v>0</v>
      </c>
      <c r="CG43" s="171" t="n">
        <f aca="false">SUM(BX$42:BX43)</f>
        <v>0</v>
      </c>
      <c r="CH43" s="171" t="n">
        <f aca="false">SUM(BY$42:BY43)</f>
        <v>0</v>
      </c>
    </row>
    <row r="44" customFormat="false" ht="15.75" hidden="false" customHeight="true" outlineLevel="0" collapsed="false">
      <c r="A44" s="166"/>
      <c r="B44" s="166" t="n">
        <v>1960</v>
      </c>
      <c r="C44" s="166" t="n">
        <f aca="false">COUNTIF(database!$H$2:$H$182,B44)</f>
        <v>4</v>
      </c>
      <c r="D44" s="166" t="n">
        <f aca="false">COUNTIFS(database!$H$2:$H$182,$B44,database!$U$2:$U$182,D$41)</f>
        <v>4</v>
      </c>
      <c r="E44" s="166" t="n">
        <f aca="false">COUNTIFS(database!$H$2:$H$182,$B44,database!$U$2:$U$182,E$41)</f>
        <v>0</v>
      </c>
      <c r="F44" s="166" t="n">
        <f aca="false">COUNTIFS(database!$H$2:$H$182,$B44,database!$U$2:$U$182,F$41)</f>
        <v>0</v>
      </c>
      <c r="G44" s="166" t="n">
        <f aca="false">COUNTIFS(database!$H$2:$H$182,$B44,database!$U$2:$U$182,G$41)</f>
        <v>0</v>
      </c>
      <c r="H44" s="166" t="n">
        <f aca="false">SUM(D$42:D44)</f>
        <v>13</v>
      </c>
      <c r="I44" s="166" t="n">
        <f aca="false">SUM(E$42:E44)</f>
        <v>2</v>
      </c>
      <c r="J44" s="166" t="n">
        <f aca="false">SUM(F$42:F44)</f>
        <v>3</v>
      </c>
      <c r="K44" s="166"/>
      <c r="L44" s="166" t="n">
        <f aca="false">SUM(G$42:G44)</f>
        <v>0</v>
      </c>
      <c r="M44" s="166"/>
      <c r="N44" s="166"/>
      <c r="O44" s="166"/>
      <c r="P44" s="166" t="n">
        <v>1960</v>
      </c>
      <c r="Q44" s="166" t="n">
        <f aca="false">COUNTIFS(database!$H$2:$H$182,$P44,database!$S$2:$S$182,Q$41)</f>
        <v>0</v>
      </c>
      <c r="R44" s="166" t="n">
        <f aca="false">COUNTIFS(database!$H$2:$H$182,$P44,database!$S$2:$S$182,R$41)</f>
        <v>4</v>
      </c>
      <c r="S44" s="166" t="n">
        <f aca="false">COUNTIFS(database!$H$2:$H$182,$P44,database!$S$2:$S$182,S$41)</f>
        <v>0</v>
      </c>
      <c r="T44" s="166" t="n">
        <f aca="false">COUNTIFS(database!$H$2:$H$182,$P44,database!$S$2:$S$182,T$41)</f>
        <v>0</v>
      </c>
      <c r="U44" s="166" t="n">
        <f aca="false">COUNTIFS(database!$H$2:$H$182,$P44,database!$S$2:$S$182,U$41)</f>
        <v>0</v>
      </c>
      <c r="V44" s="166" t="n">
        <f aca="false">COUNTIFS(database!$H$2:$H$182,$P44,database!$S$2:$S$182,V$41)</f>
        <v>0</v>
      </c>
      <c r="W44" s="166" t="n">
        <f aca="false">COUNTIFS(database!$H$2:$H$182,$P44,database!$S$2:$S$182,W$41)</f>
        <v>0</v>
      </c>
      <c r="X44" s="166" t="n">
        <f aca="false">COUNTIFS(database!$H$2:$H$182,$P44,database!$S$2:$S$182,X$41)</f>
        <v>0</v>
      </c>
      <c r="Y44" s="166" t="n">
        <f aca="false">COUNTIFS(database!$H$2:$H$182,$P44,database!$S$2:$S$182,Y$41)</f>
        <v>0</v>
      </c>
      <c r="Z44" s="166" t="n">
        <f aca="false">COUNTIFS(database!$H$2:$H$182,$P44,database!$S$2:$S$182,Z$41)</f>
        <v>0</v>
      </c>
      <c r="AA44" s="166" t="n">
        <f aca="false">COUNTIFS(database!$H$2:$H$182,$P44,database!$S$2:$S$182,AA$41)</f>
        <v>0</v>
      </c>
      <c r="AB44" s="166" t="n">
        <f aca="false">COUNTIFS(database!$H$2:$H$182,$P44,database!$S$2:$S$182,AB$41)</f>
        <v>0</v>
      </c>
      <c r="AC44" s="166" t="n">
        <f aca="false">COUNTIFS(database!$H$2:$H$182,$P44,database!$S$2:$S$182,AC$41)</f>
        <v>0</v>
      </c>
      <c r="AD44" s="173" t="n">
        <f aca="false">SUM(Q$42:Q44)</f>
        <v>6</v>
      </c>
      <c r="AE44" s="173" t="n">
        <f aca="false">SUM(R$42:R44)</f>
        <v>11</v>
      </c>
      <c r="AF44" s="173" t="n">
        <f aca="false">SUM(S$42:S44)</f>
        <v>0</v>
      </c>
      <c r="AG44" s="173" t="n">
        <f aca="false">SUM(T$42:T44)</f>
        <v>0</v>
      </c>
      <c r="AH44" s="173" t="n">
        <f aca="false">SUM(U$42:U44)</f>
        <v>0</v>
      </c>
      <c r="AI44" s="173" t="n">
        <f aca="false">SUM(V$42:V44)</f>
        <v>0</v>
      </c>
      <c r="AJ44" s="173" t="n">
        <f aca="false">SUM(W$42:W44)</f>
        <v>0</v>
      </c>
      <c r="AK44" s="173" t="n">
        <f aca="false">SUM(X$42:X44)</f>
        <v>1</v>
      </c>
      <c r="AL44" s="173" t="n">
        <f aca="false">SUM(Y$42:Y44)</f>
        <v>0</v>
      </c>
      <c r="AM44" s="173" t="n">
        <f aca="false">SUM(Z$42:Z44)</f>
        <v>0</v>
      </c>
      <c r="AN44" s="173" t="n">
        <f aca="false">SUM(AA$42:AA44)</f>
        <v>0</v>
      </c>
      <c r="AO44" s="173" t="n">
        <f aca="false">SUM(AB$42:AB44)</f>
        <v>0</v>
      </c>
      <c r="AP44" s="173" t="n">
        <f aca="false">SUM(AC$42:AC44)</f>
        <v>0</v>
      </c>
      <c r="AQ44" s="170" t="n">
        <f aca="false">COUNTIFS(database!$H$2:$H$182,$P44,database!$S$2:$S$182,AQ$41,database!$Z$2:$Z$182,"O")</f>
        <v>0</v>
      </c>
      <c r="AR44" s="170" t="n">
        <f aca="false">COUNTIFS(database!$H$2:$H$182,$P44,database!$S$2:$S$182,AR$41,database!$Z$2:$Z$182,"O")</f>
        <v>0</v>
      </c>
      <c r="AS44" s="170" t="n">
        <f aca="false">COUNTIFS(database!$H$2:$H$182,$P44,database!$S$2:$S$182,AS$41,database!$Z$2:$Z$182,"O")</f>
        <v>0</v>
      </c>
      <c r="AT44" s="170" t="n">
        <f aca="false">COUNTIFS(database!$H$2:$H$182,$P44,database!$S$2:$S$182,AT$41,database!$Z$2:$Z$182,"O")</f>
        <v>0</v>
      </c>
      <c r="AU44" s="170" t="n">
        <f aca="false">COUNTIFS(database!$H$2:$H$182,$P44,database!$S$2:$S$182,AU$41,database!$Z$2:$Z$182,"O")</f>
        <v>0</v>
      </c>
      <c r="AV44" s="170" t="n">
        <f aca="false">COUNTIFS(database!$H$2:$H$182,$P44,database!$S$2:$S$182,AV$41,database!$Z$2:$Z$182,"O")</f>
        <v>0</v>
      </c>
      <c r="AW44" s="170" t="n">
        <f aca="false">COUNTIFS(database!$H$2:$H$182,$P44,database!$S$2:$S$182,AW$41,database!$Z$2:$Z$182,"O")</f>
        <v>0</v>
      </c>
      <c r="AX44" s="170" t="n">
        <f aca="false">COUNTIFS(database!$H$2:$H$182,$P44,database!$S$2:$S$182,AX$41,database!$Z$2:$Z$182,"O")</f>
        <v>0</v>
      </c>
      <c r="AY44" s="170" t="n">
        <f aca="false">COUNTIFS(database!$H$2:$H$182,$P44,database!$S$2:$S$182,AY$41,database!$Z$2:$Z$182,"O")</f>
        <v>0</v>
      </c>
      <c r="AZ44" s="170" t="n">
        <f aca="false">COUNTIFS(database!$H$2:$H$182,$P44,database!$S$2:$S$182,AZ$41,database!$Z$2:$Z$182,"O")</f>
        <v>0</v>
      </c>
      <c r="BA44" s="170" t="n">
        <f aca="false">COUNTIFS(database!$H$2:$H$182,$P44,database!$S$2:$S$182,BA$41,database!$Z$2:$Z$182,"O")</f>
        <v>0</v>
      </c>
      <c r="BB44" s="170" t="n">
        <f aca="false">COUNTIFS(database!$H$2:$H$182,$P44,database!$S$2:$S$182,BB$41,database!$Z$2:$Z$182,"O")</f>
        <v>0</v>
      </c>
      <c r="BC44" s="170" t="n">
        <f aca="false">COUNTIFS(database!$H$2:$H$182,$P44,database!$S$2:$S$182,BC$41,database!$Z$2:$Z$182,"O")</f>
        <v>0</v>
      </c>
      <c r="BD44" s="171" t="n">
        <f aca="false">SUM(AQ$42:AQ44)</f>
        <v>0</v>
      </c>
      <c r="BE44" s="171" t="n">
        <f aca="false">SUM(AR$42:AR44)</f>
        <v>0</v>
      </c>
      <c r="BF44" s="171" t="n">
        <f aca="false">SUM(AS$42:AS44)</f>
        <v>0</v>
      </c>
      <c r="BG44" s="171" t="n">
        <f aca="false">SUM(AT$42:AT44)</f>
        <v>0</v>
      </c>
      <c r="BH44" s="171" t="n">
        <f aca="false">SUM(AU$42:AU44)</f>
        <v>0</v>
      </c>
      <c r="BI44" s="171" t="n">
        <f aca="false">SUM(AV$42:AV44)</f>
        <v>0</v>
      </c>
      <c r="BJ44" s="171" t="n">
        <f aca="false">SUM(AW$42:AW44)</f>
        <v>0</v>
      </c>
      <c r="BK44" s="171" t="n">
        <f aca="false">SUM(AX$42:AX44)</f>
        <v>0</v>
      </c>
      <c r="BL44" s="171" t="n">
        <f aca="false">SUM(AY$42:AY44)</f>
        <v>0</v>
      </c>
      <c r="BM44" s="171" t="n">
        <f aca="false">SUM(AZ$42:AZ44)</f>
        <v>0</v>
      </c>
      <c r="BN44" s="171" t="n">
        <f aca="false">SUM(BA$42:BA44)</f>
        <v>0</v>
      </c>
      <c r="BO44" s="171" t="n">
        <f aca="false">SUM(BB$42:BB44)</f>
        <v>0</v>
      </c>
      <c r="BP44" s="171" t="n">
        <f aca="false">SUM(BC$42:BC44)</f>
        <v>0</v>
      </c>
      <c r="BQ44" s="172" t="n">
        <f aca="false">COUNTIFS(database!$H$2:$H$182,$P44,database!$S$2:$S$182,BQ$41,database!$Z$2:$Z$182,"S")</f>
        <v>0</v>
      </c>
      <c r="BR44" s="172" t="n">
        <f aca="false">COUNTIFS(database!$H$2:$H$182,$P44,database!$S$2:$S$182,BR$41,database!$Z$2:$Z$182,"S")</f>
        <v>0</v>
      </c>
      <c r="BS44" s="172" t="n">
        <f aca="false">COUNTIFS(database!$H$2:$H$182,$P44,database!$S$2:$S$182,BS$41,database!$Z$2:$Z$182,"S")</f>
        <v>0</v>
      </c>
      <c r="BT44" s="172" t="n">
        <f aca="false">COUNTIFS(database!$H$2:$H$182,$P44,database!$S$2:$S$182,BT$41,database!$Z$2:$Z$182,"S")</f>
        <v>0</v>
      </c>
      <c r="BU44" s="172" t="n">
        <f aca="false">COUNTIFS(database!$H$2:$H$182,$P44,database!$S$2:$S$182,BU$41,database!$Z$2:$Z$182,"S")</f>
        <v>0</v>
      </c>
      <c r="BV44" s="172" t="n">
        <f aca="false">COUNTIFS(database!$H$2:$H$182,$P44,database!$S$2:$S$182,BV$41,database!$Z$2:$Z$182,"S")</f>
        <v>0</v>
      </c>
      <c r="BW44" s="172" t="n">
        <f aca="false">COUNTIFS(database!$H$2:$H$182,$P44,database!$S$2:$S$182,BW$41,database!$Z$2:$Z$182,"S")</f>
        <v>0</v>
      </c>
      <c r="BX44" s="172" t="n">
        <f aca="false">COUNTIFS(database!$H$2:$H$182,$P44,database!$S$2:$S$182,BX$41,database!$Z$2:$Z$182,"S")</f>
        <v>0</v>
      </c>
      <c r="BY44" s="172" t="n">
        <f aca="false">COUNTIFS(database!$H$2:$H$182,$P44,database!$S$2:$S$182,BY$41,database!$Z$2:$Z$182,"S")</f>
        <v>0</v>
      </c>
      <c r="BZ44" s="171" t="n">
        <f aca="false">SUM(BQ$42:BQ44)</f>
        <v>1</v>
      </c>
      <c r="CA44" s="171" t="n">
        <f aca="false">SUM(BR$42:BR44)</f>
        <v>0</v>
      </c>
      <c r="CB44" s="171" t="n">
        <f aca="false">SUM(BS$42:BS44)</f>
        <v>0</v>
      </c>
      <c r="CC44" s="171" t="n">
        <f aca="false">SUM(BT$42:BT44)</f>
        <v>0</v>
      </c>
      <c r="CD44" s="171" t="n">
        <f aca="false">SUM(BU$42:BU44)</f>
        <v>0</v>
      </c>
      <c r="CE44" s="171" t="n">
        <f aca="false">SUM(BV$42:BV44)</f>
        <v>1</v>
      </c>
      <c r="CF44" s="171" t="n">
        <f aca="false">SUM(BW$42:BW44)</f>
        <v>0</v>
      </c>
      <c r="CG44" s="171" t="n">
        <f aca="false">SUM(BX$42:BX44)</f>
        <v>0</v>
      </c>
      <c r="CH44" s="171" t="n">
        <f aca="false">SUM(BY$42:BY44)</f>
        <v>0</v>
      </c>
    </row>
    <row r="45" customFormat="false" ht="15.75" hidden="false" customHeight="true" outlineLevel="0" collapsed="false">
      <c r="A45" s="166"/>
      <c r="B45" s="166" t="n">
        <v>1961</v>
      </c>
      <c r="C45" s="166" t="n">
        <f aca="false">COUNTIF(database!$H$2:$H$182,B45)</f>
        <v>0</v>
      </c>
      <c r="D45" s="166" t="n">
        <f aca="false">COUNTIFS(database!$H$2:$H$182,$B45,database!$U$2:$U$182,D$41)</f>
        <v>0</v>
      </c>
      <c r="E45" s="166" t="n">
        <f aca="false">COUNTIFS(database!$H$2:$H$182,$B45,database!$U$2:$U$182,E$41)</f>
        <v>0</v>
      </c>
      <c r="F45" s="166" t="n">
        <f aca="false">COUNTIFS(database!$H$2:$H$182,$B45,database!$U$2:$U$182,F$41)</f>
        <v>0</v>
      </c>
      <c r="G45" s="166" t="n">
        <f aca="false">COUNTIFS(database!$H$2:$H$182,$B45,database!$U$2:$U$182,G$41)</f>
        <v>0</v>
      </c>
      <c r="H45" s="166" t="n">
        <f aca="false">SUM(D$42:D45)</f>
        <v>13</v>
      </c>
      <c r="I45" s="166" t="n">
        <f aca="false">SUM(E$42:E45)</f>
        <v>2</v>
      </c>
      <c r="J45" s="166" t="n">
        <f aca="false">SUM(F$42:F45)</f>
        <v>3</v>
      </c>
      <c r="K45" s="166"/>
      <c r="L45" s="166" t="n">
        <f aca="false">SUM(G$42:G45)</f>
        <v>0</v>
      </c>
      <c r="M45" s="166"/>
      <c r="N45" s="166"/>
      <c r="O45" s="166"/>
      <c r="P45" s="166" t="n">
        <v>1961</v>
      </c>
      <c r="Q45" s="166" t="n">
        <f aca="false">COUNTIFS(database!$H$2:$H$182,$P45,database!$S$2:$S$182,Q$41)</f>
        <v>0</v>
      </c>
      <c r="R45" s="166" t="n">
        <f aca="false">COUNTIFS(database!$H$2:$H$182,$P45,database!$S$2:$S$182,R$41)</f>
        <v>0</v>
      </c>
      <c r="S45" s="166" t="n">
        <f aca="false">COUNTIFS(database!$H$2:$H$182,$P45,database!$S$2:$S$182,S$41)</f>
        <v>0</v>
      </c>
      <c r="T45" s="166" t="n">
        <f aca="false">COUNTIFS(database!$H$2:$H$182,$P45,database!$S$2:$S$182,T$41)</f>
        <v>0</v>
      </c>
      <c r="U45" s="166" t="n">
        <f aca="false">COUNTIFS(database!$H$2:$H$182,$P45,database!$S$2:$S$182,U$41)</f>
        <v>0</v>
      </c>
      <c r="V45" s="166" t="n">
        <f aca="false">COUNTIFS(database!$H$2:$H$182,$P45,database!$S$2:$S$182,V$41)</f>
        <v>0</v>
      </c>
      <c r="W45" s="166" t="n">
        <f aca="false">COUNTIFS(database!$H$2:$H$182,$P45,database!$S$2:$S$182,W$41)</f>
        <v>0</v>
      </c>
      <c r="X45" s="166" t="n">
        <f aca="false">COUNTIFS(database!$H$2:$H$182,$P45,database!$S$2:$S$182,X$41)</f>
        <v>0</v>
      </c>
      <c r="Y45" s="166" t="n">
        <f aca="false">COUNTIFS(database!$H$2:$H$182,$P45,database!$S$2:$S$182,Y$41)</f>
        <v>0</v>
      </c>
      <c r="Z45" s="166" t="n">
        <f aca="false">COUNTIFS(database!$H$2:$H$182,$P45,database!$S$2:$S$182,Z$41)</f>
        <v>0</v>
      </c>
      <c r="AA45" s="166" t="n">
        <f aca="false">COUNTIFS(database!$H$2:$H$182,$P45,database!$S$2:$S$182,AA$41)</f>
        <v>0</v>
      </c>
      <c r="AB45" s="166" t="n">
        <f aca="false">COUNTIFS(database!$H$2:$H$182,$P45,database!$S$2:$S$182,AB$41)</f>
        <v>0</v>
      </c>
      <c r="AC45" s="166" t="n">
        <f aca="false">COUNTIFS(database!$H$2:$H$182,$P45,database!$S$2:$S$182,AC$41)</f>
        <v>0</v>
      </c>
      <c r="AD45" s="173" t="n">
        <f aca="false">SUM(Q$42:Q45)</f>
        <v>6</v>
      </c>
      <c r="AE45" s="173" t="n">
        <f aca="false">SUM(R$42:R45)</f>
        <v>11</v>
      </c>
      <c r="AF45" s="173" t="n">
        <f aca="false">SUM(S$42:S45)</f>
        <v>0</v>
      </c>
      <c r="AG45" s="173" t="n">
        <f aca="false">SUM(T$42:T45)</f>
        <v>0</v>
      </c>
      <c r="AH45" s="173" t="n">
        <f aca="false">SUM(U$42:U45)</f>
        <v>0</v>
      </c>
      <c r="AI45" s="173" t="n">
        <f aca="false">SUM(V$42:V45)</f>
        <v>0</v>
      </c>
      <c r="AJ45" s="173" t="n">
        <f aca="false">SUM(W$42:W45)</f>
        <v>0</v>
      </c>
      <c r="AK45" s="173" t="n">
        <f aca="false">SUM(X$42:X45)</f>
        <v>1</v>
      </c>
      <c r="AL45" s="173" t="n">
        <f aca="false">SUM(Y$42:Y45)</f>
        <v>0</v>
      </c>
      <c r="AM45" s="173" t="n">
        <f aca="false">SUM(Z$42:Z45)</f>
        <v>0</v>
      </c>
      <c r="AN45" s="173" t="n">
        <f aca="false">SUM(AA$42:AA45)</f>
        <v>0</v>
      </c>
      <c r="AO45" s="173" t="n">
        <f aca="false">SUM(AB$42:AB45)</f>
        <v>0</v>
      </c>
      <c r="AP45" s="173" t="n">
        <f aca="false">SUM(AC$42:AC45)</f>
        <v>0</v>
      </c>
      <c r="AQ45" s="170" t="n">
        <f aca="false">COUNTIFS(database!$H$2:$H$182,$P45,database!$S$2:$S$182,AQ$41,database!$Z$2:$Z$182,"O")</f>
        <v>0</v>
      </c>
      <c r="AR45" s="170" t="n">
        <f aca="false">COUNTIFS(database!$H$2:$H$182,$P45,database!$S$2:$S$182,AR$41,database!$Z$2:$Z$182,"O")</f>
        <v>0</v>
      </c>
      <c r="AS45" s="170" t="n">
        <f aca="false">COUNTIFS(database!$H$2:$H$182,$P45,database!$S$2:$S$182,AS$41,database!$Z$2:$Z$182,"O")</f>
        <v>0</v>
      </c>
      <c r="AT45" s="170" t="n">
        <f aca="false">COUNTIFS(database!$H$2:$H$182,$P45,database!$S$2:$S$182,AT$41,database!$Z$2:$Z$182,"O")</f>
        <v>0</v>
      </c>
      <c r="AU45" s="170" t="n">
        <f aca="false">COUNTIFS(database!$H$2:$H$182,$P45,database!$S$2:$S$182,AU$41,database!$Z$2:$Z$182,"O")</f>
        <v>0</v>
      </c>
      <c r="AV45" s="170" t="n">
        <f aca="false">COUNTIFS(database!$H$2:$H$182,$P45,database!$S$2:$S$182,AV$41,database!$Z$2:$Z$182,"O")</f>
        <v>0</v>
      </c>
      <c r="AW45" s="170" t="n">
        <f aca="false">COUNTIFS(database!$H$2:$H$182,$P45,database!$S$2:$S$182,AW$41,database!$Z$2:$Z$182,"O")</f>
        <v>0</v>
      </c>
      <c r="AX45" s="170" t="n">
        <f aca="false">COUNTIFS(database!$H$2:$H$182,$P45,database!$S$2:$S$182,AX$41,database!$Z$2:$Z$182,"O")</f>
        <v>0</v>
      </c>
      <c r="AY45" s="170" t="n">
        <f aca="false">COUNTIFS(database!$H$2:$H$182,$P45,database!$S$2:$S$182,AY$41,database!$Z$2:$Z$182,"O")</f>
        <v>0</v>
      </c>
      <c r="AZ45" s="170" t="n">
        <f aca="false">COUNTIFS(database!$H$2:$H$182,$P45,database!$S$2:$S$182,AZ$41,database!$Z$2:$Z$182,"O")</f>
        <v>0</v>
      </c>
      <c r="BA45" s="170" t="n">
        <f aca="false">COUNTIFS(database!$H$2:$H$182,$P45,database!$S$2:$S$182,BA$41,database!$Z$2:$Z$182,"O")</f>
        <v>0</v>
      </c>
      <c r="BB45" s="170" t="n">
        <f aca="false">COUNTIFS(database!$H$2:$H$182,$P45,database!$S$2:$S$182,BB$41,database!$Z$2:$Z$182,"O")</f>
        <v>0</v>
      </c>
      <c r="BC45" s="170" t="n">
        <f aca="false">COUNTIFS(database!$H$2:$H$182,$P45,database!$S$2:$S$182,BC$41,database!$Z$2:$Z$182,"O")</f>
        <v>0</v>
      </c>
      <c r="BD45" s="171" t="n">
        <f aca="false">SUM(AQ$42:AQ45)</f>
        <v>0</v>
      </c>
      <c r="BE45" s="171" t="n">
        <f aca="false">SUM(AR$42:AR45)</f>
        <v>0</v>
      </c>
      <c r="BF45" s="171" t="n">
        <f aca="false">SUM(AS$42:AS45)</f>
        <v>0</v>
      </c>
      <c r="BG45" s="171" t="n">
        <f aca="false">SUM(AT$42:AT45)</f>
        <v>0</v>
      </c>
      <c r="BH45" s="171" t="n">
        <f aca="false">SUM(AU$42:AU45)</f>
        <v>0</v>
      </c>
      <c r="BI45" s="171" t="n">
        <f aca="false">SUM(AV$42:AV45)</f>
        <v>0</v>
      </c>
      <c r="BJ45" s="171" t="n">
        <f aca="false">SUM(AW$42:AW45)</f>
        <v>0</v>
      </c>
      <c r="BK45" s="171" t="n">
        <f aca="false">SUM(AX$42:AX45)</f>
        <v>0</v>
      </c>
      <c r="BL45" s="171" t="n">
        <f aca="false">SUM(AY$42:AY45)</f>
        <v>0</v>
      </c>
      <c r="BM45" s="171" t="n">
        <f aca="false">SUM(AZ$42:AZ45)</f>
        <v>0</v>
      </c>
      <c r="BN45" s="171" t="n">
        <f aca="false">SUM(BA$42:BA45)</f>
        <v>0</v>
      </c>
      <c r="BO45" s="171" t="n">
        <f aca="false">SUM(BB$42:BB45)</f>
        <v>0</v>
      </c>
      <c r="BP45" s="171" t="n">
        <f aca="false">SUM(BC$42:BC45)</f>
        <v>0</v>
      </c>
      <c r="BQ45" s="172" t="n">
        <f aca="false">COUNTIFS(database!$H$2:$H$182,$P45,database!$S$2:$S$182,BQ$41,database!$Z$2:$Z$182,"S")</f>
        <v>0</v>
      </c>
      <c r="BR45" s="172" t="n">
        <f aca="false">COUNTIFS(database!$H$2:$H$182,$P45,database!$S$2:$S$182,BR$41,database!$Z$2:$Z$182,"S")</f>
        <v>0</v>
      </c>
      <c r="BS45" s="172" t="n">
        <f aca="false">COUNTIFS(database!$H$2:$H$182,$P45,database!$S$2:$S$182,BS$41,database!$Z$2:$Z$182,"S")</f>
        <v>0</v>
      </c>
      <c r="BT45" s="172" t="n">
        <f aca="false">COUNTIFS(database!$H$2:$H$182,$P45,database!$S$2:$S$182,BT$41,database!$Z$2:$Z$182,"S")</f>
        <v>0</v>
      </c>
      <c r="BU45" s="172" t="n">
        <f aca="false">COUNTIFS(database!$H$2:$H$182,$P45,database!$S$2:$S$182,BU$41,database!$Z$2:$Z$182,"S")</f>
        <v>0</v>
      </c>
      <c r="BV45" s="172" t="n">
        <f aca="false">COUNTIFS(database!$H$2:$H$182,$P45,database!$S$2:$S$182,BV$41,database!$Z$2:$Z$182,"S")</f>
        <v>0</v>
      </c>
      <c r="BW45" s="172" t="n">
        <f aca="false">COUNTIFS(database!$H$2:$H$182,$P45,database!$S$2:$S$182,BW$41,database!$Z$2:$Z$182,"S")</f>
        <v>0</v>
      </c>
      <c r="BX45" s="172" t="n">
        <f aca="false">COUNTIFS(database!$H$2:$H$182,$P45,database!$S$2:$S$182,BX$41,database!$Z$2:$Z$182,"S")</f>
        <v>0</v>
      </c>
      <c r="BY45" s="172" t="n">
        <f aca="false">COUNTIFS(database!$H$2:$H$182,$P45,database!$S$2:$S$182,BY$41,database!$Z$2:$Z$182,"S")</f>
        <v>0</v>
      </c>
      <c r="BZ45" s="171" t="n">
        <f aca="false">SUM(BQ$42:BQ45)</f>
        <v>1</v>
      </c>
      <c r="CA45" s="171" t="n">
        <f aca="false">SUM(BR$42:BR45)</f>
        <v>0</v>
      </c>
      <c r="CB45" s="171" t="n">
        <f aca="false">SUM(BS$42:BS45)</f>
        <v>0</v>
      </c>
      <c r="CC45" s="171" t="n">
        <f aca="false">SUM(BT$42:BT45)</f>
        <v>0</v>
      </c>
      <c r="CD45" s="171" t="n">
        <f aca="false">SUM(BU$42:BU45)</f>
        <v>0</v>
      </c>
      <c r="CE45" s="171" t="n">
        <f aca="false">SUM(BV$42:BV45)</f>
        <v>1</v>
      </c>
      <c r="CF45" s="171" t="n">
        <f aca="false">SUM(BW$42:BW45)</f>
        <v>0</v>
      </c>
      <c r="CG45" s="171" t="n">
        <f aca="false">SUM(BX$42:BX45)</f>
        <v>0</v>
      </c>
      <c r="CH45" s="171" t="n">
        <f aca="false">SUM(BY$42:BY45)</f>
        <v>0</v>
      </c>
    </row>
    <row r="46" customFormat="false" ht="15.75" hidden="false" customHeight="true" outlineLevel="0" collapsed="false">
      <c r="A46" s="166"/>
      <c r="B46" s="166" t="n">
        <v>1962</v>
      </c>
      <c r="C46" s="166" t="n">
        <f aca="false">COUNTIF(database!$H$2:$H$182,B46)</f>
        <v>3</v>
      </c>
      <c r="D46" s="166" t="n">
        <f aca="false">COUNTIFS(database!$H$2:$H$182,$B46,database!$U$2:$U$182,D$41)</f>
        <v>3</v>
      </c>
      <c r="E46" s="166" t="n">
        <f aca="false">COUNTIFS(database!$H$2:$H$182,$B46,database!$U$2:$U$182,E$41)</f>
        <v>0</v>
      </c>
      <c r="F46" s="166" t="n">
        <f aca="false">COUNTIFS(database!$H$2:$H$182,$B46,database!$U$2:$U$182,F$41)</f>
        <v>0</v>
      </c>
      <c r="G46" s="166" t="n">
        <f aca="false">COUNTIFS(database!$H$2:$H$182,$B46,database!$U$2:$U$182,G$41)</f>
        <v>0</v>
      </c>
      <c r="H46" s="166" t="n">
        <f aca="false">SUM(D$42:D46)</f>
        <v>16</v>
      </c>
      <c r="I46" s="166" t="n">
        <f aca="false">SUM(E$42:E46)</f>
        <v>2</v>
      </c>
      <c r="J46" s="166" t="n">
        <f aca="false">SUM(F$42:F46)</f>
        <v>3</v>
      </c>
      <c r="K46" s="166"/>
      <c r="L46" s="166" t="n">
        <f aca="false">SUM(G$42:G46)</f>
        <v>0</v>
      </c>
      <c r="M46" s="166"/>
      <c r="N46" s="166"/>
      <c r="O46" s="166"/>
      <c r="P46" s="166" t="n">
        <v>1962</v>
      </c>
      <c r="Q46" s="166" t="n">
        <f aca="false">COUNTIFS(database!$H$2:$H$182,$P46,database!$S$2:$S$182,Q$41)</f>
        <v>3</v>
      </c>
      <c r="R46" s="166" t="n">
        <f aca="false">COUNTIFS(database!$H$2:$H$182,$P46,database!$S$2:$S$182,R$41)</f>
        <v>0</v>
      </c>
      <c r="S46" s="166" t="n">
        <f aca="false">COUNTIFS(database!$H$2:$H$182,$P46,database!$S$2:$S$182,S$41)</f>
        <v>0</v>
      </c>
      <c r="T46" s="166" t="n">
        <f aca="false">COUNTIFS(database!$H$2:$H$182,$P46,database!$S$2:$S$182,T$41)</f>
        <v>0</v>
      </c>
      <c r="U46" s="166" t="n">
        <f aca="false">COUNTIFS(database!$H$2:$H$182,$P46,database!$S$2:$S$182,U$41)</f>
        <v>0</v>
      </c>
      <c r="V46" s="166" t="n">
        <f aca="false">COUNTIFS(database!$H$2:$H$182,$P46,database!$S$2:$S$182,V$41)</f>
        <v>0</v>
      </c>
      <c r="W46" s="166" t="n">
        <f aca="false">COUNTIFS(database!$H$2:$H$182,$P46,database!$S$2:$S$182,W$41)</f>
        <v>0</v>
      </c>
      <c r="X46" s="166" t="n">
        <f aca="false">COUNTIFS(database!$H$2:$H$182,$P46,database!$S$2:$S$182,X$41)</f>
        <v>0</v>
      </c>
      <c r="Y46" s="166" t="n">
        <f aca="false">COUNTIFS(database!$H$2:$H$182,$P46,database!$S$2:$S$182,Y$41)</f>
        <v>0</v>
      </c>
      <c r="Z46" s="166" t="n">
        <f aca="false">COUNTIFS(database!$H$2:$H$182,$P46,database!$S$2:$S$182,Z$41)</f>
        <v>0</v>
      </c>
      <c r="AA46" s="166" t="n">
        <f aca="false">COUNTIFS(database!$H$2:$H$182,$P46,database!$S$2:$S$182,AA$41)</f>
        <v>0</v>
      </c>
      <c r="AB46" s="166" t="n">
        <f aca="false">COUNTIFS(database!$H$2:$H$182,$P46,database!$S$2:$S$182,AB$41)</f>
        <v>0</v>
      </c>
      <c r="AC46" s="166" t="n">
        <f aca="false">COUNTIFS(database!$H$2:$H$182,$P46,database!$S$2:$S$182,AC$41)</f>
        <v>0</v>
      </c>
      <c r="AD46" s="173" t="n">
        <f aca="false">SUM(Q$42:Q46)</f>
        <v>9</v>
      </c>
      <c r="AE46" s="173" t="n">
        <f aca="false">SUM(R$42:R46)</f>
        <v>11</v>
      </c>
      <c r="AF46" s="173" t="n">
        <f aca="false">SUM(S$42:S46)</f>
        <v>0</v>
      </c>
      <c r="AG46" s="173" t="n">
        <f aca="false">SUM(T$42:T46)</f>
        <v>0</v>
      </c>
      <c r="AH46" s="173" t="n">
        <f aca="false">SUM(U$42:U46)</f>
        <v>0</v>
      </c>
      <c r="AI46" s="173" t="n">
        <f aca="false">SUM(V$42:V46)</f>
        <v>0</v>
      </c>
      <c r="AJ46" s="173" t="n">
        <f aca="false">SUM(W$42:W46)</f>
        <v>0</v>
      </c>
      <c r="AK46" s="173" t="n">
        <f aca="false">SUM(X$42:X46)</f>
        <v>1</v>
      </c>
      <c r="AL46" s="173" t="n">
        <f aca="false">SUM(Y$42:Y46)</f>
        <v>0</v>
      </c>
      <c r="AM46" s="173" t="n">
        <f aca="false">SUM(Z$42:Z46)</f>
        <v>0</v>
      </c>
      <c r="AN46" s="173" t="n">
        <f aca="false">SUM(AA$42:AA46)</f>
        <v>0</v>
      </c>
      <c r="AO46" s="173" t="n">
        <f aca="false">SUM(AB$42:AB46)</f>
        <v>0</v>
      </c>
      <c r="AP46" s="173" t="n">
        <f aca="false">SUM(AC$42:AC46)</f>
        <v>0</v>
      </c>
      <c r="AQ46" s="170" t="n">
        <f aca="false">COUNTIFS(database!$H$2:$H$182,$P46,database!$S$2:$S$182,AQ$41,database!$Z$2:$Z$182,"O")</f>
        <v>0</v>
      </c>
      <c r="AR46" s="170" t="n">
        <f aca="false">COUNTIFS(database!$H$2:$H$182,$P46,database!$S$2:$S$182,AR$41,database!$Z$2:$Z$182,"O")</f>
        <v>0</v>
      </c>
      <c r="AS46" s="170" t="n">
        <f aca="false">COUNTIFS(database!$H$2:$H$182,$P46,database!$S$2:$S$182,AS$41,database!$Z$2:$Z$182,"O")</f>
        <v>0</v>
      </c>
      <c r="AT46" s="170" t="n">
        <f aca="false">COUNTIFS(database!$H$2:$H$182,$P46,database!$S$2:$S$182,AT$41,database!$Z$2:$Z$182,"O")</f>
        <v>0</v>
      </c>
      <c r="AU46" s="170" t="n">
        <f aca="false">COUNTIFS(database!$H$2:$H$182,$P46,database!$S$2:$S$182,AU$41,database!$Z$2:$Z$182,"O")</f>
        <v>0</v>
      </c>
      <c r="AV46" s="170" t="n">
        <f aca="false">COUNTIFS(database!$H$2:$H$182,$P46,database!$S$2:$S$182,AV$41,database!$Z$2:$Z$182,"O")</f>
        <v>0</v>
      </c>
      <c r="AW46" s="170" t="n">
        <f aca="false">COUNTIFS(database!$H$2:$H$182,$P46,database!$S$2:$S$182,AW$41,database!$Z$2:$Z$182,"O")</f>
        <v>0</v>
      </c>
      <c r="AX46" s="170" t="n">
        <f aca="false">COUNTIFS(database!$H$2:$H$182,$P46,database!$S$2:$S$182,AX$41,database!$Z$2:$Z$182,"O")</f>
        <v>0</v>
      </c>
      <c r="AY46" s="170" t="n">
        <f aca="false">COUNTIFS(database!$H$2:$H$182,$P46,database!$S$2:$S$182,AY$41,database!$Z$2:$Z$182,"O")</f>
        <v>0</v>
      </c>
      <c r="AZ46" s="170" t="n">
        <f aca="false">COUNTIFS(database!$H$2:$H$182,$P46,database!$S$2:$S$182,AZ$41,database!$Z$2:$Z$182,"O")</f>
        <v>0</v>
      </c>
      <c r="BA46" s="170" t="n">
        <f aca="false">COUNTIFS(database!$H$2:$H$182,$P46,database!$S$2:$S$182,BA$41,database!$Z$2:$Z$182,"O")</f>
        <v>0</v>
      </c>
      <c r="BB46" s="170" t="n">
        <f aca="false">COUNTIFS(database!$H$2:$H$182,$P46,database!$S$2:$S$182,BB$41,database!$Z$2:$Z$182,"O")</f>
        <v>0</v>
      </c>
      <c r="BC46" s="170" t="n">
        <f aca="false">COUNTIFS(database!$H$2:$H$182,$P46,database!$S$2:$S$182,BC$41,database!$Z$2:$Z$182,"O")</f>
        <v>0</v>
      </c>
      <c r="BD46" s="171" t="n">
        <f aca="false">SUM(AQ$42:AQ46)</f>
        <v>0</v>
      </c>
      <c r="BE46" s="171" t="n">
        <f aca="false">SUM(AR$42:AR46)</f>
        <v>0</v>
      </c>
      <c r="BF46" s="171" t="n">
        <f aca="false">SUM(AS$42:AS46)</f>
        <v>0</v>
      </c>
      <c r="BG46" s="171" t="n">
        <f aca="false">SUM(AT$42:AT46)</f>
        <v>0</v>
      </c>
      <c r="BH46" s="171" t="n">
        <f aca="false">SUM(AU$42:AU46)</f>
        <v>0</v>
      </c>
      <c r="BI46" s="171" t="n">
        <f aca="false">SUM(AV$42:AV46)</f>
        <v>0</v>
      </c>
      <c r="BJ46" s="171" t="n">
        <f aca="false">SUM(AW$42:AW46)</f>
        <v>0</v>
      </c>
      <c r="BK46" s="171" t="n">
        <f aca="false">SUM(AX$42:AX46)</f>
        <v>0</v>
      </c>
      <c r="BL46" s="171" t="n">
        <f aca="false">SUM(AY$42:AY46)</f>
        <v>0</v>
      </c>
      <c r="BM46" s="171" t="n">
        <f aca="false">SUM(AZ$42:AZ46)</f>
        <v>0</v>
      </c>
      <c r="BN46" s="171" t="n">
        <f aca="false">SUM(BA$42:BA46)</f>
        <v>0</v>
      </c>
      <c r="BO46" s="171" t="n">
        <f aca="false">SUM(BB$42:BB46)</f>
        <v>0</v>
      </c>
      <c r="BP46" s="171" t="n">
        <f aca="false">SUM(BC$42:BC46)</f>
        <v>0</v>
      </c>
      <c r="BQ46" s="172" t="n">
        <f aca="false">COUNTIFS(database!$H$2:$H$182,$P46,database!$S$2:$S$182,BQ$41,database!$Z$2:$Z$182,"S")</f>
        <v>1</v>
      </c>
      <c r="BR46" s="172" t="n">
        <f aca="false">COUNTIFS(database!$H$2:$H$182,$P46,database!$S$2:$S$182,BR$41,database!$Z$2:$Z$182,"S")</f>
        <v>0</v>
      </c>
      <c r="BS46" s="172" t="n">
        <f aca="false">COUNTIFS(database!$H$2:$H$182,$P46,database!$S$2:$S$182,BS$41,database!$Z$2:$Z$182,"S")</f>
        <v>0</v>
      </c>
      <c r="BT46" s="172" t="n">
        <f aca="false">COUNTIFS(database!$H$2:$H$182,$P46,database!$S$2:$S$182,BT$41,database!$Z$2:$Z$182,"S")</f>
        <v>0</v>
      </c>
      <c r="BU46" s="172" t="n">
        <f aca="false">COUNTIFS(database!$H$2:$H$182,$P46,database!$S$2:$S$182,BU$41,database!$Z$2:$Z$182,"S")</f>
        <v>0</v>
      </c>
      <c r="BV46" s="172" t="n">
        <f aca="false">COUNTIFS(database!$H$2:$H$182,$P46,database!$S$2:$S$182,BV$41,database!$Z$2:$Z$182,"S")</f>
        <v>0</v>
      </c>
      <c r="BW46" s="172" t="n">
        <f aca="false">COUNTIFS(database!$H$2:$H$182,$P46,database!$S$2:$S$182,BW$41,database!$Z$2:$Z$182,"S")</f>
        <v>0</v>
      </c>
      <c r="BX46" s="172" t="n">
        <f aca="false">COUNTIFS(database!$H$2:$H$182,$P46,database!$S$2:$S$182,BX$41,database!$Z$2:$Z$182,"S")</f>
        <v>0</v>
      </c>
      <c r="BY46" s="172" t="n">
        <f aca="false">COUNTIFS(database!$H$2:$H$182,$P46,database!$S$2:$S$182,BY$41,database!$Z$2:$Z$182,"S")</f>
        <v>0</v>
      </c>
      <c r="BZ46" s="171" t="n">
        <f aca="false">SUM(BQ$42:BQ46)</f>
        <v>2</v>
      </c>
      <c r="CA46" s="171" t="n">
        <f aca="false">SUM(BR$42:BR46)</f>
        <v>0</v>
      </c>
      <c r="CB46" s="171" t="n">
        <f aca="false">SUM(BS$42:BS46)</f>
        <v>0</v>
      </c>
      <c r="CC46" s="171" t="n">
        <f aca="false">SUM(BT$42:BT46)</f>
        <v>0</v>
      </c>
      <c r="CD46" s="171" t="n">
        <f aca="false">SUM(BU$42:BU46)</f>
        <v>0</v>
      </c>
      <c r="CE46" s="171" t="n">
        <f aca="false">SUM(BV$42:BV46)</f>
        <v>1</v>
      </c>
      <c r="CF46" s="171" t="n">
        <f aca="false">SUM(BW$42:BW46)</f>
        <v>0</v>
      </c>
      <c r="CG46" s="171" t="n">
        <f aca="false">SUM(BX$42:BX46)</f>
        <v>0</v>
      </c>
      <c r="CH46" s="171" t="n">
        <f aca="false">SUM(BY$42:BY46)</f>
        <v>0</v>
      </c>
    </row>
    <row r="47" customFormat="false" ht="15.75" hidden="false" customHeight="true" outlineLevel="0" collapsed="false">
      <c r="A47" s="166"/>
      <c r="B47" s="166" t="n">
        <v>1963</v>
      </c>
      <c r="C47" s="166" t="n">
        <f aca="false">COUNTIF(database!$H$2:$H$182,B47)</f>
        <v>3</v>
      </c>
      <c r="D47" s="166" t="n">
        <f aca="false">COUNTIFS(database!$H$2:$H$182,$B47,database!$U$2:$U$182,D$41)</f>
        <v>3</v>
      </c>
      <c r="E47" s="166" t="n">
        <f aca="false">COUNTIFS(database!$H$2:$H$182,$B47,database!$U$2:$U$182,E$41)</f>
        <v>0</v>
      </c>
      <c r="F47" s="166" t="n">
        <f aca="false">COUNTIFS(database!$H$2:$H$182,$B47,database!$U$2:$U$182,F$41)</f>
        <v>0</v>
      </c>
      <c r="G47" s="166" t="n">
        <f aca="false">COUNTIFS(database!$H$2:$H$182,$B47,database!$U$2:$U$182,G$41)</f>
        <v>0</v>
      </c>
      <c r="H47" s="166" t="n">
        <f aca="false">SUM(D$42:D47)</f>
        <v>19</v>
      </c>
      <c r="I47" s="166" t="n">
        <f aca="false">SUM(E$42:E47)</f>
        <v>2</v>
      </c>
      <c r="J47" s="166" t="n">
        <f aca="false">SUM(F$42:F47)</f>
        <v>3</v>
      </c>
      <c r="K47" s="166"/>
      <c r="L47" s="166" t="n">
        <f aca="false">SUM(G$42:G47)</f>
        <v>0</v>
      </c>
      <c r="M47" s="166"/>
      <c r="N47" s="166"/>
      <c r="O47" s="166"/>
      <c r="P47" s="166" t="n">
        <v>1963</v>
      </c>
      <c r="Q47" s="166" t="n">
        <f aca="false">COUNTIFS(database!$H$2:$H$182,$P47,database!$S$2:$S$182,Q$41)</f>
        <v>0</v>
      </c>
      <c r="R47" s="166" t="n">
        <f aca="false">COUNTIFS(database!$H$2:$H$182,$P47,database!$S$2:$S$182,R$41)</f>
        <v>0</v>
      </c>
      <c r="S47" s="166" t="n">
        <f aca="false">COUNTIFS(database!$H$2:$H$182,$P47,database!$S$2:$S$182,S$41)</f>
        <v>0</v>
      </c>
      <c r="T47" s="166" t="n">
        <f aca="false">COUNTIFS(database!$H$2:$H$182,$P47,database!$S$2:$S$182,T$41)</f>
        <v>3</v>
      </c>
      <c r="U47" s="166" t="n">
        <f aca="false">COUNTIFS(database!$H$2:$H$182,$P47,database!$S$2:$S$182,U$41)</f>
        <v>0</v>
      </c>
      <c r="V47" s="166" t="n">
        <f aca="false">COUNTIFS(database!$H$2:$H$182,$P47,database!$S$2:$S$182,V$41)</f>
        <v>0</v>
      </c>
      <c r="W47" s="166" t="n">
        <f aca="false">COUNTIFS(database!$H$2:$H$182,$P47,database!$S$2:$S$182,W$41)</f>
        <v>0</v>
      </c>
      <c r="X47" s="166" t="n">
        <f aca="false">COUNTIFS(database!$H$2:$H$182,$P47,database!$S$2:$S$182,X$41)</f>
        <v>0</v>
      </c>
      <c r="Y47" s="166" t="n">
        <f aca="false">COUNTIFS(database!$H$2:$H$182,$P47,database!$S$2:$S$182,Y$41)</f>
        <v>0</v>
      </c>
      <c r="Z47" s="166" t="n">
        <f aca="false">COUNTIFS(database!$H$2:$H$182,$P47,database!$S$2:$S$182,Z$41)</f>
        <v>0</v>
      </c>
      <c r="AA47" s="166" t="n">
        <f aca="false">COUNTIFS(database!$H$2:$H$182,$P47,database!$S$2:$S$182,AA$41)</f>
        <v>0</v>
      </c>
      <c r="AB47" s="166" t="n">
        <f aca="false">COUNTIFS(database!$H$2:$H$182,$P47,database!$S$2:$S$182,AB$41)</f>
        <v>0</v>
      </c>
      <c r="AC47" s="166" t="n">
        <f aca="false">COUNTIFS(database!$H$2:$H$182,$P47,database!$S$2:$S$182,AC$41)</f>
        <v>0</v>
      </c>
      <c r="AD47" s="173" t="n">
        <f aca="false">SUM(Q$42:Q47)</f>
        <v>9</v>
      </c>
      <c r="AE47" s="173" t="n">
        <f aca="false">SUM(R$42:R47)</f>
        <v>11</v>
      </c>
      <c r="AF47" s="173" t="n">
        <f aca="false">SUM(S$42:S47)</f>
        <v>0</v>
      </c>
      <c r="AG47" s="173" t="n">
        <f aca="false">SUM(T$42:T47)</f>
        <v>3</v>
      </c>
      <c r="AH47" s="173" t="n">
        <f aca="false">SUM(U$42:U47)</f>
        <v>0</v>
      </c>
      <c r="AI47" s="173" t="n">
        <f aca="false">SUM(V$42:V47)</f>
        <v>0</v>
      </c>
      <c r="AJ47" s="173" t="n">
        <f aca="false">SUM(W$42:W47)</f>
        <v>0</v>
      </c>
      <c r="AK47" s="173" t="n">
        <f aca="false">SUM(X$42:X47)</f>
        <v>1</v>
      </c>
      <c r="AL47" s="173" t="n">
        <f aca="false">SUM(Y$42:Y47)</f>
        <v>0</v>
      </c>
      <c r="AM47" s="173" t="n">
        <f aca="false">SUM(Z$42:Z47)</f>
        <v>0</v>
      </c>
      <c r="AN47" s="173" t="n">
        <f aca="false">SUM(AA$42:AA47)</f>
        <v>0</v>
      </c>
      <c r="AO47" s="173" t="n">
        <f aca="false">SUM(AB$42:AB47)</f>
        <v>0</v>
      </c>
      <c r="AP47" s="173" t="n">
        <f aca="false">SUM(AC$42:AC47)</f>
        <v>0</v>
      </c>
      <c r="AQ47" s="170" t="n">
        <f aca="false">COUNTIFS(database!$H$2:$H$182,$P47,database!$S$2:$S$182,AQ$41,database!$Z$2:$Z$182,"O")</f>
        <v>0</v>
      </c>
      <c r="AR47" s="170" t="n">
        <f aca="false">COUNTIFS(database!$H$2:$H$182,$P47,database!$S$2:$S$182,AR$41,database!$Z$2:$Z$182,"O")</f>
        <v>0</v>
      </c>
      <c r="AS47" s="170" t="n">
        <f aca="false">COUNTIFS(database!$H$2:$H$182,$P47,database!$S$2:$S$182,AS$41,database!$Z$2:$Z$182,"O")</f>
        <v>0</v>
      </c>
      <c r="AT47" s="170" t="n">
        <f aca="false">COUNTIFS(database!$H$2:$H$182,$P47,database!$S$2:$S$182,AT$41,database!$Z$2:$Z$182,"O")</f>
        <v>0</v>
      </c>
      <c r="AU47" s="170" t="n">
        <f aca="false">COUNTIFS(database!$H$2:$H$182,$P47,database!$S$2:$S$182,AU$41,database!$Z$2:$Z$182,"O")</f>
        <v>0</v>
      </c>
      <c r="AV47" s="170" t="n">
        <f aca="false">COUNTIFS(database!$H$2:$H$182,$P47,database!$S$2:$S$182,AV$41,database!$Z$2:$Z$182,"O")</f>
        <v>0</v>
      </c>
      <c r="AW47" s="170" t="n">
        <f aca="false">COUNTIFS(database!$H$2:$H$182,$P47,database!$S$2:$S$182,AW$41,database!$Z$2:$Z$182,"O")</f>
        <v>0</v>
      </c>
      <c r="AX47" s="170" t="n">
        <f aca="false">COUNTIFS(database!$H$2:$H$182,$P47,database!$S$2:$S$182,AX$41,database!$Z$2:$Z$182,"O")</f>
        <v>0</v>
      </c>
      <c r="AY47" s="170" t="n">
        <f aca="false">COUNTIFS(database!$H$2:$H$182,$P47,database!$S$2:$S$182,AY$41,database!$Z$2:$Z$182,"O")</f>
        <v>0</v>
      </c>
      <c r="AZ47" s="170" t="n">
        <f aca="false">COUNTIFS(database!$H$2:$H$182,$P47,database!$S$2:$S$182,AZ$41,database!$Z$2:$Z$182,"O")</f>
        <v>0</v>
      </c>
      <c r="BA47" s="170" t="n">
        <f aca="false">COUNTIFS(database!$H$2:$H$182,$P47,database!$S$2:$S$182,BA$41,database!$Z$2:$Z$182,"O")</f>
        <v>0</v>
      </c>
      <c r="BB47" s="170" t="n">
        <f aca="false">COUNTIFS(database!$H$2:$H$182,$P47,database!$S$2:$S$182,BB$41,database!$Z$2:$Z$182,"O")</f>
        <v>0</v>
      </c>
      <c r="BC47" s="170" t="n">
        <f aca="false">COUNTIFS(database!$H$2:$H$182,$P47,database!$S$2:$S$182,BC$41,database!$Z$2:$Z$182,"O")</f>
        <v>0</v>
      </c>
      <c r="BD47" s="171" t="n">
        <f aca="false">SUM(AQ$42:AQ47)</f>
        <v>0</v>
      </c>
      <c r="BE47" s="171" t="n">
        <f aca="false">SUM(AR$42:AR47)</f>
        <v>0</v>
      </c>
      <c r="BF47" s="171" t="n">
        <f aca="false">SUM(AS$42:AS47)</f>
        <v>0</v>
      </c>
      <c r="BG47" s="171" t="n">
        <f aca="false">SUM(AT$42:AT47)</f>
        <v>0</v>
      </c>
      <c r="BH47" s="171" t="n">
        <f aca="false">SUM(AU$42:AU47)</f>
        <v>0</v>
      </c>
      <c r="BI47" s="171" t="n">
        <f aca="false">SUM(AV$42:AV47)</f>
        <v>0</v>
      </c>
      <c r="BJ47" s="171" t="n">
        <f aca="false">SUM(AW$42:AW47)</f>
        <v>0</v>
      </c>
      <c r="BK47" s="171" t="n">
        <f aca="false">SUM(AX$42:AX47)</f>
        <v>0</v>
      </c>
      <c r="BL47" s="171" t="n">
        <f aca="false">SUM(AY$42:AY47)</f>
        <v>0</v>
      </c>
      <c r="BM47" s="171" t="n">
        <f aca="false">SUM(AZ$42:AZ47)</f>
        <v>0</v>
      </c>
      <c r="BN47" s="171" t="n">
        <f aca="false">SUM(BA$42:BA47)</f>
        <v>0</v>
      </c>
      <c r="BO47" s="171" t="n">
        <f aca="false">SUM(BB$42:BB47)</f>
        <v>0</v>
      </c>
      <c r="BP47" s="171" t="n">
        <f aca="false">SUM(BC$42:BC47)</f>
        <v>0</v>
      </c>
      <c r="BQ47" s="172" t="n">
        <f aca="false">COUNTIFS(database!$H$2:$H$182,$P47,database!$S$2:$S$182,BQ$41,database!$Z$2:$Z$182,"S")</f>
        <v>0</v>
      </c>
      <c r="BR47" s="172" t="n">
        <f aca="false">COUNTIFS(database!$H$2:$H$182,$P47,database!$S$2:$S$182,BR$41,database!$Z$2:$Z$182,"S")</f>
        <v>0</v>
      </c>
      <c r="BS47" s="172" t="n">
        <f aca="false">COUNTIFS(database!$H$2:$H$182,$P47,database!$S$2:$S$182,BS$41,database!$Z$2:$Z$182,"S")</f>
        <v>0</v>
      </c>
      <c r="BT47" s="172" t="n">
        <f aca="false">COUNTIFS(database!$H$2:$H$182,$P47,database!$S$2:$S$182,BT$41,database!$Z$2:$Z$182,"S")</f>
        <v>0</v>
      </c>
      <c r="BU47" s="172" t="n">
        <f aca="false">COUNTIFS(database!$H$2:$H$182,$P47,database!$S$2:$S$182,BU$41,database!$Z$2:$Z$182,"S")</f>
        <v>0</v>
      </c>
      <c r="BV47" s="172" t="n">
        <f aca="false">COUNTIFS(database!$H$2:$H$182,$P47,database!$S$2:$S$182,BV$41,database!$Z$2:$Z$182,"S")</f>
        <v>0</v>
      </c>
      <c r="BW47" s="172" t="n">
        <f aca="false">COUNTIFS(database!$H$2:$H$182,$P47,database!$S$2:$S$182,BW$41,database!$Z$2:$Z$182,"S")</f>
        <v>0</v>
      </c>
      <c r="BX47" s="172" t="n">
        <f aca="false">COUNTIFS(database!$H$2:$H$182,$P47,database!$S$2:$S$182,BX$41,database!$Z$2:$Z$182,"S")</f>
        <v>0</v>
      </c>
      <c r="BY47" s="172" t="n">
        <f aca="false">COUNTIFS(database!$H$2:$H$182,$P47,database!$S$2:$S$182,BY$41,database!$Z$2:$Z$182,"S")</f>
        <v>0</v>
      </c>
      <c r="BZ47" s="171" t="n">
        <f aca="false">SUM(BQ$42:BQ47)</f>
        <v>2</v>
      </c>
      <c r="CA47" s="171" t="n">
        <f aca="false">SUM(BR$42:BR47)</f>
        <v>0</v>
      </c>
      <c r="CB47" s="171" t="n">
        <f aca="false">SUM(BS$42:BS47)</f>
        <v>0</v>
      </c>
      <c r="CC47" s="171" t="n">
        <f aca="false">SUM(BT$42:BT47)</f>
        <v>0</v>
      </c>
      <c r="CD47" s="171" t="n">
        <f aca="false">SUM(BU$42:BU47)</f>
        <v>0</v>
      </c>
      <c r="CE47" s="171" t="n">
        <f aca="false">SUM(BV$42:BV47)</f>
        <v>1</v>
      </c>
      <c r="CF47" s="171" t="n">
        <f aca="false">SUM(BW$42:BW47)</f>
        <v>0</v>
      </c>
      <c r="CG47" s="171" t="n">
        <f aca="false">SUM(BX$42:BX47)</f>
        <v>0</v>
      </c>
      <c r="CH47" s="171" t="n">
        <f aca="false">SUM(BY$42:BY47)</f>
        <v>0</v>
      </c>
    </row>
    <row r="48" customFormat="false" ht="15.75" hidden="false" customHeight="true" outlineLevel="0" collapsed="false">
      <c r="A48" s="166"/>
      <c r="B48" s="166" t="n">
        <v>1964</v>
      </c>
      <c r="C48" s="166" t="n">
        <f aca="false">COUNTIF(database!$H$2:$H$182,B48)</f>
        <v>4</v>
      </c>
      <c r="D48" s="166" t="n">
        <f aca="false">COUNTIFS(database!$H$2:$H$182,$B48,database!$U$2:$U$182,D$41)</f>
        <v>2</v>
      </c>
      <c r="E48" s="166" t="n">
        <f aca="false">COUNTIFS(database!$H$2:$H$182,$B48,database!$U$2:$U$182,E$41)</f>
        <v>1</v>
      </c>
      <c r="F48" s="166" t="n">
        <f aca="false">COUNTIFS(database!$H$2:$H$182,$B48,database!$U$2:$U$182,F$41)</f>
        <v>1</v>
      </c>
      <c r="G48" s="166" t="n">
        <f aca="false">COUNTIFS(database!$H$2:$H$182,$B48,database!$U$2:$U$182,G$41)</f>
        <v>0</v>
      </c>
      <c r="H48" s="166" t="n">
        <f aca="false">SUM(D$42:D48)</f>
        <v>21</v>
      </c>
      <c r="I48" s="166" t="n">
        <f aca="false">SUM(E$42:E48)</f>
        <v>3</v>
      </c>
      <c r="J48" s="166" t="n">
        <f aca="false">SUM(F$42:F48)</f>
        <v>4</v>
      </c>
      <c r="K48" s="166"/>
      <c r="L48" s="166" t="n">
        <f aca="false">SUM(G$42:G48)</f>
        <v>0</v>
      </c>
      <c r="M48" s="166"/>
      <c r="N48" s="166"/>
      <c r="O48" s="166"/>
      <c r="P48" s="166" t="n">
        <v>1964</v>
      </c>
      <c r="Q48" s="166" t="n">
        <f aca="false">COUNTIFS(database!$H$2:$H$182,$P48,database!$S$2:$S$182,Q$41)</f>
        <v>2</v>
      </c>
      <c r="R48" s="166" t="n">
        <f aca="false">COUNTIFS(database!$H$2:$H$182,$P48,database!$S$2:$S$182,R$41)</f>
        <v>0</v>
      </c>
      <c r="S48" s="166" t="n">
        <f aca="false">COUNTIFS(database!$H$2:$H$182,$P48,database!$S$2:$S$182,S$41)</f>
        <v>0</v>
      </c>
      <c r="T48" s="166" t="n">
        <f aca="false">COUNTIFS(database!$H$2:$H$182,$P48,database!$S$2:$S$182,T$41)</f>
        <v>2</v>
      </c>
      <c r="U48" s="166" t="n">
        <f aca="false">COUNTIFS(database!$H$2:$H$182,$P48,database!$S$2:$S$182,U$41)</f>
        <v>0</v>
      </c>
      <c r="V48" s="166" t="n">
        <f aca="false">COUNTIFS(database!$H$2:$H$182,$P48,database!$S$2:$S$182,V$41)</f>
        <v>0</v>
      </c>
      <c r="W48" s="166" t="n">
        <f aca="false">COUNTIFS(database!$H$2:$H$182,$P48,database!$S$2:$S$182,W$41)</f>
        <v>0</v>
      </c>
      <c r="X48" s="166" t="n">
        <f aca="false">COUNTIFS(database!$H$2:$H$182,$P48,database!$S$2:$S$182,X$41)</f>
        <v>0</v>
      </c>
      <c r="Y48" s="166" t="n">
        <f aca="false">COUNTIFS(database!$H$2:$H$182,$P48,database!$S$2:$S$182,Y$41)</f>
        <v>0</v>
      </c>
      <c r="Z48" s="166" t="n">
        <f aca="false">COUNTIFS(database!$H$2:$H$182,$P48,database!$S$2:$S$182,Z$41)</f>
        <v>0</v>
      </c>
      <c r="AA48" s="166" t="n">
        <f aca="false">COUNTIFS(database!$H$2:$H$182,$P48,database!$S$2:$S$182,AA$41)</f>
        <v>0</v>
      </c>
      <c r="AB48" s="166" t="n">
        <f aca="false">COUNTIFS(database!$H$2:$H$182,$P48,database!$S$2:$S$182,AB$41)</f>
        <v>0</v>
      </c>
      <c r="AC48" s="166" t="n">
        <f aca="false">COUNTIFS(database!$H$2:$H$182,$P48,database!$S$2:$S$182,AC$41)</f>
        <v>0</v>
      </c>
      <c r="AD48" s="173" t="n">
        <f aca="false">SUM(Q$42:Q48)</f>
        <v>11</v>
      </c>
      <c r="AE48" s="173" t="n">
        <f aca="false">SUM(R$42:R48)</f>
        <v>11</v>
      </c>
      <c r="AF48" s="173" t="n">
        <f aca="false">SUM(S$42:S48)</f>
        <v>0</v>
      </c>
      <c r="AG48" s="173" t="n">
        <f aca="false">SUM(T$42:T48)</f>
        <v>5</v>
      </c>
      <c r="AH48" s="173" t="n">
        <f aca="false">SUM(U$42:U48)</f>
        <v>0</v>
      </c>
      <c r="AI48" s="173" t="n">
        <f aca="false">SUM(V$42:V48)</f>
        <v>0</v>
      </c>
      <c r="AJ48" s="173" t="n">
        <f aca="false">SUM(W$42:W48)</f>
        <v>0</v>
      </c>
      <c r="AK48" s="173" t="n">
        <f aca="false">SUM(X$42:X48)</f>
        <v>1</v>
      </c>
      <c r="AL48" s="173" t="n">
        <f aca="false">SUM(Y$42:Y48)</f>
        <v>0</v>
      </c>
      <c r="AM48" s="173" t="n">
        <f aca="false">SUM(Z$42:Z48)</f>
        <v>0</v>
      </c>
      <c r="AN48" s="173" t="n">
        <f aca="false">SUM(AA$42:AA48)</f>
        <v>0</v>
      </c>
      <c r="AO48" s="173" t="n">
        <f aca="false">SUM(AB$42:AB48)</f>
        <v>0</v>
      </c>
      <c r="AP48" s="173" t="n">
        <f aca="false">SUM(AC$42:AC48)</f>
        <v>0</v>
      </c>
      <c r="AQ48" s="170" t="n">
        <f aca="false">COUNTIFS(database!$H$2:$H$182,$P48,database!$S$2:$S$182,AQ$41,database!$Z$2:$Z$182,"O")</f>
        <v>0</v>
      </c>
      <c r="AR48" s="170" t="n">
        <f aca="false">COUNTIFS(database!$H$2:$H$182,$P48,database!$S$2:$S$182,AR$41,database!$Z$2:$Z$182,"O")</f>
        <v>0</v>
      </c>
      <c r="AS48" s="170" t="n">
        <f aca="false">COUNTIFS(database!$H$2:$H$182,$P48,database!$S$2:$S$182,AS$41,database!$Z$2:$Z$182,"O")</f>
        <v>0</v>
      </c>
      <c r="AT48" s="170" t="n">
        <f aca="false">COUNTIFS(database!$H$2:$H$182,$P48,database!$S$2:$S$182,AT$41,database!$Z$2:$Z$182,"O")</f>
        <v>0</v>
      </c>
      <c r="AU48" s="170" t="n">
        <f aca="false">COUNTIFS(database!$H$2:$H$182,$P48,database!$S$2:$S$182,AU$41,database!$Z$2:$Z$182,"O")</f>
        <v>0</v>
      </c>
      <c r="AV48" s="170" t="n">
        <f aca="false">COUNTIFS(database!$H$2:$H$182,$P48,database!$S$2:$S$182,AV$41,database!$Z$2:$Z$182,"O")</f>
        <v>0</v>
      </c>
      <c r="AW48" s="170" t="n">
        <f aca="false">COUNTIFS(database!$H$2:$H$182,$P48,database!$S$2:$S$182,AW$41,database!$Z$2:$Z$182,"O")</f>
        <v>0</v>
      </c>
      <c r="AX48" s="170" t="n">
        <f aca="false">COUNTIFS(database!$H$2:$H$182,$P48,database!$S$2:$S$182,AX$41,database!$Z$2:$Z$182,"O")</f>
        <v>0</v>
      </c>
      <c r="AY48" s="170" t="n">
        <f aca="false">COUNTIFS(database!$H$2:$H$182,$P48,database!$S$2:$S$182,AY$41,database!$Z$2:$Z$182,"O")</f>
        <v>0</v>
      </c>
      <c r="AZ48" s="170" t="n">
        <f aca="false">COUNTIFS(database!$H$2:$H$182,$P48,database!$S$2:$S$182,AZ$41,database!$Z$2:$Z$182,"O")</f>
        <v>0</v>
      </c>
      <c r="BA48" s="170" t="n">
        <f aca="false">COUNTIFS(database!$H$2:$H$182,$P48,database!$S$2:$S$182,BA$41,database!$Z$2:$Z$182,"O")</f>
        <v>0</v>
      </c>
      <c r="BB48" s="170" t="n">
        <f aca="false">COUNTIFS(database!$H$2:$H$182,$P48,database!$S$2:$S$182,BB$41,database!$Z$2:$Z$182,"O")</f>
        <v>0</v>
      </c>
      <c r="BC48" s="170" t="n">
        <f aca="false">COUNTIFS(database!$H$2:$H$182,$P48,database!$S$2:$S$182,BC$41,database!$Z$2:$Z$182,"O")</f>
        <v>0</v>
      </c>
      <c r="BD48" s="171" t="n">
        <f aca="false">SUM(AQ$42:AQ48)</f>
        <v>0</v>
      </c>
      <c r="BE48" s="171" t="n">
        <f aca="false">SUM(AR$42:AR48)</f>
        <v>0</v>
      </c>
      <c r="BF48" s="171" t="n">
        <f aca="false">SUM(AS$42:AS48)</f>
        <v>0</v>
      </c>
      <c r="BG48" s="171" t="n">
        <f aca="false">SUM(AT$42:AT48)</f>
        <v>0</v>
      </c>
      <c r="BH48" s="171" t="n">
        <f aca="false">SUM(AU$42:AU48)</f>
        <v>0</v>
      </c>
      <c r="BI48" s="171" t="n">
        <f aca="false">SUM(AV$42:AV48)</f>
        <v>0</v>
      </c>
      <c r="BJ48" s="171" t="n">
        <f aca="false">SUM(AW$42:AW48)</f>
        <v>0</v>
      </c>
      <c r="BK48" s="171" t="n">
        <f aca="false">SUM(AX$42:AX48)</f>
        <v>0</v>
      </c>
      <c r="BL48" s="171" t="n">
        <f aca="false">SUM(AY$42:AY48)</f>
        <v>0</v>
      </c>
      <c r="BM48" s="171" t="n">
        <f aca="false">SUM(AZ$42:AZ48)</f>
        <v>0</v>
      </c>
      <c r="BN48" s="171" t="n">
        <f aca="false">SUM(BA$42:BA48)</f>
        <v>0</v>
      </c>
      <c r="BO48" s="171" t="n">
        <f aca="false">SUM(BB$42:BB48)</f>
        <v>0</v>
      </c>
      <c r="BP48" s="171" t="n">
        <f aca="false">SUM(BC$42:BC48)</f>
        <v>0</v>
      </c>
      <c r="BQ48" s="172" t="n">
        <f aca="false">COUNTIFS(database!$H$2:$H$182,$P48,database!$S$2:$S$182,BQ$41,database!$Z$2:$Z$182,"S")</f>
        <v>2</v>
      </c>
      <c r="BR48" s="172" t="n">
        <f aca="false">COUNTIFS(database!$H$2:$H$182,$P48,database!$S$2:$S$182,BR$41,database!$Z$2:$Z$182,"S")</f>
        <v>0</v>
      </c>
      <c r="BS48" s="172" t="n">
        <f aca="false">COUNTIFS(database!$H$2:$H$182,$P48,database!$S$2:$S$182,BS$41,database!$Z$2:$Z$182,"S")</f>
        <v>0</v>
      </c>
      <c r="BT48" s="172" t="n">
        <f aca="false">COUNTIFS(database!$H$2:$H$182,$P48,database!$S$2:$S$182,BT$41,database!$Z$2:$Z$182,"S")</f>
        <v>0</v>
      </c>
      <c r="BU48" s="172" t="n">
        <f aca="false">COUNTIFS(database!$H$2:$H$182,$P48,database!$S$2:$S$182,BU$41,database!$Z$2:$Z$182,"S")</f>
        <v>0</v>
      </c>
      <c r="BV48" s="172" t="n">
        <f aca="false">COUNTIFS(database!$H$2:$H$182,$P48,database!$S$2:$S$182,BV$41,database!$Z$2:$Z$182,"S")</f>
        <v>0</v>
      </c>
      <c r="BW48" s="172" t="n">
        <f aca="false">COUNTIFS(database!$H$2:$H$182,$P48,database!$S$2:$S$182,BW$41,database!$Z$2:$Z$182,"S")</f>
        <v>0</v>
      </c>
      <c r="BX48" s="172" t="n">
        <f aca="false">COUNTIFS(database!$H$2:$H$182,$P48,database!$S$2:$S$182,BX$41,database!$Z$2:$Z$182,"S")</f>
        <v>0</v>
      </c>
      <c r="BY48" s="172" t="n">
        <f aca="false">COUNTIFS(database!$H$2:$H$182,$P48,database!$S$2:$S$182,BY$41,database!$Z$2:$Z$182,"S")</f>
        <v>0</v>
      </c>
      <c r="BZ48" s="171" t="n">
        <f aca="false">SUM(BQ$42:BQ48)</f>
        <v>4</v>
      </c>
      <c r="CA48" s="171" t="n">
        <f aca="false">SUM(BR$42:BR48)</f>
        <v>0</v>
      </c>
      <c r="CB48" s="171" t="n">
        <f aca="false">SUM(BS$42:BS48)</f>
        <v>0</v>
      </c>
      <c r="CC48" s="171" t="n">
        <f aca="false">SUM(BT$42:BT48)</f>
        <v>0</v>
      </c>
      <c r="CD48" s="171" t="n">
        <f aca="false">SUM(BU$42:BU48)</f>
        <v>0</v>
      </c>
      <c r="CE48" s="171" t="n">
        <f aca="false">SUM(BV$42:BV48)</f>
        <v>1</v>
      </c>
      <c r="CF48" s="171" t="n">
        <f aca="false">SUM(BW$42:BW48)</f>
        <v>0</v>
      </c>
      <c r="CG48" s="171" t="n">
        <f aca="false">SUM(BX$42:BX48)</f>
        <v>0</v>
      </c>
      <c r="CH48" s="171" t="n">
        <f aca="false">SUM(BY$42:BY48)</f>
        <v>0</v>
      </c>
    </row>
    <row r="49" customFormat="false" ht="15.75" hidden="false" customHeight="true" outlineLevel="0" collapsed="false">
      <c r="A49" s="166"/>
      <c r="B49" s="166" t="n">
        <v>1965</v>
      </c>
      <c r="C49" s="166" t="n">
        <f aca="false">COUNTIF(database!$H$2:$H$182,B49)</f>
        <v>9</v>
      </c>
      <c r="D49" s="166" t="n">
        <f aca="false">COUNTIFS(database!$H$2:$H$182,$B49,database!$U$2:$U$182,D$41)</f>
        <v>6</v>
      </c>
      <c r="E49" s="166" t="n">
        <f aca="false">COUNTIFS(database!$H$2:$H$182,$B49,database!$U$2:$U$182,E$41)</f>
        <v>0</v>
      </c>
      <c r="F49" s="166" t="n">
        <f aca="false">COUNTIFS(database!$H$2:$H$182,$B49,database!$U$2:$U$182,F$41)</f>
        <v>3</v>
      </c>
      <c r="G49" s="166" t="n">
        <f aca="false">COUNTIFS(database!$H$2:$H$182,$B49,database!$U$2:$U$182,G$41)</f>
        <v>0</v>
      </c>
      <c r="H49" s="166" t="n">
        <f aca="false">SUM(D$42:D49)</f>
        <v>27</v>
      </c>
      <c r="I49" s="166" t="n">
        <f aca="false">SUM(E$42:E49)</f>
        <v>3</v>
      </c>
      <c r="J49" s="166" t="n">
        <f aca="false">SUM(F$42:F49)</f>
        <v>7</v>
      </c>
      <c r="K49" s="166"/>
      <c r="L49" s="166" t="n">
        <f aca="false">SUM(G$42:G49)</f>
        <v>0</v>
      </c>
      <c r="M49" s="166"/>
      <c r="N49" s="166"/>
      <c r="O49" s="166"/>
      <c r="P49" s="166" t="n">
        <v>1965</v>
      </c>
      <c r="Q49" s="166" t="n">
        <f aca="false">COUNTIFS(database!$H$2:$H$182,$P49,database!$S$2:$S$182,Q$41)</f>
        <v>2</v>
      </c>
      <c r="R49" s="166" t="n">
        <f aca="false">COUNTIFS(database!$H$2:$H$182,$P49,database!$S$2:$S$182,R$41)</f>
        <v>1</v>
      </c>
      <c r="S49" s="166" t="n">
        <f aca="false">COUNTIFS(database!$H$2:$H$182,$P49,database!$S$2:$S$182,S$41)</f>
        <v>0</v>
      </c>
      <c r="T49" s="166" t="n">
        <f aca="false">COUNTIFS(database!$H$2:$H$182,$P49,database!$S$2:$S$182,T$41)</f>
        <v>6</v>
      </c>
      <c r="U49" s="166" t="n">
        <f aca="false">COUNTIFS(database!$H$2:$H$182,$P49,database!$S$2:$S$182,U$41)</f>
        <v>0</v>
      </c>
      <c r="V49" s="166" t="n">
        <f aca="false">COUNTIFS(database!$H$2:$H$182,$P49,database!$S$2:$S$182,V$41)</f>
        <v>0</v>
      </c>
      <c r="W49" s="166" t="n">
        <f aca="false">COUNTIFS(database!$H$2:$H$182,$P49,database!$S$2:$S$182,W$41)</f>
        <v>0</v>
      </c>
      <c r="X49" s="166" t="n">
        <f aca="false">COUNTIFS(database!$H$2:$H$182,$P49,database!$S$2:$S$182,X$41)</f>
        <v>0</v>
      </c>
      <c r="Y49" s="166" t="n">
        <f aca="false">COUNTIFS(database!$H$2:$H$182,$P49,database!$S$2:$S$182,Y$41)</f>
        <v>0</v>
      </c>
      <c r="Z49" s="166" t="n">
        <f aca="false">COUNTIFS(database!$H$2:$H$182,$P49,database!$S$2:$S$182,Z$41)</f>
        <v>0</v>
      </c>
      <c r="AA49" s="166" t="n">
        <f aca="false">COUNTIFS(database!$H$2:$H$182,$P49,database!$S$2:$S$182,AA$41)</f>
        <v>0</v>
      </c>
      <c r="AB49" s="166" t="n">
        <f aca="false">COUNTIFS(database!$H$2:$H$182,$P49,database!$S$2:$S$182,AB$41)</f>
        <v>0</v>
      </c>
      <c r="AC49" s="166" t="n">
        <f aca="false">COUNTIFS(database!$H$2:$H$182,$P49,database!$S$2:$S$182,AC$41)</f>
        <v>0</v>
      </c>
      <c r="AD49" s="173" t="n">
        <f aca="false">SUM(Q$42:Q49)</f>
        <v>13</v>
      </c>
      <c r="AE49" s="173" t="n">
        <f aca="false">SUM(R$42:R49)</f>
        <v>12</v>
      </c>
      <c r="AF49" s="173" t="n">
        <f aca="false">SUM(S$42:S49)</f>
        <v>0</v>
      </c>
      <c r="AG49" s="173" t="n">
        <f aca="false">SUM(T$42:T49)</f>
        <v>11</v>
      </c>
      <c r="AH49" s="173" t="n">
        <f aca="false">SUM(U$42:U49)</f>
        <v>0</v>
      </c>
      <c r="AI49" s="173" t="n">
        <f aca="false">SUM(V$42:V49)</f>
        <v>0</v>
      </c>
      <c r="AJ49" s="173" t="n">
        <f aca="false">SUM(W$42:W49)</f>
        <v>0</v>
      </c>
      <c r="AK49" s="173" t="n">
        <f aca="false">SUM(X$42:X49)</f>
        <v>1</v>
      </c>
      <c r="AL49" s="173" t="n">
        <f aca="false">SUM(Y$42:Y49)</f>
        <v>0</v>
      </c>
      <c r="AM49" s="173" t="n">
        <f aca="false">SUM(Z$42:Z49)</f>
        <v>0</v>
      </c>
      <c r="AN49" s="173" t="n">
        <f aca="false">SUM(AA$42:AA49)</f>
        <v>0</v>
      </c>
      <c r="AO49" s="173" t="n">
        <f aca="false">SUM(AB$42:AB49)</f>
        <v>0</v>
      </c>
      <c r="AP49" s="173" t="n">
        <f aca="false">SUM(AC$42:AC49)</f>
        <v>0</v>
      </c>
      <c r="AQ49" s="170" t="n">
        <f aca="false">COUNTIFS(database!$H$2:$H$182,$P49,database!$S$2:$S$182,AQ$41,database!$Z$2:$Z$182,"O")</f>
        <v>0</v>
      </c>
      <c r="AR49" s="170" t="n">
        <f aca="false">COUNTIFS(database!$H$2:$H$182,$P49,database!$S$2:$S$182,AR$41,database!$Z$2:$Z$182,"O")</f>
        <v>0</v>
      </c>
      <c r="AS49" s="170" t="n">
        <f aca="false">COUNTIFS(database!$H$2:$H$182,$P49,database!$S$2:$S$182,AS$41,database!$Z$2:$Z$182,"O")</f>
        <v>0</v>
      </c>
      <c r="AT49" s="170" t="n">
        <f aca="false">COUNTIFS(database!$H$2:$H$182,$P49,database!$S$2:$S$182,AT$41,database!$Z$2:$Z$182,"O")</f>
        <v>0</v>
      </c>
      <c r="AU49" s="170" t="n">
        <f aca="false">COUNTIFS(database!$H$2:$H$182,$P49,database!$S$2:$S$182,AU$41,database!$Z$2:$Z$182,"O")</f>
        <v>0</v>
      </c>
      <c r="AV49" s="170" t="n">
        <f aca="false">COUNTIFS(database!$H$2:$H$182,$P49,database!$S$2:$S$182,AV$41,database!$Z$2:$Z$182,"O")</f>
        <v>0</v>
      </c>
      <c r="AW49" s="170" t="n">
        <f aca="false">COUNTIFS(database!$H$2:$H$182,$P49,database!$S$2:$S$182,AW$41,database!$Z$2:$Z$182,"O")</f>
        <v>0</v>
      </c>
      <c r="AX49" s="170" t="n">
        <f aca="false">COUNTIFS(database!$H$2:$H$182,$P49,database!$S$2:$S$182,AX$41,database!$Z$2:$Z$182,"O")</f>
        <v>0</v>
      </c>
      <c r="AY49" s="170" t="n">
        <f aca="false">COUNTIFS(database!$H$2:$H$182,$P49,database!$S$2:$S$182,AY$41,database!$Z$2:$Z$182,"O")</f>
        <v>0</v>
      </c>
      <c r="AZ49" s="170" t="n">
        <f aca="false">COUNTIFS(database!$H$2:$H$182,$P49,database!$S$2:$S$182,AZ$41,database!$Z$2:$Z$182,"O")</f>
        <v>0</v>
      </c>
      <c r="BA49" s="170" t="n">
        <f aca="false">COUNTIFS(database!$H$2:$H$182,$P49,database!$S$2:$S$182,BA$41,database!$Z$2:$Z$182,"O")</f>
        <v>0</v>
      </c>
      <c r="BB49" s="170" t="n">
        <f aca="false">COUNTIFS(database!$H$2:$H$182,$P49,database!$S$2:$S$182,BB$41,database!$Z$2:$Z$182,"O")</f>
        <v>0</v>
      </c>
      <c r="BC49" s="170" t="n">
        <f aca="false">COUNTIFS(database!$H$2:$H$182,$P49,database!$S$2:$S$182,BC$41,database!$Z$2:$Z$182,"O")</f>
        <v>0</v>
      </c>
      <c r="BD49" s="171" t="n">
        <f aca="false">SUM(AQ$42:AQ49)</f>
        <v>0</v>
      </c>
      <c r="BE49" s="171" t="n">
        <f aca="false">SUM(AR$42:AR49)</f>
        <v>0</v>
      </c>
      <c r="BF49" s="171" t="n">
        <f aca="false">SUM(AS$42:AS49)</f>
        <v>0</v>
      </c>
      <c r="BG49" s="171" t="n">
        <f aca="false">SUM(AT$42:AT49)</f>
        <v>0</v>
      </c>
      <c r="BH49" s="171" t="n">
        <f aca="false">SUM(AU$42:AU49)</f>
        <v>0</v>
      </c>
      <c r="BI49" s="171" t="n">
        <f aca="false">SUM(AV$42:AV49)</f>
        <v>0</v>
      </c>
      <c r="BJ49" s="171" t="n">
        <f aca="false">SUM(AW$42:AW49)</f>
        <v>0</v>
      </c>
      <c r="BK49" s="171" t="n">
        <f aca="false">SUM(AX$42:AX49)</f>
        <v>0</v>
      </c>
      <c r="BL49" s="171" t="n">
        <f aca="false">SUM(AY$42:AY49)</f>
        <v>0</v>
      </c>
      <c r="BM49" s="171" t="n">
        <f aca="false">SUM(AZ$42:AZ49)</f>
        <v>0</v>
      </c>
      <c r="BN49" s="171" t="n">
        <f aca="false">SUM(BA$42:BA49)</f>
        <v>0</v>
      </c>
      <c r="BO49" s="171" t="n">
        <f aca="false">SUM(BB$42:BB49)</f>
        <v>0</v>
      </c>
      <c r="BP49" s="171" t="n">
        <f aca="false">SUM(BC$42:BC49)</f>
        <v>0</v>
      </c>
      <c r="BQ49" s="172" t="n">
        <f aca="false">COUNTIFS(database!$H$2:$H$182,$P49,database!$S$2:$S$182,BQ$41,database!$Z$2:$Z$182,"S")</f>
        <v>2</v>
      </c>
      <c r="BR49" s="172" t="n">
        <f aca="false">COUNTIFS(database!$H$2:$H$182,$P49,database!$S$2:$S$182,BR$41,database!$Z$2:$Z$182,"S")</f>
        <v>0</v>
      </c>
      <c r="BS49" s="172" t="n">
        <f aca="false">COUNTIFS(database!$H$2:$H$182,$P49,database!$S$2:$S$182,BS$41,database!$Z$2:$Z$182,"S")</f>
        <v>0</v>
      </c>
      <c r="BT49" s="172" t="n">
        <f aca="false">COUNTIFS(database!$H$2:$H$182,$P49,database!$S$2:$S$182,BT$41,database!$Z$2:$Z$182,"S")</f>
        <v>3</v>
      </c>
      <c r="BU49" s="172" t="n">
        <f aca="false">COUNTIFS(database!$H$2:$H$182,$P49,database!$S$2:$S$182,BU$41,database!$Z$2:$Z$182,"S")</f>
        <v>0</v>
      </c>
      <c r="BV49" s="172" t="n">
        <f aca="false">COUNTIFS(database!$H$2:$H$182,$P49,database!$S$2:$S$182,BV$41,database!$Z$2:$Z$182,"S")</f>
        <v>0</v>
      </c>
      <c r="BW49" s="172" t="n">
        <f aca="false">COUNTIFS(database!$H$2:$H$182,$P49,database!$S$2:$S$182,BW$41,database!$Z$2:$Z$182,"S")</f>
        <v>0</v>
      </c>
      <c r="BX49" s="172" t="n">
        <f aca="false">COUNTIFS(database!$H$2:$H$182,$P49,database!$S$2:$S$182,BX$41,database!$Z$2:$Z$182,"S")</f>
        <v>0</v>
      </c>
      <c r="BY49" s="172" t="n">
        <f aca="false">COUNTIFS(database!$H$2:$H$182,$P49,database!$S$2:$S$182,BY$41,database!$Z$2:$Z$182,"S")</f>
        <v>0</v>
      </c>
      <c r="BZ49" s="171" t="n">
        <f aca="false">SUM(BQ$42:BQ49)</f>
        <v>6</v>
      </c>
      <c r="CA49" s="171" t="n">
        <f aca="false">SUM(BR$42:BR49)</f>
        <v>0</v>
      </c>
      <c r="CB49" s="171" t="n">
        <f aca="false">SUM(BS$42:BS49)</f>
        <v>0</v>
      </c>
      <c r="CC49" s="171" t="n">
        <f aca="false">SUM(BT$42:BT49)</f>
        <v>3</v>
      </c>
      <c r="CD49" s="171" t="n">
        <f aca="false">SUM(BU$42:BU49)</f>
        <v>0</v>
      </c>
      <c r="CE49" s="171" t="n">
        <f aca="false">SUM(BV$42:BV49)</f>
        <v>1</v>
      </c>
      <c r="CF49" s="171" t="n">
        <f aca="false">SUM(BW$42:BW49)</f>
        <v>0</v>
      </c>
      <c r="CG49" s="171" t="n">
        <f aca="false">SUM(BX$42:BX49)</f>
        <v>0</v>
      </c>
      <c r="CH49" s="171" t="n">
        <f aca="false">SUM(BY$42:BY49)</f>
        <v>0</v>
      </c>
    </row>
    <row r="50" customFormat="false" ht="15.75" hidden="false" customHeight="true" outlineLevel="0" collapsed="false">
      <c r="A50" s="166"/>
      <c r="B50" s="166" t="n">
        <v>1966</v>
      </c>
      <c r="C50" s="166" t="n">
        <f aca="false">COUNTIF(database!$H$2:$H$182,B50)</f>
        <v>12</v>
      </c>
      <c r="D50" s="166" t="n">
        <f aca="false">COUNTIFS(database!$H$2:$H$182,$B50,database!$U$2:$U$182,D$41)</f>
        <v>3</v>
      </c>
      <c r="E50" s="166" t="n">
        <f aca="false">COUNTIFS(database!$H$2:$H$182,$B50,database!$U$2:$U$182,E$41)</f>
        <v>1</v>
      </c>
      <c r="F50" s="166" t="n">
        <f aca="false">COUNTIFS(database!$H$2:$H$182,$B50,database!$U$2:$U$182,F$41)</f>
        <v>8</v>
      </c>
      <c r="G50" s="166" t="n">
        <f aca="false">COUNTIFS(database!$H$2:$H$182,$B50,database!$U$2:$U$182,G$41)</f>
        <v>0</v>
      </c>
      <c r="H50" s="166" t="n">
        <f aca="false">SUM(D$42:D50)</f>
        <v>30</v>
      </c>
      <c r="I50" s="166" t="n">
        <f aca="false">SUM(E$42:E50)</f>
        <v>4</v>
      </c>
      <c r="J50" s="166" t="n">
        <f aca="false">SUM(F$42:F50)</f>
        <v>15</v>
      </c>
      <c r="K50" s="166"/>
      <c r="L50" s="166" t="n">
        <f aca="false">SUM(G$42:G50)</f>
        <v>0</v>
      </c>
      <c r="M50" s="166"/>
      <c r="N50" s="166"/>
      <c r="O50" s="166"/>
      <c r="P50" s="166" t="n">
        <v>1966</v>
      </c>
      <c r="Q50" s="166" t="n">
        <f aca="false">COUNTIFS(database!$H$2:$H$182,$P50,database!$S$2:$S$182,Q$41)</f>
        <v>0</v>
      </c>
      <c r="R50" s="166" t="n">
        <f aca="false">COUNTIFS(database!$H$2:$H$182,$P50,database!$S$2:$S$182,R$41)</f>
        <v>7</v>
      </c>
      <c r="S50" s="166" t="n">
        <f aca="false">COUNTIFS(database!$H$2:$H$182,$P50,database!$S$2:$S$182,S$41)</f>
        <v>0</v>
      </c>
      <c r="T50" s="166" t="n">
        <f aca="false">COUNTIFS(database!$H$2:$H$182,$P50,database!$S$2:$S$182,T$41)</f>
        <v>5</v>
      </c>
      <c r="U50" s="166" t="n">
        <f aca="false">COUNTIFS(database!$H$2:$H$182,$P50,database!$S$2:$S$182,U$41)</f>
        <v>0</v>
      </c>
      <c r="V50" s="166" t="n">
        <f aca="false">COUNTIFS(database!$H$2:$H$182,$P50,database!$S$2:$S$182,V$41)</f>
        <v>0</v>
      </c>
      <c r="W50" s="166" t="n">
        <f aca="false">COUNTIFS(database!$H$2:$H$182,$P50,database!$S$2:$S$182,W$41)</f>
        <v>0</v>
      </c>
      <c r="X50" s="166" t="n">
        <f aca="false">COUNTIFS(database!$H$2:$H$182,$P50,database!$S$2:$S$182,X$41)</f>
        <v>0</v>
      </c>
      <c r="Y50" s="166" t="n">
        <f aca="false">COUNTIFS(database!$H$2:$H$182,$P50,database!$S$2:$S$182,Y$41)</f>
        <v>0</v>
      </c>
      <c r="Z50" s="166" t="n">
        <f aca="false">COUNTIFS(database!$H$2:$H$182,$P50,database!$S$2:$S$182,Z$41)</f>
        <v>0</v>
      </c>
      <c r="AA50" s="166" t="n">
        <f aca="false">COUNTIFS(database!$H$2:$H$182,$P50,database!$S$2:$S$182,AA$41)</f>
        <v>0</v>
      </c>
      <c r="AB50" s="166" t="n">
        <f aca="false">COUNTIFS(database!$H$2:$H$182,$P50,database!$S$2:$S$182,AB$41)</f>
        <v>0</v>
      </c>
      <c r="AC50" s="166" t="n">
        <f aca="false">COUNTIFS(database!$H$2:$H$182,$P50,database!$S$2:$S$182,AC$41)</f>
        <v>0</v>
      </c>
      <c r="AD50" s="173" t="n">
        <f aca="false">SUM(Q$42:Q50)</f>
        <v>13</v>
      </c>
      <c r="AE50" s="173" t="n">
        <f aca="false">SUM(R$42:R50)</f>
        <v>19</v>
      </c>
      <c r="AF50" s="173" t="n">
        <f aca="false">SUM(S$42:S50)</f>
        <v>0</v>
      </c>
      <c r="AG50" s="173" t="n">
        <f aca="false">SUM(T$42:T50)</f>
        <v>16</v>
      </c>
      <c r="AH50" s="173" t="n">
        <f aca="false">SUM(U$42:U50)</f>
        <v>0</v>
      </c>
      <c r="AI50" s="173" t="n">
        <f aca="false">SUM(V$42:V50)</f>
        <v>0</v>
      </c>
      <c r="AJ50" s="173" t="n">
        <f aca="false">SUM(W$42:W50)</f>
        <v>0</v>
      </c>
      <c r="AK50" s="173" t="n">
        <f aca="false">SUM(X$42:X50)</f>
        <v>1</v>
      </c>
      <c r="AL50" s="173" t="n">
        <f aca="false">SUM(Y$42:Y50)</f>
        <v>0</v>
      </c>
      <c r="AM50" s="173" t="n">
        <f aca="false">SUM(Z$42:Z50)</f>
        <v>0</v>
      </c>
      <c r="AN50" s="173" t="n">
        <f aca="false">SUM(AA$42:AA50)</f>
        <v>0</v>
      </c>
      <c r="AO50" s="173" t="n">
        <f aca="false">SUM(AB$42:AB50)</f>
        <v>0</v>
      </c>
      <c r="AP50" s="173" t="n">
        <f aca="false">SUM(AC$42:AC50)</f>
        <v>0</v>
      </c>
      <c r="AQ50" s="170" t="n">
        <f aca="false">COUNTIFS(database!$H$2:$H$182,$P50,database!$S$2:$S$182,AQ$41,database!$Z$2:$Z$182,"O")</f>
        <v>0</v>
      </c>
      <c r="AR50" s="170" t="n">
        <f aca="false">COUNTIFS(database!$H$2:$H$182,$P50,database!$S$2:$S$182,AR$41,database!$Z$2:$Z$182,"O")</f>
        <v>0</v>
      </c>
      <c r="AS50" s="170" t="n">
        <f aca="false">COUNTIFS(database!$H$2:$H$182,$P50,database!$S$2:$S$182,AS$41,database!$Z$2:$Z$182,"O")</f>
        <v>0</v>
      </c>
      <c r="AT50" s="170" t="n">
        <f aca="false">COUNTIFS(database!$H$2:$H$182,$P50,database!$S$2:$S$182,AT$41,database!$Z$2:$Z$182,"O")</f>
        <v>0</v>
      </c>
      <c r="AU50" s="170" t="n">
        <f aca="false">COUNTIFS(database!$H$2:$H$182,$P50,database!$S$2:$S$182,AU$41,database!$Z$2:$Z$182,"O")</f>
        <v>0</v>
      </c>
      <c r="AV50" s="170" t="n">
        <f aca="false">COUNTIFS(database!$H$2:$H$182,$P50,database!$S$2:$S$182,AV$41,database!$Z$2:$Z$182,"O")</f>
        <v>0</v>
      </c>
      <c r="AW50" s="170" t="n">
        <f aca="false">COUNTIFS(database!$H$2:$H$182,$P50,database!$S$2:$S$182,AW$41,database!$Z$2:$Z$182,"O")</f>
        <v>0</v>
      </c>
      <c r="AX50" s="170" t="n">
        <f aca="false">COUNTIFS(database!$H$2:$H$182,$P50,database!$S$2:$S$182,AX$41,database!$Z$2:$Z$182,"O")</f>
        <v>0</v>
      </c>
      <c r="AY50" s="170" t="n">
        <f aca="false">COUNTIFS(database!$H$2:$H$182,$P50,database!$S$2:$S$182,AY$41,database!$Z$2:$Z$182,"O")</f>
        <v>0</v>
      </c>
      <c r="AZ50" s="170" t="n">
        <f aca="false">COUNTIFS(database!$H$2:$H$182,$P50,database!$S$2:$S$182,AZ$41,database!$Z$2:$Z$182,"O")</f>
        <v>0</v>
      </c>
      <c r="BA50" s="170" t="n">
        <f aca="false">COUNTIFS(database!$H$2:$H$182,$P50,database!$S$2:$S$182,BA$41,database!$Z$2:$Z$182,"O")</f>
        <v>0</v>
      </c>
      <c r="BB50" s="170" t="n">
        <f aca="false">COUNTIFS(database!$H$2:$H$182,$P50,database!$S$2:$S$182,BB$41,database!$Z$2:$Z$182,"O")</f>
        <v>0</v>
      </c>
      <c r="BC50" s="170" t="n">
        <f aca="false">COUNTIFS(database!$H$2:$H$182,$P50,database!$S$2:$S$182,BC$41,database!$Z$2:$Z$182,"O")</f>
        <v>0</v>
      </c>
      <c r="BD50" s="171" t="n">
        <f aca="false">SUM(AQ$42:AQ50)</f>
        <v>0</v>
      </c>
      <c r="BE50" s="171" t="n">
        <f aca="false">SUM(AR$42:AR50)</f>
        <v>0</v>
      </c>
      <c r="BF50" s="171" t="n">
        <f aca="false">SUM(AS$42:AS50)</f>
        <v>0</v>
      </c>
      <c r="BG50" s="171" t="n">
        <f aca="false">SUM(AT$42:AT50)</f>
        <v>0</v>
      </c>
      <c r="BH50" s="171" t="n">
        <f aca="false">SUM(AU$42:AU50)</f>
        <v>0</v>
      </c>
      <c r="BI50" s="171" t="n">
        <f aca="false">SUM(AV$42:AV50)</f>
        <v>0</v>
      </c>
      <c r="BJ50" s="171" t="n">
        <f aca="false">SUM(AW$42:AW50)</f>
        <v>0</v>
      </c>
      <c r="BK50" s="171" t="n">
        <f aca="false">SUM(AX$42:AX50)</f>
        <v>0</v>
      </c>
      <c r="BL50" s="171" t="n">
        <f aca="false">SUM(AY$42:AY50)</f>
        <v>0</v>
      </c>
      <c r="BM50" s="171" t="n">
        <f aca="false">SUM(AZ$42:AZ50)</f>
        <v>0</v>
      </c>
      <c r="BN50" s="171" t="n">
        <f aca="false">SUM(BA$42:BA50)</f>
        <v>0</v>
      </c>
      <c r="BO50" s="171" t="n">
        <f aca="false">SUM(BB$42:BB50)</f>
        <v>0</v>
      </c>
      <c r="BP50" s="171" t="n">
        <f aca="false">SUM(BC$42:BC50)</f>
        <v>0</v>
      </c>
      <c r="BQ50" s="172" t="n">
        <f aca="false">COUNTIFS(database!$H$2:$H$182,$P50,database!$S$2:$S$182,BQ$41,database!$Z$2:$Z$182,"S")</f>
        <v>0</v>
      </c>
      <c r="BR50" s="172" t="n">
        <f aca="false">COUNTIFS(database!$H$2:$H$182,$P50,database!$S$2:$S$182,BR$41,database!$Z$2:$Z$182,"S")</f>
        <v>5</v>
      </c>
      <c r="BS50" s="172" t="n">
        <f aca="false">COUNTIFS(database!$H$2:$H$182,$P50,database!$S$2:$S$182,BS$41,database!$Z$2:$Z$182,"S")</f>
        <v>0</v>
      </c>
      <c r="BT50" s="172" t="n">
        <f aca="false">COUNTIFS(database!$H$2:$H$182,$P50,database!$S$2:$S$182,BT$41,database!$Z$2:$Z$182,"S")</f>
        <v>4</v>
      </c>
      <c r="BU50" s="172" t="n">
        <f aca="false">COUNTIFS(database!$H$2:$H$182,$P50,database!$S$2:$S$182,BU$41,database!$Z$2:$Z$182,"S")</f>
        <v>0</v>
      </c>
      <c r="BV50" s="172" t="n">
        <f aca="false">COUNTIFS(database!$H$2:$H$182,$P50,database!$S$2:$S$182,BV$41,database!$Z$2:$Z$182,"S")</f>
        <v>0</v>
      </c>
      <c r="BW50" s="172" t="n">
        <f aca="false">COUNTIFS(database!$H$2:$H$182,$P50,database!$S$2:$S$182,BW$41,database!$Z$2:$Z$182,"S")</f>
        <v>0</v>
      </c>
      <c r="BX50" s="172" t="n">
        <f aca="false">COUNTIFS(database!$H$2:$H$182,$P50,database!$S$2:$S$182,BX$41,database!$Z$2:$Z$182,"S")</f>
        <v>0</v>
      </c>
      <c r="BY50" s="172" t="n">
        <f aca="false">COUNTIFS(database!$H$2:$H$182,$P50,database!$S$2:$S$182,BY$41,database!$Z$2:$Z$182,"S")</f>
        <v>0</v>
      </c>
      <c r="BZ50" s="171" t="n">
        <f aca="false">SUM(BQ$42:BQ50)</f>
        <v>6</v>
      </c>
      <c r="CA50" s="171" t="n">
        <f aca="false">SUM(BR$42:BR50)</f>
        <v>5</v>
      </c>
      <c r="CB50" s="171" t="n">
        <f aca="false">SUM(BS$42:BS50)</f>
        <v>0</v>
      </c>
      <c r="CC50" s="171" t="n">
        <f aca="false">SUM(BT$42:BT50)</f>
        <v>7</v>
      </c>
      <c r="CD50" s="171" t="n">
        <f aca="false">SUM(BU$42:BU50)</f>
        <v>0</v>
      </c>
      <c r="CE50" s="171" t="n">
        <f aca="false">SUM(BV$42:BV50)</f>
        <v>1</v>
      </c>
      <c r="CF50" s="171" t="n">
        <f aca="false">SUM(BW$42:BW50)</f>
        <v>0</v>
      </c>
      <c r="CG50" s="171" t="n">
        <f aca="false">SUM(BX$42:BX50)</f>
        <v>0</v>
      </c>
      <c r="CH50" s="171" t="n">
        <f aca="false">SUM(BY$42:BY50)</f>
        <v>0</v>
      </c>
    </row>
    <row r="51" customFormat="false" ht="15.75" hidden="false" customHeight="true" outlineLevel="0" collapsed="false">
      <c r="A51" s="166"/>
      <c r="B51" s="166" t="n">
        <v>1967</v>
      </c>
      <c r="C51" s="166" t="n">
        <f aca="false">COUNTIF(database!$H$2:$H$182,B51)</f>
        <v>8</v>
      </c>
      <c r="D51" s="166" t="n">
        <f aca="false">COUNTIFS(database!$H$2:$H$182,$B51,database!$U$2:$U$182,D$41)</f>
        <v>1</v>
      </c>
      <c r="E51" s="166" t="n">
        <f aca="false">COUNTIFS(database!$H$2:$H$182,$B51,database!$U$2:$U$182,E$41)</f>
        <v>2</v>
      </c>
      <c r="F51" s="166" t="n">
        <f aca="false">COUNTIFS(database!$H$2:$H$182,$B51,database!$U$2:$U$182,F$41)</f>
        <v>5</v>
      </c>
      <c r="G51" s="166" t="n">
        <f aca="false">COUNTIFS(database!$H$2:$H$182,$B51,database!$U$2:$U$182,G$41)</f>
        <v>0</v>
      </c>
      <c r="H51" s="166" t="n">
        <f aca="false">SUM(D$42:D51)</f>
        <v>31</v>
      </c>
      <c r="I51" s="166" t="n">
        <f aca="false">SUM(E$42:E51)</f>
        <v>6</v>
      </c>
      <c r="J51" s="166" t="n">
        <f aca="false">SUM(F$42:F51)</f>
        <v>20</v>
      </c>
      <c r="K51" s="166"/>
      <c r="L51" s="166" t="n">
        <f aca="false">SUM(G$42:G51)</f>
        <v>0</v>
      </c>
      <c r="M51" s="166"/>
      <c r="N51" s="166"/>
      <c r="O51" s="166"/>
      <c r="P51" s="166" t="n">
        <v>1967</v>
      </c>
      <c r="Q51" s="166" t="n">
        <f aca="false">COUNTIFS(database!$H$2:$H$182,$P51,database!$S$2:$S$182,Q$41)</f>
        <v>0</v>
      </c>
      <c r="R51" s="166" t="n">
        <f aca="false">COUNTIFS(database!$H$2:$H$182,$P51,database!$S$2:$S$182,R$41)</f>
        <v>4</v>
      </c>
      <c r="S51" s="166" t="n">
        <f aca="false">COUNTIFS(database!$H$2:$H$182,$P51,database!$S$2:$S$182,S$41)</f>
        <v>0</v>
      </c>
      <c r="T51" s="166" t="n">
        <f aca="false">COUNTIFS(database!$H$2:$H$182,$P51,database!$S$2:$S$182,T$41)</f>
        <v>4</v>
      </c>
      <c r="U51" s="166" t="n">
        <f aca="false">COUNTIFS(database!$H$2:$H$182,$P51,database!$S$2:$S$182,U$41)</f>
        <v>0</v>
      </c>
      <c r="V51" s="166" t="n">
        <f aca="false">COUNTIFS(database!$H$2:$H$182,$P51,database!$S$2:$S$182,V$41)</f>
        <v>0</v>
      </c>
      <c r="W51" s="166" t="n">
        <f aca="false">COUNTIFS(database!$H$2:$H$182,$P51,database!$S$2:$S$182,W$41)</f>
        <v>0</v>
      </c>
      <c r="X51" s="166" t="n">
        <f aca="false">COUNTIFS(database!$H$2:$H$182,$P51,database!$S$2:$S$182,X$41)</f>
        <v>0</v>
      </c>
      <c r="Y51" s="166" t="n">
        <f aca="false">COUNTIFS(database!$H$2:$H$182,$P51,database!$S$2:$S$182,Y$41)</f>
        <v>0</v>
      </c>
      <c r="Z51" s="166" t="n">
        <f aca="false">COUNTIFS(database!$H$2:$H$182,$P51,database!$S$2:$S$182,Z$41)</f>
        <v>0</v>
      </c>
      <c r="AA51" s="166" t="n">
        <f aca="false">COUNTIFS(database!$H$2:$H$182,$P51,database!$S$2:$S$182,AA$41)</f>
        <v>0</v>
      </c>
      <c r="AB51" s="166" t="n">
        <f aca="false">COUNTIFS(database!$H$2:$H$182,$P51,database!$S$2:$S$182,AB$41)</f>
        <v>0</v>
      </c>
      <c r="AC51" s="166" t="n">
        <f aca="false">COUNTIFS(database!$H$2:$H$182,$P51,database!$S$2:$S$182,AC$41)</f>
        <v>0</v>
      </c>
      <c r="AD51" s="173" t="n">
        <f aca="false">SUM(Q$42:Q51)</f>
        <v>13</v>
      </c>
      <c r="AE51" s="173" t="n">
        <f aca="false">SUM(R$42:R51)</f>
        <v>23</v>
      </c>
      <c r="AF51" s="173" t="n">
        <f aca="false">SUM(S$42:S51)</f>
        <v>0</v>
      </c>
      <c r="AG51" s="173" t="n">
        <f aca="false">SUM(T$42:T51)</f>
        <v>20</v>
      </c>
      <c r="AH51" s="173" t="n">
        <f aca="false">SUM(U$42:U51)</f>
        <v>0</v>
      </c>
      <c r="AI51" s="173" t="n">
        <f aca="false">SUM(V$42:V51)</f>
        <v>0</v>
      </c>
      <c r="AJ51" s="173" t="n">
        <f aca="false">SUM(W$42:W51)</f>
        <v>0</v>
      </c>
      <c r="AK51" s="173" t="n">
        <f aca="false">SUM(X$42:X51)</f>
        <v>1</v>
      </c>
      <c r="AL51" s="173" t="n">
        <f aca="false">SUM(Y$42:Y51)</f>
        <v>0</v>
      </c>
      <c r="AM51" s="173" t="n">
        <f aca="false">SUM(Z$42:Z51)</f>
        <v>0</v>
      </c>
      <c r="AN51" s="173" t="n">
        <f aca="false">SUM(AA$42:AA51)</f>
        <v>0</v>
      </c>
      <c r="AO51" s="173" t="n">
        <f aca="false">SUM(AB$42:AB51)</f>
        <v>0</v>
      </c>
      <c r="AP51" s="173" t="n">
        <f aca="false">SUM(AC$42:AC51)</f>
        <v>0</v>
      </c>
      <c r="AQ51" s="170" t="n">
        <f aca="false">COUNTIFS(database!$H$2:$H$182,$P51,database!$S$2:$S$182,AQ$41,database!$Z$2:$Z$182,"O")</f>
        <v>0</v>
      </c>
      <c r="AR51" s="170" t="n">
        <f aca="false">COUNTIFS(database!$H$2:$H$182,$P51,database!$S$2:$S$182,AR$41,database!$Z$2:$Z$182,"O")</f>
        <v>0</v>
      </c>
      <c r="AS51" s="170" t="n">
        <f aca="false">COUNTIFS(database!$H$2:$H$182,$P51,database!$S$2:$S$182,AS$41,database!$Z$2:$Z$182,"O")</f>
        <v>0</v>
      </c>
      <c r="AT51" s="170" t="n">
        <f aca="false">COUNTIFS(database!$H$2:$H$182,$P51,database!$S$2:$S$182,AT$41,database!$Z$2:$Z$182,"O")</f>
        <v>0</v>
      </c>
      <c r="AU51" s="170" t="n">
        <f aca="false">COUNTIFS(database!$H$2:$H$182,$P51,database!$S$2:$S$182,AU$41,database!$Z$2:$Z$182,"O")</f>
        <v>0</v>
      </c>
      <c r="AV51" s="170" t="n">
        <f aca="false">COUNTIFS(database!$H$2:$H$182,$P51,database!$S$2:$S$182,AV$41,database!$Z$2:$Z$182,"O")</f>
        <v>0</v>
      </c>
      <c r="AW51" s="170" t="n">
        <f aca="false">COUNTIFS(database!$H$2:$H$182,$P51,database!$S$2:$S$182,AW$41,database!$Z$2:$Z$182,"O")</f>
        <v>0</v>
      </c>
      <c r="AX51" s="170" t="n">
        <f aca="false">COUNTIFS(database!$H$2:$H$182,$P51,database!$S$2:$S$182,AX$41,database!$Z$2:$Z$182,"O")</f>
        <v>0</v>
      </c>
      <c r="AY51" s="170" t="n">
        <f aca="false">COUNTIFS(database!$H$2:$H$182,$P51,database!$S$2:$S$182,AY$41,database!$Z$2:$Z$182,"O")</f>
        <v>0</v>
      </c>
      <c r="AZ51" s="170" t="n">
        <f aca="false">COUNTIFS(database!$H$2:$H$182,$P51,database!$S$2:$S$182,AZ$41,database!$Z$2:$Z$182,"O")</f>
        <v>0</v>
      </c>
      <c r="BA51" s="170" t="n">
        <f aca="false">COUNTIFS(database!$H$2:$H$182,$P51,database!$S$2:$S$182,BA$41,database!$Z$2:$Z$182,"O")</f>
        <v>0</v>
      </c>
      <c r="BB51" s="170" t="n">
        <f aca="false">COUNTIFS(database!$H$2:$H$182,$P51,database!$S$2:$S$182,BB$41,database!$Z$2:$Z$182,"O")</f>
        <v>0</v>
      </c>
      <c r="BC51" s="170" t="n">
        <f aca="false">COUNTIFS(database!$H$2:$H$182,$P51,database!$S$2:$S$182,BC$41,database!$Z$2:$Z$182,"O")</f>
        <v>0</v>
      </c>
      <c r="BD51" s="171" t="n">
        <f aca="false">SUM(AQ$42:AQ51)</f>
        <v>0</v>
      </c>
      <c r="BE51" s="171" t="n">
        <f aca="false">SUM(AR$42:AR51)</f>
        <v>0</v>
      </c>
      <c r="BF51" s="171" t="n">
        <f aca="false">SUM(AS$42:AS51)</f>
        <v>0</v>
      </c>
      <c r="BG51" s="171" t="n">
        <f aca="false">SUM(AT$42:AT51)</f>
        <v>0</v>
      </c>
      <c r="BH51" s="171" t="n">
        <f aca="false">SUM(AU$42:AU51)</f>
        <v>0</v>
      </c>
      <c r="BI51" s="171" t="n">
        <f aca="false">SUM(AV$42:AV51)</f>
        <v>0</v>
      </c>
      <c r="BJ51" s="171" t="n">
        <f aca="false">SUM(AW$42:AW51)</f>
        <v>0</v>
      </c>
      <c r="BK51" s="171" t="n">
        <f aca="false">SUM(AX$42:AX51)</f>
        <v>0</v>
      </c>
      <c r="BL51" s="171" t="n">
        <f aca="false">SUM(AY$42:AY51)</f>
        <v>0</v>
      </c>
      <c r="BM51" s="171" t="n">
        <f aca="false">SUM(AZ$42:AZ51)</f>
        <v>0</v>
      </c>
      <c r="BN51" s="171" t="n">
        <f aca="false">SUM(BA$42:BA51)</f>
        <v>0</v>
      </c>
      <c r="BO51" s="171" t="n">
        <f aca="false">SUM(BB$42:BB51)</f>
        <v>0</v>
      </c>
      <c r="BP51" s="171" t="n">
        <f aca="false">SUM(BC$42:BC51)</f>
        <v>0</v>
      </c>
      <c r="BQ51" s="172" t="n">
        <f aca="false">COUNTIFS(database!$H$2:$H$182,$P51,database!$S$2:$S$182,BQ$41,database!$Z$2:$Z$182,"S")</f>
        <v>0</v>
      </c>
      <c r="BR51" s="172" t="n">
        <f aca="false">COUNTIFS(database!$H$2:$H$182,$P51,database!$S$2:$S$182,BR$41,database!$Z$2:$Z$182,"S")</f>
        <v>4</v>
      </c>
      <c r="BS51" s="172" t="n">
        <f aca="false">COUNTIFS(database!$H$2:$H$182,$P51,database!$S$2:$S$182,BS$41,database!$Z$2:$Z$182,"S")</f>
        <v>0</v>
      </c>
      <c r="BT51" s="172" t="n">
        <f aca="false">COUNTIFS(database!$H$2:$H$182,$P51,database!$S$2:$S$182,BT$41,database!$Z$2:$Z$182,"S")</f>
        <v>4</v>
      </c>
      <c r="BU51" s="172" t="n">
        <f aca="false">COUNTIFS(database!$H$2:$H$182,$P51,database!$S$2:$S$182,BU$41,database!$Z$2:$Z$182,"S")</f>
        <v>0</v>
      </c>
      <c r="BV51" s="172" t="n">
        <f aca="false">COUNTIFS(database!$H$2:$H$182,$P51,database!$S$2:$S$182,BV$41,database!$Z$2:$Z$182,"S")</f>
        <v>0</v>
      </c>
      <c r="BW51" s="172" t="n">
        <f aca="false">COUNTIFS(database!$H$2:$H$182,$P51,database!$S$2:$S$182,BW$41,database!$Z$2:$Z$182,"S")</f>
        <v>0</v>
      </c>
      <c r="BX51" s="172" t="n">
        <f aca="false">COUNTIFS(database!$H$2:$H$182,$P51,database!$S$2:$S$182,BX$41,database!$Z$2:$Z$182,"S")</f>
        <v>0</v>
      </c>
      <c r="BY51" s="172" t="n">
        <f aca="false">COUNTIFS(database!$H$2:$H$182,$P51,database!$S$2:$S$182,BY$41,database!$Z$2:$Z$182,"S")</f>
        <v>0</v>
      </c>
      <c r="BZ51" s="171" t="n">
        <f aca="false">SUM(BQ$42:BQ51)</f>
        <v>6</v>
      </c>
      <c r="CA51" s="171" t="n">
        <f aca="false">SUM(BR$42:BR51)</f>
        <v>9</v>
      </c>
      <c r="CB51" s="171" t="n">
        <f aca="false">SUM(BS$42:BS51)</f>
        <v>0</v>
      </c>
      <c r="CC51" s="171" t="n">
        <f aca="false">SUM(BT$42:BT51)</f>
        <v>11</v>
      </c>
      <c r="CD51" s="171" t="n">
        <f aca="false">SUM(BU$42:BU51)</f>
        <v>0</v>
      </c>
      <c r="CE51" s="171" t="n">
        <f aca="false">SUM(BV$42:BV51)</f>
        <v>1</v>
      </c>
      <c r="CF51" s="171" t="n">
        <f aca="false">SUM(BW$42:BW51)</f>
        <v>0</v>
      </c>
      <c r="CG51" s="171" t="n">
        <f aca="false">SUM(BX$42:BX51)</f>
        <v>0</v>
      </c>
      <c r="CH51" s="171" t="n">
        <f aca="false">SUM(BY$42:BY51)</f>
        <v>0</v>
      </c>
    </row>
    <row r="52" customFormat="false" ht="15.75" hidden="false" customHeight="true" outlineLevel="0" collapsed="false">
      <c r="A52" s="166"/>
      <c r="B52" s="166" t="n">
        <v>1968</v>
      </c>
      <c r="C52" s="166" t="n">
        <f aca="false">COUNTIF(database!$H$2:$H$182,B52)</f>
        <v>8</v>
      </c>
      <c r="D52" s="166" t="n">
        <f aca="false">COUNTIFS(database!$H$2:$H$182,$B52,database!$U$2:$U$182,D$41)</f>
        <v>2</v>
      </c>
      <c r="E52" s="166" t="n">
        <f aca="false">COUNTIFS(database!$H$2:$H$182,$B52,database!$U$2:$U$182,E$41)</f>
        <v>0</v>
      </c>
      <c r="F52" s="166" t="n">
        <f aca="false">COUNTIFS(database!$H$2:$H$182,$B52,database!$U$2:$U$182,F$41)</f>
        <v>6</v>
      </c>
      <c r="G52" s="166" t="n">
        <f aca="false">COUNTIFS(database!$H$2:$H$182,$B52,database!$U$2:$U$182,G$41)</f>
        <v>0</v>
      </c>
      <c r="H52" s="166" t="n">
        <f aca="false">SUM(D$42:D52)</f>
        <v>33</v>
      </c>
      <c r="I52" s="166" t="n">
        <f aca="false">SUM(E$42:E52)</f>
        <v>6</v>
      </c>
      <c r="J52" s="166" t="n">
        <f aca="false">SUM(F$42:F52)</f>
        <v>26</v>
      </c>
      <c r="K52" s="166"/>
      <c r="L52" s="166" t="n">
        <f aca="false">SUM(G$42:G52)</f>
        <v>0</v>
      </c>
      <c r="M52" s="166"/>
      <c r="N52" s="166"/>
      <c r="O52" s="166"/>
      <c r="P52" s="166" t="n">
        <v>1968</v>
      </c>
      <c r="Q52" s="166" t="n">
        <f aca="false">COUNTIFS(database!$H$2:$H$182,$P52,database!$S$2:$S$182,Q$41)</f>
        <v>0</v>
      </c>
      <c r="R52" s="166" t="n">
        <f aca="false">COUNTIFS(database!$H$2:$H$182,$P52,database!$S$2:$S$182,R$41)</f>
        <v>4</v>
      </c>
      <c r="S52" s="166" t="n">
        <f aca="false">COUNTIFS(database!$H$2:$H$182,$P52,database!$S$2:$S$182,S$41)</f>
        <v>0</v>
      </c>
      <c r="T52" s="166" t="n">
        <f aca="false">COUNTIFS(database!$H$2:$H$182,$P52,database!$S$2:$S$182,T$41)</f>
        <v>1</v>
      </c>
      <c r="U52" s="166" t="n">
        <f aca="false">COUNTIFS(database!$H$2:$H$182,$P52,database!$S$2:$S$182,U$41)</f>
        <v>0</v>
      </c>
      <c r="V52" s="166" t="n">
        <f aca="false">COUNTIFS(database!$H$2:$H$182,$P52,database!$S$2:$S$182,V$41)</f>
        <v>0</v>
      </c>
      <c r="W52" s="166" t="n">
        <f aca="false">COUNTIFS(database!$H$2:$H$182,$P52,database!$S$2:$S$182,W$41)</f>
        <v>0</v>
      </c>
      <c r="X52" s="166" t="n">
        <f aca="false">COUNTIFS(database!$H$2:$H$182,$P52,database!$S$2:$S$182,X$41)</f>
        <v>1</v>
      </c>
      <c r="Y52" s="166" t="n">
        <f aca="false">COUNTIFS(database!$H$2:$H$182,$P52,database!$S$2:$S$182,Y$41)</f>
        <v>1</v>
      </c>
      <c r="Z52" s="166" t="n">
        <f aca="false">COUNTIFS(database!$H$2:$H$182,$P52,database!$S$2:$S$182,Z$41)</f>
        <v>0</v>
      </c>
      <c r="AA52" s="166" t="n">
        <f aca="false">COUNTIFS(database!$H$2:$H$182,$P52,database!$S$2:$S$182,AA$41)</f>
        <v>0</v>
      </c>
      <c r="AB52" s="166" t="n">
        <f aca="false">COUNTIFS(database!$H$2:$H$182,$P52,database!$S$2:$S$182,AB$41)</f>
        <v>0</v>
      </c>
      <c r="AC52" s="166" t="n">
        <f aca="false">COUNTIFS(database!$H$2:$H$182,$P52,database!$S$2:$S$182,AC$41)</f>
        <v>1</v>
      </c>
      <c r="AD52" s="173" t="n">
        <f aca="false">SUM(Q$42:Q52)</f>
        <v>13</v>
      </c>
      <c r="AE52" s="173" t="n">
        <f aca="false">SUM(R$42:R52)</f>
        <v>27</v>
      </c>
      <c r="AF52" s="173" t="n">
        <f aca="false">SUM(S$42:S52)</f>
        <v>0</v>
      </c>
      <c r="AG52" s="173" t="n">
        <f aca="false">SUM(T$42:T52)</f>
        <v>21</v>
      </c>
      <c r="AH52" s="173" t="n">
        <f aca="false">SUM(U$42:U52)</f>
        <v>0</v>
      </c>
      <c r="AI52" s="173" t="n">
        <f aca="false">SUM(V$42:V52)</f>
        <v>0</v>
      </c>
      <c r="AJ52" s="173" t="n">
        <f aca="false">SUM(W$42:W52)</f>
        <v>0</v>
      </c>
      <c r="AK52" s="173" t="n">
        <f aca="false">SUM(X$42:X52)</f>
        <v>2</v>
      </c>
      <c r="AL52" s="173" t="n">
        <f aca="false">SUM(Y$42:Y52)</f>
        <v>1</v>
      </c>
      <c r="AM52" s="173" t="n">
        <f aca="false">SUM(Z$42:Z52)</f>
        <v>0</v>
      </c>
      <c r="AN52" s="173" t="n">
        <f aca="false">SUM(AA$42:AA52)</f>
        <v>0</v>
      </c>
      <c r="AO52" s="173" t="n">
        <f aca="false">SUM(AB$42:AB52)</f>
        <v>0</v>
      </c>
      <c r="AP52" s="173" t="n">
        <f aca="false">SUM(AC$42:AC52)</f>
        <v>1</v>
      </c>
      <c r="AQ52" s="170" t="n">
        <f aca="false">COUNTIFS(database!$H$2:$H$182,$P52,database!$S$2:$S$182,AQ$41,database!$Z$2:$Z$182,"O")</f>
        <v>0</v>
      </c>
      <c r="AR52" s="170" t="n">
        <f aca="false">COUNTIFS(database!$H$2:$H$182,$P52,database!$S$2:$S$182,AR$41,database!$Z$2:$Z$182,"O")</f>
        <v>0</v>
      </c>
      <c r="AS52" s="170" t="n">
        <f aca="false">COUNTIFS(database!$H$2:$H$182,$P52,database!$S$2:$S$182,AS$41,database!$Z$2:$Z$182,"O")</f>
        <v>0</v>
      </c>
      <c r="AT52" s="170" t="n">
        <f aca="false">COUNTIFS(database!$H$2:$H$182,$P52,database!$S$2:$S$182,AT$41,database!$Z$2:$Z$182,"O")</f>
        <v>0</v>
      </c>
      <c r="AU52" s="170" t="n">
        <f aca="false">COUNTIFS(database!$H$2:$H$182,$P52,database!$S$2:$S$182,AU$41,database!$Z$2:$Z$182,"O")</f>
        <v>0</v>
      </c>
      <c r="AV52" s="170" t="n">
        <f aca="false">COUNTIFS(database!$H$2:$H$182,$P52,database!$S$2:$S$182,AV$41,database!$Z$2:$Z$182,"O")</f>
        <v>0</v>
      </c>
      <c r="AW52" s="170" t="n">
        <f aca="false">COUNTIFS(database!$H$2:$H$182,$P52,database!$S$2:$S$182,AW$41,database!$Z$2:$Z$182,"O")</f>
        <v>0</v>
      </c>
      <c r="AX52" s="170" t="n">
        <f aca="false">COUNTIFS(database!$H$2:$H$182,$P52,database!$S$2:$S$182,AX$41,database!$Z$2:$Z$182,"O")</f>
        <v>0</v>
      </c>
      <c r="AY52" s="170" t="n">
        <f aca="false">COUNTIFS(database!$H$2:$H$182,$P52,database!$S$2:$S$182,AY$41,database!$Z$2:$Z$182,"O")</f>
        <v>0</v>
      </c>
      <c r="AZ52" s="170" t="n">
        <f aca="false">COUNTIFS(database!$H$2:$H$182,$P52,database!$S$2:$S$182,AZ$41,database!$Z$2:$Z$182,"O")</f>
        <v>0</v>
      </c>
      <c r="BA52" s="170" t="n">
        <f aca="false">COUNTIFS(database!$H$2:$H$182,$P52,database!$S$2:$S$182,BA$41,database!$Z$2:$Z$182,"O")</f>
        <v>0</v>
      </c>
      <c r="BB52" s="170" t="n">
        <f aca="false">COUNTIFS(database!$H$2:$H$182,$P52,database!$S$2:$S$182,BB$41,database!$Z$2:$Z$182,"O")</f>
        <v>0</v>
      </c>
      <c r="BC52" s="170" t="n">
        <f aca="false">COUNTIFS(database!$H$2:$H$182,$P52,database!$S$2:$S$182,BC$41,database!$Z$2:$Z$182,"O")</f>
        <v>0</v>
      </c>
      <c r="BD52" s="171" t="n">
        <f aca="false">SUM(AQ$42:AQ52)</f>
        <v>0</v>
      </c>
      <c r="BE52" s="171" t="n">
        <f aca="false">SUM(AR$42:AR52)</f>
        <v>0</v>
      </c>
      <c r="BF52" s="171" t="n">
        <f aca="false">SUM(AS$42:AS52)</f>
        <v>0</v>
      </c>
      <c r="BG52" s="171" t="n">
        <f aca="false">SUM(AT$42:AT52)</f>
        <v>0</v>
      </c>
      <c r="BH52" s="171" t="n">
        <f aca="false">SUM(AU$42:AU52)</f>
        <v>0</v>
      </c>
      <c r="BI52" s="171" t="n">
        <f aca="false">SUM(AV$42:AV52)</f>
        <v>0</v>
      </c>
      <c r="BJ52" s="171" t="n">
        <f aca="false">SUM(AW$42:AW52)</f>
        <v>0</v>
      </c>
      <c r="BK52" s="171" t="n">
        <f aca="false">SUM(AX$42:AX52)</f>
        <v>0</v>
      </c>
      <c r="BL52" s="171" t="n">
        <f aca="false">SUM(AY$42:AY52)</f>
        <v>0</v>
      </c>
      <c r="BM52" s="171" t="n">
        <f aca="false">SUM(AZ$42:AZ52)</f>
        <v>0</v>
      </c>
      <c r="BN52" s="171" t="n">
        <f aca="false">SUM(BA$42:BA52)</f>
        <v>0</v>
      </c>
      <c r="BO52" s="171" t="n">
        <f aca="false">SUM(BB$42:BB52)</f>
        <v>0</v>
      </c>
      <c r="BP52" s="171" t="n">
        <f aca="false">SUM(BC$42:BC52)</f>
        <v>0</v>
      </c>
      <c r="BQ52" s="172" t="n">
        <f aca="false">COUNTIFS(database!$H$2:$H$182,$P52,database!$S$2:$S$182,BQ$41,database!$Z$2:$Z$182,"S")</f>
        <v>0</v>
      </c>
      <c r="BR52" s="172" t="n">
        <f aca="false">COUNTIFS(database!$H$2:$H$182,$P52,database!$S$2:$S$182,BR$41,database!$Z$2:$Z$182,"S")</f>
        <v>1</v>
      </c>
      <c r="BS52" s="172" t="n">
        <f aca="false">COUNTIFS(database!$H$2:$H$182,$P52,database!$S$2:$S$182,BS$41,database!$Z$2:$Z$182,"S")</f>
        <v>0</v>
      </c>
      <c r="BT52" s="172" t="n">
        <f aca="false">COUNTIFS(database!$H$2:$H$182,$P52,database!$S$2:$S$182,BT$41,database!$Z$2:$Z$182,"S")</f>
        <v>1</v>
      </c>
      <c r="BU52" s="172" t="n">
        <f aca="false">COUNTIFS(database!$H$2:$H$182,$P52,database!$S$2:$S$182,BU$41,database!$Z$2:$Z$182,"S")</f>
        <v>0</v>
      </c>
      <c r="BV52" s="172" t="n">
        <f aca="false">COUNTIFS(database!$H$2:$H$182,$P52,database!$S$2:$S$182,BV$41,database!$Z$2:$Z$182,"S")</f>
        <v>0</v>
      </c>
      <c r="BW52" s="172" t="n">
        <f aca="false">COUNTIFS(database!$H$2:$H$182,$P52,database!$S$2:$S$182,BW$41,database!$Z$2:$Z$182,"S")</f>
        <v>0</v>
      </c>
      <c r="BX52" s="172" t="n">
        <f aca="false">COUNTIFS(database!$H$2:$H$182,$P52,database!$S$2:$S$182,BX$41,database!$Z$2:$Z$182,"S")</f>
        <v>0</v>
      </c>
      <c r="BY52" s="172" t="n">
        <f aca="false">COUNTIFS(database!$H$2:$H$182,$P52,database!$S$2:$S$182,BY$41,database!$Z$2:$Z$182,"S")</f>
        <v>0</v>
      </c>
      <c r="BZ52" s="171" t="n">
        <f aca="false">SUM(BQ$42:BQ52)</f>
        <v>6</v>
      </c>
      <c r="CA52" s="171" t="n">
        <f aca="false">SUM(BR$42:BR52)</f>
        <v>10</v>
      </c>
      <c r="CB52" s="171" t="n">
        <f aca="false">SUM(BS$42:BS52)</f>
        <v>0</v>
      </c>
      <c r="CC52" s="171" t="n">
        <f aca="false">SUM(BT$42:BT52)</f>
        <v>12</v>
      </c>
      <c r="CD52" s="171" t="n">
        <f aca="false">SUM(BU$42:BU52)</f>
        <v>0</v>
      </c>
      <c r="CE52" s="171" t="n">
        <f aca="false">SUM(BV$42:BV52)</f>
        <v>1</v>
      </c>
      <c r="CF52" s="171" t="n">
        <f aca="false">SUM(BW$42:BW52)</f>
        <v>0</v>
      </c>
      <c r="CG52" s="171" t="n">
        <f aca="false">SUM(BX$42:BX52)</f>
        <v>0</v>
      </c>
      <c r="CH52" s="171" t="n">
        <f aca="false">SUM(BY$42:BY52)</f>
        <v>0</v>
      </c>
    </row>
    <row r="53" customFormat="false" ht="15.75" hidden="false" customHeight="true" outlineLevel="0" collapsed="false">
      <c r="A53" s="166"/>
      <c r="B53" s="166" t="n">
        <v>1969</v>
      </c>
      <c r="C53" s="166" t="n">
        <f aca="false">COUNTIF(database!$H$2:$H$182,B53)</f>
        <v>28</v>
      </c>
      <c r="D53" s="166" t="n">
        <f aca="false">COUNTIFS(database!$H$2:$H$182,$B53,database!$U$2:$U$182,D$41)</f>
        <v>15</v>
      </c>
      <c r="E53" s="166" t="n">
        <f aca="false">COUNTIFS(database!$H$2:$H$182,$B53,database!$U$2:$U$182,E$41)</f>
        <v>0</v>
      </c>
      <c r="F53" s="166" t="n">
        <f aca="false">COUNTIFS(database!$H$2:$H$182,$B53,database!$U$2:$U$182,F$41)</f>
        <v>13</v>
      </c>
      <c r="G53" s="166" t="n">
        <f aca="false">COUNTIFS(database!$H$2:$H$182,$B53,database!$U$2:$U$182,G$41)</f>
        <v>0</v>
      </c>
      <c r="H53" s="166" t="n">
        <f aca="false">SUM(D$42:D53)</f>
        <v>48</v>
      </c>
      <c r="I53" s="166" t="n">
        <f aca="false">SUM(E$42:E53)</f>
        <v>6</v>
      </c>
      <c r="J53" s="166" t="n">
        <f aca="false">SUM(F$42:F53)</f>
        <v>39</v>
      </c>
      <c r="K53" s="166"/>
      <c r="L53" s="166" t="n">
        <f aca="false">SUM(G$42:G53)</f>
        <v>0</v>
      </c>
      <c r="M53" s="166"/>
      <c r="N53" s="166"/>
      <c r="O53" s="166"/>
      <c r="P53" s="166" t="n">
        <v>1969</v>
      </c>
      <c r="Q53" s="166" t="n">
        <f aca="false">COUNTIFS(database!$H$2:$H$182,$P53,database!$S$2:$S$182,Q$41)</f>
        <v>0</v>
      </c>
      <c r="R53" s="166" t="n">
        <f aca="false">COUNTIFS(database!$H$2:$H$182,$P53,database!$S$2:$S$182,R$41)</f>
        <v>1</v>
      </c>
      <c r="S53" s="166" t="n">
        <f aca="false">COUNTIFS(database!$H$2:$H$182,$P53,database!$S$2:$S$182,S$41)</f>
        <v>1</v>
      </c>
      <c r="T53" s="166" t="n">
        <f aca="false">COUNTIFS(database!$H$2:$H$182,$P53,database!$S$2:$S$182,T$41)</f>
        <v>6</v>
      </c>
      <c r="U53" s="166" t="n">
        <f aca="false">COUNTIFS(database!$H$2:$H$182,$P53,database!$S$2:$S$182,U$41)</f>
        <v>0</v>
      </c>
      <c r="V53" s="166" t="n">
        <f aca="false">COUNTIFS(database!$H$2:$H$182,$P53,database!$S$2:$S$182,V$41)</f>
        <v>5</v>
      </c>
      <c r="W53" s="166" t="n">
        <f aca="false">COUNTIFS(database!$H$2:$H$182,$P53,database!$S$2:$S$182,W$41)</f>
        <v>0</v>
      </c>
      <c r="X53" s="166" t="n">
        <f aca="false">COUNTIFS(database!$H$2:$H$182,$P53,database!$S$2:$S$182,X$41)</f>
        <v>3</v>
      </c>
      <c r="Y53" s="166" t="n">
        <f aca="false">COUNTIFS(database!$H$2:$H$182,$P53,database!$S$2:$S$182,Y$41)</f>
        <v>3</v>
      </c>
      <c r="Z53" s="166" t="n">
        <f aca="false">COUNTIFS(database!$H$2:$H$182,$P53,database!$S$2:$S$182,Z$41)</f>
        <v>3</v>
      </c>
      <c r="AA53" s="166" t="n">
        <f aca="false">COUNTIFS(database!$H$2:$H$182,$P53,database!$S$2:$S$182,AA$41)</f>
        <v>3</v>
      </c>
      <c r="AB53" s="166" t="n">
        <f aca="false">COUNTIFS(database!$H$2:$H$182,$P53,database!$S$2:$S$182,AB$41)</f>
        <v>0</v>
      </c>
      <c r="AC53" s="166" t="n">
        <f aca="false">COUNTIFS(database!$H$2:$H$182,$P53,database!$S$2:$S$182,AC$41)</f>
        <v>3</v>
      </c>
      <c r="AD53" s="173" t="n">
        <f aca="false">SUM(Q$42:Q53)</f>
        <v>13</v>
      </c>
      <c r="AE53" s="173" t="n">
        <f aca="false">SUM(R$42:R53)</f>
        <v>28</v>
      </c>
      <c r="AF53" s="173" t="n">
        <f aca="false">SUM(S$42:S53)</f>
        <v>1</v>
      </c>
      <c r="AG53" s="173" t="n">
        <f aca="false">SUM(T$42:T53)</f>
        <v>27</v>
      </c>
      <c r="AH53" s="173" t="n">
        <f aca="false">SUM(U$42:U53)</f>
        <v>0</v>
      </c>
      <c r="AI53" s="173" t="n">
        <f aca="false">SUM(V$42:V53)</f>
        <v>5</v>
      </c>
      <c r="AJ53" s="173" t="n">
        <f aca="false">SUM(W$42:W53)</f>
        <v>0</v>
      </c>
      <c r="AK53" s="173" t="n">
        <f aca="false">SUM(X$42:X53)</f>
        <v>5</v>
      </c>
      <c r="AL53" s="173" t="n">
        <f aca="false">SUM(Y$42:Y53)</f>
        <v>4</v>
      </c>
      <c r="AM53" s="173" t="n">
        <f aca="false">SUM(Z$42:Z53)</f>
        <v>3</v>
      </c>
      <c r="AN53" s="173" t="n">
        <f aca="false">SUM(AA$42:AA53)</f>
        <v>3</v>
      </c>
      <c r="AO53" s="173" t="n">
        <f aca="false">SUM(AB$42:AB53)</f>
        <v>0</v>
      </c>
      <c r="AP53" s="173" t="n">
        <f aca="false">SUM(AC$42:AC53)</f>
        <v>4</v>
      </c>
      <c r="AQ53" s="170" t="n">
        <f aca="false">COUNTIFS(database!$H$2:$H$182,$P53,database!$S$2:$S$182,AQ$41,database!$Z$2:$Z$182,"O")</f>
        <v>0</v>
      </c>
      <c r="AR53" s="170" t="n">
        <f aca="false">COUNTIFS(database!$H$2:$H$182,$P53,database!$S$2:$S$182,AR$41,database!$Z$2:$Z$182,"O")</f>
        <v>0</v>
      </c>
      <c r="AS53" s="170" t="n">
        <f aca="false">COUNTIFS(database!$H$2:$H$182,$P53,database!$S$2:$S$182,AS$41,database!$Z$2:$Z$182,"O")</f>
        <v>0</v>
      </c>
      <c r="AT53" s="170" t="n">
        <f aca="false">COUNTIFS(database!$H$2:$H$182,$P53,database!$S$2:$S$182,AT$41,database!$Z$2:$Z$182,"O")</f>
        <v>0</v>
      </c>
      <c r="AU53" s="170" t="n">
        <f aca="false">COUNTIFS(database!$H$2:$H$182,$P53,database!$S$2:$S$182,AU$41,database!$Z$2:$Z$182,"O")</f>
        <v>0</v>
      </c>
      <c r="AV53" s="170" t="n">
        <f aca="false">COUNTIFS(database!$H$2:$H$182,$P53,database!$S$2:$S$182,AV$41,database!$Z$2:$Z$182,"O")</f>
        <v>0</v>
      </c>
      <c r="AW53" s="170" t="n">
        <f aca="false">COUNTIFS(database!$H$2:$H$182,$P53,database!$S$2:$S$182,AW$41,database!$Z$2:$Z$182,"O")</f>
        <v>0</v>
      </c>
      <c r="AX53" s="170" t="n">
        <f aca="false">COUNTIFS(database!$H$2:$H$182,$P53,database!$S$2:$S$182,AX$41,database!$Z$2:$Z$182,"O")</f>
        <v>0</v>
      </c>
      <c r="AY53" s="170" t="n">
        <f aca="false">COUNTIFS(database!$H$2:$H$182,$P53,database!$S$2:$S$182,AY$41,database!$Z$2:$Z$182,"O")</f>
        <v>0</v>
      </c>
      <c r="AZ53" s="170" t="n">
        <f aca="false">COUNTIFS(database!$H$2:$H$182,$P53,database!$S$2:$S$182,AZ$41,database!$Z$2:$Z$182,"O")</f>
        <v>0</v>
      </c>
      <c r="BA53" s="170" t="n">
        <f aca="false">COUNTIFS(database!$H$2:$H$182,$P53,database!$S$2:$S$182,BA$41,database!$Z$2:$Z$182,"O")</f>
        <v>0</v>
      </c>
      <c r="BB53" s="170" t="n">
        <f aca="false">COUNTIFS(database!$H$2:$H$182,$P53,database!$S$2:$S$182,BB$41,database!$Z$2:$Z$182,"O")</f>
        <v>0</v>
      </c>
      <c r="BC53" s="170" t="n">
        <f aca="false">COUNTIFS(database!$H$2:$H$182,$P53,database!$S$2:$S$182,BC$41,database!$Z$2:$Z$182,"O")</f>
        <v>0</v>
      </c>
      <c r="BD53" s="171" t="n">
        <f aca="false">SUM(AQ$42:AQ53)</f>
        <v>0</v>
      </c>
      <c r="BE53" s="171" t="n">
        <f aca="false">SUM(AR$42:AR53)</f>
        <v>0</v>
      </c>
      <c r="BF53" s="171" t="n">
        <f aca="false">SUM(AS$42:AS53)</f>
        <v>0</v>
      </c>
      <c r="BG53" s="171" t="n">
        <f aca="false">SUM(AT$42:AT53)</f>
        <v>0</v>
      </c>
      <c r="BH53" s="171" t="n">
        <f aca="false">SUM(AU$42:AU53)</f>
        <v>0</v>
      </c>
      <c r="BI53" s="171" t="n">
        <f aca="false">SUM(AV$42:AV53)</f>
        <v>0</v>
      </c>
      <c r="BJ53" s="171" t="n">
        <f aca="false">SUM(AW$42:AW53)</f>
        <v>0</v>
      </c>
      <c r="BK53" s="171" t="n">
        <f aca="false">SUM(AX$42:AX53)</f>
        <v>0</v>
      </c>
      <c r="BL53" s="171" t="n">
        <f aca="false">SUM(AY$42:AY53)</f>
        <v>0</v>
      </c>
      <c r="BM53" s="171" t="n">
        <f aca="false">SUM(AZ$42:AZ53)</f>
        <v>0</v>
      </c>
      <c r="BN53" s="171" t="n">
        <f aca="false">SUM(BA$42:BA53)</f>
        <v>0</v>
      </c>
      <c r="BO53" s="171" t="n">
        <f aca="false">SUM(BB$42:BB53)</f>
        <v>0</v>
      </c>
      <c r="BP53" s="171" t="n">
        <f aca="false">SUM(BC$42:BC53)</f>
        <v>0</v>
      </c>
      <c r="BQ53" s="172" t="n">
        <f aca="false">COUNTIFS(database!$H$2:$H$182,$P53,database!$S$2:$S$182,BQ$41,database!$Z$2:$Z$182,"S")</f>
        <v>0</v>
      </c>
      <c r="BR53" s="172" t="n">
        <f aca="false">COUNTIFS(database!$H$2:$H$182,$P53,database!$S$2:$S$182,BR$41,database!$Z$2:$Z$182,"S")</f>
        <v>0</v>
      </c>
      <c r="BS53" s="172" t="n">
        <f aca="false">COUNTIFS(database!$H$2:$H$182,$P53,database!$S$2:$S$182,BS$41,database!$Z$2:$Z$182,"S")</f>
        <v>0</v>
      </c>
      <c r="BT53" s="172" t="n">
        <f aca="false">COUNTIFS(database!$H$2:$H$182,$P53,database!$S$2:$S$182,BT$41,database!$Z$2:$Z$182,"S")</f>
        <v>1</v>
      </c>
      <c r="BU53" s="172" t="n">
        <f aca="false">COUNTIFS(database!$H$2:$H$182,$P53,database!$S$2:$S$182,BU$41,database!$Z$2:$Z$182,"S")</f>
        <v>1</v>
      </c>
      <c r="BV53" s="172" t="n">
        <f aca="false">COUNTIFS(database!$H$2:$H$182,$P53,database!$S$2:$S$182,BV$41,database!$Z$2:$Z$182,"S")</f>
        <v>0</v>
      </c>
      <c r="BW53" s="172" t="n">
        <f aca="false">COUNTIFS(database!$H$2:$H$182,$P53,database!$S$2:$S$182,BW$41,database!$Z$2:$Z$182,"S")</f>
        <v>2</v>
      </c>
      <c r="BX53" s="172" t="n">
        <f aca="false">COUNTIFS(database!$H$2:$H$182,$P53,database!$S$2:$S$182,BX$41,database!$Z$2:$Z$182,"S")</f>
        <v>3</v>
      </c>
      <c r="BY53" s="172" t="n">
        <f aca="false">COUNTIFS(database!$H$2:$H$182,$P53,database!$S$2:$S$182,BY$41,database!$Z$2:$Z$182,"S")</f>
        <v>0</v>
      </c>
      <c r="BZ53" s="171" t="n">
        <f aca="false">SUM(BQ$42:BQ53)</f>
        <v>6</v>
      </c>
      <c r="CA53" s="171" t="n">
        <f aca="false">SUM(BR$42:BR53)</f>
        <v>10</v>
      </c>
      <c r="CB53" s="171" t="n">
        <f aca="false">SUM(BS$42:BS53)</f>
        <v>0</v>
      </c>
      <c r="CC53" s="171" t="n">
        <f aca="false">SUM(BT$42:BT53)</f>
        <v>13</v>
      </c>
      <c r="CD53" s="171" t="n">
        <f aca="false">SUM(BU$42:BU53)</f>
        <v>1</v>
      </c>
      <c r="CE53" s="171" t="n">
        <f aca="false">SUM(BV$42:BV53)</f>
        <v>1</v>
      </c>
      <c r="CF53" s="171" t="n">
        <f aca="false">SUM(BW$42:BW53)</f>
        <v>2</v>
      </c>
      <c r="CG53" s="171" t="n">
        <f aca="false">SUM(BX$42:BX53)</f>
        <v>3</v>
      </c>
      <c r="CH53" s="171" t="n">
        <f aca="false">SUM(BY$42:BY53)</f>
        <v>0</v>
      </c>
    </row>
    <row r="54" customFormat="false" ht="15.75" hidden="false" customHeight="true" outlineLevel="0" collapsed="false">
      <c r="A54" s="166"/>
      <c r="B54" s="166" t="n">
        <v>1970</v>
      </c>
      <c r="C54" s="166" t="n">
        <f aca="false">COUNTIF(database!$H$2:$H$182,B54)</f>
        <v>12</v>
      </c>
      <c r="D54" s="166" t="n">
        <f aca="false">COUNTIFS(database!$H$2:$H$182,$B54,database!$U$2:$U$182,D$41)</f>
        <v>6</v>
      </c>
      <c r="E54" s="166" t="n">
        <f aca="false">COUNTIFS(database!$H$2:$H$182,$B54,database!$U$2:$U$182,E$41)</f>
        <v>0</v>
      </c>
      <c r="F54" s="166" t="n">
        <f aca="false">COUNTIFS(database!$H$2:$H$182,$B54,database!$U$2:$U$182,F$41)</f>
        <v>6</v>
      </c>
      <c r="G54" s="166" t="n">
        <f aca="false">COUNTIFS(database!$H$2:$H$182,$B54,database!$U$2:$U$182,G$41)</f>
        <v>0</v>
      </c>
      <c r="H54" s="166" t="n">
        <f aca="false">SUM(D$42:D54)</f>
        <v>54</v>
      </c>
      <c r="I54" s="166" t="n">
        <f aca="false">SUM(E$42:E54)</f>
        <v>6</v>
      </c>
      <c r="J54" s="166" t="n">
        <f aca="false">SUM(F$42:F54)</f>
        <v>45</v>
      </c>
      <c r="K54" s="166"/>
      <c r="L54" s="166" t="n">
        <f aca="false">SUM(G$42:G54)</f>
        <v>0</v>
      </c>
      <c r="M54" s="166"/>
      <c r="N54" s="166"/>
      <c r="O54" s="166"/>
      <c r="P54" s="166" t="n">
        <v>1970</v>
      </c>
      <c r="Q54" s="166" t="n">
        <f aca="false">COUNTIFS(database!$H$2:$H$182,$P54,database!$S$2:$S$182,Q$41)</f>
        <v>0</v>
      </c>
      <c r="R54" s="166" t="n">
        <f aca="false">COUNTIFS(database!$H$2:$H$182,$P54,database!$S$2:$S$182,R$41)</f>
        <v>2</v>
      </c>
      <c r="S54" s="166" t="n">
        <f aca="false">COUNTIFS(database!$H$2:$H$182,$P54,database!$S$2:$S$182,S$41)</f>
        <v>1</v>
      </c>
      <c r="T54" s="166" t="n">
        <f aca="false">COUNTIFS(database!$H$2:$H$182,$P54,database!$S$2:$S$182,T$41)</f>
        <v>3</v>
      </c>
      <c r="U54" s="166" t="n">
        <f aca="false">COUNTIFS(database!$H$2:$H$182,$P54,database!$S$2:$S$182,U$41)</f>
        <v>0</v>
      </c>
      <c r="V54" s="166" t="n">
        <f aca="false">COUNTIFS(database!$H$2:$H$182,$P54,database!$S$2:$S$182,V$41)</f>
        <v>2</v>
      </c>
      <c r="W54" s="166" t="n">
        <f aca="false">COUNTIFS(database!$H$2:$H$182,$P54,database!$S$2:$S$182,W$41)</f>
        <v>0</v>
      </c>
      <c r="X54" s="166" t="n">
        <f aca="false">COUNTIFS(database!$H$2:$H$182,$P54,database!$S$2:$S$182,X$41)</f>
        <v>1</v>
      </c>
      <c r="Y54" s="166" t="n">
        <f aca="false">COUNTIFS(database!$H$2:$H$182,$P54,database!$S$2:$S$182,Y$41)</f>
        <v>1</v>
      </c>
      <c r="Z54" s="166" t="n">
        <f aca="false">COUNTIFS(database!$H$2:$H$182,$P54,database!$S$2:$S$182,Z$41)</f>
        <v>1</v>
      </c>
      <c r="AA54" s="166" t="n">
        <f aca="false">COUNTIFS(database!$H$2:$H$182,$P54,database!$S$2:$S$182,AA$41)</f>
        <v>1</v>
      </c>
      <c r="AB54" s="166" t="n">
        <f aca="false">COUNTIFS(database!$H$2:$H$182,$P54,database!$S$2:$S$182,AB$41)</f>
        <v>0</v>
      </c>
      <c r="AC54" s="166" t="n">
        <f aca="false">COUNTIFS(database!$H$2:$H$182,$P54,database!$S$2:$S$182,AC$41)</f>
        <v>0</v>
      </c>
      <c r="AD54" s="173" t="n">
        <f aca="false">SUM(Q$42:Q54)</f>
        <v>13</v>
      </c>
      <c r="AE54" s="173" t="n">
        <f aca="false">SUM(R$42:R54)</f>
        <v>30</v>
      </c>
      <c r="AF54" s="173" t="n">
        <f aca="false">SUM(S$42:S54)</f>
        <v>2</v>
      </c>
      <c r="AG54" s="173" t="n">
        <f aca="false">SUM(T$42:T54)</f>
        <v>30</v>
      </c>
      <c r="AH54" s="173" t="n">
        <f aca="false">SUM(U$42:U54)</f>
        <v>0</v>
      </c>
      <c r="AI54" s="173" t="n">
        <f aca="false">SUM(V$42:V54)</f>
        <v>7</v>
      </c>
      <c r="AJ54" s="173" t="n">
        <f aca="false">SUM(W$42:W54)</f>
        <v>0</v>
      </c>
      <c r="AK54" s="173" t="n">
        <f aca="false">SUM(X$42:X54)</f>
        <v>6</v>
      </c>
      <c r="AL54" s="173" t="n">
        <f aca="false">SUM(Y$42:Y54)</f>
        <v>5</v>
      </c>
      <c r="AM54" s="173" t="n">
        <f aca="false">SUM(Z$42:Z54)</f>
        <v>4</v>
      </c>
      <c r="AN54" s="173" t="n">
        <f aca="false">SUM(AA$42:AA54)</f>
        <v>4</v>
      </c>
      <c r="AO54" s="173" t="n">
        <f aca="false">SUM(AB$42:AB54)</f>
        <v>0</v>
      </c>
      <c r="AP54" s="173" t="n">
        <f aca="false">SUM(AC$42:AC54)</f>
        <v>4</v>
      </c>
      <c r="AQ54" s="170" t="n">
        <f aca="false">COUNTIFS(database!$H$2:$H$182,$P54,database!$S$2:$S$182,AQ$41,database!$Z$2:$Z$182,"O")</f>
        <v>0</v>
      </c>
      <c r="AR54" s="170" t="n">
        <f aca="false">COUNTIFS(database!$H$2:$H$182,$P54,database!$S$2:$S$182,AR$41,database!$Z$2:$Z$182,"O")</f>
        <v>0</v>
      </c>
      <c r="AS54" s="170" t="n">
        <f aca="false">COUNTIFS(database!$H$2:$H$182,$P54,database!$S$2:$S$182,AS$41,database!$Z$2:$Z$182,"O")</f>
        <v>0</v>
      </c>
      <c r="AT54" s="170" t="n">
        <f aca="false">COUNTIFS(database!$H$2:$H$182,$P54,database!$S$2:$S$182,AT$41,database!$Z$2:$Z$182,"O")</f>
        <v>0</v>
      </c>
      <c r="AU54" s="170" t="n">
        <f aca="false">COUNTIFS(database!$H$2:$H$182,$P54,database!$S$2:$S$182,AU$41,database!$Z$2:$Z$182,"O")</f>
        <v>0</v>
      </c>
      <c r="AV54" s="170" t="n">
        <f aca="false">COUNTIFS(database!$H$2:$H$182,$P54,database!$S$2:$S$182,AV$41,database!$Z$2:$Z$182,"O")</f>
        <v>0</v>
      </c>
      <c r="AW54" s="170" t="n">
        <f aca="false">COUNTIFS(database!$H$2:$H$182,$P54,database!$S$2:$S$182,AW$41,database!$Z$2:$Z$182,"O")</f>
        <v>0</v>
      </c>
      <c r="AX54" s="170" t="n">
        <f aca="false">COUNTIFS(database!$H$2:$H$182,$P54,database!$S$2:$S$182,AX$41,database!$Z$2:$Z$182,"O")</f>
        <v>0</v>
      </c>
      <c r="AY54" s="170" t="n">
        <f aca="false">COUNTIFS(database!$H$2:$H$182,$P54,database!$S$2:$S$182,AY$41,database!$Z$2:$Z$182,"O")</f>
        <v>0</v>
      </c>
      <c r="AZ54" s="170" t="n">
        <f aca="false">COUNTIFS(database!$H$2:$H$182,$P54,database!$S$2:$S$182,AZ$41,database!$Z$2:$Z$182,"O")</f>
        <v>0</v>
      </c>
      <c r="BA54" s="170" t="n">
        <f aca="false">COUNTIFS(database!$H$2:$H$182,$P54,database!$S$2:$S$182,BA$41,database!$Z$2:$Z$182,"O")</f>
        <v>0</v>
      </c>
      <c r="BB54" s="170" t="n">
        <f aca="false">COUNTIFS(database!$H$2:$H$182,$P54,database!$S$2:$S$182,BB$41,database!$Z$2:$Z$182,"O")</f>
        <v>0</v>
      </c>
      <c r="BC54" s="170" t="n">
        <f aca="false">COUNTIFS(database!$H$2:$H$182,$P54,database!$S$2:$S$182,BC$41,database!$Z$2:$Z$182,"O")</f>
        <v>0</v>
      </c>
      <c r="BD54" s="171" t="n">
        <f aca="false">SUM(AQ$42:AQ54)</f>
        <v>0</v>
      </c>
      <c r="BE54" s="171" t="n">
        <f aca="false">SUM(AR$42:AR54)</f>
        <v>0</v>
      </c>
      <c r="BF54" s="171" t="n">
        <f aca="false">SUM(AS$42:AS54)</f>
        <v>0</v>
      </c>
      <c r="BG54" s="171" t="n">
        <f aca="false">SUM(AT$42:AT54)</f>
        <v>0</v>
      </c>
      <c r="BH54" s="171" t="n">
        <f aca="false">SUM(AU$42:AU54)</f>
        <v>0</v>
      </c>
      <c r="BI54" s="171" t="n">
        <f aca="false">SUM(AV$42:AV54)</f>
        <v>0</v>
      </c>
      <c r="BJ54" s="171" t="n">
        <f aca="false">SUM(AW$42:AW54)</f>
        <v>0</v>
      </c>
      <c r="BK54" s="171" t="n">
        <f aca="false">SUM(AX$42:AX54)</f>
        <v>0</v>
      </c>
      <c r="BL54" s="171" t="n">
        <f aca="false">SUM(AY$42:AY54)</f>
        <v>0</v>
      </c>
      <c r="BM54" s="171" t="n">
        <f aca="false">SUM(AZ$42:AZ54)</f>
        <v>0</v>
      </c>
      <c r="BN54" s="171" t="n">
        <f aca="false">SUM(BA$42:BA54)</f>
        <v>0</v>
      </c>
      <c r="BO54" s="171" t="n">
        <f aca="false">SUM(BB$42:BB54)</f>
        <v>0</v>
      </c>
      <c r="BP54" s="171" t="n">
        <f aca="false">SUM(BC$42:BC54)</f>
        <v>0</v>
      </c>
      <c r="BQ54" s="172" t="n">
        <f aca="false">COUNTIFS(database!$H$2:$H$182,$P54,database!$S$2:$S$182,BQ$41,database!$Z$2:$Z$182,"S")</f>
        <v>0</v>
      </c>
      <c r="BR54" s="172" t="n">
        <f aca="false">COUNTIFS(database!$H$2:$H$182,$P54,database!$S$2:$S$182,BR$41,database!$Z$2:$Z$182,"S")</f>
        <v>0</v>
      </c>
      <c r="BS54" s="172" t="n">
        <f aca="false">COUNTIFS(database!$H$2:$H$182,$P54,database!$S$2:$S$182,BS$41,database!$Z$2:$Z$182,"S")</f>
        <v>1</v>
      </c>
      <c r="BT54" s="172" t="n">
        <f aca="false">COUNTIFS(database!$H$2:$H$182,$P54,database!$S$2:$S$182,BT$41,database!$Z$2:$Z$182,"S")</f>
        <v>2</v>
      </c>
      <c r="BU54" s="172" t="n">
        <f aca="false">COUNTIFS(database!$H$2:$H$182,$P54,database!$S$2:$S$182,BU$41,database!$Z$2:$Z$182,"S")</f>
        <v>0</v>
      </c>
      <c r="BV54" s="172" t="n">
        <f aca="false">COUNTIFS(database!$H$2:$H$182,$P54,database!$S$2:$S$182,BV$41,database!$Z$2:$Z$182,"S")</f>
        <v>1</v>
      </c>
      <c r="BW54" s="172" t="n">
        <f aca="false">COUNTIFS(database!$H$2:$H$182,$P54,database!$S$2:$S$182,BW$41,database!$Z$2:$Z$182,"S")</f>
        <v>0</v>
      </c>
      <c r="BX54" s="172" t="n">
        <f aca="false">COUNTIFS(database!$H$2:$H$182,$P54,database!$S$2:$S$182,BX$41,database!$Z$2:$Z$182,"S")</f>
        <v>0</v>
      </c>
      <c r="BY54" s="172" t="n">
        <f aca="false">COUNTIFS(database!$H$2:$H$182,$P54,database!$S$2:$S$182,BY$41,database!$Z$2:$Z$182,"S")</f>
        <v>0</v>
      </c>
      <c r="BZ54" s="171" t="n">
        <f aca="false">SUM(BQ$42:BQ54)</f>
        <v>6</v>
      </c>
      <c r="CA54" s="171" t="n">
        <f aca="false">SUM(BR$42:BR54)</f>
        <v>10</v>
      </c>
      <c r="CB54" s="171" t="n">
        <f aca="false">SUM(BS$42:BS54)</f>
        <v>1</v>
      </c>
      <c r="CC54" s="171" t="n">
        <f aca="false">SUM(BT$42:BT54)</f>
        <v>15</v>
      </c>
      <c r="CD54" s="171" t="n">
        <f aca="false">SUM(BU$42:BU54)</f>
        <v>1</v>
      </c>
      <c r="CE54" s="171" t="n">
        <f aca="false">SUM(BV$42:BV54)</f>
        <v>2</v>
      </c>
      <c r="CF54" s="171" t="n">
        <f aca="false">SUM(BW$42:BW54)</f>
        <v>2</v>
      </c>
      <c r="CG54" s="171" t="n">
        <f aca="false">SUM(BX$42:BX54)</f>
        <v>3</v>
      </c>
      <c r="CH54" s="171" t="n">
        <f aca="false">SUM(BY$42:BY54)</f>
        <v>0</v>
      </c>
    </row>
    <row r="55" customFormat="false" ht="15.75" hidden="false" customHeight="true" outlineLevel="0" collapsed="false">
      <c r="A55" s="166"/>
      <c r="B55" s="166" t="n">
        <v>1971</v>
      </c>
      <c r="C55" s="166" t="n">
        <f aca="false">COUNTIF(database!$H$2:$H$182,B55)</f>
        <v>13</v>
      </c>
      <c r="D55" s="166" t="n">
        <f aca="false">COUNTIFS(database!$H$2:$H$182,$B55,database!$U$2:$U$182,D$41)</f>
        <v>2</v>
      </c>
      <c r="E55" s="166" t="n">
        <f aca="false">COUNTIFS(database!$H$2:$H$182,$B55,database!$U$2:$U$182,E$41)</f>
        <v>0</v>
      </c>
      <c r="F55" s="166" t="n">
        <f aca="false">COUNTIFS(database!$H$2:$H$182,$B55,database!$U$2:$U$182,F$41)</f>
        <v>11</v>
      </c>
      <c r="G55" s="166" t="n">
        <f aca="false">COUNTIFS(database!$H$2:$H$182,$B55,database!$U$2:$U$182,G$41)</f>
        <v>0</v>
      </c>
      <c r="H55" s="166" t="n">
        <f aca="false">SUM(D$42:D55)</f>
        <v>56</v>
      </c>
      <c r="I55" s="166" t="n">
        <f aca="false">SUM(E$42:E55)</f>
        <v>6</v>
      </c>
      <c r="J55" s="166" t="n">
        <f aca="false">SUM(F$42:F55)</f>
        <v>56</v>
      </c>
      <c r="K55" s="166"/>
      <c r="L55" s="166" t="n">
        <f aca="false">SUM(G$42:G55)</f>
        <v>0</v>
      </c>
      <c r="M55" s="166"/>
      <c r="N55" s="166"/>
      <c r="O55" s="166"/>
      <c r="P55" s="166" t="n">
        <v>1971</v>
      </c>
      <c r="Q55" s="166" t="n">
        <f aca="false">COUNTIFS(database!$H$2:$H$182,$P55,database!$S$2:$S$182,Q$41)</f>
        <v>0</v>
      </c>
      <c r="R55" s="166" t="n">
        <f aca="false">COUNTIFS(database!$H$2:$H$182,$P55,database!$S$2:$S$182,R$41)</f>
        <v>2</v>
      </c>
      <c r="S55" s="166" t="n">
        <f aca="false">COUNTIFS(database!$H$2:$H$182,$P55,database!$S$2:$S$182,S$41)</f>
        <v>0</v>
      </c>
      <c r="T55" s="166" t="n">
        <f aca="false">COUNTIFS(database!$H$2:$H$182,$P55,database!$S$2:$S$182,T$41)</f>
        <v>1</v>
      </c>
      <c r="U55" s="166" t="n">
        <f aca="false">COUNTIFS(database!$H$2:$H$182,$P55,database!$S$2:$S$182,U$41)</f>
        <v>0</v>
      </c>
      <c r="V55" s="166" t="n">
        <f aca="false">COUNTIFS(database!$H$2:$H$182,$P55,database!$S$2:$S$182,V$41)</f>
        <v>1</v>
      </c>
      <c r="W55" s="166" t="n">
        <f aca="false">COUNTIFS(database!$H$2:$H$182,$P55,database!$S$2:$S$182,W$41)</f>
        <v>0</v>
      </c>
      <c r="X55" s="166" t="n">
        <f aca="false">COUNTIFS(database!$H$2:$H$182,$P55,database!$S$2:$S$182,X$41)</f>
        <v>2</v>
      </c>
      <c r="Y55" s="166" t="n">
        <f aca="false">COUNTIFS(database!$H$2:$H$182,$P55,database!$S$2:$S$182,Y$41)</f>
        <v>2</v>
      </c>
      <c r="Z55" s="166" t="n">
        <f aca="false">COUNTIFS(database!$H$2:$H$182,$P55,database!$S$2:$S$182,Z$41)</f>
        <v>2</v>
      </c>
      <c r="AA55" s="166" t="n">
        <f aca="false">COUNTIFS(database!$H$2:$H$182,$P55,database!$S$2:$S$182,AA$41)</f>
        <v>2</v>
      </c>
      <c r="AB55" s="166" t="n">
        <f aca="false">COUNTIFS(database!$H$2:$H$182,$P55,database!$S$2:$S$182,AB$41)</f>
        <v>1</v>
      </c>
      <c r="AC55" s="166" t="n">
        <f aca="false">COUNTIFS(database!$H$2:$H$182,$P55,database!$S$2:$S$182,AC$41)</f>
        <v>0</v>
      </c>
      <c r="AD55" s="173" t="n">
        <f aca="false">SUM(Q$42:Q55)</f>
        <v>13</v>
      </c>
      <c r="AE55" s="173" t="n">
        <f aca="false">SUM(R$42:R55)</f>
        <v>32</v>
      </c>
      <c r="AF55" s="173" t="n">
        <f aca="false">SUM(S$42:S55)</f>
        <v>2</v>
      </c>
      <c r="AG55" s="173" t="n">
        <f aca="false">SUM(T$42:T55)</f>
        <v>31</v>
      </c>
      <c r="AH55" s="173" t="n">
        <f aca="false">SUM(U$42:U55)</f>
        <v>0</v>
      </c>
      <c r="AI55" s="173" t="n">
        <f aca="false">SUM(V$42:V55)</f>
        <v>8</v>
      </c>
      <c r="AJ55" s="173" t="n">
        <f aca="false">SUM(W$42:W55)</f>
        <v>0</v>
      </c>
      <c r="AK55" s="173" t="n">
        <f aca="false">SUM(X$42:X55)</f>
        <v>8</v>
      </c>
      <c r="AL55" s="173" t="n">
        <f aca="false">SUM(Y$42:Y55)</f>
        <v>7</v>
      </c>
      <c r="AM55" s="173" t="n">
        <f aca="false">SUM(Z$42:Z55)</f>
        <v>6</v>
      </c>
      <c r="AN55" s="173" t="n">
        <f aca="false">SUM(AA$42:AA55)</f>
        <v>6</v>
      </c>
      <c r="AO55" s="173" t="n">
        <f aca="false">SUM(AB$42:AB55)</f>
        <v>1</v>
      </c>
      <c r="AP55" s="173" t="n">
        <f aca="false">SUM(AC$42:AC55)</f>
        <v>4</v>
      </c>
      <c r="AQ55" s="170" t="n">
        <f aca="false">COUNTIFS(database!$H$2:$H$182,$P55,database!$S$2:$S$182,AQ$41,database!$Z$2:$Z$182,"O")</f>
        <v>0</v>
      </c>
      <c r="AR55" s="170" t="n">
        <f aca="false">COUNTIFS(database!$H$2:$H$182,$P55,database!$S$2:$S$182,AR$41,database!$Z$2:$Z$182,"O")</f>
        <v>0</v>
      </c>
      <c r="AS55" s="170" t="n">
        <f aca="false">COUNTIFS(database!$H$2:$H$182,$P55,database!$S$2:$S$182,AS$41,database!$Z$2:$Z$182,"O")</f>
        <v>0</v>
      </c>
      <c r="AT55" s="170" t="n">
        <f aca="false">COUNTIFS(database!$H$2:$H$182,$P55,database!$S$2:$S$182,AT$41,database!$Z$2:$Z$182,"O")</f>
        <v>0</v>
      </c>
      <c r="AU55" s="170" t="n">
        <f aca="false">COUNTIFS(database!$H$2:$H$182,$P55,database!$S$2:$S$182,AU$41,database!$Z$2:$Z$182,"O")</f>
        <v>0</v>
      </c>
      <c r="AV55" s="170" t="n">
        <f aca="false">COUNTIFS(database!$H$2:$H$182,$P55,database!$S$2:$S$182,AV$41,database!$Z$2:$Z$182,"O")</f>
        <v>0</v>
      </c>
      <c r="AW55" s="170" t="n">
        <f aca="false">COUNTIFS(database!$H$2:$H$182,$P55,database!$S$2:$S$182,AW$41,database!$Z$2:$Z$182,"O")</f>
        <v>0</v>
      </c>
      <c r="AX55" s="170" t="n">
        <f aca="false">COUNTIFS(database!$H$2:$H$182,$P55,database!$S$2:$S$182,AX$41,database!$Z$2:$Z$182,"O")</f>
        <v>0</v>
      </c>
      <c r="AY55" s="170" t="n">
        <f aca="false">COUNTIFS(database!$H$2:$H$182,$P55,database!$S$2:$S$182,AY$41,database!$Z$2:$Z$182,"O")</f>
        <v>0</v>
      </c>
      <c r="AZ55" s="170" t="n">
        <f aca="false">COUNTIFS(database!$H$2:$H$182,$P55,database!$S$2:$S$182,AZ$41,database!$Z$2:$Z$182,"O")</f>
        <v>0</v>
      </c>
      <c r="BA55" s="170" t="n">
        <f aca="false">COUNTIFS(database!$H$2:$H$182,$P55,database!$S$2:$S$182,BA$41,database!$Z$2:$Z$182,"O")</f>
        <v>0</v>
      </c>
      <c r="BB55" s="170" t="n">
        <f aca="false">COUNTIFS(database!$H$2:$H$182,$P55,database!$S$2:$S$182,BB$41,database!$Z$2:$Z$182,"O")</f>
        <v>0</v>
      </c>
      <c r="BC55" s="170" t="n">
        <f aca="false">COUNTIFS(database!$H$2:$H$182,$P55,database!$S$2:$S$182,BC$41,database!$Z$2:$Z$182,"O")</f>
        <v>0</v>
      </c>
      <c r="BD55" s="171" t="n">
        <f aca="false">SUM(AQ$42:AQ55)</f>
        <v>0</v>
      </c>
      <c r="BE55" s="171" t="n">
        <f aca="false">SUM(AR$42:AR55)</f>
        <v>0</v>
      </c>
      <c r="BF55" s="171" t="n">
        <f aca="false">SUM(AS$42:AS55)</f>
        <v>0</v>
      </c>
      <c r="BG55" s="171" t="n">
        <f aca="false">SUM(AT$42:AT55)</f>
        <v>0</v>
      </c>
      <c r="BH55" s="171" t="n">
        <f aca="false">SUM(AU$42:AU55)</f>
        <v>0</v>
      </c>
      <c r="BI55" s="171" t="n">
        <f aca="false">SUM(AV$42:AV55)</f>
        <v>0</v>
      </c>
      <c r="BJ55" s="171" t="n">
        <f aca="false">SUM(AW$42:AW55)</f>
        <v>0</v>
      </c>
      <c r="BK55" s="171" t="n">
        <f aca="false">SUM(AX$42:AX55)</f>
        <v>0</v>
      </c>
      <c r="BL55" s="171" t="n">
        <f aca="false">SUM(AY$42:AY55)</f>
        <v>0</v>
      </c>
      <c r="BM55" s="171" t="n">
        <f aca="false">SUM(AZ$42:AZ55)</f>
        <v>0</v>
      </c>
      <c r="BN55" s="171" t="n">
        <f aca="false">SUM(BA$42:BA55)</f>
        <v>0</v>
      </c>
      <c r="BO55" s="171" t="n">
        <f aca="false">SUM(BB$42:BB55)</f>
        <v>0</v>
      </c>
      <c r="BP55" s="171" t="n">
        <f aca="false">SUM(BC$42:BC55)</f>
        <v>0</v>
      </c>
      <c r="BQ55" s="172" t="n">
        <f aca="false">COUNTIFS(database!$H$2:$H$182,$P55,database!$S$2:$S$182,BQ$41,database!$Z$2:$Z$182,"S")</f>
        <v>0</v>
      </c>
      <c r="BR55" s="172" t="n">
        <f aca="false">COUNTIFS(database!$H$2:$H$182,$P55,database!$S$2:$S$182,BR$41,database!$Z$2:$Z$182,"S")</f>
        <v>2</v>
      </c>
      <c r="BS55" s="172" t="n">
        <f aca="false">COUNTIFS(database!$H$2:$H$182,$P55,database!$S$2:$S$182,BS$41,database!$Z$2:$Z$182,"S")</f>
        <v>0</v>
      </c>
      <c r="BT55" s="172" t="n">
        <f aca="false">COUNTIFS(database!$H$2:$H$182,$P55,database!$S$2:$S$182,BT$41,database!$Z$2:$Z$182,"S")</f>
        <v>1</v>
      </c>
      <c r="BU55" s="172" t="n">
        <f aca="false">COUNTIFS(database!$H$2:$H$182,$P55,database!$S$2:$S$182,BU$41,database!$Z$2:$Z$182,"S")</f>
        <v>1</v>
      </c>
      <c r="BV55" s="172" t="n">
        <f aca="false">COUNTIFS(database!$H$2:$H$182,$P55,database!$S$2:$S$182,BV$41,database!$Z$2:$Z$182,"S")</f>
        <v>2</v>
      </c>
      <c r="BW55" s="172" t="n">
        <f aca="false">COUNTIFS(database!$H$2:$H$182,$P55,database!$S$2:$S$182,BW$41,database!$Z$2:$Z$182,"S")</f>
        <v>2</v>
      </c>
      <c r="BX55" s="172" t="n">
        <f aca="false">COUNTIFS(database!$H$2:$H$182,$P55,database!$S$2:$S$182,BX$41,database!$Z$2:$Z$182,"S")</f>
        <v>2</v>
      </c>
      <c r="BY55" s="172" t="n">
        <f aca="false">COUNTIFS(database!$H$2:$H$182,$P55,database!$S$2:$S$182,BY$41,database!$Z$2:$Z$182,"S")</f>
        <v>1</v>
      </c>
      <c r="BZ55" s="171" t="n">
        <f aca="false">SUM(BQ$42:BQ55)</f>
        <v>6</v>
      </c>
      <c r="CA55" s="171" t="n">
        <f aca="false">SUM(BR$42:BR55)</f>
        <v>12</v>
      </c>
      <c r="CB55" s="171" t="n">
        <f aca="false">SUM(BS$42:BS55)</f>
        <v>1</v>
      </c>
      <c r="CC55" s="171" t="n">
        <f aca="false">SUM(BT$42:BT55)</f>
        <v>16</v>
      </c>
      <c r="CD55" s="171" t="n">
        <f aca="false">SUM(BU$42:BU55)</f>
        <v>2</v>
      </c>
      <c r="CE55" s="171" t="n">
        <f aca="false">SUM(BV$42:BV55)</f>
        <v>4</v>
      </c>
      <c r="CF55" s="171" t="n">
        <f aca="false">SUM(BW$42:BW55)</f>
        <v>4</v>
      </c>
      <c r="CG55" s="171" t="n">
        <f aca="false">SUM(BX$42:BX55)</f>
        <v>5</v>
      </c>
      <c r="CH55" s="171" t="n">
        <f aca="false">SUM(BY$42:BY55)</f>
        <v>1</v>
      </c>
    </row>
    <row r="56" customFormat="false" ht="15.75" hidden="false" customHeight="true" outlineLevel="0" collapsed="false">
      <c r="A56" s="166"/>
      <c r="B56" s="166" t="n">
        <v>1972</v>
      </c>
      <c r="C56" s="166" t="n">
        <f aca="false">COUNTIF(database!$H$2:$H$182,B56)</f>
        <v>14</v>
      </c>
      <c r="D56" s="166" t="n">
        <f aca="false">COUNTIFS(database!$H$2:$H$182,$B56,database!$U$2:$U$182,D$41)</f>
        <v>1</v>
      </c>
      <c r="E56" s="166" t="n">
        <f aca="false">COUNTIFS(database!$H$2:$H$182,$B56,database!$U$2:$U$182,E$41)</f>
        <v>1</v>
      </c>
      <c r="F56" s="166" t="n">
        <f aca="false">COUNTIFS(database!$H$2:$H$182,$B56,database!$U$2:$U$182,F$41)</f>
        <v>12</v>
      </c>
      <c r="G56" s="166" t="n">
        <f aca="false">COUNTIFS(database!$H$2:$H$182,$B56,database!$U$2:$U$182,G$41)</f>
        <v>0</v>
      </c>
      <c r="H56" s="166" t="n">
        <f aca="false">SUM(D$42:D56)</f>
        <v>57</v>
      </c>
      <c r="I56" s="166" t="n">
        <f aca="false">SUM(E$42:E56)</f>
        <v>7</v>
      </c>
      <c r="J56" s="166" t="n">
        <f aca="false">SUM(F$42:F56)</f>
        <v>68</v>
      </c>
      <c r="K56" s="166"/>
      <c r="L56" s="166" t="n">
        <f aca="false">SUM(G$42:G56)</f>
        <v>0</v>
      </c>
      <c r="M56" s="166"/>
      <c r="N56" s="166"/>
      <c r="O56" s="166"/>
      <c r="P56" s="166" t="n">
        <v>1972</v>
      </c>
      <c r="Q56" s="166" t="n">
        <f aca="false">COUNTIFS(database!$H$2:$H$182,$P56,database!$S$2:$S$182,Q$41)</f>
        <v>0</v>
      </c>
      <c r="R56" s="166" t="n">
        <f aca="false">COUNTIFS(database!$H$2:$H$182,$P56,database!$S$2:$S$182,R$41)</f>
        <v>1</v>
      </c>
      <c r="S56" s="166" t="n">
        <f aca="false">COUNTIFS(database!$H$2:$H$182,$P56,database!$S$2:$S$182,S$41)</f>
        <v>0</v>
      </c>
      <c r="T56" s="166" t="n">
        <f aca="false">COUNTIFS(database!$H$2:$H$182,$P56,database!$S$2:$S$182,T$41)</f>
        <v>1</v>
      </c>
      <c r="U56" s="166" t="n">
        <f aca="false">COUNTIFS(database!$H$2:$H$182,$P56,database!$S$2:$S$182,U$41)</f>
        <v>0</v>
      </c>
      <c r="V56" s="166" t="n">
        <f aca="false">COUNTIFS(database!$H$2:$H$182,$P56,database!$S$2:$S$182,V$41)</f>
        <v>1</v>
      </c>
      <c r="W56" s="166" t="n">
        <f aca="false">COUNTIFS(database!$H$2:$H$182,$P56,database!$S$2:$S$182,W$41)</f>
        <v>0</v>
      </c>
      <c r="X56" s="166" t="n">
        <f aca="false">COUNTIFS(database!$H$2:$H$182,$P56,database!$S$2:$S$182,X$41)</f>
        <v>2</v>
      </c>
      <c r="Y56" s="166" t="n">
        <f aca="false">COUNTIFS(database!$H$2:$H$182,$P56,database!$S$2:$S$182,Y$41)</f>
        <v>3</v>
      </c>
      <c r="Z56" s="166" t="n">
        <f aca="false">COUNTIFS(database!$H$2:$H$182,$P56,database!$S$2:$S$182,Z$41)</f>
        <v>2</v>
      </c>
      <c r="AA56" s="166" t="n">
        <f aca="false">COUNTIFS(database!$H$2:$H$182,$P56,database!$S$2:$S$182,AA$41)</f>
        <v>2</v>
      </c>
      <c r="AB56" s="166" t="n">
        <f aca="false">COUNTIFS(database!$H$2:$H$182,$P56,database!$S$2:$S$182,AB$41)</f>
        <v>2</v>
      </c>
      <c r="AC56" s="166" t="n">
        <f aca="false">COUNTIFS(database!$H$2:$H$182,$P56,database!$S$2:$S$182,AC$41)</f>
        <v>0</v>
      </c>
      <c r="AD56" s="173" t="n">
        <f aca="false">SUM(Q$42:Q56)</f>
        <v>13</v>
      </c>
      <c r="AE56" s="173" t="n">
        <f aca="false">SUM(R$42:R56)</f>
        <v>33</v>
      </c>
      <c r="AF56" s="173" t="n">
        <f aca="false">SUM(S$42:S56)</f>
        <v>2</v>
      </c>
      <c r="AG56" s="173" t="n">
        <f aca="false">SUM(T$42:T56)</f>
        <v>32</v>
      </c>
      <c r="AH56" s="173" t="n">
        <f aca="false">SUM(U$42:U56)</f>
        <v>0</v>
      </c>
      <c r="AI56" s="173" t="n">
        <f aca="false">SUM(V$42:V56)</f>
        <v>9</v>
      </c>
      <c r="AJ56" s="173" t="n">
        <f aca="false">SUM(W$42:W56)</f>
        <v>0</v>
      </c>
      <c r="AK56" s="173" t="n">
        <f aca="false">SUM(X$42:X56)</f>
        <v>10</v>
      </c>
      <c r="AL56" s="173" t="n">
        <f aca="false">SUM(Y$42:Y56)</f>
        <v>10</v>
      </c>
      <c r="AM56" s="173" t="n">
        <f aca="false">SUM(Z$42:Z56)</f>
        <v>8</v>
      </c>
      <c r="AN56" s="173" t="n">
        <f aca="false">SUM(AA$42:AA56)</f>
        <v>8</v>
      </c>
      <c r="AO56" s="173" t="n">
        <f aca="false">SUM(AB$42:AB56)</f>
        <v>3</v>
      </c>
      <c r="AP56" s="173" t="n">
        <f aca="false">SUM(AC$42:AC56)</f>
        <v>4</v>
      </c>
      <c r="AQ56" s="170" t="n">
        <f aca="false">COUNTIFS(database!$H$2:$H$182,$P56,database!$S$2:$S$182,AQ$41,database!$Z$2:$Z$182,"O")</f>
        <v>0</v>
      </c>
      <c r="AR56" s="170" t="n">
        <f aca="false">COUNTIFS(database!$H$2:$H$182,$P56,database!$S$2:$S$182,AR$41,database!$Z$2:$Z$182,"O")</f>
        <v>0</v>
      </c>
      <c r="AS56" s="170" t="n">
        <f aca="false">COUNTIFS(database!$H$2:$H$182,$P56,database!$S$2:$S$182,AS$41,database!$Z$2:$Z$182,"O")</f>
        <v>0</v>
      </c>
      <c r="AT56" s="170" t="n">
        <f aca="false">COUNTIFS(database!$H$2:$H$182,$P56,database!$S$2:$S$182,AT$41,database!$Z$2:$Z$182,"O")</f>
        <v>0</v>
      </c>
      <c r="AU56" s="170" t="n">
        <f aca="false">COUNTIFS(database!$H$2:$H$182,$P56,database!$S$2:$S$182,AU$41,database!$Z$2:$Z$182,"O")</f>
        <v>0</v>
      </c>
      <c r="AV56" s="170" t="n">
        <f aca="false">COUNTIFS(database!$H$2:$H$182,$P56,database!$S$2:$S$182,AV$41,database!$Z$2:$Z$182,"O")</f>
        <v>0</v>
      </c>
      <c r="AW56" s="170" t="n">
        <f aca="false">COUNTIFS(database!$H$2:$H$182,$P56,database!$S$2:$S$182,AW$41,database!$Z$2:$Z$182,"O")</f>
        <v>0</v>
      </c>
      <c r="AX56" s="170" t="n">
        <f aca="false">COUNTIFS(database!$H$2:$H$182,$P56,database!$S$2:$S$182,AX$41,database!$Z$2:$Z$182,"O")</f>
        <v>0</v>
      </c>
      <c r="AY56" s="170" t="n">
        <f aca="false">COUNTIFS(database!$H$2:$H$182,$P56,database!$S$2:$S$182,AY$41,database!$Z$2:$Z$182,"O")</f>
        <v>0</v>
      </c>
      <c r="AZ56" s="170" t="n">
        <f aca="false">COUNTIFS(database!$H$2:$H$182,$P56,database!$S$2:$S$182,AZ$41,database!$Z$2:$Z$182,"O")</f>
        <v>0</v>
      </c>
      <c r="BA56" s="170" t="n">
        <f aca="false">COUNTIFS(database!$H$2:$H$182,$P56,database!$S$2:$S$182,BA$41,database!$Z$2:$Z$182,"O")</f>
        <v>1</v>
      </c>
      <c r="BB56" s="170" t="n">
        <f aca="false">COUNTIFS(database!$H$2:$H$182,$P56,database!$S$2:$S$182,BB$41,database!$Z$2:$Z$182,"O")</f>
        <v>0</v>
      </c>
      <c r="BC56" s="170" t="n">
        <f aca="false">COUNTIFS(database!$H$2:$H$182,$P56,database!$S$2:$S$182,BC$41,database!$Z$2:$Z$182,"O")</f>
        <v>0</v>
      </c>
      <c r="BD56" s="171" t="n">
        <f aca="false">SUM(AQ$42:AQ56)</f>
        <v>0</v>
      </c>
      <c r="BE56" s="171" t="n">
        <f aca="false">SUM(AR$42:AR56)</f>
        <v>0</v>
      </c>
      <c r="BF56" s="171" t="n">
        <f aca="false">SUM(AS$42:AS56)</f>
        <v>0</v>
      </c>
      <c r="BG56" s="171" t="n">
        <f aca="false">SUM(AT$42:AT56)</f>
        <v>0</v>
      </c>
      <c r="BH56" s="171" t="n">
        <f aca="false">SUM(AU$42:AU56)</f>
        <v>0</v>
      </c>
      <c r="BI56" s="171" t="n">
        <f aca="false">SUM(AV$42:AV56)</f>
        <v>0</v>
      </c>
      <c r="BJ56" s="171" t="n">
        <f aca="false">SUM(AW$42:AW56)</f>
        <v>0</v>
      </c>
      <c r="BK56" s="171" t="n">
        <f aca="false">SUM(AX$42:AX56)</f>
        <v>0</v>
      </c>
      <c r="BL56" s="171" t="n">
        <f aca="false">SUM(AY$42:AY56)</f>
        <v>0</v>
      </c>
      <c r="BM56" s="171" t="n">
        <f aca="false">SUM(AZ$42:AZ56)</f>
        <v>0</v>
      </c>
      <c r="BN56" s="171" t="n">
        <f aca="false">SUM(BA$42:BA56)</f>
        <v>1</v>
      </c>
      <c r="BO56" s="171" t="n">
        <f aca="false">SUM(BB$42:BB56)</f>
        <v>0</v>
      </c>
      <c r="BP56" s="171" t="n">
        <f aca="false">SUM(BC$42:BC56)</f>
        <v>0</v>
      </c>
      <c r="BQ56" s="172" t="n">
        <f aca="false">COUNTIFS(database!$H$2:$H$182,$P56,database!$S$2:$S$182,BQ$41,database!$Z$2:$Z$182,"S")</f>
        <v>0</v>
      </c>
      <c r="BR56" s="172" t="n">
        <f aca="false">COUNTIFS(database!$H$2:$H$182,$P56,database!$S$2:$S$182,BR$41,database!$Z$2:$Z$182,"S")</f>
        <v>1</v>
      </c>
      <c r="BS56" s="172" t="n">
        <f aca="false">COUNTIFS(database!$H$2:$H$182,$P56,database!$S$2:$S$182,BS$41,database!$Z$2:$Z$182,"S")</f>
        <v>0</v>
      </c>
      <c r="BT56" s="172" t="n">
        <f aca="false">COUNTIFS(database!$H$2:$H$182,$P56,database!$S$2:$S$182,BT$41,database!$Z$2:$Z$182,"S")</f>
        <v>1</v>
      </c>
      <c r="BU56" s="172" t="n">
        <f aca="false">COUNTIFS(database!$H$2:$H$182,$P56,database!$S$2:$S$182,BU$41,database!$Z$2:$Z$182,"S")</f>
        <v>0</v>
      </c>
      <c r="BV56" s="172" t="n">
        <f aca="false">COUNTIFS(database!$H$2:$H$182,$P56,database!$S$2:$S$182,BV$41,database!$Z$2:$Z$182,"S")</f>
        <v>2</v>
      </c>
      <c r="BW56" s="172" t="n">
        <f aca="false">COUNTIFS(database!$H$2:$H$182,$P56,database!$S$2:$S$182,BW$41,database!$Z$2:$Z$182,"S")</f>
        <v>2</v>
      </c>
      <c r="BX56" s="172" t="n">
        <f aca="false">COUNTIFS(database!$H$2:$H$182,$P56,database!$S$2:$S$182,BX$41,database!$Z$2:$Z$182,"S")</f>
        <v>1</v>
      </c>
      <c r="BY56" s="172" t="n">
        <f aca="false">COUNTIFS(database!$H$2:$H$182,$P56,database!$S$2:$S$182,BY$41,database!$Z$2:$Z$182,"S")</f>
        <v>2</v>
      </c>
      <c r="BZ56" s="171" t="n">
        <f aca="false">SUM(BQ$42:BQ56)</f>
        <v>6</v>
      </c>
      <c r="CA56" s="171" t="n">
        <f aca="false">SUM(BR$42:BR56)</f>
        <v>13</v>
      </c>
      <c r="CB56" s="171" t="n">
        <f aca="false">SUM(BS$42:BS56)</f>
        <v>1</v>
      </c>
      <c r="CC56" s="171" t="n">
        <f aca="false">SUM(BT$42:BT56)</f>
        <v>17</v>
      </c>
      <c r="CD56" s="171" t="n">
        <f aca="false">SUM(BU$42:BU56)</f>
        <v>2</v>
      </c>
      <c r="CE56" s="171" t="n">
        <f aca="false">SUM(BV$42:BV56)</f>
        <v>6</v>
      </c>
      <c r="CF56" s="171" t="n">
        <f aca="false">SUM(BW$42:BW56)</f>
        <v>6</v>
      </c>
      <c r="CG56" s="171" t="n">
        <f aca="false">SUM(BX$42:BX56)</f>
        <v>6</v>
      </c>
      <c r="CH56" s="171" t="n">
        <f aca="false">SUM(BY$42:BY56)</f>
        <v>3</v>
      </c>
    </row>
    <row r="57" customFormat="false" ht="15.75" hidden="false" customHeight="true" outlineLevel="0" collapsed="false">
      <c r="A57" s="166"/>
      <c r="B57" s="166" t="n">
        <v>1973</v>
      </c>
      <c r="C57" s="166" t="n">
        <f aca="false">COUNTIF(database!$H$2:$H$182,B57)</f>
        <v>3</v>
      </c>
      <c r="D57" s="166" t="n">
        <f aca="false">COUNTIFS(database!$H$2:$H$182,$B57,database!$U$2:$U$182,D$41)</f>
        <v>0</v>
      </c>
      <c r="E57" s="166" t="n">
        <f aca="false">COUNTIFS(database!$H$2:$H$182,$B57,database!$U$2:$U$182,E$41)</f>
        <v>0</v>
      </c>
      <c r="F57" s="166" t="n">
        <f aca="false">COUNTIFS(database!$H$2:$H$182,$B57,database!$U$2:$U$182,F$41)</f>
        <v>3</v>
      </c>
      <c r="G57" s="166" t="n">
        <f aca="false">COUNTIFS(database!$H$2:$H$182,$B57,database!$U$2:$U$182,G$41)</f>
        <v>0</v>
      </c>
      <c r="H57" s="166" t="n">
        <f aca="false">SUM(D$42:D57)</f>
        <v>57</v>
      </c>
      <c r="I57" s="166" t="n">
        <f aca="false">SUM(E$42:E57)</f>
        <v>7</v>
      </c>
      <c r="J57" s="166" t="n">
        <f aca="false">SUM(F$42:F57)</f>
        <v>71</v>
      </c>
      <c r="K57" s="166"/>
      <c r="L57" s="166" t="n">
        <f aca="false">SUM(G$42:G57)</f>
        <v>0</v>
      </c>
      <c r="M57" s="166"/>
      <c r="N57" s="166"/>
      <c r="O57" s="166"/>
      <c r="P57" s="166" t="n">
        <v>1973</v>
      </c>
      <c r="Q57" s="166" t="n">
        <f aca="false">COUNTIFS(database!$H$2:$H$182,$P57,database!$S$2:$S$182,Q$41)</f>
        <v>0</v>
      </c>
      <c r="R57" s="166" t="n">
        <f aca="false">COUNTIFS(database!$H$2:$H$182,$P57,database!$S$2:$S$182,R$41)</f>
        <v>1</v>
      </c>
      <c r="S57" s="166" t="n">
        <f aca="false">COUNTIFS(database!$H$2:$H$182,$P57,database!$S$2:$S$182,S$41)</f>
        <v>1</v>
      </c>
      <c r="T57" s="166" t="n">
        <f aca="false">COUNTIFS(database!$H$2:$H$182,$P57,database!$S$2:$S$182,T$41)</f>
        <v>1</v>
      </c>
      <c r="U57" s="166" t="n">
        <f aca="false">COUNTIFS(database!$H$2:$H$182,$P57,database!$S$2:$S$182,U$41)</f>
        <v>0</v>
      </c>
      <c r="V57" s="166" t="n">
        <f aca="false">COUNTIFS(database!$H$2:$H$182,$P57,database!$S$2:$S$182,V$41)</f>
        <v>0</v>
      </c>
      <c r="W57" s="166" t="n">
        <f aca="false">COUNTIFS(database!$H$2:$H$182,$P57,database!$S$2:$S$182,W$41)</f>
        <v>0</v>
      </c>
      <c r="X57" s="166" t="n">
        <f aca="false">COUNTIFS(database!$H$2:$H$182,$P57,database!$S$2:$S$182,X$41)</f>
        <v>0</v>
      </c>
      <c r="Y57" s="166" t="n">
        <f aca="false">COUNTIFS(database!$H$2:$H$182,$P57,database!$S$2:$S$182,Y$41)</f>
        <v>0</v>
      </c>
      <c r="Z57" s="166" t="n">
        <f aca="false">COUNTIFS(database!$H$2:$H$182,$P57,database!$S$2:$S$182,Z$41)</f>
        <v>0</v>
      </c>
      <c r="AA57" s="166" t="n">
        <f aca="false">COUNTIFS(database!$H$2:$H$182,$P57,database!$S$2:$S$182,AA$41)</f>
        <v>0</v>
      </c>
      <c r="AB57" s="166" t="n">
        <f aca="false">COUNTIFS(database!$H$2:$H$182,$P57,database!$S$2:$S$182,AB$41)</f>
        <v>0</v>
      </c>
      <c r="AC57" s="166" t="n">
        <f aca="false">COUNTIFS(database!$H$2:$H$182,$P57,database!$S$2:$S$182,AC$41)</f>
        <v>0</v>
      </c>
      <c r="AD57" s="173" t="n">
        <f aca="false">SUM(Q$42:Q57)</f>
        <v>13</v>
      </c>
      <c r="AE57" s="173" t="n">
        <f aca="false">SUM(R$42:R57)</f>
        <v>34</v>
      </c>
      <c r="AF57" s="173" t="n">
        <f aca="false">SUM(S$42:S57)</f>
        <v>3</v>
      </c>
      <c r="AG57" s="173" t="n">
        <f aca="false">SUM(T$42:T57)</f>
        <v>33</v>
      </c>
      <c r="AH57" s="173" t="n">
        <f aca="false">SUM(U$42:U57)</f>
        <v>0</v>
      </c>
      <c r="AI57" s="173" t="n">
        <f aca="false">SUM(V$42:V57)</f>
        <v>9</v>
      </c>
      <c r="AJ57" s="173" t="n">
        <f aca="false">SUM(W$42:W57)</f>
        <v>0</v>
      </c>
      <c r="AK57" s="173" t="n">
        <f aca="false">SUM(X$42:X57)</f>
        <v>10</v>
      </c>
      <c r="AL57" s="173" t="n">
        <f aca="false">SUM(Y$42:Y57)</f>
        <v>10</v>
      </c>
      <c r="AM57" s="173" t="n">
        <f aca="false">SUM(Z$42:Z57)</f>
        <v>8</v>
      </c>
      <c r="AN57" s="173" t="n">
        <f aca="false">SUM(AA$42:AA57)</f>
        <v>8</v>
      </c>
      <c r="AO57" s="173" t="n">
        <f aca="false">SUM(AB$42:AB57)</f>
        <v>3</v>
      </c>
      <c r="AP57" s="173" t="n">
        <f aca="false">SUM(AC$42:AC57)</f>
        <v>4</v>
      </c>
      <c r="AQ57" s="170" t="n">
        <f aca="false">COUNTIFS(database!$H$2:$H$182,$P57,database!$S$2:$S$182,AQ$41,database!$Z$2:$Z$182,"O")</f>
        <v>0</v>
      </c>
      <c r="AR57" s="170" t="n">
        <f aca="false">COUNTIFS(database!$H$2:$H$182,$P57,database!$S$2:$S$182,AR$41,database!$Z$2:$Z$182,"O")</f>
        <v>0</v>
      </c>
      <c r="AS57" s="170" t="n">
        <f aca="false">COUNTIFS(database!$H$2:$H$182,$P57,database!$S$2:$S$182,AS$41,database!$Z$2:$Z$182,"O")</f>
        <v>0</v>
      </c>
      <c r="AT57" s="170" t="n">
        <f aca="false">COUNTIFS(database!$H$2:$H$182,$P57,database!$S$2:$S$182,AT$41,database!$Z$2:$Z$182,"O")</f>
        <v>0</v>
      </c>
      <c r="AU57" s="170" t="n">
        <f aca="false">COUNTIFS(database!$H$2:$H$182,$P57,database!$S$2:$S$182,AU$41,database!$Z$2:$Z$182,"O")</f>
        <v>0</v>
      </c>
      <c r="AV57" s="170" t="n">
        <f aca="false">COUNTIFS(database!$H$2:$H$182,$P57,database!$S$2:$S$182,AV$41,database!$Z$2:$Z$182,"O")</f>
        <v>0</v>
      </c>
      <c r="AW57" s="170" t="n">
        <f aca="false">COUNTIFS(database!$H$2:$H$182,$P57,database!$S$2:$S$182,AW$41,database!$Z$2:$Z$182,"O")</f>
        <v>0</v>
      </c>
      <c r="AX57" s="170" t="n">
        <f aca="false">COUNTIFS(database!$H$2:$H$182,$P57,database!$S$2:$S$182,AX$41,database!$Z$2:$Z$182,"O")</f>
        <v>0</v>
      </c>
      <c r="AY57" s="170" t="n">
        <f aca="false">COUNTIFS(database!$H$2:$H$182,$P57,database!$S$2:$S$182,AY$41,database!$Z$2:$Z$182,"O")</f>
        <v>0</v>
      </c>
      <c r="AZ57" s="170" t="n">
        <f aca="false">COUNTIFS(database!$H$2:$H$182,$P57,database!$S$2:$S$182,AZ$41,database!$Z$2:$Z$182,"O")</f>
        <v>0</v>
      </c>
      <c r="BA57" s="170" t="n">
        <f aca="false">COUNTIFS(database!$H$2:$H$182,$P57,database!$S$2:$S$182,BA$41,database!$Z$2:$Z$182,"O")</f>
        <v>0</v>
      </c>
      <c r="BB57" s="170" t="n">
        <f aca="false">COUNTIFS(database!$H$2:$H$182,$P57,database!$S$2:$S$182,BB$41,database!$Z$2:$Z$182,"O")</f>
        <v>0</v>
      </c>
      <c r="BC57" s="170" t="n">
        <f aca="false">COUNTIFS(database!$H$2:$H$182,$P57,database!$S$2:$S$182,BC$41,database!$Z$2:$Z$182,"O")</f>
        <v>0</v>
      </c>
      <c r="BD57" s="171" t="n">
        <f aca="false">SUM(AQ$42:AQ57)</f>
        <v>0</v>
      </c>
      <c r="BE57" s="171" t="n">
        <f aca="false">SUM(AR$42:AR57)</f>
        <v>0</v>
      </c>
      <c r="BF57" s="171" t="n">
        <f aca="false">SUM(AS$42:AS57)</f>
        <v>0</v>
      </c>
      <c r="BG57" s="171" t="n">
        <f aca="false">SUM(AT$42:AT57)</f>
        <v>0</v>
      </c>
      <c r="BH57" s="171" t="n">
        <f aca="false">SUM(AU$42:AU57)</f>
        <v>0</v>
      </c>
      <c r="BI57" s="171" t="n">
        <f aca="false">SUM(AV$42:AV57)</f>
        <v>0</v>
      </c>
      <c r="BJ57" s="171" t="n">
        <f aca="false">SUM(AW$42:AW57)</f>
        <v>0</v>
      </c>
      <c r="BK57" s="171" t="n">
        <f aca="false">SUM(AX$42:AX57)</f>
        <v>0</v>
      </c>
      <c r="BL57" s="171" t="n">
        <f aca="false">SUM(AY$42:AY57)</f>
        <v>0</v>
      </c>
      <c r="BM57" s="171" t="n">
        <f aca="false">SUM(AZ$42:AZ57)</f>
        <v>0</v>
      </c>
      <c r="BN57" s="171" t="n">
        <f aca="false">SUM(BA$42:BA57)</f>
        <v>1</v>
      </c>
      <c r="BO57" s="171" t="n">
        <f aca="false">SUM(BB$42:BB57)</f>
        <v>0</v>
      </c>
      <c r="BP57" s="171" t="n">
        <f aca="false">SUM(BC$42:BC57)</f>
        <v>0</v>
      </c>
      <c r="BQ57" s="172" t="n">
        <f aca="false">COUNTIFS(database!$H$2:$H$182,$P57,database!$S$2:$S$182,BQ$41,database!$Z$2:$Z$182,"S")</f>
        <v>0</v>
      </c>
      <c r="BR57" s="172" t="n">
        <f aca="false">COUNTIFS(database!$H$2:$H$182,$P57,database!$S$2:$S$182,BR$41,database!$Z$2:$Z$182,"S")</f>
        <v>1</v>
      </c>
      <c r="BS57" s="172" t="n">
        <f aca="false">COUNTIFS(database!$H$2:$H$182,$P57,database!$S$2:$S$182,BS$41,database!$Z$2:$Z$182,"S")</f>
        <v>1</v>
      </c>
      <c r="BT57" s="172" t="n">
        <f aca="false">COUNTIFS(database!$H$2:$H$182,$P57,database!$S$2:$S$182,BT$41,database!$Z$2:$Z$182,"S")</f>
        <v>1</v>
      </c>
      <c r="BU57" s="172" t="n">
        <f aca="false">COUNTIFS(database!$H$2:$H$182,$P57,database!$S$2:$S$182,BU$41,database!$Z$2:$Z$182,"S")</f>
        <v>0</v>
      </c>
      <c r="BV57" s="172" t="n">
        <f aca="false">COUNTIFS(database!$H$2:$H$182,$P57,database!$S$2:$S$182,BV$41,database!$Z$2:$Z$182,"S")</f>
        <v>0</v>
      </c>
      <c r="BW57" s="172" t="n">
        <f aca="false">COUNTIFS(database!$H$2:$H$182,$P57,database!$S$2:$S$182,BW$41,database!$Z$2:$Z$182,"S")</f>
        <v>0</v>
      </c>
      <c r="BX57" s="172" t="n">
        <f aca="false">COUNTIFS(database!$H$2:$H$182,$P57,database!$S$2:$S$182,BX$41,database!$Z$2:$Z$182,"S")</f>
        <v>0</v>
      </c>
      <c r="BY57" s="172" t="n">
        <f aca="false">COUNTIFS(database!$H$2:$H$182,$P57,database!$S$2:$S$182,BY$41,database!$Z$2:$Z$182,"S")</f>
        <v>0</v>
      </c>
      <c r="BZ57" s="171" t="n">
        <f aca="false">SUM(BQ$42:BQ57)</f>
        <v>6</v>
      </c>
      <c r="CA57" s="171" t="n">
        <f aca="false">SUM(BR$42:BR57)</f>
        <v>14</v>
      </c>
      <c r="CB57" s="171" t="n">
        <f aca="false">SUM(BS$42:BS57)</f>
        <v>2</v>
      </c>
      <c r="CC57" s="171" t="n">
        <f aca="false">SUM(BT$42:BT57)</f>
        <v>18</v>
      </c>
      <c r="CD57" s="171" t="n">
        <f aca="false">SUM(BU$42:BU57)</f>
        <v>2</v>
      </c>
      <c r="CE57" s="171" t="n">
        <f aca="false">SUM(BV$42:BV57)</f>
        <v>6</v>
      </c>
      <c r="CF57" s="171" t="n">
        <f aca="false">SUM(BW$42:BW57)</f>
        <v>6</v>
      </c>
      <c r="CG57" s="171" t="n">
        <f aca="false">SUM(BX$42:BX57)</f>
        <v>6</v>
      </c>
      <c r="CH57" s="171" t="n">
        <f aca="false">SUM(BY$42:BY57)</f>
        <v>3</v>
      </c>
    </row>
    <row r="58" customFormat="false" ht="15.75" hidden="false" customHeight="true" outlineLevel="0" collapsed="false">
      <c r="A58" s="166"/>
      <c r="B58" s="166" t="n">
        <v>1974</v>
      </c>
      <c r="C58" s="166" t="n">
        <f aca="false">COUNTIF(database!$H$2:$H$182,B58)</f>
        <v>3</v>
      </c>
      <c r="D58" s="166" t="n">
        <f aca="false">COUNTIFS(database!$H$2:$H$182,$B58,database!$U$2:$U$182,D$41)</f>
        <v>0</v>
      </c>
      <c r="E58" s="166" t="n">
        <f aca="false">COUNTIFS(database!$H$2:$H$182,$B58,database!$U$2:$U$182,E$41)</f>
        <v>1</v>
      </c>
      <c r="F58" s="166" t="n">
        <f aca="false">COUNTIFS(database!$H$2:$H$182,$B58,database!$U$2:$U$182,F$41)</f>
        <v>2</v>
      </c>
      <c r="G58" s="166" t="n">
        <f aca="false">COUNTIFS(database!$H$2:$H$182,$B58,database!$U$2:$U$182,G$41)</f>
        <v>0</v>
      </c>
      <c r="H58" s="166" t="n">
        <f aca="false">SUM(D$42:D58)</f>
        <v>57</v>
      </c>
      <c r="I58" s="166" t="n">
        <f aca="false">SUM(E$42:E58)</f>
        <v>8</v>
      </c>
      <c r="J58" s="166" t="n">
        <f aca="false">SUM(F$42:F58)</f>
        <v>73</v>
      </c>
      <c r="K58" s="166"/>
      <c r="L58" s="166" t="n">
        <f aca="false">SUM(G$42:G58)</f>
        <v>0</v>
      </c>
      <c r="M58" s="166"/>
      <c r="N58" s="166"/>
      <c r="O58" s="166"/>
      <c r="P58" s="166" t="n">
        <v>1974</v>
      </c>
      <c r="Q58" s="166" t="n">
        <f aca="false">COUNTIFS(database!$H$2:$H$182,$P58,database!$S$2:$S$182,Q$41)</f>
        <v>0</v>
      </c>
      <c r="R58" s="166" t="n">
        <f aca="false">COUNTIFS(database!$H$2:$H$182,$P58,database!$S$2:$S$182,R$41)</f>
        <v>1</v>
      </c>
      <c r="S58" s="166" t="n">
        <f aca="false">COUNTIFS(database!$H$2:$H$182,$P58,database!$S$2:$S$182,S$41)</f>
        <v>0</v>
      </c>
      <c r="T58" s="166" t="n">
        <f aca="false">COUNTIFS(database!$H$2:$H$182,$P58,database!$S$2:$S$182,T$41)</f>
        <v>1</v>
      </c>
      <c r="U58" s="166" t="n">
        <f aca="false">COUNTIFS(database!$H$2:$H$182,$P58,database!$S$2:$S$182,U$41)</f>
        <v>0</v>
      </c>
      <c r="V58" s="166" t="n">
        <f aca="false">COUNTIFS(database!$H$2:$H$182,$P58,database!$S$2:$S$182,V$41)</f>
        <v>1</v>
      </c>
      <c r="W58" s="166" t="n">
        <f aca="false">COUNTIFS(database!$H$2:$H$182,$P58,database!$S$2:$S$182,W$41)</f>
        <v>0</v>
      </c>
      <c r="X58" s="166" t="n">
        <f aca="false">COUNTIFS(database!$H$2:$H$182,$P58,database!$S$2:$S$182,X$41)</f>
        <v>0</v>
      </c>
      <c r="Y58" s="166" t="n">
        <f aca="false">COUNTIFS(database!$H$2:$H$182,$P58,database!$S$2:$S$182,Y$41)</f>
        <v>0</v>
      </c>
      <c r="Z58" s="166" t="n">
        <f aca="false">COUNTIFS(database!$H$2:$H$182,$P58,database!$S$2:$S$182,Z$41)</f>
        <v>0</v>
      </c>
      <c r="AA58" s="166" t="n">
        <f aca="false">COUNTIFS(database!$H$2:$H$182,$P58,database!$S$2:$S$182,AA$41)</f>
        <v>0</v>
      </c>
      <c r="AB58" s="166" t="n">
        <f aca="false">COUNTIFS(database!$H$2:$H$182,$P58,database!$S$2:$S$182,AB$41)</f>
        <v>0</v>
      </c>
      <c r="AC58" s="166" t="n">
        <f aca="false">COUNTIFS(database!$H$2:$H$182,$P58,database!$S$2:$S$182,AC$41)</f>
        <v>0</v>
      </c>
      <c r="AD58" s="173" t="n">
        <f aca="false">SUM(Q$42:Q58)</f>
        <v>13</v>
      </c>
      <c r="AE58" s="173" t="n">
        <f aca="false">SUM(R$42:R58)</f>
        <v>35</v>
      </c>
      <c r="AF58" s="173" t="n">
        <f aca="false">SUM(S$42:S58)</f>
        <v>3</v>
      </c>
      <c r="AG58" s="173" t="n">
        <f aca="false">SUM(T$42:T58)</f>
        <v>34</v>
      </c>
      <c r="AH58" s="173" t="n">
        <f aca="false">SUM(U$42:U58)</f>
        <v>0</v>
      </c>
      <c r="AI58" s="173" t="n">
        <f aca="false">SUM(V$42:V58)</f>
        <v>10</v>
      </c>
      <c r="AJ58" s="173" t="n">
        <f aca="false">SUM(W$42:W58)</f>
        <v>0</v>
      </c>
      <c r="AK58" s="173" t="n">
        <f aca="false">SUM(X$42:X58)</f>
        <v>10</v>
      </c>
      <c r="AL58" s="173" t="n">
        <f aca="false">SUM(Y$42:Y58)</f>
        <v>10</v>
      </c>
      <c r="AM58" s="173" t="n">
        <f aca="false">SUM(Z$42:Z58)</f>
        <v>8</v>
      </c>
      <c r="AN58" s="173" t="n">
        <f aca="false">SUM(AA$42:AA58)</f>
        <v>8</v>
      </c>
      <c r="AO58" s="173" t="n">
        <f aca="false">SUM(AB$42:AB58)</f>
        <v>3</v>
      </c>
      <c r="AP58" s="173" t="n">
        <f aca="false">SUM(AC$42:AC58)</f>
        <v>4</v>
      </c>
      <c r="AQ58" s="170" t="n">
        <f aca="false">COUNTIFS(database!$H$2:$H$182,$P58,database!$S$2:$S$182,AQ$41,database!$Z$2:$Z$182,"O")</f>
        <v>0</v>
      </c>
      <c r="AR58" s="170" t="n">
        <f aca="false">COUNTIFS(database!$H$2:$H$182,$P58,database!$S$2:$S$182,AR$41,database!$Z$2:$Z$182,"O")</f>
        <v>0</v>
      </c>
      <c r="AS58" s="170" t="n">
        <f aca="false">COUNTIFS(database!$H$2:$H$182,$P58,database!$S$2:$S$182,AS$41,database!$Z$2:$Z$182,"O")</f>
        <v>0</v>
      </c>
      <c r="AT58" s="170" t="n">
        <f aca="false">COUNTIFS(database!$H$2:$H$182,$P58,database!$S$2:$S$182,AT$41,database!$Z$2:$Z$182,"O")</f>
        <v>1</v>
      </c>
      <c r="AU58" s="170" t="n">
        <f aca="false">COUNTIFS(database!$H$2:$H$182,$P58,database!$S$2:$S$182,AU$41,database!$Z$2:$Z$182,"O")</f>
        <v>0</v>
      </c>
      <c r="AV58" s="170" t="n">
        <f aca="false">COUNTIFS(database!$H$2:$H$182,$P58,database!$S$2:$S$182,AV$41,database!$Z$2:$Z$182,"O")</f>
        <v>0</v>
      </c>
      <c r="AW58" s="170" t="n">
        <f aca="false">COUNTIFS(database!$H$2:$H$182,$P58,database!$S$2:$S$182,AW$41,database!$Z$2:$Z$182,"O")</f>
        <v>0</v>
      </c>
      <c r="AX58" s="170" t="n">
        <f aca="false">COUNTIFS(database!$H$2:$H$182,$P58,database!$S$2:$S$182,AX$41,database!$Z$2:$Z$182,"O")</f>
        <v>0</v>
      </c>
      <c r="AY58" s="170" t="n">
        <f aca="false">COUNTIFS(database!$H$2:$H$182,$P58,database!$S$2:$S$182,AY$41,database!$Z$2:$Z$182,"O")</f>
        <v>0</v>
      </c>
      <c r="AZ58" s="170" t="n">
        <f aca="false">COUNTIFS(database!$H$2:$H$182,$P58,database!$S$2:$S$182,AZ$41,database!$Z$2:$Z$182,"O")</f>
        <v>0</v>
      </c>
      <c r="BA58" s="170" t="n">
        <f aca="false">COUNTIFS(database!$H$2:$H$182,$P58,database!$S$2:$S$182,BA$41,database!$Z$2:$Z$182,"O")</f>
        <v>0</v>
      </c>
      <c r="BB58" s="170" t="n">
        <f aca="false">COUNTIFS(database!$H$2:$H$182,$P58,database!$S$2:$S$182,BB$41,database!$Z$2:$Z$182,"O")</f>
        <v>0</v>
      </c>
      <c r="BC58" s="170" t="n">
        <f aca="false">COUNTIFS(database!$H$2:$H$182,$P58,database!$S$2:$S$182,BC$41,database!$Z$2:$Z$182,"O")</f>
        <v>0</v>
      </c>
      <c r="BD58" s="171" t="n">
        <f aca="false">SUM(AQ$42:AQ58)</f>
        <v>0</v>
      </c>
      <c r="BE58" s="171" t="n">
        <f aca="false">SUM(AR$42:AR58)</f>
        <v>0</v>
      </c>
      <c r="BF58" s="171" t="n">
        <f aca="false">SUM(AS$42:AS58)</f>
        <v>0</v>
      </c>
      <c r="BG58" s="171" t="n">
        <f aca="false">SUM(AT$42:AT58)</f>
        <v>1</v>
      </c>
      <c r="BH58" s="171" t="n">
        <f aca="false">SUM(AU$42:AU58)</f>
        <v>0</v>
      </c>
      <c r="BI58" s="171" t="n">
        <f aca="false">SUM(AV$42:AV58)</f>
        <v>0</v>
      </c>
      <c r="BJ58" s="171" t="n">
        <f aca="false">SUM(AW$42:AW58)</f>
        <v>0</v>
      </c>
      <c r="BK58" s="171" t="n">
        <f aca="false">SUM(AX$42:AX58)</f>
        <v>0</v>
      </c>
      <c r="BL58" s="171" t="n">
        <f aca="false">SUM(AY$42:AY58)</f>
        <v>0</v>
      </c>
      <c r="BM58" s="171" t="n">
        <f aca="false">SUM(AZ$42:AZ58)</f>
        <v>0</v>
      </c>
      <c r="BN58" s="171" t="n">
        <f aca="false">SUM(BA$42:BA58)</f>
        <v>1</v>
      </c>
      <c r="BO58" s="171" t="n">
        <f aca="false">SUM(BB$42:BB58)</f>
        <v>0</v>
      </c>
      <c r="BP58" s="171" t="n">
        <f aca="false">SUM(BC$42:BC58)</f>
        <v>0</v>
      </c>
      <c r="BQ58" s="172" t="n">
        <f aca="false">COUNTIFS(database!$H$2:$H$182,$P58,database!$S$2:$S$182,BQ$41,database!$Z$2:$Z$182,"S")</f>
        <v>0</v>
      </c>
      <c r="BR58" s="172" t="n">
        <f aca="false">COUNTIFS(database!$H$2:$H$182,$P58,database!$S$2:$S$182,BR$41,database!$Z$2:$Z$182,"S")</f>
        <v>1</v>
      </c>
      <c r="BS58" s="172" t="n">
        <f aca="false">COUNTIFS(database!$H$2:$H$182,$P58,database!$S$2:$S$182,BS$41,database!$Z$2:$Z$182,"S")</f>
        <v>0</v>
      </c>
      <c r="BT58" s="172" t="n">
        <f aca="false">COUNTIFS(database!$H$2:$H$182,$P58,database!$S$2:$S$182,BT$41,database!$Z$2:$Z$182,"S")</f>
        <v>0</v>
      </c>
      <c r="BU58" s="172" t="n">
        <f aca="false">COUNTIFS(database!$H$2:$H$182,$P58,database!$S$2:$S$182,BU$41,database!$Z$2:$Z$182,"S")</f>
        <v>1</v>
      </c>
      <c r="BV58" s="172" t="n">
        <f aca="false">COUNTIFS(database!$H$2:$H$182,$P58,database!$S$2:$S$182,BV$41,database!$Z$2:$Z$182,"S")</f>
        <v>0</v>
      </c>
      <c r="BW58" s="172" t="n">
        <f aca="false">COUNTIFS(database!$H$2:$H$182,$P58,database!$S$2:$S$182,BW$41,database!$Z$2:$Z$182,"S")</f>
        <v>0</v>
      </c>
      <c r="BX58" s="172" t="n">
        <f aca="false">COUNTIFS(database!$H$2:$H$182,$P58,database!$S$2:$S$182,BX$41,database!$Z$2:$Z$182,"S")</f>
        <v>0</v>
      </c>
      <c r="BY58" s="172" t="n">
        <f aca="false">COUNTIFS(database!$H$2:$H$182,$P58,database!$S$2:$S$182,BY$41,database!$Z$2:$Z$182,"S")</f>
        <v>0</v>
      </c>
      <c r="BZ58" s="171" t="n">
        <f aca="false">SUM(BQ$42:BQ58)</f>
        <v>6</v>
      </c>
      <c r="CA58" s="171" t="n">
        <f aca="false">SUM(BR$42:BR58)</f>
        <v>15</v>
      </c>
      <c r="CB58" s="171" t="n">
        <f aca="false">SUM(BS$42:BS58)</f>
        <v>2</v>
      </c>
      <c r="CC58" s="171" t="n">
        <f aca="false">SUM(BT$42:BT58)</f>
        <v>18</v>
      </c>
      <c r="CD58" s="171" t="n">
        <f aca="false">SUM(BU$42:BU58)</f>
        <v>3</v>
      </c>
      <c r="CE58" s="171" t="n">
        <f aca="false">SUM(BV$42:BV58)</f>
        <v>6</v>
      </c>
      <c r="CF58" s="171" t="n">
        <f aca="false">SUM(BW$42:BW58)</f>
        <v>6</v>
      </c>
      <c r="CG58" s="171" t="n">
        <f aca="false">SUM(BX$42:BX58)</f>
        <v>6</v>
      </c>
      <c r="CH58" s="171" t="n">
        <f aca="false">SUM(BY$42:BY58)</f>
        <v>3</v>
      </c>
    </row>
    <row r="59" customFormat="false" ht="15.75" hidden="false" customHeight="true" outlineLevel="0" collapsed="false">
      <c r="A59" s="166"/>
      <c r="B59" s="166" t="n">
        <v>1975</v>
      </c>
      <c r="C59" s="166" t="n">
        <f aca="false">COUNTIF(database!$H$2:$H$182,B59)</f>
        <v>2</v>
      </c>
      <c r="D59" s="166" t="n">
        <f aca="false">COUNTIFS(database!$H$2:$H$182,$B59,database!$U$2:$U$182,D$41)</f>
        <v>2</v>
      </c>
      <c r="E59" s="166" t="n">
        <f aca="false">COUNTIFS(database!$H$2:$H$182,$B59,database!$U$2:$U$182,E$41)</f>
        <v>0</v>
      </c>
      <c r="F59" s="166" t="n">
        <f aca="false">COUNTIFS(database!$H$2:$H$182,$B59,database!$U$2:$U$182,F$41)</f>
        <v>0</v>
      </c>
      <c r="G59" s="166" t="n">
        <f aca="false">COUNTIFS(database!$H$2:$H$182,$B59,database!$U$2:$U$182,G$41)</f>
        <v>0</v>
      </c>
      <c r="H59" s="166" t="n">
        <f aca="false">SUM(D$42:D59)</f>
        <v>59</v>
      </c>
      <c r="I59" s="166" t="n">
        <f aca="false">SUM(E$42:E59)</f>
        <v>8</v>
      </c>
      <c r="J59" s="166" t="n">
        <f aca="false">SUM(F$42:F59)</f>
        <v>73</v>
      </c>
      <c r="K59" s="166"/>
      <c r="L59" s="166" t="n">
        <f aca="false">SUM(G$42:G59)</f>
        <v>0</v>
      </c>
      <c r="M59" s="166"/>
      <c r="N59" s="166"/>
      <c r="O59" s="166"/>
      <c r="P59" s="166" t="n">
        <v>1975</v>
      </c>
      <c r="Q59" s="166" t="n">
        <f aca="false">COUNTIFS(database!$H$2:$H$182,$P59,database!$S$2:$S$182,Q$41)</f>
        <v>0</v>
      </c>
      <c r="R59" s="166" t="n">
        <f aca="false">COUNTIFS(database!$H$2:$H$182,$P59,database!$S$2:$S$182,R$41)</f>
        <v>0</v>
      </c>
      <c r="S59" s="166" t="n">
        <f aca="false">COUNTIFS(database!$H$2:$H$182,$P59,database!$S$2:$S$182,S$41)</f>
        <v>0</v>
      </c>
      <c r="T59" s="166" t="n">
        <f aca="false">COUNTIFS(database!$H$2:$H$182,$P59,database!$S$2:$S$182,T$41)</f>
        <v>1</v>
      </c>
      <c r="U59" s="166" t="n">
        <f aca="false">COUNTIFS(database!$H$2:$H$182,$P59,database!$S$2:$S$182,U$41)</f>
        <v>0</v>
      </c>
      <c r="V59" s="166" t="n">
        <f aca="false">COUNTIFS(database!$H$2:$H$182,$P59,database!$S$2:$S$182,V$41)</f>
        <v>1</v>
      </c>
      <c r="W59" s="166" t="n">
        <f aca="false">COUNTIFS(database!$H$2:$H$182,$P59,database!$S$2:$S$182,W$41)</f>
        <v>0</v>
      </c>
      <c r="X59" s="166" t="n">
        <f aca="false">COUNTIFS(database!$H$2:$H$182,$P59,database!$S$2:$S$182,X$41)</f>
        <v>0</v>
      </c>
      <c r="Y59" s="166" t="n">
        <f aca="false">COUNTIFS(database!$H$2:$H$182,$P59,database!$S$2:$S$182,Y$41)</f>
        <v>0</v>
      </c>
      <c r="Z59" s="166" t="n">
        <f aca="false">COUNTIFS(database!$H$2:$H$182,$P59,database!$S$2:$S$182,Z$41)</f>
        <v>0</v>
      </c>
      <c r="AA59" s="166" t="n">
        <f aca="false">COUNTIFS(database!$H$2:$H$182,$P59,database!$S$2:$S$182,AA$41)</f>
        <v>0</v>
      </c>
      <c r="AB59" s="166" t="n">
        <f aca="false">COUNTIFS(database!$H$2:$H$182,$P59,database!$S$2:$S$182,AB$41)</f>
        <v>0</v>
      </c>
      <c r="AC59" s="166" t="n">
        <f aca="false">COUNTIFS(database!$H$2:$H$182,$P59,database!$S$2:$S$182,AC$41)</f>
        <v>0</v>
      </c>
      <c r="AD59" s="173" t="n">
        <f aca="false">SUM(Q$42:Q59)</f>
        <v>13</v>
      </c>
      <c r="AE59" s="173" t="n">
        <f aca="false">SUM(R$42:R59)</f>
        <v>35</v>
      </c>
      <c r="AF59" s="173" t="n">
        <f aca="false">SUM(S$42:S59)</f>
        <v>3</v>
      </c>
      <c r="AG59" s="173" t="n">
        <f aca="false">SUM(T$42:T59)</f>
        <v>35</v>
      </c>
      <c r="AH59" s="173" t="n">
        <f aca="false">SUM(U$42:U59)</f>
        <v>0</v>
      </c>
      <c r="AI59" s="173" t="n">
        <f aca="false">SUM(V$42:V59)</f>
        <v>11</v>
      </c>
      <c r="AJ59" s="173" t="n">
        <f aca="false">SUM(W$42:W59)</f>
        <v>0</v>
      </c>
      <c r="AK59" s="173" t="n">
        <f aca="false">SUM(X$42:X59)</f>
        <v>10</v>
      </c>
      <c r="AL59" s="173" t="n">
        <f aca="false">SUM(Y$42:Y59)</f>
        <v>10</v>
      </c>
      <c r="AM59" s="173" t="n">
        <f aca="false">SUM(Z$42:Z59)</f>
        <v>8</v>
      </c>
      <c r="AN59" s="173" t="n">
        <f aca="false">SUM(AA$42:AA59)</f>
        <v>8</v>
      </c>
      <c r="AO59" s="173" t="n">
        <f aca="false">SUM(AB$42:AB59)</f>
        <v>3</v>
      </c>
      <c r="AP59" s="173" t="n">
        <f aca="false">SUM(AC$42:AC59)</f>
        <v>4</v>
      </c>
      <c r="AQ59" s="170" t="n">
        <f aca="false">COUNTIFS(database!$H$2:$H$182,$P59,database!$S$2:$S$182,AQ$41,database!$Z$2:$Z$182,"O")</f>
        <v>0</v>
      </c>
      <c r="AR59" s="170" t="n">
        <f aca="false">COUNTIFS(database!$H$2:$H$182,$P59,database!$S$2:$S$182,AR$41,database!$Z$2:$Z$182,"O")</f>
        <v>0</v>
      </c>
      <c r="AS59" s="170" t="n">
        <f aca="false">COUNTIFS(database!$H$2:$H$182,$P59,database!$S$2:$S$182,AS$41,database!$Z$2:$Z$182,"O")</f>
        <v>0</v>
      </c>
      <c r="AT59" s="170" t="n">
        <f aca="false">COUNTIFS(database!$H$2:$H$182,$P59,database!$S$2:$S$182,AT$41,database!$Z$2:$Z$182,"O")</f>
        <v>0</v>
      </c>
      <c r="AU59" s="170" t="n">
        <f aca="false">COUNTIFS(database!$H$2:$H$182,$P59,database!$S$2:$S$182,AU$41,database!$Z$2:$Z$182,"O")</f>
        <v>0</v>
      </c>
      <c r="AV59" s="170" t="n">
        <f aca="false">COUNTIFS(database!$H$2:$H$182,$P59,database!$S$2:$S$182,AV$41,database!$Z$2:$Z$182,"O")</f>
        <v>0</v>
      </c>
      <c r="AW59" s="170" t="n">
        <f aca="false">COUNTIFS(database!$H$2:$H$182,$P59,database!$S$2:$S$182,AW$41,database!$Z$2:$Z$182,"O")</f>
        <v>0</v>
      </c>
      <c r="AX59" s="170" t="n">
        <f aca="false">COUNTIFS(database!$H$2:$H$182,$P59,database!$S$2:$S$182,AX$41,database!$Z$2:$Z$182,"O")</f>
        <v>0</v>
      </c>
      <c r="AY59" s="170" t="n">
        <f aca="false">COUNTIFS(database!$H$2:$H$182,$P59,database!$S$2:$S$182,AY$41,database!$Z$2:$Z$182,"O")</f>
        <v>0</v>
      </c>
      <c r="AZ59" s="170" t="n">
        <f aca="false">COUNTIFS(database!$H$2:$H$182,$P59,database!$S$2:$S$182,AZ$41,database!$Z$2:$Z$182,"O")</f>
        <v>0</v>
      </c>
      <c r="BA59" s="170" t="n">
        <f aca="false">COUNTIFS(database!$H$2:$H$182,$P59,database!$S$2:$S$182,BA$41,database!$Z$2:$Z$182,"O")</f>
        <v>0</v>
      </c>
      <c r="BB59" s="170" t="n">
        <f aca="false">COUNTIFS(database!$H$2:$H$182,$P59,database!$S$2:$S$182,BB$41,database!$Z$2:$Z$182,"O")</f>
        <v>0</v>
      </c>
      <c r="BC59" s="170" t="n">
        <f aca="false">COUNTIFS(database!$H$2:$H$182,$P59,database!$S$2:$S$182,BC$41,database!$Z$2:$Z$182,"O")</f>
        <v>0</v>
      </c>
      <c r="BD59" s="171" t="n">
        <f aca="false">SUM(AQ$42:AQ59)</f>
        <v>0</v>
      </c>
      <c r="BE59" s="171" t="n">
        <f aca="false">SUM(AR$42:AR59)</f>
        <v>0</v>
      </c>
      <c r="BF59" s="171" t="n">
        <f aca="false">SUM(AS$42:AS59)</f>
        <v>0</v>
      </c>
      <c r="BG59" s="171" t="n">
        <f aca="false">SUM(AT$42:AT59)</f>
        <v>1</v>
      </c>
      <c r="BH59" s="171" t="n">
        <f aca="false">SUM(AU$42:AU59)</f>
        <v>0</v>
      </c>
      <c r="BI59" s="171" t="n">
        <f aca="false">SUM(AV$42:AV59)</f>
        <v>0</v>
      </c>
      <c r="BJ59" s="171" t="n">
        <f aca="false">SUM(AW$42:AW59)</f>
        <v>0</v>
      </c>
      <c r="BK59" s="171" t="n">
        <f aca="false">SUM(AX$42:AX59)</f>
        <v>0</v>
      </c>
      <c r="BL59" s="171" t="n">
        <f aca="false">SUM(AY$42:AY59)</f>
        <v>0</v>
      </c>
      <c r="BM59" s="171" t="n">
        <f aca="false">SUM(AZ$42:AZ59)</f>
        <v>0</v>
      </c>
      <c r="BN59" s="171" t="n">
        <f aca="false">SUM(BA$42:BA59)</f>
        <v>1</v>
      </c>
      <c r="BO59" s="171" t="n">
        <f aca="false">SUM(BB$42:BB59)</f>
        <v>0</v>
      </c>
      <c r="BP59" s="171" t="n">
        <f aca="false">SUM(BC$42:BC59)</f>
        <v>0</v>
      </c>
      <c r="BQ59" s="172" t="n">
        <f aca="false">COUNTIFS(database!$H$2:$H$182,$P59,database!$S$2:$S$182,BQ$41,database!$Z$2:$Z$182,"S")</f>
        <v>0</v>
      </c>
      <c r="BR59" s="172" t="n">
        <f aca="false">COUNTIFS(database!$H$2:$H$182,$P59,database!$S$2:$S$182,BR$41,database!$Z$2:$Z$182,"S")</f>
        <v>0</v>
      </c>
      <c r="BS59" s="172" t="n">
        <f aca="false">COUNTIFS(database!$H$2:$H$182,$P59,database!$S$2:$S$182,BS$41,database!$Z$2:$Z$182,"S")</f>
        <v>0</v>
      </c>
      <c r="BT59" s="172" t="n">
        <f aca="false">COUNTIFS(database!$H$2:$H$182,$P59,database!$S$2:$S$182,BT$41,database!$Z$2:$Z$182,"S")</f>
        <v>0</v>
      </c>
      <c r="BU59" s="172" t="n">
        <f aca="false">COUNTIFS(database!$H$2:$H$182,$P59,database!$S$2:$S$182,BU$41,database!$Z$2:$Z$182,"S")</f>
        <v>0</v>
      </c>
      <c r="BV59" s="172" t="n">
        <f aca="false">COUNTIFS(database!$H$2:$H$182,$P59,database!$S$2:$S$182,BV$41,database!$Z$2:$Z$182,"S")</f>
        <v>0</v>
      </c>
      <c r="BW59" s="172" t="n">
        <f aca="false">COUNTIFS(database!$H$2:$H$182,$P59,database!$S$2:$S$182,BW$41,database!$Z$2:$Z$182,"S")</f>
        <v>0</v>
      </c>
      <c r="BX59" s="172" t="n">
        <f aca="false">COUNTIFS(database!$H$2:$H$182,$P59,database!$S$2:$S$182,BX$41,database!$Z$2:$Z$182,"S")</f>
        <v>0</v>
      </c>
      <c r="BY59" s="172" t="n">
        <f aca="false">COUNTIFS(database!$H$2:$H$182,$P59,database!$S$2:$S$182,BY$41,database!$Z$2:$Z$182,"S")</f>
        <v>0</v>
      </c>
      <c r="BZ59" s="171" t="n">
        <f aca="false">SUM(BQ$42:BQ59)</f>
        <v>6</v>
      </c>
      <c r="CA59" s="171" t="n">
        <f aca="false">SUM(BR$42:BR59)</f>
        <v>15</v>
      </c>
      <c r="CB59" s="171" t="n">
        <f aca="false">SUM(BS$42:BS59)</f>
        <v>2</v>
      </c>
      <c r="CC59" s="171" t="n">
        <f aca="false">SUM(BT$42:BT59)</f>
        <v>18</v>
      </c>
      <c r="CD59" s="171" t="n">
        <f aca="false">SUM(BU$42:BU59)</f>
        <v>3</v>
      </c>
      <c r="CE59" s="171" t="n">
        <f aca="false">SUM(BV$42:BV59)</f>
        <v>6</v>
      </c>
      <c r="CF59" s="171" t="n">
        <f aca="false">SUM(BW$42:BW59)</f>
        <v>6</v>
      </c>
      <c r="CG59" s="171" t="n">
        <f aca="false">SUM(BX$42:BX59)</f>
        <v>6</v>
      </c>
      <c r="CH59" s="171" t="n">
        <f aca="false">SUM(BY$42:BY59)</f>
        <v>3</v>
      </c>
    </row>
    <row r="60" customFormat="false" ht="15.75" hidden="false" customHeight="true" outlineLevel="0" collapsed="false">
      <c r="A60" s="166"/>
      <c r="B60" s="166" t="n">
        <v>1976</v>
      </c>
      <c r="C60" s="166" t="n">
        <f aca="false">COUNTIF(database!$H$2:$H$182,B60)</f>
        <v>2</v>
      </c>
      <c r="D60" s="166" t="n">
        <f aca="false">COUNTIFS(database!$H$2:$H$182,$B60,database!$U$2:$U$182,D$41)</f>
        <v>0</v>
      </c>
      <c r="E60" s="166" t="n">
        <f aca="false">COUNTIFS(database!$H$2:$H$182,$B60,database!$U$2:$U$182,E$41)</f>
        <v>0</v>
      </c>
      <c r="F60" s="166" t="n">
        <f aca="false">COUNTIFS(database!$H$2:$H$182,$B60,database!$U$2:$U$182,F$41)</f>
        <v>2</v>
      </c>
      <c r="G60" s="166" t="n">
        <f aca="false">COUNTIFS(database!$H$2:$H$182,$B60,database!$U$2:$U$182,G$41)</f>
        <v>0</v>
      </c>
      <c r="H60" s="166" t="n">
        <f aca="false">SUM(D$42:D60)</f>
        <v>59</v>
      </c>
      <c r="I60" s="166" t="n">
        <f aca="false">SUM(E$42:E60)</f>
        <v>8</v>
      </c>
      <c r="J60" s="166" t="n">
        <f aca="false">SUM(F$42:F60)</f>
        <v>75</v>
      </c>
      <c r="K60" s="166"/>
      <c r="L60" s="166" t="n">
        <f aca="false">SUM(G$42:G60)</f>
        <v>0</v>
      </c>
      <c r="M60" s="166"/>
      <c r="N60" s="166"/>
      <c r="O60" s="166"/>
      <c r="P60" s="166" t="n">
        <v>1976</v>
      </c>
      <c r="Q60" s="166" t="n">
        <f aca="false">COUNTIFS(database!$H$2:$H$182,$P60,database!$S$2:$S$182,Q$41)</f>
        <v>0</v>
      </c>
      <c r="R60" s="166" t="n">
        <f aca="false">COUNTIFS(database!$H$2:$H$182,$P60,database!$S$2:$S$182,R$41)</f>
        <v>0</v>
      </c>
      <c r="S60" s="166" t="n">
        <f aca="false">COUNTIFS(database!$H$2:$H$182,$P60,database!$S$2:$S$182,S$41)</f>
        <v>0</v>
      </c>
      <c r="T60" s="166" t="n">
        <f aca="false">COUNTIFS(database!$H$2:$H$182,$P60,database!$S$2:$S$182,T$41)</f>
        <v>1</v>
      </c>
      <c r="U60" s="166" t="n">
        <f aca="false">COUNTIFS(database!$H$2:$H$182,$P60,database!$S$2:$S$182,U$41)</f>
        <v>0</v>
      </c>
      <c r="V60" s="166" t="n">
        <f aca="false">COUNTIFS(database!$H$2:$H$182,$P60,database!$S$2:$S$182,V$41)</f>
        <v>1</v>
      </c>
      <c r="W60" s="166" t="n">
        <f aca="false">COUNTIFS(database!$H$2:$H$182,$P60,database!$S$2:$S$182,W$41)</f>
        <v>0</v>
      </c>
      <c r="X60" s="166" t="n">
        <f aca="false">COUNTIFS(database!$H$2:$H$182,$P60,database!$S$2:$S$182,X$41)</f>
        <v>0</v>
      </c>
      <c r="Y60" s="166" t="n">
        <f aca="false">COUNTIFS(database!$H$2:$H$182,$P60,database!$S$2:$S$182,Y$41)</f>
        <v>0</v>
      </c>
      <c r="Z60" s="166" t="n">
        <f aca="false">COUNTIFS(database!$H$2:$H$182,$P60,database!$S$2:$S$182,Z$41)</f>
        <v>0</v>
      </c>
      <c r="AA60" s="166" t="n">
        <f aca="false">COUNTIFS(database!$H$2:$H$182,$P60,database!$S$2:$S$182,AA$41)</f>
        <v>0</v>
      </c>
      <c r="AB60" s="166" t="n">
        <f aca="false">COUNTIFS(database!$H$2:$H$182,$P60,database!$S$2:$S$182,AB$41)</f>
        <v>0</v>
      </c>
      <c r="AC60" s="166" t="n">
        <f aca="false">COUNTIFS(database!$H$2:$H$182,$P60,database!$S$2:$S$182,AC$41)</f>
        <v>0</v>
      </c>
      <c r="AD60" s="173" t="n">
        <f aca="false">SUM(Q$42:Q60)</f>
        <v>13</v>
      </c>
      <c r="AE60" s="173" t="n">
        <f aca="false">SUM(R$42:R60)</f>
        <v>35</v>
      </c>
      <c r="AF60" s="173" t="n">
        <f aca="false">SUM(S$42:S60)</f>
        <v>3</v>
      </c>
      <c r="AG60" s="173" t="n">
        <f aca="false">SUM(T$42:T60)</f>
        <v>36</v>
      </c>
      <c r="AH60" s="173" t="n">
        <f aca="false">SUM(U$42:U60)</f>
        <v>0</v>
      </c>
      <c r="AI60" s="173" t="n">
        <f aca="false">SUM(V$42:V60)</f>
        <v>12</v>
      </c>
      <c r="AJ60" s="173" t="n">
        <f aca="false">SUM(W$42:W60)</f>
        <v>0</v>
      </c>
      <c r="AK60" s="173" t="n">
        <f aca="false">SUM(X$42:X60)</f>
        <v>10</v>
      </c>
      <c r="AL60" s="173" t="n">
        <f aca="false">SUM(Y$42:Y60)</f>
        <v>10</v>
      </c>
      <c r="AM60" s="173" t="n">
        <f aca="false">SUM(Z$42:Z60)</f>
        <v>8</v>
      </c>
      <c r="AN60" s="173" t="n">
        <f aca="false">SUM(AA$42:AA60)</f>
        <v>8</v>
      </c>
      <c r="AO60" s="173" t="n">
        <f aca="false">SUM(AB$42:AB60)</f>
        <v>3</v>
      </c>
      <c r="AP60" s="173" t="n">
        <f aca="false">SUM(AC$42:AC60)</f>
        <v>4</v>
      </c>
      <c r="AQ60" s="170" t="n">
        <f aca="false">COUNTIFS(database!$H$2:$H$182,$P60,database!$S$2:$S$182,AQ$41,database!$Z$2:$Z$182,"O")</f>
        <v>0</v>
      </c>
      <c r="AR60" s="170" t="n">
        <f aca="false">COUNTIFS(database!$H$2:$H$182,$P60,database!$S$2:$S$182,AR$41,database!$Z$2:$Z$182,"O")</f>
        <v>0</v>
      </c>
      <c r="AS60" s="170" t="n">
        <f aca="false">COUNTIFS(database!$H$2:$H$182,$P60,database!$S$2:$S$182,AS$41,database!$Z$2:$Z$182,"O")</f>
        <v>0</v>
      </c>
      <c r="AT60" s="170" t="n">
        <f aca="false">COUNTIFS(database!$H$2:$H$182,$P60,database!$S$2:$S$182,AT$41,database!$Z$2:$Z$182,"O")</f>
        <v>0</v>
      </c>
      <c r="AU60" s="170" t="n">
        <f aca="false">COUNTIFS(database!$H$2:$H$182,$P60,database!$S$2:$S$182,AU$41,database!$Z$2:$Z$182,"O")</f>
        <v>0</v>
      </c>
      <c r="AV60" s="170" t="n">
        <f aca="false">COUNTIFS(database!$H$2:$H$182,$P60,database!$S$2:$S$182,AV$41,database!$Z$2:$Z$182,"O")</f>
        <v>0</v>
      </c>
      <c r="AW60" s="170" t="n">
        <f aca="false">COUNTIFS(database!$H$2:$H$182,$P60,database!$S$2:$S$182,AW$41,database!$Z$2:$Z$182,"O")</f>
        <v>0</v>
      </c>
      <c r="AX60" s="170" t="n">
        <f aca="false">COUNTIFS(database!$H$2:$H$182,$P60,database!$S$2:$S$182,AX$41,database!$Z$2:$Z$182,"O")</f>
        <v>0</v>
      </c>
      <c r="AY60" s="170" t="n">
        <f aca="false">COUNTIFS(database!$H$2:$H$182,$P60,database!$S$2:$S$182,AY$41,database!$Z$2:$Z$182,"O")</f>
        <v>0</v>
      </c>
      <c r="AZ60" s="170" t="n">
        <f aca="false">COUNTIFS(database!$H$2:$H$182,$P60,database!$S$2:$S$182,AZ$41,database!$Z$2:$Z$182,"O")</f>
        <v>0</v>
      </c>
      <c r="BA60" s="170" t="n">
        <f aca="false">COUNTIFS(database!$H$2:$H$182,$P60,database!$S$2:$S$182,BA$41,database!$Z$2:$Z$182,"O")</f>
        <v>0</v>
      </c>
      <c r="BB60" s="170" t="n">
        <f aca="false">COUNTIFS(database!$H$2:$H$182,$P60,database!$S$2:$S$182,BB$41,database!$Z$2:$Z$182,"O")</f>
        <v>0</v>
      </c>
      <c r="BC60" s="170" t="n">
        <f aca="false">COUNTIFS(database!$H$2:$H$182,$P60,database!$S$2:$S$182,BC$41,database!$Z$2:$Z$182,"O")</f>
        <v>0</v>
      </c>
      <c r="BD60" s="171" t="n">
        <f aca="false">SUM(AQ$42:AQ60)</f>
        <v>0</v>
      </c>
      <c r="BE60" s="171" t="n">
        <f aca="false">SUM(AR$42:AR60)</f>
        <v>0</v>
      </c>
      <c r="BF60" s="171" t="n">
        <f aca="false">SUM(AS$42:AS60)</f>
        <v>0</v>
      </c>
      <c r="BG60" s="171" t="n">
        <f aca="false">SUM(AT$42:AT60)</f>
        <v>1</v>
      </c>
      <c r="BH60" s="171" t="n">
        <f aca="false">SUM(AU$42:AU60)</f>
        <v>0</v>
      </c>
      <c r="BI60" s="171" t="n">
        <f aca="false">SUM(AV$42:AV60)</f>
        <v>0</v>
      </c>
      <c r="BJ60" s="171" t="n">
        <f aca="false">SUM(AW$42:AW60)</f>
        <v>0</v>
      </c>
      <c r="BK60" s="171" t="n">
        <f aca="false">SUM(AX$42:AX60)</f>
        <v>0</v>
      </c>
      <c r="BL60" s="171" t="n">
        <f aca="false">SUM(AY$42:AY60)</f>
        <v>0</v>
      </c>
      <c r="BM60" s="171" t="n">
        <f aca="false">SUM(AZ$42:AZ60)</f>
        <v>0</v>
      </c>
      <c r="BN60" s="171" t="n">
        <f aca="false">SUM(BA$42:BA60)</f>
        <v>1</v>
      </c>
      <c r="BO60" s="171" t="n">
        <f aca="false">SUM(BB$42:BB60)</f>
        <v>0</v>
      </c>
      <c r="BP60" s="171" t="n">
        <f aca="false">SUM(BC$42:BC60)</f>
        <v>0</v>
      </c>
      <c r="BQ60" s="172" t="n">
        <f aca="false">COUNTIFS(database!$H$2:$H$182,$P60,database!$S$2:$S$182,BQ$41,database!$Z$2:$Z$182,"S")</f>
        <v>0</v>
      </c>
      <c r="BR60" s="172" t="n">
        <f aca="false">COUNTIFS(database!$H$2:$H$182,$P60,database!$S$2:$S$182,BR$41,database!$Z$2:$Z$182,"S")</f>
        <v>0</v>
      </c>
      <c r="BS60" s="172" t="n">
        <f aca="false">COUNTIFS(database!$H$2:$H$182,$P60,database!$S$2:$S$182,BS$41,database!$Z$2:$Z$182,"S")</f>
        <v>0</v>
      </c>
      <c r="BT60" s="172" t="n">
        <f aca="false">COUNTIFS(database!$H$2:$H$182,$P60,database!$S$2:$S$182,BT$41,database!$Z$2:$Z$182,"S")</f>
        <v>1</v>
      </c>
      <c r="BU60" s="172" t="n">
        <f aca="false">COUNTIFS(database!$H$2:$H$182,$P60,database!$S$2:$S$182,BU$41,database!$Z$2:$Z$182,"S")</f>
        <v>0</v>
      </c>
      <c r="BV60" s="172" t="n">
        <f aca="false">COUNTIFS(database!$H$2:$H$182,$P60,database!$S$2:$S$182,BV$41,database!$Z$2:$Z$182,"S")</f>
        <v>0</v>
      </c>
      <c r="BW60" s="172" t="n">
        <f aca="false">COUNTIFS(database!$H$2:$H$182,$P60,database!$S$2:$S$182,BW$41,database!$Z$2:$Z$182,"S")</f>
        <v>0</v>
      </c>
      <c r="BX60" s="172" t="n">
        <f aca="false">COUNTIFS(database!$H$2:$H$182,$P60,database!$S$2:$S$182,BX$41,database!$Z$2:$Z$182,"S")</f>
        <v>0</v>
      </c>
      <c r="BY60" s="172" t="n">
        <f aca="false">COUNTIFS(database!$H$2:$H$182,$P60,database!$S$2:$S$182,BY$41,database!$Z$2:$Z$182,"S")</f>
        <v>0</v>
      </c>
      <c r="BZ60" s="171" t="n">
        <f aca="false">SUM(BQ$42:BQ60)</f>
        <v>6</v>
      </c>
      <c r="CA60" s="171" t="n">
        <f aca="false">SUM(BR$42:BR60)</f>
        <v>15</v>
      </c>
      <c r="CB60" s="171" t="n">
        <f aca="false">SUM(BS$42:BS60)</f>
        <v>2</v>
      </c>
      <c r="CC60" s="171" t="n">
        <f aca="false">SUM(BT$42:BT60)</f>
        <v>19</v>
      </c>
      <c r="CD60" s="171" t="n">
        <f aca="false">SUM(BU$42:BU60)</f>
        <v>3</v>
      </c>
      <c r="CE60" s="171" t="n">
        <f aca="false">SUM(BV$42:BV60)</f>
        <v>6</v>
      </c>
      <c r="CF60" s="171" t="n">
        <f aca="false">SUM(BW$42:BW60)</f>
        <v>6</v>
      </c>
      <c r="CG60" s="171" t="n">
        <f aca="false">SUM(BX$42:BX60)</f>
        <v>6</v>
      </c>
      <c r="CH60" s="171" t="n">
        <f aca="false">SUM(BY$42:BY60)</f>
        <v>3</v>
      </c>
    </row>
    <row r="61" customFormat="false" ht="15.75" hidden="false" customHeight="true" outlineLevel="0" collapsed="false">
      <c r="A61" s="166"/>
      <c r="B61" s="166" t="n">
        <v>1977</v>
      </c>
      <c r="C61" s="166" t="n">
        <f aca="false">COUNTIF(database!$H$2:$H$182,B61)</f>
        <v>0</v>
      </c>
      <c r="D61" s="166" t="n">
        <f aca="false">COUNTIFS(database!$H$2:$H$182,$B61,database!$U$2:$U$182,D$41)</f>
        <v>0</v>
      </c>
      <c r="E61" s="166" t="n">
        <f aca="false">COUNTIFS(database!$H$2:$H$182,$B61,database!$U$2:$U$182,E$41)</f>
        <v>0</v>
      </c>
      <c r="F61" s="166" t="n">
        <f aca="false">COUNTIFS(database!$H$2:$H$182,$B61,database!$U$2:$U$182,F$41)</f>
        <v>0</v>
      </c>
      <c r="G61" s="166" t="n">
        <f aca="false">COUNTIFS(database!$H$2:$H$182,$B61,database!$U$2:$U$182,G$41)</f>
        <v>0</v>
      </c>
      <c r="H61" s="166" t="n">
        <f aca="false">SUM(D$42:D61)</f>
        <v>59</v>
      </c>
      <c r="I61" s="166" t="n">
        <f aca="false">SUM(E$42:E61)</f>
        <v>8</v>
      </c>
      <c r="J61" s="166" t="n">
        <f aca="false">SUM(F$42:F61)</f>
        <v>75</v>
      </c>
      <c r="K61" s="166"/>
      <c r="L61" s="166" t="n">
        <f aca="false">SUM(G$42:G61)</f>
        <v>0</v>
      </c>
      <c r="M61" s="166"/>
      <c r="N61" s="166"/>
      <c r="O61" s="166"/>
      <c r="P61" s="166" t="n">
        <v>1977</v>
      </c>
      <c r="Q61" s="166" t="n">
        <f aca="false">COUNTIFS(database!$H$2:$H$182,$P61,database!$S$2:$S$182,Q$41)</f>
        <v>0</v>
      </c>
      <c r="R61" s="166" t="n">
        <f aca="false">COUNTIFS(database!$H$2:$H$182,$P61,database!$S$2:$S$182,R$41)</f>
        <v>0</v>
      </c>
      <c r="S61" s="166" t="n">
        <f aca="false">COUNTIFS(database!$H$2:$H$182,$P61,database!$S$2:$S$182,S$41)</f>
        <v>0</v>
      </c>
      <c r="T61" s="166" t="n">
        <f aca="false">COUNTIFS(database!$H$2:$H$182,$P61,database!$S$2:$S$182,T$41)</f>
        <v>0</v>
      </c>
      <c r="U61" s="166" t="n">
        <f aca="false">COUNTIFS(database!$H$2:$H$182,$P61,database!$S$2:$S$182,U$41)</f>
        <v>0</v>
      </c>
      <c r="V61" s="166" t="n">
        <f aca="false">COUNTIFS(database!$H$2:$H$182,$P61,database!$S$2:$S$182,V$41)</f>
        <v>0</v>
      </c>
      <c r="W61" s="166" t="n">
        <f aca="false">COUNTIFS(database!$H$2:$H$182,$P61,database!$S$2:$S$182,W$41)</f>
        <v>0</v>
      </c>
      <c r="X61" s="166" t="n">
        <f aca="false">COUNTIFS(database!$H$2:$H$182,$P61,database!$S$2:$S$182,X$41)</f>
        <v>0</v>
      </c>
      <c r="Y61" s="166" t="n">
        <f aca="false">COUNTIFS(database!$H$2:$H$182,$P61,database!$S$2:$S$182,Y$41)</f>
        <v>0</v>
      </c>
      <c r="Z61" s="166" t="n">
        <f aca="false">COUNTIFS(database!$H$2:$H$182,$P61,database!$S$2:$S$182,Z$41)</f>
        <v>0</v>
      </c>
      <c r="AA61" s="166" t="n">
        <f aca="false">COUNTIFS(database!$H$2:$H$182,$P61,database!$S$2:$S$182,AA$41)</f>
        <v>0</v>
      </c>
      <c r="AB61" s="166" t="n">
        <f aca="false">COUNTIFS(database!$H$2:$H$182,$P61,database!$S$2:$S$182,AB$41)</f>
        <v>0</v>
      </c>
      <c r="AC61" s="166" t="n">
        <f aca="false">COUNTIFS(database!$H$2:$H$182,$P61,database!$S$2:$S$182,AC$41)</f>
        <v>0</v>
      </c>
      <c r="AD61" s="173" t="n">
        <f aca="false">SUM(Q$42:Q61)</f>
        <v>13</v>
      </c>
      <c r="AE61" s="173" t="n">
        <f aca="false">SUM(R$42:R61)</f>
        <v>35</v>
      </c>
      <c r="AF61" s="173" t="n">
        <f aca="false">SUM(S$42:S61)</f>
        <v>3</v>
      </c>
      <c r="AG61" s="173" t="n">
        <f aca="false">SUM(T$42:T61)</f>
        <v>36</v>
      </c>
      <c r="AH61" s="173" t="n">
        <f aca="false">SUM(U$42:U61)</f>
        <v>0</v>
      </c>
      <c r="AI61" s="173" t="n">
        <f aca="false">SUM(V$42:V61)</f>
        <v>12</v>
      </c>
      <c r="AJ61" s="173" t="n">
        <f aca="false">SUM(W$42:W61)</f>
        <v>0</v>
      </c>
      <c r="AK61" s="173" t="n">
        <f aca="false">SUM(X$42:X61)</f>
        <v>10</v>
      </c>
      <c r="AL61" s="173" t="n">
        <f aca="false">SUM(Y$42:Y61)</f>
        <v>10</v>
      </c>
      <c r="AM61" s="173" t="n">
        <f aca="false">SUM(Z$42:Z61)</f>
        <v>8</v>
      </c>
      <c r="AN61" s="173" t="n">
        <f aca="false">SUM(AA$42:AA61)</f>
        <v>8</v>
      </c>
      <c r="AO61" s="173" t="n">
        <f aca="false">SUM(AB$42:AB61)</f>
        <v>3</v>
      </c>
      <c r="AP61" s="173" t="n">
        <f aca="false">SUM(AC$42:AC61)</f>
        <v>4</v>
      </c>
      <c r="AQ61" s="170" t="n">
        <f aca="false">COUNTIFS(database!$H$2:$H$182,$P61,database!$S$2:$S$182,AQ$41,database!$Z$2:$Z$182,"O")</f>
        <v>0</v>
      </c>
      <c r="AR61" s="170" t="n">
        <f aca="false">COUNTIFS(database!$H$2:$H$182,$P61,database!$S$2:$S$182,AR$41,database!$Z$2:$Z$182,"O")</f>
        <v>0</v>
      </c>
      <c r="AS61" s="170" t="n">
        <f aca="false">COUNTIFS(database!$H$2:$H$182,$P61,database!$S$2:$S$182,AS$41,database!$Z$2:$Z$182,"O")</f>
        <v>0</v>
      </c>
      <c r="AT61" s="170" t="n">
        <f aca="false">COUNTIFS(database!$H$2:$H$182,$P61,database!$S$2:$S$182,AT$41,database!$Z$2:$Z$182,"O")</f>
        <v>0</v>
      </c>
      <c r="AU61" s="170" t="n">
        <f aca="false">COUNTIFS(database!$H$2:$H$182,$P61,database!$S$2:$S$182,AU$41,database!$Z$2:$Z$182,"O")</f>
        <v>0</v>
      </c>
      <c r="AV61" s="170" t="n">
        <f aca="false">COUNTIFS(database!$H$2:$H$182,$P61,database!$S$2:$S$182,AV$41,database!$Z$2:$Z$182,"O")</f>
        <v>0</v>
      </c>
      <c r="AW61" s="170" t="n">
        <f aca="false">COUNTIFS(database!$H$2:$H$182,$P61,database!$S$2:$S$182,AW$41,database!$Z$2:$Z$182,"O")</f>
        <v>0</v>
      </c>
      <c r="AX61" s="170" t="n">
        <f aca="false">COUNTIFS(database!$H$2:$H$182,$P61,database!$S$2:$S$182,AX$41,database!$Z$2:$Z$182,"O")</f>
        <v>0</v>
      </c>
      <c r="AY61" s="170" t="n">
        <f aca="false">COUNTIFS(database!$H$2:$H$182,$P61,database!$S$2:$S$182,AY$41,database!$Z$2:$Z$182,"O")</f>
        <v>0</v>
      </c>
      <c r="AZ61" s="170" t="n">
        <f aca="false">COUNTIFS(database!$H$2:$H$182,$P61,database!$S$2:$S$182,AZ$41,database!$Z$2:$Z$182,"O")</f>
        <v>0</v>
      </c>
      <c r="BA61" s="170" t="n">
        <f aca="false">COUNTIFS(database!$H$2:$H$182,$P61,database!$S$2:$S$182,BA$41,database!$Z$2:$Z$182,"O")</f>
        <v>0</v>
      </c>
      <c r="BB61" s="170" t="n">
        <f aca="false">COUNTIFS(database!$H$2:$H$182,$P61,database!$S$2:$S$182,BB$41,database!$Z$2:$Z$182,"O")</f>
        <v>0</v>
      </c>
      <c r="BC61" s="170" t="n">
        <f aca="false">COUNTIFS(database!$H$2:$H$182,$P61,database!$S$2:$S$182,BC$41,database!$Z$2:$Z$182,"O")</f>
        <v>0</v>
      </c>
      <c r="BD61" s="171" t="n">
        <f aca="false">SUM(AQ$42:AQ61)</f>
        <v>0</v>
      </c>
      <c r="BE61" s="171" t="n">
        <f aca="false">SUM(AR$42:AR61)</f>
        <v>0</v>
      </c>
      <c r="BF61" s="171" t="n">
        <f aca="false">SUM(AS$42:AS61)</f>
        <v>0</v>
      </c>
      <c r="BG61" s="171" t="n">
        <f aca="false">SUM(AT$42:AT61)</f>
        <v>1</v>
      </c>
      <c r="BH61" s="171" t="n">
        <f aca="false">SUM(AU$42:AU61)</f>
        <v>0</v>
      </c>
      <c r="BI61" s="171" t="n">
        <f aca="false">SUM(AV$42:AV61)</f>
        <v>0</v>
      </c>
      <c r="BJ61" s="171" t="n">
        <f aca="false">SUM(AW$42:AW61)</f>
        <v>0</v>
      </c>
      <c r="BK61" s="171" t="n">
        <f aca="false">SUM(AX$42:AX61)</f>
        <v>0</v>
      </c>
      <c r="BL61" s="171" t="n">
        <f aca="false">SUM(AY$42:AY61)</f>
        <v>0</v>
      </c>
      <c r="BM61" s="171" t="n">
        <f aca="false">SUM(AZ$42:AZ61)</f>
        <v>0</v>
      </c>
      <c r="BN61" s="171" t="n">
        <f aca="false">SUM(BA$42:BA61)</f>
        <v>1</v>
      </c>
      <c r="BO61" s="171" t="n">
        <f aca="false">SUM(BB$42:BB61)</f>
        <v>0</v>
      </c>
      <c r="BP61" s="171" t="n">
        <f aca="false">SUM(BC$42:BC61)</f>
        <v>0</v>
      </c>
      <c r="BQ61" s="172" t="n">
        <f aca="false">COUNTIFS(database!$H$2:$H$182,$P61,database!$S$2:$S$182,BQ$41,database!$Z$2:$Z$182,"S")</f>
        <v>0</v>
      </c>
      <c r="BR61" s="172" t="n">
        <f aca="false">COUNTIFS(database!$H$2:$H$182,$P61,database!$S$2:$S$182,BR$41,database!$Z$2:$Z$182,"S")</f>
        <v>0</v>
      </c>
      <c r="BS61" s="172" t="n">
        <f aca="false">COUNTIFS(database!$H$2:$H$182,$P61,database!$S$2:$S$182,BS$41,database!$Z$2:$Z$182,"S")</f>
        <v>0</v>
      </c>
      <c r="BT61" s="172" t="n">
        <f aca="false">COUNTIFS(database!$H$2:$H$182,$P61,database!$S$2:$S$182,BT$41,database!$Z$2:$Z$182,"S")</f>
        <v>0</v>
      </c>
      <c r="BU61" s="172" t="n">
        <f aca="false">COUNTIFS(database!$H$2:$H$182,$P61,database!$S$2:$S$182,BU$41,database!$Z$2:$Z$182,"S")</f>
        <v>0</v>
      </c>
      <c r="BV61" s="172" t="n">
        <f aca="false">COUNTIFS(database!$H$2:$H$182,$P61,database!$S$2:$S$182,BV$41,database!$Z$2:$Z$182,"S")</f>
        <v>0</v>
      </c>
      <c r="BW61" s="172" t="n">
        <f aca="false">COUNTIFS(database!$H$2:$H$182,$P61,database!$S$2:$S$182,BW$41,database!$Z$2:$Z$182,"S")</f>
        <v>0</v>
      </c>
      <c r="BX61" s="172" t="n">
        <f aca="false">COUNTIFS(database!$H$2:$H$182,$P61,database!$S$2:$S$182,BX$41,database!$Z$2:$Z$182,"S")</f>
        <v>0</v>
      </c>
      <c r="BY61" s="172" t="n">
        <f aca="false">COUNTIFS(database!$H$2:$H$182,$P61,database!$S$2:$S$182,BY$41,database!$Z$2:$Z$182,"S")</f>
        <v>0</v>
      </c>
      <c r="BZ61" s="171" t="n">
        <f aca="false">SUM(BQ$42:BQ61)</f>
        <v>6</v>
      </c>
      <c r="CA61" s="171" t="n">
        <f aca="false">SUM(BR$42:BR61)</f>
        <v>15</v>
      </c>
      <c r="CB61" s="171" t="n">
        <f aca="false">SUM(BS$42:BS61)</f>
        <v>2</v>
      </c>
      <c r="CC61" s="171" t="n">
        <f aca="false">SUM(BT$42:BT61)</f>
        <v>19</v>
      </c>
      <c r="CD61" s="171" t="n">
        <f aca="false">SUM(BU$42:BU61)</f>
        <v>3</v>
      </c>
      <c r="CE61" s="171" t="n">
        <f aca="false">SUM(BV$42:BV61)</f>
        <v>6</v>
      </c>
      <c r="CF61" s="171" t="n">
        <f aca="false">SUM(BW$42:BW61)</f>
        <v>6</v>
      </c>
      <c r="CG61" s="171" t="n">
        <f aca="false">SUM(BX$42:BX61)</f>
        <v>6</v>
      </c>
      <c r="CH61" s="171" t="n">
        <f aca="false">SUM(BY$42:BY61)</f>
        <v>3</v>
      </c>
    </row>
    <row r="62" customFormat="false" ht="15.75" hidden="false" customHeight="true" outlineLevel="0" collapsed="false">
      <c r="A62" s="166"/>
      <c r="B62" s="166" t="n">
        <v>1978</v>
      </c>
      <c r="C62" s="166" t="n">
        <f aca="false">COUNTIF(database!$H$2:$H$182,B62)</f>
        <v>0</v>
      </c>
      <c r="D62" s="166" t="n">
        <f aca="false">COUNTIFS(database!$H$2:$H$182,$B62,database!$U$2:$U$182,D$41)</f>
        <v>0</v>
      </c>
      <c r="E62" s="166" t="n">
        <f aca="false">COUNTIFS(database!$H$2:$H$182,$B62,database!$U$2:$U$182,E$41)</f>
        <v>0</v>
      </c>
      <c r="F62" s="166" t="n">
        <f aca="false">COUNTIFS(database!$H$2:$H$182,$B62,database!$U$2:$U$182,F$41)</f>
        <v>0</v>
      </c>
      <c r="G62" s="166" t="n">
        <f aca="false">COUNTIFS(database!$H$2:$H$182,$B62,database!$U$2:$U$182,G$41)</f>
        <v>0</v>
      </c>
      <c r="H62" s="166" t="n">
        <f aca="false">SUM(D$42:D62)</f>
        <v>59</v>
      </c>
      <c r="I62" s="166" t="n">
        <f aca="false">SUM(E$42:E62)</f>
        <v>8</v>
      </c>
      <c r="J62" s="166" t="n">
        <f aca="false">SUM(F$42:F62)</f>
        <v>75</v>
      </c>
      <c r="K62" s="166"/>
      <c r="L62" s="166" t="n">
        <f aca="false">SUM(G$42:G62)</f>
        <v>0</v>
      </c>
      <c r="M62" s="166"/>
      <c r="N62" s="166"/>
      <c r="O62" s="166"/>
      <c r="P62" s="166" t="n">
        <v>1978</v>
      </c>
      <c r="Q62" s="166" t="n">
        <f aca="false">COUNTIFS(database!$H$2:$H$182,$P62,database!$S$2:$S$182,Q$41)</f>
        <v>0</v>
      </c>
      <c r="R62" s="166" t="n">
        <f aca="false">COUNTIFS(database!$H$2:$H$182,$P62,database!$S$2:$S$182,R$41)</f>
        <v>0</v>
      </c>
      <c r="S62" s="166" t="n">
        <f aca="false">COUNTIFS(database!$H$2:$H$182,$P62,database!$S$2:$S$182,S$41)</f>
        <v>0</v>
      </c>
      <c r="T62" s="166" t="n">
        <f aca="false">COUNTIFS(database!$H$2:$H$182,$P62,database!$S$2:$S$182,T$41)</f>
        <v>0</v>
      </c>
      <c r="U62" s="166" t="n">
        <f aca="false">COUNTIFS(database!$H$2:$H$182,$P62,database!$S$2:$S$182,U$41)</f>
        <v>0</v>
      </c>
      <c r="V62" s="166" t="n">
        <f aca="false">COUNTIFS(database!$H$2:$H$182,$P62,database!$S$2:$S$182,V$41)</f>
        <v>0</v>
      </c>
      <c r="W62" s="166" t="n">
        <f aca="false">COUNTIFS(database!$H$2:$H$182,$P62,database!$S$2:$S$182,W$41)</f>
        <v>0</v>
      </c>
      <c r="X62" s="166" t="n">
        <f aca="false">COUNTIFS(database!$H$2:$H$182,$P62,database!$S$2:$S$182,X$41)</f>
        <v>0</v>
      </c>
      <c r="Y62" s="166" t="n">
        <f aca="false">COUNTIFS(database!$H$2:$H$182,$P62,database!$S$2:$S$182,Y$41)</f>
        <v>0</v>
      </c>
      <c r="Z62" s="166" t="n">
        <f aca="false">COUNTIFS(database!$H$2:$H$182,$P62,database!$S$2:$S$182,Z$41)</f>
        <v>0</v>
      </c>
      <c r="AA62" s="166" t="n">
        <f aca="false">COUNTIFS(database!$H$2:$H$182,$P62,database!$S$2:$S$182,AA$41)</f>
        <v>0</v>
      </c>
      <c r="AB62" s="166" t="n">
        <f aca="false">COUNTIFS(database!$H$2:$H$182,$P62,database!$S$2:$S$182,AB$41)</f>
        <v>0</v>
      </c>
      <c r="AC62" s="166" t="n">
        <f aca="false">COUNTIFS(database!$H$2:$H$182,$P62,database!$S$2:$S$182,AC$41)</f>
        <v>0</v>
      </c>
      <c r="AD62" s="173" t="n">
        <f aca="false">SUM(Q$42:Q62)</f>
        <v>13</v>
      </c>
      <c r="AE62" s="173" t="n">
        <f aca="false">SUM(R$42:R62)</f>
        <v>35</v>
      </c>
      <c r="AF62" s="173" t="n">
        <f aca="false">SUM(S$42:S62)</f>
        <v>3</v>
      </c>
      <c r="AG62" s="173" t="n">
        <f aca="false">SUM(T$42:T62)</f>
        <v>36</v>
      </c>
      <c r="AH62" s="173" t="n">
        <f aca="false">SUM(U$42:U62)</f>
        <v>0</v>
      </c>
      <c r="AI62" s="173" t="n">
        <f aca="false">SUM(V$42:V62)</f>
        <v>12</v>
      </c>
      <c r="AJ62" s="173" t="n">
        <f aca="false">SUM(W$42:W62)</f>
        <v>0</v>
      </c>
      <c r="AK62" s="173" t="n">
        <f aca="false">SUM(X$42:X62)</f>
        <v>10</v>
      </c>
      <c r="AL62" s="173" t="n">
        <f aca="false">SUM(Y$42:Y62)</f>
        <v>10</v>
      </c>
      <c r="AM62" s="173" t="n">
        <f aca="false">SUM(Z$42:Z62)</f>
        <v>8</v>
      </c>
      <c r="AN62" s="173" t="n">
        <f aca="false">SUM(AA$42:AA62)</f>
        <v>8</v>
      </c>
      <c r="AO62" s="173" t="n">
        <f aca="false">SUM(AB$42:AB62)</f>
        <v>3</v>
      </c>
      <c r="AP62" s="173" t="n">
        <f aca="false">SUM(AC$42:AC62)</f>
        <v>4</v>
      </c>
      <c r="AQ62" s="170" t="n">
        <f aca="false">COUNTIFS(database!$H$2:$H$182,$P62,database!$S$2:$S$182,AQ$41,database!$Z$2:$Z$182,"O")</f>
        <v>0</v>
      </c>
      <c r="AR62" s="170" t="n">
        <f aca="false">COUNTIFS(database!$H$2:$H$182,$P62,database!$S$2:$S$182,AR$41,database!$Z$2:$Z$182,"O")</f>
        <v>0</v>
      </c>
      <c r="AS62" s="170" t="n">
        <f aca="false">COUNTIFS(database!$H$2:$H$182,$P62,database!$S$2:$S$182,AS$41,database!$Z$2:$Z$182,"O")</f>
        <v>0</v>
      </c>
      <c r="AT62" s="170" t="n">
        <f aca="false">COUNTIFS(database!$H$2:$H$182,$P62,database!$S$2:$S$182,AT$41,database!$Z$2:$Z$182,"O")</f>
        <v>0</v>
      </c>
      <c r="AU62" s="170" t="n">
        <f aca="false">COUNTIFS(database!$H$2:$H$182,$P62,database!$S$2:$S$182,AU$41,database!$Z$2:$Z$182,"O")</f>
        <v>0</v>
      </c>
      <c r="AV62" s="170" t="n">
        <f aca="false">COUNTIFS(database!$H$2:$H$182,$P62,database!$S$2:$S$182,AV$41,database!$Z$2:$Z$182,"O")</f>
        <v>0</v>
      </c>
      <c r="AW62" s="170" t="n">
        <f aca="false">COUNTIFS(database!$H$2:$H$182,$P62,database!$S$2:$S$182,AW$41,database!$Z$2:$Z$182,"O")</f>
        <v>0</v>
      </c>
      <c r="AX62" s="170" t="n">
        <f aca="false">COUNTIFS(database!$H$2:$H$182,$P62,database!$S$2:$S$182,AX$41,database!$Z$2:$Z$182,"O")</f>
        <v>0</v>
      </c>
      <c r="AY62" s="170" t="n">
        <f aca="false">COUNTIFS(database!$H$2:$H$182,$P62,database!$S$2:$S$182,AY$41,database!$Z$2:$Z$182,"O")</f>
        <v>0</v>
      </c>
      <c r="AZ62" s="170" t="n">
        <f aca="false">COUNTIFS(database!$H$2:$H$182,$P62,database!$S$2:$S$182,AZ$41,database!$Z$2:$Z$182,"O")</f>
        <v>0</v>
      </c>
      <c r="BA62" s="170" t="n">
        <f aca="false">COUNTIFS(database!$H$2:$H$182,$P62,database!$S$2:$S$182,BA$41,database!$Z$2:$Z$182,"O")</f>
        <v>0</v>
      </c>
      <c r="BB62" s="170" t="n">
        <f aca="false">COUNTIFS(database!$H$2:$H$182,$P62,database!$S$2:$S$182,BB$41,database!$Z$2:$Z$182,"O")</f>
        <v>0</v>
      </c>
      <c r="BC62" s="170" t="n">
        <f aca="false">COUNTIFS(database!$H$2:$H$182,$P62,database!$S$2:$S$182,BC$41,database!$Z$2:$Z$182,"O")</f>
        <v>0</v>
      </c>
      <c r="BD62" s="171" t="n">
        <f aca="false">SUM(AQ$42:AQ62)</f>
        <v>0</v>
      </c>
      <c r="BE62" s="171" t="n">
        <f aca="false">SUM(AR$42:AR62)</f>
        <v>0</v>
      </c>
      <c r="BF62" s="171" t="n">
        <f aca="false">SUM(AS$42:AS62)</f>
        <v>0</v>
      </c>
      <c r="BG62" s="171" t="n">
        <f aca="false">SUM(AT$42:AT62)</f>
        <v>1</v>
      </c>
      <c r="BH62" s="171" t="n">
        <f aca="false">SUM(AU$42:AU62)</f>
        <v>0</v>
      </c>
      <c r="BI62" s="171" t="n">
        <f aca="false">SUM(AV$42:AV62)</f>
        <v>0</v>
      </c>
      <c r="BJ62" s="171" t="n">
        <f aca="false">SUM(AW$42:AW62)</f>
        <v>0</v>
      </c>
      <c r="BK62" s="171" t="n">
        <f aca="false">SUM(AX$42:AX62)</f>
        <v>0</v>
      </c>
      <c r="BL62" s="171" t="n">
        <f aca="false">SUM(AY$42:AY62)</f>
        <v>0</v>
      </c>
      <c r="BM62" s="171" t="n">
        <f aca="false">SUM(AZ$42:AZ62)</f>
        <v>0</v>
      </c>
      <c r="BN62" s="171" t="n">
        <f aca="false">SUM(BA$42:BA62)</f>
        <v>1</v>
      </c>
      <c r="BO62" s="171" t="n">
        <f aca="false">SUM(BB$42:BB62)</f>
        <v>0</v>
      </c>
      <c r="BP62" s="171" t="n">
        <f aca="false">SUM(BC$42:BC62)</f>
        <v>0</v>
      </c>
      <c r="BQ62" s="172" t="n">
        <f aca="false">COUNTIFS(database!$H$2:$H$182,$P62,database!$S$2:$S$182,BQ$41,database!$Z$2:$Z$182,"S")</f>
        <v>0</v>
      </c>
      <c r="BR62" s="172" t="n">
        <f aca="false">COUNTIFS(database!$H$2:$H$182,$P62,database!$S$2:$S$182,BR$41,database!$Z$2:$Z$182,"S")</f>
        <v>0</v>
      </c>
      <c r="BS62" s="172" t="n">
        <f aca="false">COUNTIFS(database!$H$2:$H$182,$P62,database!$S$2:$S$182,BS$41,database!$Z$2:$Z$182,"S")</f>
        <v>0</v>
      </c>
      <c r="BT62" s="172" t="n">
        <f aca="false">COUNTIFS(database!$H$2:$H$182,$P62,database!$S$2:$S$182,BT$41,database!$Z$2:$Z$182,"S")</f>
        <v>0</v>
      </c>
      <c r="BU62" s="172" t="n">
        <f aca="false">COUNTIFS(database!$H$2:$H$182,$P62,database!$S$2:$S$182,BU$41,database!$Z$2:$Z$182,"S")</f>
        <v>0</v>
      </c>
      <c r="BV62" s="172" t="n">
        <f aca="false">COUNTIFS(database!$H$2:$H$182,$P62,database!$S$2:$S$182,BV$41,database!$Z$2:$Z$182,"S")</f>
        <v>0</v>
      </c>
      <c r="BW62" s="172" t="n">
        <f aca="false">COUNTIFS(database!$H$2:$H$182,$P62,database!$S$2:$S$182,BW$41,database!$Z$2:$Z$182,"S")</f>
        <v>0</v>
      </c>
      <c r="BX62" s="172" t="n">
        <f aca="false">COUNTIFS(database!$H$2:$H$182,$P62,database!$S$2:$S$182,BX$41,database!$Z$2:$Z$182,"S")</f>
        <v>0</v>
      </c>
      <c r="BY62" s="172" t="n">
        <f aca="false">COUNTIFS(database!$H$2:$H$182,$P62,database!$S$2:$S$182,BY$41,database!$Z$2:$Z$182,"S")</f>
        <v>0</v>
      </c>
      <c r="BZ62" s="171" t="n">
        <f aca="false">SUM(BQ$42:BQ62)</f>
        <v>6</v>
      </c>
      <c r="CA62" s="171" t="n">
        <f aca="false">SUM(BR$42:BR62)</f>
        <v>15</v>
      </c>
      <c r="CB62" s="171" t="n">
        <f aca="false">SUM(BS$42:BS62)</f>
        <v>2</v>
      </c>
      <c r="CC62" s="171" t="n">
        <f aca="false">SUM(BT$42:BT62)</f>
        <v>19</v>
      </c>
      <c r="CD62" s="171" t="n">
        <f aca="false">SUM(BU$42:BU62)</f>
        <v>3</v>
      </c>
      <c r="CE62" s="171" t="n">
        <f aca="false">SUM(BV$42:BV62)</f>
        <v>6</v>
      </c>
      <c r="CF62" s="171" t="n">
        <f aca="false">SUM(BW$42:BW62)</f>
        <v>6</v>
      </c>
      <c r="CG62" s="171" t="n">
        <f aca="false">SUM(BX$42:BX62)</f>
        <v>6</v>
      </c>
      <c r="CH62" s="171" t="n">
        <f aca="false">SUM(BY$42:BY62)</f>
        <v>3</v>
      </c>
    </row>
    <row r="63" customFormat="false" ht="15.75" hidden="false" customHeight="true" outlineLevel="0" collapsed="false">
      <c r="A63" s="166"/>
      <c r="B63" s="166" t="n">
        <v>1979</v>
      </c>
      <c r="C63" s="166" t="n">
        <f aca="false">COUNTIF(database!$H$2:$H$182,B63)</f>
        <v>0</v>
      </c>
      <c r="D63" s="166" t="n">
        <f aca="false">COUNTIFS(database!$H$2:$H$182,$B63,database!$U$2:$U$182,D$41)</f>
        <v>0</v>
      </c>
      <c r="E63" s="166" t="n">
        <f aca="false">COUNTIFS(database!$H$2:$H$182,$B63,database!$U$2:$U$182,E$41)</f>
        <v>0</v>
      </c>
      <c r="F63" s="166" t="n">
        <f aca="false">COUNTIFS(database!$H$2:$H$182,$B63,database!$U$2:$U$182,F$41)</f>
        <v>0</v>
      </c>
      <c r="G63" s="166" t="n">
        <f aca="false">COUNTIFS(database!$H$2:$H$182,$B63,database!$U$2:$U$182,G$41)</f>
        <v>0</v>
      </c>
      <c r="H63" s="166" t="n">
        <f aca="false">SUM(D$42:D63)</f>
        <v>59</v>
      </c>
      <c r="I63" s="166" t="n">
        <f aca="false">SUM(E$42:E63)</f>
        <v>8</v>
      </c>
      <c r="J63" s="166" t="n">
        <f aca="false">SUM(F$42:F63)</f>
        <v>75</v>
      </c>
      <c r="K63" s="166"/>
      <c r="L63" s="166" t="n">
        <f aca="false">SUM(G$42:G63)</f>
        <v>0</v>
      </c>
      <c r="M63" s="166"/>
      <c r="N63" s="166"/>
      <c r="O63" s="166"/>
      <c r="P63" s="166" t="n">
        <v>1979</v>
      </c>
      <c r="Q63" s="166" t="n">
        <f aca="false">COUNTIFS(database!$H$2:$H$182,$P63,database!$S$2:$S$182,Q$41)</f>
        <v>0</v>
      </c>
      <c r="R63" s="166" t="n">
        <f aca="false">COUNTIFS(database!$H$2:$H$182,$P63,database!$S$2:$S$182,R$41)</f>
        <v>0</v>
      </c>
      <c r="S63" s="166" t="n">
        <f aca="false">COUNTIFS(database!$H$2:$H$182,$P63,database!$S$2:$S$182,S$41)</f>
        <v>0</v>
      </c>
      <c r="T63" s="166" t="n">
        <f aca="false">COUNTIFS(database!$H$2:$H$182,$P63,database!$S$2:$S$182,T$41)</f>
        <v>0</v>
      </c>
      <c r="U63" s="166" t="n">
        <f aca="false">COUNTIFS(database!$H$2:$H$182,$P63,database!$S$2:$S$182,U$41)</f>
        <v>0</v>
      </c>
      <c r="V63" s="166" t="n">
        <f aca="false">COUNTIFS(database!$H$2:$H$182,$P63,database!$S$2:$S$182,V$41)</f>
        <v>0</v>
      </c>
      <c r="W63" s="166" t="n">
        <f aca="false">COUNTIFS(database!$H$2:$H$182,$P63,database!$S$2:$S$182,W$41)</f>
        <v>0</v>
      </c>
      <c r="X63" s="166" t="n">
        <f aca="false">COUNTIFS(database!$H$2:$H$182,$P63,database!$S$2:$S$182,X$41)</f>
        <v>0</v>
      </c>
      <c r="Y63" s="166" t="n">
        <f aca="false">COUNTIFS(database!$H$2:$H$182,$P63,database!$S$2:$S$182,Y$41)</f>
        <v>0</v>
      </c>
      <c r="Z63" s="166" t="n">
        <f aca="false">COUNTIFS(database!$H$2:$H$182,$P63,database!$S$2:$S$182,Z$41)</f>
        <v>0</v>
      </c>
      <c r="AA63" s="166" t="n">
        <f aca="false">COUNTIFS(database!$H$2:$H$182,$P63,database!$S$2:$S$182,AA$41)</f>
        <v>0</v>
      </c>
      <c r="AB63" s="166" t="n">
        <f aca="false">COUNTIFS(database!$H$2:$H$182,$P63,database!$S$2:$S$182,AB$41)</f>
        <v>0</v>
      </c>
      <c r="AC63" s="166" t="n">
        <f aca="false">COUNTIFS(database!$H$2:$H$182,$P63,database!$S$2:$S$182,AC$41)</f>
        <v>0</v>
      </c>
      <c r="AD63" s="173" t="n">
        <f aca="false">SUM(Q$42:Q63)</f>
        <v>13</v>
      </c>
      <c r="AE63" s="173" t="n">
        <f aca="false">SUM(R$42:R63)</f>
        <v>35</v>
      </c>
      <c r="AF63" s="173" t="n">
        <f aca="false">SUM(S$42:S63)</f>
        <v>3</v>
      </c>
      <c r="AG63" s="173" t="n">
        <f aca="false">SUM(T$42:T63)</f>
        <v>36</v>
      </c>
      <c r="AH63" s="173" t="n">
        <f aca="false">SUM(U$42:U63)</f>
        <v>0</v>
      </c>
      <c r="AI63" s="173" t="n">
        <f aca="false">SUM(V$42:V63)</f>
        <v>12</v>
      </c>
      <c r="AJ63" s="173" t="n">
        <f aca="false">SUM(W$42:W63)</f>
        <v>0</v>
      </c>
      <c r="AK63" s="173" t="n">
        <f aca="false">SUM(X$42:X63)</f>
        <v>10</v>
      </c>
      <c r="AL63" s="173" t="n">
        <f aca="false">SUM(Y$42:Y63)</f>
        <v>10</v>
      </c>
      <c r="AM63" s="173" t="n">
        <f aca="false">SUM(Z$42:Z63)</f>
        <v>8</v>
      </c>
      <c r="AN63" s="173" t="n">
        <f aca="false">SUM(AA$42:AA63)</f>
        <v>8</v>
      </c>
      <c r="AO63" s="173" t="n">
        <f aca="false">SUM(AB$42:AB63)</f>
        <v>3</v>
      </c>
      <c r="AP63" s="173" t="n">
        <f aca="false">SUM(AC$42:AC63)</f>
        <v>4</v>
      </c>
      <c r="AQ63" s="170" t="n">
        <f aca="false">COUNTIFS(database!$H$2:$H$182,$P63,database!$S$2:$S$182,AQ$41,database!$Z$2:$Z$182,"O")</f>
        <v>0</v>
      </c>
      <c r="AR63" s="170" t="n">
        <f aca="false">COUNTIFS(database!$H$2:$H$182,$P63,database!$S$2:$S$182,AR$41,database!$Z$2:$Z$182,"O")</f>
        <v>0</v>
      </c>
      <c r="AS63" s="170" t="n">
        <f aca="false">COUNTIFS(database!$H$2:$H$182,$P63,database!$S$2:$S$182,AS$41,database!$Z$2:$Z$182,"O")</f>
        <v>0</v>
      </c>
      <c r="AT63" s="170" t="n">
        <f aca="false">COUNTIFS(database!$H$2:$H$182,$P63,database!$S$2:$S$182,AT$41,database!$Z$2:$Z$182,"O")</f>
        <v>0</v>
      </c>
      <c r="AU63" s="170" t="n">
        <f aca="false">COUNTIFS(database!$H$2:$H$182,$P63,database!$S$2:$S$182,AU$41,database!$Z$2:$Z$182,"O")</f>
        <v>0</v>
      </c>
      <c r="AV63" s="170" t="n">
        <f aca="false">COUNTIFS(database!$H$2:$H$182,$P63,database!$S$2:$S$182,AV$41,database!$Z$2:$Z$182,"O")</f>
        <v>0</v>
      </c>
      <c r="AW63" s="170" t="n">
        <f aca="false">COUNTIFS(database!$H$2:$H$182,$P63,database!$S$2:$S$182,AW$41,database!$Z$2:$Z$182,"O")</f>
        <v>0</v>
      </c>
      <c r="AX63" s="170" t="n">
        <f aca="false">COUNTIFS(database!$H$2:$H$182,$P63,database!$S$2:$S$182,AX$41,database!$Z$2:$Z$182,"O")</f>
        <v>0</v>
      </c>
      <c r="AY63" s="170" t="n">
        <f aca="false">COUNTIFS(database!$H$2:$H$182,$P63,database!$S$2:$S$182,AY$41,database!$Z$2:$Z$182,"O")</f>
        <v>0</v>
      </c>
      <c r="AZ63" s="170" t="n">
        <f aca="false">COUNTIFS(database!$H$2:$H$182,$P63,database!$S$2:$S$182,AZ$41,database!$Z$2:$Z$182,"O")</f>
        <v>0</v>
      </c>
      <c r="BA63" s="170" t="n">
        <f aca="false">COUNTIFS(database!$H$2:$H$182,$P63,database!$S$2:$S$182,BA$41,database!$Z$2:$Z$182,"O")</f>
        <v>0</v>
      </c>
      <c r="BB63" s="170" t="n">
        <f aca="false">COUNTIFS(database!$H$2:$H$182,$P63,database!$S$2:$S$182,BB$41,database!$Z$2:$Z$182,"O")</f>
        <v>0</v>
      </c>
      <c r="BC63" s="170" t="n">
        <f aca="false">COUNTIFS(database!$H$2:$H$182,$P63,database!$S$2:$S$182,BC$41,database!$Z$2:$Z$182,"O")</f>
        <v>0</v>
      </c>
      <c r="BD63" s="171" t="n">
        <f aca="false">SUM(AQ$42:AQ63)</f>
        <v>0</v>
      </c>
      <c r="BE63" s="171" t="n">
        <f aca="false">SUM(AR$42:AR63)</f>
        <v>0</v>
      </c>
      <c r="BF63" s="171" t="n">
        <f aca="false">SUM(AS$42:AS63)</f>
        <v>0</v>
      </c>
      <c r="BG63" s="171" t="n">
        <f aca="false">SUM(AT$42:AT63)</f>
        <v>1</v>
      </c>
      <c r="BH63" s="171" t="n">
        <f aca="false">SUM(AU$42:AU63)</f>
        <v>0</v>
      </c>
      <c r="BI63" s="171" t="n">
        <f aca="false">SUM(AV$42:AV63)</f>
        <v>0</v>
      </c>
      <c r="BJ63" s="171" t="n">
        <f aca="false">SUM(AW$42:AW63)</f>
        <v>0</v>
      </c>
      <c r="BK63" s="171" t="n">
        <f aca="false">SUM(AX$42:AX63)</f>
        <v>0</v>
      </c>
      <c r="BL63" s="171" t="n">
        <f aca="false">SUM(AY$42:AY63)</f>
        <v>0</v>
      </c>
      <c r="BM63" s="171" t="n">
        <f aca="false">SUM(AZ$42:AZ63)</f>
        <v>0</v>
      </c>
      <c r="BN63" s="171" t="n">
        <f aca="false">SUM(BA$42:BA63)</f>
        <v>1</v>
      </c>
      <c r="BO63" s="171" t="n">
        <f aca="false">SUM(BB$42:BB63)</f>
        <v>0</v>
      </c>
      <c r="BP63" s="171" t="n">
        <f aca="false">SUM(BC$42:BC63)</f>
        <v>0</v>
      </c>
      <c r="BQ63" s="172" t="n">
        <f aca="false">COUNTIFS(database!$H$2:$H$182,$P63,database!$S$2:$S$182,BQ$41,database!$Z$2:$Z$182,"S")</f>
        <v>0</v>
      </c>
      <c r="BR63" s="172" t="n">
        <f aca="false">COUNTIFS(database!$H$2:$H$182,$P63,database!$S$2:$S$182,BR$41,database!$Z$2:$Z$182,"S")</f>
        <v>0</v>
      </c>
      <c r="BS63" s="172" t="n">
        <f aca="false">COUNTIFS(database!$H$2:$H$182,$P63,database!$S$2:$S$182,BS$41,database!$Z$2:$Z$182,"S")</f>
        <v>0</v>
      </c>
      <c r="BT63" s="172" t="n">
        <f aca="false">COUNTIFS(database!$H$2:$H$182,$P63,database!$S$2:$S$182,BT$41,database!$Z$2:$Z$182,"S")</f>
        <v>0</v>
      </c>
      <c r="BU63" s="172" t="n">
        <f aca="false">COUNTIFS(database!$H$2:$H$182,$P63,database!$S$2:$S$182,BU$41,database!$Z$2:$Z$182,"S")</f>
        <v>0</v>
      </c>
      <c r="BV63" s="172" t="n">
        <f aca="false">COUNTIFS(database!$H$2:$H$182,$P63,database!$S$2:$S$182,BV$41,database!$Z$2:$Z$182,"S")</f>
        <v>0</v>
      </c>
      <c r="BW63" s="172" t="n">
        <f aca="false">COUNTIFS(database!$H$2:$H$182,$P63,database!$S$2:$S$182,BW$41,database!$Z$2:$Z$182,"S")</f>
        <v>0</v>
      </c>
      <c r="BX63" s="172" t="n">
        <f aca="false">COUNTIFS(database!$H$2:$H$182,$P63,database!$S$2:$S$182,BX$41,database!$Z$2:$Z$182,"S")</f>
        <v>0</v>
      </c>
      <c r="BY63" s="172" t="n">
        <f aca="false">COUNTIFS(database!$H$2:$H$182,$P63,database!$S$2:$S$182,BY$41,database!$Z$2:$Z$182,"S")</f>
        <v>0</v>
      </c>
      <c r="BZ63" s="171" t="n">
        <f aca="false">SUM(BQ$42:BQ63)</f>
        <v>6</v>
      </c>
      <c r="CA63" s="171" t="n">
        <f aca="false">SUM(BR$42:BR63)</f>
        <v>15</v>
      </c>
      <c r="CB63" s="171" t="n">
        <f aca="false">SUM(BS$42:BS63)</f>
        <v>2</v>
      </c>
      <c r="CC63" s="171" t="n">
        <f aca="false">SUM(BT$42:BT63)</f>
        <v>19</v>
      </c>
      <c r="CD63" s="171" t="n">
        <f aca="false">SUM(BU$42:BU63)</f>
        <v>3</v>
      </c>
      <c r="CE63" s="171" t="n">
        <f aca="false">SUM(BV$42:BV63)</f>
        <v>6</v>
      </c>
      <c r="CF63" s="171" t="n">
        <f aca="false">SUM(BW$42:BW63)</f>
        <v>6</v>
      </c>
      <c r="CG63" s="171" t="n">
        <f aca="false">SUM(BX$42:BX63)</f>
        <v>6</v>
      </c>
      <c r="CH63" s="171" t="n">
        <f aca="false">SUM(BY$42:BY63)</f>
        <v>3</v>
      </c>
    </row>
    <row r="64" customFormat="false" ht="15.75" hidden="false" customHeight="true" outlineLevel="0" collapsed="false">
      <c r="A64" s="166"/>
      <c r="B64" s="166" t="n">
        <v>1980</v>
      </c>
      <c r="C64" s="166" t="n">
        <f aca="false">COUNTIF(database!$H$2:$H$182,B64)</f>
        <v>0</v>
      </c>
      <c r="D64" s="166" t="n">
        <f aca="false">COUNTIFS(database!$H$2:$H$182,$B64,database!$U$2:$U$182,D$41)</f>
        <v>0</v>
      </c>
      <c r="E64" s="166" t="n">
        <f aca="false">COUNTIFS(database!$H$2:$H$182,$B64,database!$U$2:$U$182,E$41)</f>
        <v>0</v>
      </c>
      <c r="F64" s="166" t="n">
        <f aca="false">COUNTIFS(database!$H$2:$H$182,$B64,database!$U$2:$U$182,F$41)</f>
        <v>0</v>
      </c>
      <c r="G64" s="166" t="n">
        <f aca="false">COUNTIFS(database!$H$2:$H$182,$B64,database!$U$2:$U$182,G$41)</f>
        <v>0</v>
      </c>
      <c r="H64" s="166" t="n">
        <f aca="false">SUM(D$42:D64)</f>
        <v>59</v>
      </c>
      <c r="I64" s="166" t="n">
        <f aca="false">SUM(E$42:E64)</f>
        <v>8</v>
      </c>
      <c r="J64" s="166" t="n">
        <f aca="false">SUM(F$42:F64)</f>
        <v>75</v>
      </c>
      <c r="K64" s="166"/>
      <c r="L64" s="166" t="n">
        <f aca="false">SUM(G$42:G64)</f>
        <v>0</v>
      </c>
      <c r="M64" s="166"/>
      <c r="N64" s="166"/>
      <c r="O64" s="166"/>
      <c r="P64" s="166" t="n">
        <v>1980</v>
      </c>
      <c r="Q64" s="166" t="n">
        <f aca="false">COUNTIFS(database!$H$2:$H$182,$P64,database!$S$2:$S$182,Q$41)</f>
        <v>0</v>
      </c>
      <c r="R64" s="166" t="n">
        <f aca="false">COUNTIFS(database!$H$2:$H$182,$P64,database!$S$2:$S$182,R$41)</f>
        <v>0</v>
      </c>
      <c r="S64" s="166" t="n">
        <f aca="false">COUNTIFS(database!$H$2:$H$182,$P64,database!$S$2:$S$182,S$41)</f>
        <v>0</v>
      </c>
      <c r="T64" s="166" t="n">
        <f aca="false">COUNTIFS(database!$H$2:$H$182,$P64,database!$S$2:$S$182,T$41)</f>
        <v>0</v>
      </c>
      <c r="U64" s="166" t="n">
        <f aca="false">COUNTIFS(database!$H$2:$H$182,$P64,database!$S$2:$S$182,U$41)</f>
        <v>0</v>
      </c>
      <c r="V64" s="166" t="n">
        <f aca="false">COUNTIFS(database!$H$2:$H$182,$P64,database!$S$2:$S$182,V$41)</f>
        <v>0</v>
      </c>
      <c r="W64" s="166" t="n">
        <f aca="false">COUNTIFS(database!$H$2:$H$182,$P64,database!$S$2:$S$182,W$41)</f>
        <v>0</v>
      </c>
      <c r="X64" s="166" t="n">
        <f aca="false">COUNTIFS(database!$H$2:$H$182,$P64,database!$S$2:$S$182,X$41)</f>
        <v>0</v>
      </c>
      <c r="Y64" s="166" t="n">
        <f aca="false">COUNTIFS(database!$H$2:$H$182,$P64,database!$S$2:$S$182,Y$41)</f>
        <v>0</v>
      </c>
      <c r="Z64" s="166" t="n">
        <f aca="false">COUNTIFS(database!$H$2:$H$182,$P64,database!$S$2:$S$182,Z$41)</f>
        <v>0</v>
      </c>
      <c r="AA64" s="166" t="n">
        <f aca="false">COUNTIFS(database!$H$2:$H$182,$P64,database!$S$2:$S$182,AA$41)</f>
        <v>0</v>
      </c>
      <c r="AB64" s="166" t="n">
        <f aca="false">COUNTIFS(database!$H$2:$H$182,$P64,database!$S$2:$S$182,AB$41)</f>
        <v>0</v>
      </c>
      <c r="AC64" s="166" t="n">
        <f aca="false">COUNTIFS(database!$H$2:$H$182,$P64,database!$S$2:$S$182,AC$41)</f>
        <v>0</v>
      </c>
      <c r="AD64" s="173" t="n">
        <f aca="false">SUM(Q$42:Q64)</f>
        <v>13</v>
      </c>
      <c r="AE64" s="173" t="n">
        <f aca="false">SUM(R$42:R64)</f>
        <v>35</v>
      </c>
      <c r="AF64" s="173" t="n">
        <f aca="false">SUM(S$42:S64)</f>
        <v>3</v>
      </c>
      <c r="AG64" s="173" t="n">
        <f aca="false">SUM(T$42:T64)</f>
        <v>36</v>
      </c>
      <c r="AH64" s="173" t="n">
        <f aca="false">SUM(U$42:U64)</f>
        <v>0</v>
      </c>
      <c r="AI64" s="173" t="n">
        <f aca="false">SUM(V$42:V64)</f>
        <v>12</v>
      </c>
      <c r="AJ64" s="173" t="n">
        <f aca="false">SUM(W$42:W64)</f>
        <v>0</v>
      </c>
      <c r="AK64" s="173" t="n">
        <f aca="false">SUM(X$42:X64)</f>
        <v>10</v>
      </c>
      <c r="AL64" s="173" t="n">
        <f aca="false">SUM(Y$42:Y64)</f>
        <v>10</v>
      </c>
      <c r="AM64" s="173" t="n">
        <f aca="false">SUM(Z$42:Z64)</f>
        <v>8</v>
      </c>
      <c r="AN64" s="173" t="n">
        <f aca="false">SUM(AA$42:AA64)</f>
        <v>8</v>
      </c>
      <c r="AO64" s="173" t="n">
        <f aca="false">SUM(AB$42:AB64)</f>
        <v>3</v>
      </c>
      <c r="AP64" s="173" t="n">
        <f aca="false">SUM(AC$42:AC64)</f>
        <v>4</v>
      </c>
      <c r="AQ64" s="170" t="n">
        <f aca="false">COUNTIFS(database!$H$2:$H$182,$P64,database!$S$2:$S$182,AQ$41,database!$Z$2:$Z$182,"O")</f>
        <v>0</v>
      </c>
      <c r="AR64" s="170" t="n">
        <f aca="false">COUNTIFS(database!$H$2:$H$182,$P64,database!$S$2:$S$182,AR$41,database!$Z$2:$Z$182,"O")</f>
        <v>0</v>
      </c>
      <c r="AS64" s="170" t="n">
        <f aca="false">COUNTIFS(database!$H$2:$H$182,$P64,database!$S$2:$S$182,AS$41,database!$Z$2:$Z$182,"O")</f>
        <v>0</v>
      </c>
      <c r="AT64" s="170" t="n">
        <f aca="false">COUNTIFS(database!$H$2:$H$182,$P64,database!$S$2:$S$182,AT$41,database!$Z$2:$Z$182,"O")</f>
        <v>0</v>
      </c>
      <c r="AU64" s="170" t="n">
        <f aca="false">COUNTIFS(database!$H$2:$H$182,$P64,database!$S$2:$S$182,AU$41,database!$Z$2:$Z$182,"O")</f>
        <v>0</v>
      </c>
      <c r="AV64" s="170" t="n">
        <f aca="false">COUNTIFS(database!$H$2:$H$182,$P64,database!$S$2:$S$182,AV$41,database!$Z$2:$Z$182,"O")</f>
        <v>0</v>
      </c>
      <c r="AW64" s="170" t="n">
        <f aca="false">COUNTIFS(database!$H$2:$H$182,$P64,database!$S$2:$S$182,AW$41,database!$Z$2:$Z$182,"O")</f>
        <v>0</v>
      </c>
      <c r="AX64" s="170" t="n">
        <f aca="false">COUNTIFS(database!$H$2:$H$182,$P64,database!$S$2:$S$182,AX$41,database!$Z$2:$Z$182,"O")</f>
        <v>0</v>
      </c>
      <c r="AY64" s="170" t="n">
        <f aca="false">COUNTIFS(database!$H$2:$H$182,$P64,database!$S$2:$S$182,AY$41,database!$Z$2:$Z$182,"O")</f>
        <v>0</v>
      </c>
      <c r="AZ64" s="170" t="n">
        <f aca="false">COUNTIFS(database!$H$2:$H$182,$P64,database!$S$2:$S$182,AZ$41,database!$Z$2:$Z$182,"O")</f>
        <v>0</v>
      </c>
      <c r="BA64" s="170" t="n">
        <f aca="false">COUNTIFS(database!$H$2:$H$182,$P64,database!$S$2:$S$182,BA$41,database!$Z$2:$Z$182,"O")</f>
        <v>0</v>
      </c>
      <c r="BB64" s="170" t="n">
        <f aca="false">COUNTIFS(database!$H$2:$H$182,$P64,database!$S$2:$S$182,BB$41,database!$Z$2:$Z$182,"O")</f>
        <v>0</v>
      </c>
      <c r="BC64" s="170" t="n">
        <f aca="false">COUNTIFS(database!$H$2:$H$182,$P64,database!$S$2:$S$182,BC$41,database!$Z$2:$Z$182,"O")</f>
        <v>0</v>
      </c>
      <c r="BD64" s="171" t="n">
        <f aca="false">SUM(AQ$42:AQ64)</f>
        <v>0</v>
      </c>
      <c r="BE64" s="171" t="n">
        <f aca="false">SUM(AR$42:AR64)</f>
        <v>0</v>
      </c>
      <c r="BF64" s="171" t="n">
        <f aca="false">SUM(AS$42:AS64)</f>
        <v>0</v>
      </c>
      <c r="BG64" s="171" t="n">
        <f aca="false">SUM(AT$42:AT64)</f>
        <v>1</v>
      </c>
      <c r="BH64" s="171" t="n">
        <f aca="false">SUM(AU$42:AU64)</f>
        <v>0</v>
      </c>
      <c r="BI64" s="171" t="n">
        <f aca="false">SUM(AV$42:AV64)</f>
        <v>0</v>
      </c>
      <c r="BJ64" s="171" t="n">
        <f aca="false">SUM(AW$42:AW64)</f>
        <v>0</v>
      </c>
      <c r="BK64" s="171" t="n">
        <f aca="false">SUM(AX$42:AX64)</f>
        <v>0</v>
      </c>
      <c r="BL64" s="171" t="n">
        <f aca="false">SUM(AY$42:AY64)</f>
        <v>0</v>
      </c>
      <c r="BM64" s="171" t="n">
        <f aca="false">SUM(AZ$42:AZ64)</f>
        <v>0</v>
      </c>
      <c r="BN64" s="171" t="n">
        <f aca="false">SUM(BA$42:BA64)</f>
        <v>1</v>
      </c>
      <c r="BO64" s="171" t="n">
        <f aca="false">SUM(BB$42:BB64)</f>
        <v>0</v>
      </c>
      <c r="BP64" s="171" t="n">
        <f aca="false">SUM(BC$42:BC64)</f>
        <v>0</v>
      </c>
      <c r="BQ64" s="172" t="n">
        <f aca="false">COUNTIFS(database!$H$2:$H$182,$P64,database!$S$2:$S$182,BQ$41,database!$Z$2:$Z$182,"S")</f>
        <v>0</v>
      </c>
      <c r="BR64" s="172" t="n">
        <f aca="false">COUNTIFS(database!$H$2:$H$182,$P64,database!$S$2:$S$182,BR$41,database!$Z$2:$Z$182,"S")</f>
        <v>0</v>
      </c>
      <c r="BS64" s="172" t="n">
        <f aca="false">COUNTIFS(database!$H$2:$H$182,$P64,database!$S$2:$S$182,BS$41,database!$Z$2:$Z$182,"S")</f>
        <v>0</v>
      </c>
      <c r="BT64" s="172" t="n">
        <f aca="false">COUNTIFS(database!$H$2:$H$182,$P64,database!$S$2:$S$182,BT$41,database!$Z$2:$Z$182,"S")</f>
        <v>0</v>
      </c>
      <c r="BU64" s="172" t="n">
        <f aca="false">COUNTIFS(database!$H$2:$H$182,$P64,database!$S$2:$S$182,BU$41,database!$Z$2:$Z$182,"S")</f>
        <v>0</v>
      </c>
      <c r="BV64" s="172" t="n">
        <f aca="false">COUNTIFS(database!$H$2:$H$182,$P64,database!$S$2:$S$182,BV$41,database!$Z$2:$Z$182,"S")</f>
        <v>0</v>
      </c>
      <c r="BW64" s="172" t="n">
        <f aca="false">COUNTIFS(database!$H$2:$H$182,$P64,database!$S$2:$S$182,BW$41,database!$Z$2:$Z$182,"S")</f>
        <v>0</v>
      </c>
      <c r="BX64" s="172" t="n">
        <f aca="false">COUNTIFS(database!$H$2:$H$182,$P64,database!$S$2:$S$182,BX$41,database!$Z$2:$Z$182,"S")</f>
        <v>0</v>
      </c>
      <c r="BY64" s="172" t="n">
        <f aca="false">COUNTIFS(database!$H$2:$H$182,$P64,database!$S$2:$S$182,BY$41,database!$Z$2:$Z$182,"S")</f>
        <v>0</v>
      </c>
      <c r="BZ64" s="171" t="n">
        <f aca="false">SUM(BQ$42:BQ64)</f>
        <v>6</v>
      </c>
      <c r="CA64" s="171" t="n">
        <f aca="false">SUM(BR$42:BR64)</f>
        <v>15</v>
      </c>
      <c r="CB64" s="171" t="n">
        <f aca="false">SUM(BS$42:BS64)</f>
        <v>2</v>
      </c>
      <c r="CC64" s="171" t="n">
        <f aca="false">SUM(BT$42:BT64)</f>
        <v>19</v>
      </c>
      <c r="CD64" s="171" t="n">
        <f aca="false">SUM(BU$42:BU64)</f>
        <v>3</v>
      </c>
      <c r="CE64" s="171" t="n">
        <f aca="false">SUM(BV$42:BV64)</f>
        <v>6</v>
      </c>
      <c r="CF64" s="171" t="n">
        <f aca="false">SUM(BW$42:BW64)</f>
        <v>6</v>
      </c>
      <c r="CG64" s="171" t="n">
        <f aca="false">SUM(BX$42:BX64)</f>
        <v>6</v>
      </c>
      <c r="CH64" s="171" t="n">
        <f aca="false">SUM(BY$42:BY64)</f>
        <v>3</v>
      </c>
    </row>
    <row r="65" customFormat="false" ht="15.75" hidden="false" customHeight="true" outlineLevel="0" collapsed="false">
      <c r="A65" s="166"/>
      <c r="B65" s="166" t="n">
        <v>1981</v>
      </c>
      <c r="C65" s="166" t="n">
        <f aca="false">COUNTIF(database!$H$2:$H$182,B65)</f>
        <v>0</v>
      </c>
      <c r="D65" s="166" t="n">
        <f aca="false">COUNTIFS(database!$H$2:$H$182,$B65,database!$U$2:$U$182,D$41)</f>
        <v>0</v>
      </c>
      <c r="E65" s="166" t="n">
        <f aca="false">COUNTIFS(database!$H$2:$H$182,$B65,database!$U$2:$U$182,E$41)</f>
        <v>0</v>
      </c>
      <c r="F65" s="166" t="n">
        <f aca="false">COUNTIFS(database!$H$2:$H$182,$B65,database!$U$2:$U$182,F$41)</f>
        <v>0</v>
      </c>
      <c r="G65" s="166" t="n">
        <f aca="false">COUNTIFS(database!$H$2:$H$182,$B65,database!$U$2:$U$182,G$41)</f>
        <v>0</v>
      </c>
      <c r="H65" s="166" t="n">
        <f aca="false">SUM(D$42:D65)</f>
        <v>59</v>
      </c>
      <c r="I65" s="166" t="n">
        <f aca="false">SUM(E$42:E65)</f>
        <v>8</v>
      </c>
      <c r="J65" s="166" t="n">
        <f aca="false">SUM(F$42:F65)</f>
        <v>75</v>
      </c>
      <c r="K65" s="166"/>
      <c r="L65" s="166" t="n">
        <f aca="false">SUM(G$42:G65)</f>
        <v>0</v>
      </c>
      <c r="M65" s="166"/>
      <c r="N65" s="166"/>
      <c r="O65" s="166"/>
      <c r="P65" s="166" t="n">
        <v>1981</v>
      </c>
      <c r="Q65" s="166" t="n">
        <f aca="false">COUNTIFS(database!$H$2:$H$182,$P65,database!$S$2:$S$182,Q$41)</f>
        <v>0</v>
      </c>
      <c r="R65" s="166" t="n">
        <f aca="false">COUNTIFS(database!$H$2:$H$182,$P65,database!$S$2:$S$182,R$41)</f>
        <v>0</v>
      </c>
      <c r="S65" s="166" t="n">
        <f aca="false">COUNTIFS(database!$H$2:$H$182,$P65,database!$S$2:$S$182,S$41)</f>
        <v>0</v>
      </c>
      <c r="T65" s="166" t="n">
        <f aca="false">COUNTIFS(database!$H$2:$H$182,$P65,database!$S$2:$S$182,T$41)</f>
        <v>0</v>
      </c>
      <c r="U65" s="166" t="n">
        <f aca="false">COUNTIFS(database!$H$2:$H$182,$P65,database!$S$2:$S$182,U$41)</f>
        <v>0</v>
      </c>
      <c r="V65" s="166" t="n">
        <f aca="false">COUNTIFS(database!$H$2:$H$182,$P65,database!$S$2:$S$182,V$41)</f>
        <v>0</v>
      </c>
      <c r="W65" s="166" t="n">
        <f aca="false">COUNTIFS(database!$H$2:$H$182,$P65,database!$S$2:$S$182,W$41)</f>
        <v>0</v>
      </c>
      <c r="X65" s="166" t="n">
        <f aca="false">COUNTIFS(database!$H$2:$H$182,$P65,database!$S$2:$S$182,X$41)</f>
        <v>0</v>
      </c>
      <c r="Y65" s="166" t="n">
        <f aca="false">COUNTIFS(database!$H$2:$H$182,$P65,database!$S$2:$S$182,Y$41)</f>
        <v>0</v>
      </c>
      <c r="Z65" s="166" t="n">
        <f aca="false">COUNTIFS(database!$H$2:$H$182,$P65,database!$S$2:$S$182,Z$41)</f>
        <v>0</v>
      </c>
      <c r="AA65" s="166" t="n">
        <f aca="false">COUNTIFS(database!$H$2:$H$182,$P65,database!$S$2:$S$182,AA$41)</f>
        <v>0</v>
      </c>
      <c r="AB65" s="166" t="n">
        <f aca="false">COUNTIFS(database!$H$2:$H$182,$P65,database!$S$2:$S$182,AB$41)</f>
        <v>0</v>
      </c>
      <c r="AC65" s="166" t="n">
        <f aca="false">COUNTIFS(database!$H$2:$H$182,$P65,database!$S$2:$S$182,AC$41)</f>
        <v>0</v>
      </c>
      <c r="AD65" s="173" t="n">
        <f aca="false">SUM(Q$42:Q65)</f>
        <v>13</v>
      </c>
      <c r="AE65" s="173" t="n">
        <f aca="false">SUM(R$42:R65)</f>
        <v>35</v>
      </c>
      <c r="AF65" s="173" t="n">
        <f aca="false">SUM(S$42:S65)</f>
        <v>3</v>
      </c>
      <c r="AG65" s="173" t="n">
        <f aca="false">SUM(T$42:T65)</f>
        <v>36</v>
      </c>
      <c r="AH65" s="173" t="n">
        <f aca="false">SUM(U$42:U65)</f>
        <v>0</v>
      </c>
      <c r="AI65" s="173" t="n">
        <f aca="false">SUM(V$42:V65)</f>
        <v>12</v>
      </c>
      <c r="AJ65" s="173" t="n">
        <f aca="false">SUM(W$42:W65)</f>
        <v>0</v>
      </c>
      <c r="AK65" s="173" t="n">
        <f aca="false">SUM(X$42:X65)</f>
        <v>10</v>
      </c>
      <c r="AL65" s="173" t="n">
        <f aca="false">SUM(Y$42:Y65)</f>
        <v>10</v>
      </c>
      <c r="AM65" s="173" t="n">
        <f aca="false">SUM(Z$42:Z65)</f>
        <v>8</v>
      </c>
      <c r="AN65" s="173" t="n">
        <f aca="false">SUM(AA$42:AA65)</f>
        <v>8</v>
      </c>
      <c r="AO65" s="173" t="n">
        <f aca="false">SUM(AB$42:AB65)</f>
        <v>3</v>
      </c>
      <c r="AP65" s="173" t="n">
        <f aca="false">SUM(AC$42:AC65)</f>
        <v>4</v>
      </c>
      <c r="AQ65" s="170" t="n">
        <f aca="false">COUNTIFS(database!$H$2:$H$182,$P65,database!$S$2:$S$182,AQ$41,database!$Z$2:$Z$182,"O")</f>
        <v>0</v>
      </c>
      <c r="AR65" s="170" t="n">
        <f aca="false">COUNTIFS(database!$H$2:$H$182,$P65,database!$S$2:$S$182,AR$41,database!$Z$2:$Z$182,"O")</f>
        <v>0</v>
      </c>
      <c r="AS65" s="170" t="n">
        <f aca="false">COUNTIFS(database!$H$2:$H$182,$P65,database!$S$2:$S$182,AS$41,database!$Z$2:$Z$182,"O")</f>
        <v>0</v>
      </c>
      <c r="AT65" s="170" t="n">
        <f aca="false">COUNTIFS(database!$H$2:$H$182,$P65,database!$S$2:$S$182,AT$41,database!$Z$2:$Z$182,"O")</f>
        <v>0</v>
      </c>
      <c r="AU65" s="170" t="n">
        <f aca="false">COUNTIFS(database!$H$2:$H$182,$P65,database!$S$2:$S$182,AU$41,database!$Z$2:$Z$182,"O")</f>
        <v>0</v>
      </c>
      <c r="AV65" s="170" t="n">
        <f aca="false">COUNTIFS(database!$H$2:$H$182,$P65,database!$S$2:$S$182,AV$41,database!$Z$2:$Z$182,"O")</f>
        <v>0</v>
      </c>
      <c r="AW65" s="170" t="n">
        <f aca="false">COUNTIFS(database!$H$2:$H$182,$P65,database!$S$2:$S$182,AW$41,database!$Z$2:$Z$182,"O")</f>
        <v>0</v>
      </c>
      <c r="AX65" s="170" t="n">
        <f aca="false">COUNTIFS(database!$H$2:$H$182,$P65,database!$S$2:$S$182,AX$41,database!$Z$2:$Z$182,"O")</f>
        <v>0</v>
      </c>
      <c r="AY65" s="170" t="n">
        <f aca="false">COUNTIFS(database!$H$2:$H$182,$P65,database!$S$2:$S$182,AY$41,database!$Z$2:$Z$182,"O")</f>
        <v>0</v>
      </c>
      <c r="AZ65" s="170" t="n">
        <f aca="false">COUNTIFS(database!$H$2:$H$182,$P65,database!$S$2:$S$182,AZ$41,database!$Z$2:$Z$182,"O")</f>
        <v>0</v>
      </c>
      <c r="BA65" s="170" t="n">
        <f aca="false">COUNTIFS(database!$H$2:$H$182,$P65,database!$S$2:$S$182,BA$41,database!$Z$2:$Z$182,"O")</f>
        <v>0</v>
      </c>
      <c r="BB65" s="170" t="n">
        <f aca="false">COUNTIFS(database!$H$2:$H$182,$P65,database!$S$2:$S$182,BB$41,database!$Z$2:$Z$182,"O")</f>
        <v>0</v>
      </c>
      <c r="BC65" s="170" t="n">
        <f aca="false">COUNTIFS(database!$H$2:$H$182,$P65,database!$S$2:$S$182,BC$41,database!$Z$2:$Z$182,"O")</f>
        <v>0</v>
      </c>
      <c r="BD65" s="171" t="n">
        <f aca="false">SUM(AQ$42:AQ65)</f>
        <v>0</v>
      </c>
      <c r="BE65" s="171" t="n">
        <f aca="false">SUM(AR$42:AR65)</f>
        <v>0</v>
      </c>
      <c r="BF65" s="171" t="n">
        <f aca="false">SUM(AS$42:AS65)</f>
        <v>0</v>
      </c>
      <c r="BG65" s="171" t="n">
        <f aca="false">SUM(AT$42:AT65)</f>
        <v>1</v>
      </c>
      <c r="BH65" s="171" t="n">
        <f aca="false">SUM(AU$42:AU65)</f>
        <v>0</v>
      </c>
      <c r="BI65" s="171" t="n">
        <f aca="false">SUM(AV$42:AV65)</f>
        <v>0</v>
      </c>
      <c r="BJ65" s="171" t="n">
        <f aca="false">SUM(AW$42:AW65)</f>
        <v>0</v>
      </c>
      <c r="BK65" s="171" t="n">
        <f aca="false">SUM(AX$42:AX65)</f>
        <v>0</v>
      </c>
      <c r="BL65" s="171" t="n">
        <f aca="false">SUM(AY$42:AY65)</f>
        <v>0</v>
      </c>
      <c r="BM65" s="171" t="n">
        <f aca="false">SUM(AZ$42:AZ65)</f>
        <v>0</v>
      </c>
      <c r="BN65" s="171" t="n">
        <f aca="false">SUM(BA$42:BA65)</f>
        <v>1</v>
      </c>
      <c r="BO65" s="171" t="n">
        <f aca="false">SUM(BB$42:BB65)</f>
        <v>0</v>
      </c>
      <c r="BP65" s="171" t="n">
        <f aca="false">SUM(BC$42:BC65)</f>
        <v>0</v>
      </c>
      <c r="BQ65" s="172" t="n">
        <f aca="false">COUNTIFS(database!$H$2:$H$182,$P65,database!$S$2:$S$182,BQ$41,database!$Z$2:$Z$182,"S")</f>
        <v>0</v>
      </c>
      <c r="BR65" s="172" t="n">
        <f aca="false">COUNTIFS(database!$H$2:$H$182,$P65,database!$S$2:$S$182,BR$41,database!$Z$2:$Z$182,"S")</f>
        <v>0</v>
      </c>
      <c r="BS65" s="172" t="n">
        <f aca="false">COUNTIFS(database!$H$2:$H$182,$P65,database!$S$2:$S$182,BS$41,database!$Z$2:$Z$182,"S")</f>
        <v>0</v>
      </c>
      <c r="BT65" s="172" t="n">
        <f aca="false">COUNTIFS(database!$H$2:$H$182,$P65,database!$S$2:$S$182,BT$41,database!$Z$2:$Z$182,"S")</f>
        <v>0</v>
      </c>
      <c r="BU65" s="172" t="n">
        <f aca="false">COUNTIFS(database!$H$2:$H$182,$P65,database!$S$2:$S$182,BU$41,database!$Z$2:$Z$182,"S")</f>
        <v>0</v>
      </c>
      <c r="BV65" s="172" t="n">
        <f aca="false">COUNTIFS(database!$H$2:$H$182,$P65,database!$S$2:$S$182,BV$41,database!$Z$2:$Z$182,"S")</f>
        <v>0</v>
      </c>
      <c r="BW65" s="172" t="n">
        <f aca="false">COUNTIFS(database!$H$2:$H$182,$P65,database!$S$2:$S$182,BW$41,database!$Z$2:$Z$182,"S")</f>
        <v>0</v>
      </c>
      <c r="BX65" s="172" t="n">
        <f aca="false">COUNTIFS(database!$H$2:$H$182,$P65,database!$S$2:$S$182,BX$41,database!$Z$2:$Z$182,"S")</f>
        <v>0</v>
      </c>
      <c r="BY65" s="172" t="n">
        <f aca="false">COUNTIFS(database!$H$2:$H$182,$P65,database!$S$2:$S$182,BY$41,database!$Z$2:$Z$182,"S")</f>
        <v>0</v>
      </c>
      <c r="BZ65" s="171" t="n">
        <f aca="false">SUM(BQ$42:BQ65)</f>
        <v>6</v>
      </c>
      <c r="CA65" s="171" t="n">
        <f aca="false">SUM(BR$42:BR65)</f>
        <v>15</v>
      </c>
      <c r="CB65" s="171" t="n">
        <f aca="false">SUM(BS$42:BS65)</f>
        <v>2</v>
      </c>
      <c r="CC65" s="171" t="n">
        <f aca="false">SUM(BT$42:BT65)</f>
        <v>19</v>
      </c>
      <c r="CD65" s="171" t="n">
        <f aca="false">SUM(BU$42:BU65)</f>
        <v>3</v>
      </c>
      <c r="CE65" s="171" t="n">
        <f aca="false">SUM(BV$42:BV65)</f>
        <v>6</v>
      </c>
      <c r="CF65" s="171" t="n">
        <f aca="false">SUM(BW$42:BW65)</f>
        <v>6</v>
      </c>
      <c r="CG65" s="171" t="n">
        <f aca="false">SUM(BX$42:BX65)</f>
        <v>6</v>
      </c>
      <c r="CH65" s="171" t="n">
        <f aca="false">SUM(BY$42:BY65)</f>
        <v>3</v>
      </c>
    </row>
    <row r="66" customFormat="false" ht="15.75" hidden="false" customHeight="true" outlineLevel="0" collapsed="false">
      <c r="A66" s="166"/>
      <c r="B66" s="166" t="n">
        <v>1982</v>
      </c>
      <c r="C66" s="166" t="n">
        <f aca="false">COUNTIF(database!$H$2:$H$182,B66)</f>
        <v>0</v>
      </c>
      <c r="D66" s="166" t="n">
        <f aca="false">COUNTIFS(database!$H$2:$H$182,$B66,database!$U$2:$U$182,D$41)</f>
        <v>0</v>
      </c>
      <c r="E66" s="166" t="n">
        <f aca="false">COUNTIFS(database!$H$2:$H$182,$B66,database!$U$2:$U$182,E$41)</f>
        <v>0</v>
      </c>
      <c r="F66" s="166" t="n">
        <f aca="false">COUNTIFS(database!$H$2:$H$182,$B66,database!$U$2:$U$182,F$41)</f>
        <v>0</v>
      </c>
      <c r="G66" s="166" t="n">
        <f aca="false">COUNTIFS(database!$H$2:$H$182,$B66,database!$U$2:$U$182,G$41)</f>
        <v>0</v>
      </c>
      <c r="H66" s="166" t="n">
        <f aca="false">SUM(D$42:D66)</f>
        <v>59</v>
      </c>
      <c r="I66" s="166" t="n">
        <f aca="false">SUM(E$42:E66)</f>
        <v>8</v>
      </c>
      <c r="J66" s="166" t="n">
        <f aca="false">SUM(F$42:F66)</f>
        <v>75</v>
      </c>
      <c r="K66" s="166"/>
      <c r="L66" s="166" t="n">
        <f aca="false">SUM(G$42:G66)</f>
        <v>0</v>
      </c>
      <c r="M66" s="166"/>
      <c r="N66" s="166"/>
      <c r="O66" s="166"/>
      <c r="P66" s="166" t="n">
        <v>1982</v>
      </c>
      <c r="Q66" s="166" t="n">
        <f aca="false">COUNTIFS(database!$H$2:$H$182,$P66,database!$S$2:$S$182,Q$41)</f>
        <v>0</v>
      </c>
      <c r="R66" s="166" t="n">
        <f aca="false">COUNTIFS(database!$H$2:$H$182,$P66,database!$S$2:$S$182,R$41)</f>
        <v>0</v>
      </c>
      <c r="S66" s="166" t="n">
        <f aca="false">COUNTIFS(database!$H$2:$H$182,$P66,database!$S$2:$S$182,S$41)</f>
        <v>0</v>
      </c>
      <c r="T66" s="166" t="n">
        <f aca="false">COUNTIFS(database!$H$2:$H$182,$P66,database!$S$2:$S$182,T$41)</f>
        <v>0</v>
      </c>
      <c r="U66" s="166" t="n">
        <f aca="false">COUNTIFS(database!$H$2:$H$182,$P66,database!$S$2:$S$182,U$41)</f>
        <v>0</v>
      </c>
      <c r="V66" s="166" t="n">
        <f aca="false">COUNTIFS(database!$H$2:$H$182,$P66,database!$S$2:$S$182,V$41)</f>
        <v>0</v>
      </c>
      <c r="W66" s="166" t="n">
        <f aca="false">COUNTIFS(database!$H$2:$H$182,$P66,database!$S$2:$S$182,W$41)</f>
        <v>0</v>
      </c>
      <c r="X66" s="166" t="n">
        <f aca="false">COUNTIFS(database!$H$2:$H$182,$P66,database!$S$2:$S$182,X$41)</f>
        <v>0</v>
      </c>
      <c r="Y66" s="166" t="n">
        <f aca="false">COUNTIFS(database!$H$2:$H$182,$P66,database!$S$2:$S$182,Y$41)</f>
        <v>0</v>
      </c>
      <c r="Z66" s="166" t="n">
        <f aca="false">COUNTIFS(database!$H$2:$H$182,$P66,database!$S$2:$S$182,Z$41)</f>
        <v>0</v>
      </c>
      <c r="AA66" s="166" t="n">
        <f aca="false">COUNTIFS(database!$H$2:$H$182,$P66,database!$S$2:$S$182,AA$41)</f>
        <v>0</v>
      </c>
      <c r="AB66" s="166" t="n">
        <f aca="false">COUNTIFS(database!$H$2:$H$182,$P66,database!$S$2:$S$182,AB$41)</f>
        <v>0</v>
      </c>
      <c r="AC66" s="166" t="n">
        <f aca="false">COUNTIFS(database!$H$2:$H$182,$P66,database!$S$2:$S$182,AC$41)</f>
        <v>0</v>
      </c>
      <c r="AD66" s="173" t="n">
        <f aca="false">SUM(Q$42:Q66)</f>
        <v>13</v>
      </c>
      <c r="AE66" s="173" t="n">
        <f aca="false">SUM(R$42:R66)</f>
        <v>35</v>
      </c>
      <c r="AF66" s="173" t="n">
        <f aca="false">SUM(S$42:S66)</f>
        <v>3</v>
      </c>
      <c r="AG66" s="173" t="n">
        <f aca="false">SUM(T$42:T66)</f>
        <v>36</v>
      </c>
      <c r="AH66" s="173" t="n">
        <f aca="false">SUM(U$42:U66)</f>
        <v>0</v>
      </c>
      <c r="AI66" s="173" t="n">
        <f aca="false">SUM(V$42:V66)</f>
        <v>12</v>
      </c>
      <c r="AJ66" s="173" t="n">
        <f aca="false">SUM(W$42:W66)</f>
        <v>0</v>
      </c>
      <c r="AK66" s="173" t="n">
        <f aca="false">SUM(X$42:X66)</f>
        <v>10</v>
      </c>
      <c r="AL66" s="173" t="n">
        <f aca="false">SUM(Y$42:Y66)</f>
        <v>10</v>
      </c>
      <c r="AM66" s="173" t="n">
        <f aca="false">SUM(Z$42:Z66)</f>
        <v>8</v>
      </c>
      <c r="AN66" s="173" t="n">
        <f aca="false">SUM(AA$42:AA66)</f>
        <v>8</v>
      </c>
      <c r="AO66" s="173" t="n">
        <f aca="false">SUM(AB$42:AB66)</f>
        <v>3</v>
      </c>
      <c r="AP66" s="173" t="n">
        <f aca="false">SUM(AC$42:AC66)</f>
        <v>4</v>
      </c>
      <c r="AQ66" s="170" t="n">
        <f aca="false">COUNTIFS(database!$H$2:$H$182,$P66,database!$S$2:$S$182,AQ$41,database!$Z$2:$Z$182,"O")</f>
        <v>0</v>
      </c>
      <c r="AR66" s="170" t="n">
        <f aca="false">COUNTIFS(database!$H$2:$H$182,$P66,database!$S$2:$S$182,AR$41,database!$Z$2:$Z$182,"O")</f>
        <v>0</v>
      </c>
      <c r="AS66" s="170" t="n">
        <f aca="false">COUNTIFS(database!$H$2:$H$182,$P66,database!$S$2:$S$182,AS$41,database!$Z$2:$Z$182,"O")</f>
        <v>0</v>
      </c>
      <c r="AT66" s="170" t="n">
        <f aca="false">COUNTIFS(database!$H$2:$H$182,$P66,database!$S$2:$S$182,AT$41,database!$Z$2:$Z$182,"O")</f>
        <v>0</v>
      </c>
      <c r="AU66" s="170" t="n">
        <f aca="false">COUNTIFS(database!$H$2:$H$182,$P66,database!$S$2:$S$182,AU$41,database!$Z$2:$Z$182,"O")</f>
        <v>0</v>
      </c>
      <c r="AV66" s="170" t="n">
        <f aca="false">COUNTIFS(database!$H$2:$H$182,$P66,database!$S$2:$S$182,AV$41,database!$Z$2:$Z$182,"O")</f>
        <v>0</v>
      </c>
      <c r="AW66" s="170" t="n">
        <f aca="false">COUNTIFS(database!$H$2:$H$182,$P66,database!$S$2:$S$182,AW$41,database!$Z$2:$Z$182,"O")</f>
        <v>0</v>
      </c>
      <c r="AX66" s="170" t="n">
        <f aca="false">COUNTIFS(database!$H$2:$H$182,$P66,database!$S$2:$S$182,AX$41,database!$Z$2:$Z$182,"O")</f>
        <v>0</v>
      </c>
      <c r="AY66" s="170" t="n">
        <f aca="false">COUNTIFS(database!$H$2:$H$182,$P66,database!$S$2:$S$182,AY$41,database!$Z$2:$Z$182,"O")</f>
        <v>0</v>
      </c>
      <c r="AZ66" s="170" t="n">
        <f aca="false">COUNTIFS(database!$H$2:$H$182,$P66,database!$S$2:$S$182,AZ$41,database!$Z$2:$Z$182,"O")</f>
        <v>0</v>
      </c>
      <c r="BA66" s="170" t="n">
        <f aca="false">COUNTIFS(database!$H$2:$H$182,$P66,database!$S$2:$S$182,BA$41,database!$Z$2:$Z$182,"O")</f>
        <v>0</v>
      </c>
      <c r="BB66" s="170" t="n">
        <f aca="false">COUNTIFS(database!$H$2:$H$182,$P66,database!$S$2:$S$182,BB$41,database!$Z$2:$Z$182,"O")</f>
        <v>0</v>
      </c>
      <c r="BC66" s="170" t="n">
        <f aca="false">COUNTIFS(database!$H$2:$H$182,$P66,database!$S$2:$S$182,BC$41,database!$Z$2:$Z$182,"O")</f>
        <v>0</v>
      </c>
      <c r="BD66" s="171" t="n">
        <f aca="false">SUM(AQ$42:AQ66)</f>
        <v>0</v>
      </c>
      <c r="BE66" s="171" t="n">
        <f aca="false">SUM(AR$42:AR66)</f>
        <v>0</v>
      </c>
      <c r="BF66" s="171" t="n">
        <f aca="false">SUM(AS$42:AS66)</f>
        <v>0</v>
      </c>
      <c r="BG66" s="171" t="n">
        <f aca="false">SUM(AT$42:AT66)</f>
        <v>1</v>
      </c>
      <c r="BH66" s="171" t="n">
        <f aca="false">SUM(AU$42:AU66)</f>
        <v>0</v>
      </c>
      <c r="BI66" s="171" t="n">
        <f aca="false">SUM(AV$42:AV66)</f>
        <v>0</v>
      </c>
      <c r="BJ66" s="171" t="n">
        <f aca="false">SUM(AW$42:AW66)</f>
        <v>0</v>
      </c>
      <c r="BK66" s="171" t="n">
        <f aca="false">SUM(AX$42:AX66)</f>
        <v>0</v>
      </c>
      <c r="BL66" s="171" t="n">
        <f aca="false">SUM(AY$42:AY66)</f>
        <v>0</v>
      </c>
      <c r="BM66" s="171" t="n">
        <f aca="false">SUM(AZ$42:AZ66)</f>
        <v>0</v>
      </c>
      <c r="BN66" s="171" t="n">
        <f aca="false">SUM(BA$42:BA66)</f>
        <v>1</v>
      </c>
      <c r="BO66" s="171" t="n">
        <f aca="false">SUM(BB$42:BB66)</f>
        <v>0</v>
      </c>
      <c r="BP66" s="171" t="n">
        <f aca="false">SUM(BC$42:BC66)</f>
        <v>0</v>
      </c>
      <c r="BQ66" s="172" t="n">
        <f aca="false">COUNTIFS(database!$H$2:$H$182,$P66,database!$S$2:$S$182,BQ$41,database!$Z$2:$Z$182,"S")</f>
        <v>0</v>
      </c>
      <c r="BR66" s="172" t="n">
        <f aca="false">COUNTIFS(database!$H$2:$H$182,$P66,database!$S$2:$S$182,BR$41,database!$Z$2:$Z$182,"S")</f>
        <v>0</v>
      </c>
      <c r="BS66" s="172" t="n">
        <f aca="false">COUNTIFS(database!$H$2:$H$182,$P66,database!$S$2:$S$182,BS$41,database!$Z$2:$Z$182,"S")</f>
        <v>0</v>
      </c>
      <c r="BT66" s="172" t="n">
        <f aca="false">COUNTIFS(database!$H$2:$H$182,$P66,database!$S$2:$S$182,BT$41,database!$Z$2:$Z$182,"S")</f>
        <v>0</v>
      </c>
      <c r="BU66" s="172" t="n">
        <f aca="false">COUNTIFS(database!$H$2:$H$182,$P66,database!$S$2:$S$182,BU$41,database!$Z$2:$Z$182,"S")</f>
        <v>0</v>
      </c>
      <c r="BV66" s="172" t="n">
        <f aca="false">COUNTIFS(database!$H$2:$H$182,$P66,database!$S$2:$S$182,BV$41,database!$Z$2:$Z$182,"S")</f>
        <v>0</v>
      </c>
      <c r="BW66" s="172" t="n">
        <f aca="false">COUNTIFS(database!$H$2:$H$182,$P66,database!$S$2:$S$182,BW$41,database!$Z$2:$Z$182,"S")</f>
        <v>0</v>
      </c>
      <c r="BX66" s="172" t="n">
        <f aca="false">COUNTIFS(database!$H$2:$H$182,$P66,database!$S$2:$S$182,BX$41,database!$Z$2:$Z$182,"S")</f>
        <v>0</v>
      </c>
      <c r="BY66" s="172" t="n">
        <f aca="false">COUNTIFS(database!$H$2:$H$182,$P66,database!$S$2:$S$182,BY$41,database!$Z$2:$Z$182,"S")</f>
        <v>0</v>
      </c>
      <c r="BZ66" s="171" t="n">
        <f aca="false">SUM(BQ$42:BQ66)</f>
        <v>6</v>
      </c>
      <c r="CA66" s="171" t="n">
        <f aca="false">SUM(BR$42:BR66)</f>
        <v>15</v>
      </c>
      <c r="CB66" s="171" t="n">
        <f aca="false">SUM(BS$42:BS66)</f>
        <v>2</v>
      </c>
      <c r="CC66" s="171" t="n">
        <f aca="false">SUM(BT$42:BT66)</f>
        <v>19</v>
      </c>
      <c r="CD66" s="171" t="n">
        <f aca="false">SUM(BU$42:BU66)</f>
        <v>3</v>
      </c>
      <c r="CE66" s="171" t="n">
        <f aca="false">SUM(BV$42:BV66)</f>
        <v>6</v>
      </c>
      <c r="CF66" s="171" t="n">
        <f aca="false">SUM(BW$42:BW66)</f>
        <v>6</v>
      </c>
      <c r="CG66" s="171" t="n">
        <f aca="false">SUM(BX$42:BX66)</f>
        <v>6</v>
      </c>
      <c r="CH66" s="171" t="n">
        <f aca="false">SUM(BY$42:BY66)</f>
        <v>3</v>
      </c>
    </row>
    <row r="67" customFormat="false" ht="15.75" hidden="false" customHeight="true" outlineLevel="0" collapsed="false">
      <c r="A67" s="166"/>
      <c r="B67" s="166" t="n">
        <v>1983</v>
      </c>
      <c r="C67" s="166" t="n">
        <f aca="false">COUNTIF(database!$H$2:$H$182,B67)</f>
        <v>0</v>
      </c>
      <c r="D67" s="166" t="n">
        <f aca="false">COUNTIFS(database!$H$2:$H$182,$B67,database!$U$2:$U$182,D$41)</f>
        <v>0</v>
      </c>
      <c r="E67" s="166" t="n">
        <f aca="false">COUNTIFS(database!$H$2:$H$182,$B67,database!$U$2:$U$182,E$41)</f>
        <v>0</v>
      </c>
      <c r="F67" s="166" t="n">
        <f aca="false">COUNTIFS(database!$H$2:$H$182,$B67,database!$U$2:$U$182,F$41)</f>
        <v>0</v>
      </c>
      <c r="G67" s="166" t="n">
        <f aca="false">COUNTIFS(database!$H$2:$H$182,$B67,database!$U$2:$U$182,G$41)</f>
        <v>0</v>
      </c>
      <c r="H67" s="166" t="n">
        <f aca="false">SUM(D$42:D67)</f>
        <v>59</v>
      </c>
      <c r="I67" s="166" t="n">
        <f aca="false">SUM(E$42:E67)</f>
        <v>8</v>
      </c>
      <c r="J67" s="166" t="n">
        <f aca="false">SUM(F$42:F67)</f>
        <v>75</v>
      </c>
      <c r="K67" s="166"/>
      <c r="L67" s="166" t="n">
        <f aca="false">SUM(G$42:G67)</f>
        <v>0</v>
      </c>
      <c r="M67" s="166"/>
      <c r="N67" s="166"/>
      <c r="O67" s="166"/>
      <c r="P67" s="166" t="n">
        <v>1983</v>
      </c>
      <c r="Q67" s="166" t="n">
        <f aca="false">COUNTIFS(database!$H$2:$H$182,$P67,database!$S$2:$S$182,Q$41)</f>
        <v>0</v>
      </c>
      <c r="R67" s="166" t="n">
        <f aca="false">COUNTIFS(database!$H$2:$H$182,$P67,database!$S$2:$S$182,R$41)</f>
        <v>0</v>
      </c>
      <c r="S67" s="166" t="n">
        <f aca="false">COUNTIFS(database!$H$2:$H$182,$P67,database!$S$2:$S$182,S$41)</f>
        <v>0</v>
      </c>
      <c r="T67" s="166" t="n">
        <f aca="false">COUNTIFS(database!$H$2:$H$182,$P67,database!$S$2:$S$182,T$41)</f>
        <v>0</v>
      </c>
      <c r="U67" s="166" t="n">
        <f aca="false">COUNTIFS(database!$H$2:$H$182,$P67,database!$S$2:$S$182,U$41)</f>
        <v>0</v>
      </c>
      <c r="V67" s="166" t="n">
        <f aca="false">COUNTIFS(database!$H$2:$H$182,$P67,database!$S$2:$S$182,V$41)</f>
        <v>0</v>
      </c>
      <c r="W67" s="166" t="n">
        <f aca="false">COUNTIFS(database!$H$2:$H$182,$P67,database!$S$2:$S$182,W$41)</f>
        <v>0</v>
      </c>
      <c r="X67" s="166" t="n">
        <f aca="false">COUNTIFS(database!$H$2:$H$182,$P67,database!$S$2:$S$182,X$41)</f>
        <v>0</v>
      </c>
      <c r="Y67" s="166" t="n">
        <f aca="false">COUNTIFS(database!$H$2:$H$182,$P67,database!$S$2:$S$182,Y$41)</f>
        <v>0</v>
      </c>
      <c r="Z67" s="166" t="n">
        <f aca="false">COUNTIFS(database!$H$2:$H$182,$P67,database!$S$2:$S$182,Z$41)</f>
        <v>0</v>
      </c>
      <c r="AA67" s="166" t="n">
        <f aca="false">COUNTIFS(database!$H$2:$H$182,$P67,database!$S$2:$S$182,AA$41)</f>
        <v>0</v>
      </c>
      <c r="AB67" s="166" t="n">
        <f aca="false">COUNTIFS(database!$H$2:$H$182,$P67,database!$S$2:$S$182,AB$41)</f>
        <v>0</v>
      </c>
      <c r="AC67" s="166" t="n">
        <f aca="false">COUNTIFS(database!$H$2:$H$182,$P67,database!$S$2:$S$182,AC$41)</f>
        <v>0</v>
      </c>
      <c r="AD67" s="173" t="n">
        <f aca="false">SUM(Q$42:Q67)</f>
        <v>13</v>
      </c>
      <c r="AE67" s="173" t="n">
        <f aca="false">SUM(R$42:R67)</f>
        <v>35</v>
      </c>
      <c r="AF67" s="173" t="n">
        <f aca="false">SUM(S$42:S67)</f>
        <v>3</v>
      </c>
      <c r="AG67" s="173" t="n">
        <f aca="false">SUM(T$42:T67)</f>
        <v>36</v>
      </c>
      <c r="AH67" s="173" t="n">
        <f aca="false">SUM(U$42:U67)</f>
        <v>0</v>
      </c>
      <c r="AI67" s="173" t="n">
        <f aca="false">SUM(V$42:V67)</f>
        <v>12</v>
      </c>
      <c r="AJ67" s="173" t="n">
        <f aca="false">SUM(W$42:W67)</f>
        <v>0</v>
      </c>
      <c r="AK67" s="173" t="n">
        <f aca="false">SUM(X$42:X67)</f>
        <v>10</v>
      </c>
      <c r="AL67" s="173" t="n">
        <f aca="false">SUM(Y$42:Y67)</f>
        <v>10</v>
      </c>
      <c r="AM67" s="173" t="n">
        <f aca="false">SUM(Z$42:Z67)</f>
        <v>8</v>
      </c>
      <c r="AN67" s="173" t="n">
        <f aca="false">SUM(AA$42:AA67)</f>
        <v>8</v>
      </c>
      <c r="AO67" s="173" t="n">
        <f aca="false">SUM(AB$42:AB67)</f>
        <v>3</v>
      </c>
      <c r="AP67" s="173" t="n">
        <f aca="false">SUM(AC$42:AC67)</f>
        <v>4</v>
      </c>
      <c r="AQ67" s="170" t="n">
        <f aca="false">COUNTIFS(database!$H$2:$H$182,$P67,database!$S$2:$S$182,AQ$41,database!$Z$2:$Z$182,"O")</f>
        <v>0</v>
      </c>
      <c r="AR67" s="170" t="n">
        <f aca="false">COUNTIFS(database!$H$2:$H$182,$P67,database!$S$2:$S$182,AR$41,database!$Z$2:$Z$182,"O")</f>
        <v>0</v>
      </c>
      <c r="AS67" s="170" t="n">
        <f aca="false">COUNTIFS(database!$H$2:$H$182,$P67,database!$S$2:$S$182,AS$41,database!$Z$2:$Z$182,"O")</f>
        <v>0</v>
      </c>
      <c r="AT67" s="170" t="n">
        <f aca="false">COUNTIFS(database!$H$2:$H$182,$P67,database!$S$2:$S$182,AT$41,database!$Z$2:$Z$182,"O")</f>
        <v>0</v>
      </c>
      <c r="AU67" s="170" t="n">
        <f aca="false">COUNTIFS(database!$H$2:$H$182,$P67,database!$S$2:$S$182,AU$41,database!$Z$2:$Z$182,"O")</f>
        <v>0</v>
      </c>
      <c r="AV67" s="170" t="n">
        <f aca="false">COUNTIFS(database!$H$2:$H$182,$P67,database!$S$2:$S$182,AV$41,database!$Z$2:$Z$182,"O")</f>
        <v>0</v>
      </c>
      <c r="AW67" s="170" t="n">
        <f aca="false">COUNTIFS(database!$H$2:$H$182,$P67,database!$S$2:$S$182,AW$41,database!$Z$2:$Z$182,"O")</f>
        <v>0</v>
      </c>
      <c r="AX67" s="170" t="n">
        <f aca="false">COUNTIFS(database!$H$2:$H$182,$P67,database!$S$2:$S$182,AX$41,database!$Z$2:$Z$182,"O")</f>
        <v>0</v>
      </c>
      <c r="AY67" s="170" t="n">
        <f aca="false">COUNTIFS(database!$H$2:$H$182,$P67,database!$S$2:$S$182,AY$41,database!$Z$2:$Z$182,"O")</f>
        <v>0</v>
      </c>
      <c r="AZ67" s="170" t="n">
        <f aca="false">COUNTIFS(database!$H$2:$H$182,$P67,database!$S$2:$S$182,AZ$41,database!$Z$2:$Z$182,"O")</f>
        <v>0</v>
      </c>
      <c r="BA67" s="170" t="n">
        <f aca="false">COUNTIFS(database!$H$2:$H$182,$P67,database!$S$2:$S$182,BA$41,database!$Z$2:$Z$182,"O")</f>
        <v>0</v>
      </c>
      <c r="BB67" s="170" t="n">
        <f aca="false">COUNTIFS(database!$H$2:$H$182,$P67,database!$S$2:$S$182,BB$41,database!$Z$2:$Z$182,"O")</f>
        <v>0</v>
      </c>
      <c r="BC67" s="170" t="n">
        <f aca="false">COUNTIFS(database!$H$2:$H$182,$P67,database!$S$2:$S$182,BC$41,database!$Z$2:$Z$182,"O")</f>
        <v>0</v>
      </c>
      <c r="BD67" s="171" t="n">
        <f aca="false">SUM(AQ$42:AQ67)</f>
        <v>0</v>
      </c>
      <c r="BE67" s="171" t="n">
        <f aca="false">SUM(AR$42:AR67)</f>
        <v>0</v>
      </c>
      <c r="BF67" s="171" t="n">
        <f aca="false">SUM(AS$42:AS67)</f>
        <v>0</v>
      </c>
      <c r="BG67" s="171" t="n">
        <f aca="false">SUM(AT$42:AT67)</f>
        <v>1</v>
      </c>
      <c r="BH67" s="171" t="n">
        <f aca="false">SUM(AU$42:AU67)</f>
        <v>0</v>
      </c>
      <c r="BI67" s="171" t="n">
        <f aca="false">SUM(AV$42:AV67)</f>
        <v>0</v>
      </c>
      <c r="BJ67" s="171" t="n">
        <f aca="false">SUM(AW$42:AW67)</f>
        <v>0</v>
      </c>
      <c r="BK67" s="171" t="n">
        <f aca="false">SUM(AX$42:AX67)</f>
        <v>0</v>
      </c>
      <c r="BL67" s="171" t="n">
        <f aca="false">SUM(AY$42:AY67)</f>
        <v>0</v>
      </c>
      <c r="BM67" s="171" t="n">
        <f aca="false">SUM(AZ$42:AZ67)</f>
        <v>0</v>
      </c>
      <c r="BN67" s="171" t="n">
        <f aca="false">SUM(BA$42:BA67)</f>
        <v>1</v>
      </c>
      <c r="BO67" s="171" t="n">
        <f aca="false">SUM(BB$42:BB67)</f>
        <v>0</v>
      </c>
      <c r="BP67" s="171" t="n">
        <f aca="false">SUM(BC$42:BC67)</f>
        <v>0</v>
      </c>
      <c r="BQ67" s="172" t="n">
        <f aca="false">COUNTIFS(database!$H$2:$H$182,$P67,database!$S$2:$S$182,BQ$41,database!$Z$2:$Z$182,"S")</f>
        <v>0</v>
      </c>
      <c r="BR67" s="172" t="n">
        <f aca="false">COUNTIFS(database!$H$2:$H$182,$P67,database!$S$2:$S$182,BR$41,database!$Z$2:$Z$182,"S")</f>
        <v>0</v>
      </c>
      <c r="BS67" s="172" t="n">
        <f aca="false">COUNTIFS(database!$H$2:$H$182,$P67,database!$S$2:$S$182,BS$41,database!$Z$2:$Z$182,"S")</f>
        <v>0</v>
      </c>
      <c r="BT67" s="172" t="n">
        <f aca="false">COUNTIFS(database!$H$2:$H$182,$P67,database!$S$2:$S$182,BT$41,database!$Z$2:$Z$182,"S")</f>
        <v>0</v>
      </c>
      <c r="BU67" s="172" t="n">
        <f aca="false">COUNTIFS(database!$H$2:$H$182,$P67,database!$S$2:$S$182,BU$41,database!$Z$2:$Z$182,"S")</f>
        <v>0</v>
      </c>
      <c r="BV67" s="172" t="n">
        <f aca="false">COUNTIFS(database!$H$2:$H$182,$P67,database!$S$2:$S$182,BV$41,database!$Z$2:$Z$182,"S")</f>
        <v>0</v>
      </c>
      <c r="BW67" s="172" t="n">
        <f aca="false">COUNTIFS(database!$H$2:$H$182,$P67,database!$S$2:$S$182,BW$41,database!$Z$2:$Z$182,"S")</f>
        <v>0</v>
      </c>
      <c r="BX67" s="172" t="n">
        <f aca="false">COUNTIFS(database!$H$2:$H$182,$P67,database!$S$2:$S$182,BX$41,database!$Z$2:$Z$182,"S")</f>
        <v>0</v>
      </c>
      <c r="BY67" s="172" t="n">
        <f aca="false">COUNTIFS(database!$H$2:$H$182,$P67,database!$S$2:$S$182,BY$41,database!$Z$2:$Z$182,"S")</f>
        <v>0</v>
      </c>
      <c r="BZ67" s="171" t="n">
        <f aca="false">SUM(BQ$42:BQ67)</f>
        <v>6</v>
      </c>
      <c r="CA67" s="171" t="n">
        <f aca="false">SUM(BR$42:BR67)</f>
        <v>15</v>
      </c>
      <c r="CB67" s="171" t="n">
        <f aca="false">SUM(BS$42:BS67)</f>
        <v>2</v>
      </c>
      <c r="CC67" s="171" t="n">
        <f aca="false">SUM(BT$42:BT67)</f>
        <v>19</v>
      </c>
      <c r="CD67" s="171" t="n">
        <f aca="false">SUM(BU$42:BU67)</f>
        <v>3</v>
      </c>
      <c r="CE67" s="171" t="n">
        <f aca="false">SUM(BV$42:BV67)</f>
        <v>6</v>
      </c>
      <c r="CF67" s="171" t="n">
        <f aca="false">SUM(BW$42:BW67)</f>
        <v>6</v>
      </c>
      <c r="CG67" s="171" t="n">
        <f aca="false">SUM(BX$42:BX67)</f>
        <v>6</v>
      </c>
      <c r="CH67" s="171" t="n">
        <f aca="false">SUM(BY$42:BY67)</f>
        <v>3</v>
      </c>
    </row>
    <row r="68" customFormat="false" ht="15.75" hidden="false" customHeight="true" outlineLevel="0" collapsed="false">
      <c r="A68" s="166"/>
      <c r="B68" s="166" t="n">
        <v>1984</v>
      </c>
      <c r="C68" s="166" t="n">
        <f aca="false">COUNTIF(database!$H$2:$H$182,B68)</f>
        <v>0</v>
      </c>
      <c r="D68" s="166" t="n">
        <f aca="false">COUNTIFS(database!$H$2:$H$182,$B68,database!$U$2:$U$182,D$41)</f>
        <v>0</v>
      </c>
      <c r="E68" s="166" t="n">
        <f aca="false">COUNTIFS(database!$H$2:$H$182,$B68,database!$U$2:$U$182,E$41)</f>
        <v>0</v>
      </c>
      <c r="F68" s="166" t="n">
        <f aca="false">COUNTIFS(database!$H$2:$H$182,$B68,database!$U$2:$U$182,F$41)</f>
        <v>0</v>
      </c>
      <c r="G68" s="166" t="n">
        <f aca="false">COUNTIFS(database!$H$2:$H$182,$B68,database!$U$2:$U$182,G$41)</f>
        <v>0</v>
      </c>
      <c r="H68" s="166" t="n">
        <f aca="false">SUM(D$42:D68)</f>
        <v>59</v>
      </c>
      <c r="I68" s="166" t="n">
        <f aca="false">SUM(E$42:E68)</f>
        <v>8</v>
      </c>
      <c r="J68" s="166" t="n">
        <f aca="false">SUM(F$42:F68)</f>
        <v>75</v>
      </c>
      <c r="K68" s="166"/>
      <c r="L68" s="166" t="n">
        <f aca="false">SUM(G$42:G68)</f>
        <v>0</v>
      </c>
      <c r="M68" s="166"/>
      <c r="N68" s="166"/>
      <c r="O68" s="166"/>
      <c r="P68" s="166" t="n">
        <v>1984</v>
      </c>
      <c r="Q68" s="166" t="n">
        <f aca="false">COUNTIFS(database!$H$2:$H$182,$P68,database!$S$2:$S$182,Q$41)</f>
        <v>0</v>
      </c>
      <c r="R68" s="166" t="n">
        <f aca="false">COUNTIFS(database!$H$2:$H$182,$P68,database!$S$2:$S$182,R$41)</f>
        <v>0</v>
      </c>
      <c r="S68" s="166" t="n">
        <f aca="false">COUNTIFS(database!$H$2:$H$182,$P68,database!$S$2:$S$182,S$41)</f>
        <v>0</v>
      </c>
      <c r="T68" s="166" t="n">
        <f aca="false">COUNTIFS(database!$H$2:$H$182,$P68,database!$S$2:$S$182,T$41)</f>
        <v>0</v>
      </c>
      <c r="U68" s="166" t="n">
        <f aca="false">COUNTIFS(database!$H$2:$H$182,$P68,database!$S$2:$S$182,U$41)</f>
        <v>0</v>
      </c>
      <c r="V68" s="166" t="n">
        <f aca="false">COUNTIFS(database!$H$2:$H$182,$P68,database!$S$2:$S$182,V$41)</f>
        <v>0</v>
      </c>
      <c r="W68" s="166" t="n">
        <f aca="false">COUNTIFS(database!$H$2:$H$182,$P68,database!$S$2:$S$182,W$41)</f>
        <v>0</v>
      </c>
      <c r="X68" s="166" t="n">
        <f aca="false">COUNTIFS(database!$H$2:$H$182,$P68,database!$S$2:$S$182,X$41)</f>
        <v>0</v>
      </c>
      <c r="Y68" s="166" t="n">
        <f aca="false">COUNTIFS(database!$H$2:$H$182,$P68,database!$S$2:$S$182,Y$41)</f>
        <v>0</v>
      </c>
      <c r="Z68" s="166" t="n">
        <f aca="false">COUNTIFS(database!$H$2:$H$182,$P68,database!$S$2:$S$182,Z$41)</f>
        <v>0</v>
      </c>
      <c r="AA68" s="166" t="n">
        <f aca="false">COUNTIFS(database!$H$2:$H$182,$P68,database!$S$2:$S$182,AA$41)</f>
        <v>0</v>
      </c>
      <c r="AB68" s="166" t="n">
        <f aca="false">COUNTIFS(database!$H$2:$H$182,$P68,database!$S$2:$S$182,AB$41)</f>
        <v>0</v>
      </c>
      <c r="AC68" s="166" t="n">
        <f aca="false">COUNTIFS(database!$H$2:$H$182,$P68,database!$S$2:$S$182,AC$41)</f>
        <v>0</v>
      </c>
      <c r="AD68" s="173" t="n">
        <f aca="false">SUM(Q$42:Q68)</f>
        <v>13</v>
      </c>
      <c r="AE68" s="173" t="n">
        <f aca="false">SUM(R$42:R68)</f>
        <v>35</v>
      </c>
      <c r="AF68" s="173" t="n">
        <f aca="false">SUM(S$42:S68)</f>
        <v>3</v>
      </c>
      <c r="AG68" s="173" t="n">
        <f aca="false">SUM(T$42:T68)</f>
        <v>36</v>
      </c>
      <c r="AH68" s="173" t="n">
        <f aca="false">SUM(U$42:U68)</f>
        <v>0</v>
      </c>
      <c r="AI68" s="173" t="n">
        <f aca="false">SUM(V$42:V68)</f>
        <v>12</v>
      </c>
      <c r="AJ68" s="173" t="n">
        <f aca="false">SUM(W$42:W68)</f>
        <v>0</v>
      </c>
      <c r="AK68" s="173" t="n">
        <f aca="false">SUM(X$42:X68)</f>
        <v>10</v>
      </c>
      <c r="AL68" s="173" t="n">
        <f aca="false">SUM(Y$42:Y68)</f>
        <v>10</v>
      </c>
      <c r="AM68" s="173" t="n">
        <f aca="false">SUM(Z$42:Z68)</f>
        <v>8</v>
      </c>
      <c r="AN68" s="173" t="n">
        <f aca="false">SUM(AA$42:AA68)</f>
        <v>8</v>
      </c>
      <c r="AO68" s="173" t="n">
        <f aca="false">SUM(AB$42:AB68)</f>
        <v>3</v>
      </c>
      <c r="AP68" s="173" t="n">
        <f aca="false">SUM(AC$42:AC68)</f>
        <v>4</v>
      </c>
      <c r="AQ68" s="170" t="n">
        <f aca="false">COUNTIFS(database!$H$2:$H$182,$P68,database!$S$2:$S$182,AQ$41,database!$Z$2:$Z$182,"O")</f>
        <v>0</v>
      </c>
      <c r="AR68" s="170" t="n">
        <f aca="false">COUNTIFS(database!$H$2:$H$182,$P68,database!$S$2:$S$182,AR$41,database!$Z$2:$Z$182,"O")</f>
        <v>0</v>
      </c>
      <c r="AS68" s="170" t="n">
        <f aca="false">COUNTIFS(database!$H$2:$H$182,$P68,database!$S$2:$S$182,AS$41,database!$Z$2:$Z$182,"O")</f>
        <v>0</v>
      </c>
      <c r="AT68" s="170" t="n">
        <f aca="false">COUNTIFS(database!$H$2:$H$182,$P68,database!$S$2:$S$182,AT$41,database!$Z$2:$Z$182,"O")</f>
        <v>0</v>
      </c>
      <c r="AU68" s="170" t="n">
        <f aca="false">COUNTIFS(database!$H$2:$H$182,$P68,database!$S$2:$S$182,AU$41,database!$Z$2:$Z$182,"O")</f>
        <v>0</v>
      </c>
      <c r="AV68" s="170" t="n">
        <f aca="false">COUNTIFS(database!$H$2:$H$182,$P68,database!$S$2:$S$182,AV$41,database!$Z$2:$Z$182,"O")</f>
        <v>0</v>
      </c>
      <c r="AW68" s="170" t="n">
        <f aca="false">COUNTIFS(database!$H$2:$H$182,$P68,database!$S$2:$S$182,AW$41,database!$Z$2:$Z$182,"O")</f>
        <v>0</v>
      </c>
      <c r="AX68" s="170" t="n">
        <f aca="false">COUNTIFS(database!$H$2:$H$182,$P68,database!$S$2:$S$182,AX$41,database!$Z$2:$Z$182,"O")</f>
        <v>0</v>
      </c>
      <c r="AY68" s="170" t="n">
        <f aca="false">COUNTIFS(database!$H$2:$H$182,$P68,database!$S$2:$S$182,AY$41,database!$Z$2:$Z$182,"O")</f>
        <v>0</v>
      </c>
      <c r="AZ68" s="170" t="n">
        <f aca="false">COUNTIFS(database!$H$2:$H$182,$P68,database!$S$2:$S$182,AZ$41,database!$Z$2:$Z$182,"O")</f>
        <v>0</v>
      </c>
      <c r="BA68" s="170" t="n">
        <f aca="false">COUNTIFS(database!$H$2:$H$182,$P68,database!$S$2:$S$182,BA$41,database!$Z$2:$Z$182,"O")</f>
        <v>0</v>
      </c>
      <c r="BB68" s="170" t="n">
        <f aca="false">COUNTIFS(database!$H$2:$H$182,$P68,database!$S$2:$S$182,BB$41,database!$Z$2:$Z$182,"O")</f>
        <v>0</v>
      </c>
      <c r="BC68" s="170" t="n">
        <f aca="false">COUNTIFS(database!$H$2:$H$182,$P68,database!$S$2:$S$182,BC$41,database!$Z$2:$Z$182,"O")</f>
        <v>0</v>
      </c>
      <c r="BD68" s="171" t="n">
        <f aca="false">SUM(AQ$42:AQ68)</f>
        <v>0</v>
      </c>
      <c r="BE68" s="171" t="n">
        <f aca="false">SUM(AR$42:AR68)</f>
        <v>0</v>
      </c>
      <c r="BF68" s="171" t="n">
        <f aca="false">SUM(AS$42:AS68)</f>
        <v>0</v>
      </c>
      <c r="BG68" s="171" t="n">
        <f aca="false">SUM(AT$42:AT68)</f>
        <v>1</v>
      </c>
      <c r="BH68" s="171" t="n">
        <f aca="false">SUM(AU$42:AU68)</f>
        <v>0</v>
      </c>
      <c r="BI68" s="171" t="n">
        <f aca="false">SUM(AV$42:AV68)</f>
        <v>0</v>
      </c>
      <c r="BJ68" s="171" t="n">
        <f aca="false">SUM(AW$42:AW68)</f>
        <v>0</v>
      </c>
      <c r="BK68" s="171" t="n">
        <f aca="false">SUM(AX$42:AX68)</f>
        <v>0</v>
      </c>
      <c r="BL68" s="171" t="n">
        <f aca="false">SUM(AY$42:AY68)</f>
        <v>0</v>
      </c>
      <c r="BM68" s="171" t="n">
        <f aca="false">SUM(AZ$42:AZ68)</f>
        <v>0</v>
      </c>
      <c r="BN68" s="171" t="n">
        <f aca="false">SUM(BA$42:BA68)</f>
        <v>1</v>
      </c>
      <c r="BO68" s="171" t="n">
        <f aca="false">SUM(BB$42:BB68)</f>
        <v>0</v>
      </c>
      <c r="BP68" s="171" t="n">
        <f aca="false">SUM(BC$42:BC68)</f>
        <v>0</v>
      </c>
      <c r="BQ68" s="172" t="n">
        <f aca="false">COUNTIFS(database!$H$2:$H$182,$P68,database!$S$2:$S$182,BQ$41,database!$Z$2:$Z$182,"S")</f>
        <v>0</v>
      </c>
      <c r="BR68" s="172" t="n">
        <f aca="false">COUNTIFS(database!$H$2:$H$182,$P68,database!$S$2:$S$182,BR$41,database!$Z$2:$Z$182,"S")</f>
        <v>0</v>
      </c>
      <c r="BS68" s="172" t="n">
        <f aca="false">COUNTIFS(database!$H$2:$H$182,$P68,database!$S$2:$S$182,BS$41,database!$Z$2:$Z$182,"S")</f>
        <v>0</v>
      </c>
      <c r="BT68" s="172" t="n">
        <f aca="false">COUNTIFS(database!$H$2:$H$182,$P68,database!$S$2:$S$182,BT$41,database!$Z$2:$Z$182,"S")</f>
        <v>0</v>
      </c>
      <c r="BU68" s="172" t="n">
        <f aca="false">COUNTIFS(database!$H$2:$H$182,$P68,database!$S$2:$S$182,BU$41,database!$Z$2:$Z$182,"S")</f>
        <v>0</v>
      </c>
      <c r="BV68" s="172" t="n">
        <f aca="false">COUNTIFS(database!$H$2:$H$182,$P68,database!$S$2:$S$182,BV$41,database!$Z$2:$Z$182,"S")</f>
        <v>0</v>
      </c>
      <c r="BW68" s="172" t="n">
        <f aca="false">COUNTIFS(database!$H$2:$H$182,$P68,database!$S$2:$S$182,BW$41,database!$Z$2:$Z$182,"S")</f>
        <v>0</v>
      </c>
      <c r="BX68" s="172" t="n">
        <f aca="false">COUNTIFS(database!$H$2:$H$182,$P68,database!$S$2:$S$182,BX$41,database!$Z$2:$Z$182,"S")</f>
        <v>0</v>
      </c>
      <c r="BY68" s="172" t="n">
        <f aca="false">COUNTIFS(database!$H$2:$H$182,$P68,database!$S$2:$S$182,BY$41,database!$Z$2:$Z$182,"S")</f>
        <v>0</v>
      </c>
      <c r="BZ68" s="171" t="n">
        <f aca="false">SUM(BQ$42:BQ68)</f>
        <v>6</v>
      </c>
      <c r="CA68" s="171" t="n">
        <f aca="false">SUM(BR$42:BR68)</f>
        <v>15</v>
      </c>
      <c r="CB68" s="171" t="n">
        <f aca="false">SUM(BS$42:BS68)</f>
        <v>2</v>
      </c>
      <c r="CC68" s="171" t="n">
        <f aca="false">SUM(BT$42:BT68)</f>
        <v>19</v>
      </c>
      <c r="CD68" s="171" t="n">
        <f aca="false">SUM(BU$42:BU68)</f>
        <v>3</v>
      </c>
      <c r="CE68" s="171" t="n">
        <f aca="false">SUM(BV$42:BV68)</f>
        <v>6</v>
      </c>
      <c r="CF68" s="171" t="n">
        <f aca="false">SUM(BW$42:BW68)</f>
        <v>6</v>
      </c>
      <c r="CG68" s="171" t="n">
        <f aca="false">SUM(BX$42:BX68)</f>
        <v>6</v>
      </c>
      <c r="CH68" s="171" t="n">
        <f aca="false">SUM(BY$42:BY68)</f>
        <v>3</v>
      </c>
    </row>
    <row r="69" customFormat="false" ht="15.75" hidden="false" customHeight="true" outlineLevel="0" collapsed="false">
      <c r="A69" s="166"/>
      <c r="B69" s="166" t="n">
        <v>1985</v>
      </c>
      <c r="C69" s="166" t="n">
        <f aca="false">COUNTIF(database!$H$2:$H$182,B69)</f>
        <v>0</v>
      </c>
      <c r="D69" s="166" t="n">
        <f aca="false">COUNTIFS(database!$H$2:$H$182,$B69,database!$U$2:$U$182,D$41)</f>
        <v>0</v>
      </c>
      <c r="E69" s="166" t="n">
        <f aca="false">COUNTIFS(database!$H$2:$H$182,$B69,database!$U$2:$U$182,E$41)</f>
        <v>0</v>
      </c>
      <c r="F69" s="166" t="n">
        <f aca="false">COUNTIFS(database!$H$2:$H$182,$B69,database!$U$2:$U$182,F$41)</f>
        <v>0</v>
      </c>
      <c r="G69" s="166" t="n">
        <f aca="false">COUNTIFS(database!$H$2:$H$182,$B69,database!$U$2:$U$182,G$41)</f>
        <v>0</v>
      </c>
      <c r="H69" s="166" t="n">
        <f aca="false">SUM(D$42:D69)</f>
        <v>59</v>
      </c>
      <c r="I69" s="166" t="n">
        <f aca="false">SUM(E$42:E69)</f>
        <v>8</v>
      </c>
      <c r="J69" s="166" t="n">
        <f aca="false">SUM(F$42:F69)</f>
        <v>75</v>
      </c>
      <c r="K69" s="166"/>
      <c r="L69" s="166" t="n">
        <f aca="false">SUM(G$42:G69)</f>
        <v>0</v>
      </c>
      <c r="M69" s="166"/>
      <c r="N69" s="166"/>
      <c r="O69" s="166"/>
      <c r="P69" s="166" t="n">
        <v>1985</v>
      </c>
      <c r="Q69" s="166" t="n">
        <f aca="false">COUNTIFS(database!$H$2:$H$182,$P69,database!$S$2:$S$182,Q$41)</f>
        <v>0</v>
      </c>
      <c r="R69" s="166" t="n">
        <f aca="false">COUNTIFS(database!$H$2:$H$182,$P69,database!$S$2:$S$182,R$41)</f>
        <v>0</v>
      </c>
      <c r="S69" s="166" t="n">
        <f aca="false">COUNTIFS(database!$H$2:$H$182,$P69,database!$S$2:$S$182,S$41)</f>
        <v>0</v>
      </c>
      <c r="T69" s="166" t="n">
        <f aca="false">COUNTIFS(database!$H$2:$H$182,$P69,database!$S$2:$S$182,T$41)</f>
        <v>0</v>
      </c>
      <c r="U69" s="166" t="n">
        <f aca="false">COUNTIFS(database!$H$2:$H$182,$P69,database!$S$2:$S$182,U$41)</f>
        <v>0</v>
      </c>
      <c r="V69" s="166" t="n">
        <f aca="false">COUNTIFS(database!$H$2:$H$182,$P69,database!$S$2:$S$182,V$41)</f>
        <v>0</v>
      </c>
      <c r="W69" s="166" t="n">
        <f aca="false">COUNTIFS(database!$H$2:$H$182,$P69,database!$S$2:$S$182,W$41)</f>
        <v>0</v>
      </c>
      <c r="X69" s="166" t="n">
        <f aca="false">COUNTIFS(database!$H$2:$H$182,$P69,database!$S$2:$S$182,X$41)</f>
        <v>0</v>
      </c>
      <c r="Y69" s="166" t="n">
        <f aca="false">COUNTIFS(database!$H$2:$H$182,$P69,database!$S$2:$S$182,Y$41)</f>
        <v>0</v>
      </c>
      <c r="Z69" s="166" t="n">
        <f aca="false">COUNTIFS(database!$H$2:$H$182,$P69,database!$S$2:$S$182,Z$41)</f>
        <v>0</v>
      </c>
      <c r="AA69" s="166" t="n">
        <f aca="false">COUNTIFS(database!$H$2:$H$182,$P69,database!$S$2:$S$182,AA$41)</f>
        <v>0</v>
      </c>
      <c r="AB69" s="166" t="n">
        <f aca="false">COUNTIFS(database!$H$2:$H$182,$P69,database!$S$2:$S$182,AB$41)</f>
        <v>0</v>
      </c>
      <c r="AC69" s="166" t="n">
        <f aca="false">COUNTIFS(database!$H$2:$H$182,$P69,database!$S$2:$S$182,AC$41)</f>
        <v>0</v>
      </c>
      <c r="AD69" s="173" t="n">
        <f aca="false">SUM(Q$42:Q69)</f>
        <v>13</v>
      </c>
      <c r="AE69" s="173" t="n">
        <f aca="false">SUM(R$42:R69)</f>
        <v>35</v>
      </c>
      <c r="AF69" s="173" t="n">
        <f aca="false">SUM(S$42:S69)</f>
        <v>3</v>
      </c>
      <c r="AG69" s="173" t="n">
        <f aca="false">SUM(T$42:T69)</f>
        <v>36</v>
      </c>
      <c r="AH69" s="173" t="n">
        <f aca="false">SUM(U$42:U69)</f>
        <v>0</v>
      </c>
      <c r="AI69" s="173" t="n">
        <f aca="false">SUM(V$42:V69)</f>
        <v>12</v>
      </c>
      <c r="AJ69" s="173" t="n">
        <f aca="false">SUM(W$42:W69)</f>
        <v>0</v>
      </c>
      <c r="AK69" s="173" t="n">
        <f aca="false">SUM(X$42:X69)</f>
        <v>10</v>
      </c>
      <c r="AL69" s="173" t="n">
        <f aca="false">SUM(Y$42:Y69)</f>
        <v>10</v>
      </c>
      <c r="AM69" s="173" t="n">
        <f aca="false">SUM(Z$42:Z69)</f>
        <v>8</v>
      </c>
      <c r="AN69" s="173" t="n">
        <f aca="false">SUM(AA$42:AA69)</f>
        <v>8</v>
      </c>
      <c r="AO69" s="173" t="n">
        <f aca="false">SUM(AB$42:AB69)</f>
        <v>3</v>
      </c>
      <c r="AP69" s="173" t="n">
        <f aca="false">SUM(AC$42:AC69)</f>
        <v>4</v>
      </c>
      <c r="AQ69" s="170" t="n">
        <f aca="false">COUNTIFS(database!$H$2:$H$182,$P69,database!$S$2:$S$182,AQ$41,database!$Z$2:$Z$182,"O")</f>
        <v>0</v>
      </c>
      <c r="AR69" s="170" t="n">
        <f aca="false">COUNTIFS(database!$H$2:$H$182,$P69,database!$S$2:$S$182,AR$41,database!$Z$2:$Z$182,"O")</f>
        <v>0</v>
      </c>
      <c r="AS69" s="170" t="n">
        <f aca="false">COUNTIFS(database!$H$2:$H$182,$P69,database!$S$2:$S$182,AS$41,database!$Z$2:$Z$182,"O")</f>
        <v>0</v>
      </c>
      <c r="AT69" s="170" t="n">
        <f aca="false">COUNTIFS(database!$H$2:$H$182,$P69,database!$S$2:$S$182,AT$41,database!$Z$2:$Z$182,"O")</f>
        <v>0</v>
      </c>
      <c r="AU69" s="170" t="n">
        <f aca="false">COUNTIFS(database!$H$2:$H$182,$P69,database!$S$2:$S$182,AU$41,database!$Z$2:$Z$182,"O")</f>
        <v>0</v>
      </c>
      <c r="AV69" s="170" t="n">
        <f aca="false">COUNTIFS(database!$H$2:$H$182,$P69,database!$S$2:$S$182,AV$41,database!$Z$2:$Z$182,"O")</f>
        <v>0</v>
      </c>
      <c r="AW69" s="170" t="n">
        <f aca="false">COUNTIFS(database!$H$2:$H$182,$P69,database!$S$2:$S$182,AW$41,database!$Z$2:$Z$182,"O")</f>
        <v>0</v>
      </c>
      <c r="AX69" s="170" t="n">
        <f aca="false">COUNTIFS(database!$H$2:$H$182,$P69,database!$S$2:$S$182,AX$41,database!$Z$2:$Z$182,"O")</f>
        <v>0</v>
      </c>
      <c r="AY69" s="170" t="n">
        <f aca="false">COUNTIFS(database!$H$2:$H$182,$P69,database!$S$2:$S$182,AY$41,database!$Z$2:$Z$182,"O")</f>
        <v>0</v>
      </c>
      <c r="AZ69" s="170" t="n">
        <f aca="false">COUNTIFS(database!$H$2:$H$182,$P69,database!$S$2:$S$182,AZ$41,database!$Z$2:$Z$182,"O")</f>
        <v>0</v>
      </c>
      <c r="BA69" s="170" t="n">
        <f aca="false">COUNTIFS(database!$H$2:$H$182,$P69,database!$S$2:$S$182,BA$41,database!$Z$2:$Z$182,"O")</f>
        <v>0</v>
      </c>
      <c r="BB69" s="170" t="n">
        <f aca="false">COUNTIFS(database!$H$2:$H$182,$P69,database!$S$2:$S$182,BB$41,database!$Z$2:$Z$182,"O")</f>
        <v>0</v>
      </c>
      <c r="BC69" s="170" t="n">
        <f aca="false">COUNTIFS(database!$H$2:$H$182,$P69,database!$S$2:$S$182,BC$41,database!$Z$2:$Z$182,"O")</f>
        <v>0</v>
      </c>
      <c r="BD69" s="171" t="n">
        <f aca="false">SUM(AQ$42:AQ69)</f>
        <v>0</v>
      </c>
      <c r="BE69" s="171" t="n">
        <f aca="false">SUM(AR$42:AR69)</f>
        <v>0</v>
      </c>
      <c r="BF69" s="171" t="n">
        <f aca="false">SUM(AS$42:AS69)</f>
        <v>0</v>
      </c>
      <c r="BG69" s="171" t="n">
        <f aca="false">SUM(AT$42:AT69)</f>
        <v>1</v>
      </c>
      <c r="BH69" s="171" t="n">
        <f aca="false">SUM(AU$42:AU69)</f>
        <v>0</v>
      </c>
      <c r="BI69" s="171" t="n">
        <f aca="false">SUM(AV$42:AV69)</f>
        <v>0</v>
      </c>
      <c r="BJ69" s="171" t="n">
        <f aca="false">SUM(AW$42:AW69)</f>
        <v>0</v>
      </c>
      <c r="BK69" s="171" t="n">
        <f aca="false">SUM(AX$42:AX69)</f>
        <v>0</v>
      </c>
      <c r="BL69" s="171" t="n">
        <f aca="false">SUM(AY$42:AY69)</f>
        <v>0</v>
      </c>
      <c r="BM69" s="171" t="n">
        <f aca="false">SUM(AZ$42:AZ69)</f>
        <v>0</v>
      </c>
      <c r="BN69" s="171" t="n">
        <f aca="false">SUM(BA$42:BA69)</f>
        <v>1</v>
      </c>
      <c r="BO69" s="171" t="n">
        <f aca="false">SUM(BB$42:BB69)</f>
        <v>0</v>
      </c>
      <c r="BP69" s="171" t="n">
        <f aca="false">SUM(BC$42:BC69)</f>
        <v>0</v>
      </c>
      <c r="BQ69" s="172" t="n">
        <f aca="false">COUNTIFS(database!$H$2:$H$182,$P69,database!$S$2:$S$182,BQ$41,database!$Z$2:$Z$182,"S")</f>
        <v>0</v>
      </c>
      <c r="BR69" s="172" t="n">
        <f aca="false">COUNTIFS(database!$H$2:$H$182,$P69,database!$S$2:$S$182,BR$41,database!$Z$2:$Z$182,"S")</f>
        <v>0</v>
      </c>
      <c r="BS69" s="172" t="n">
        <f aca="false">COUNTIFS(database!$H$2:$H$182,$P69,database!$S$2:$S$182,BS$41,database!$Z$2:$Z$182,"S")</f>
        <v>0</v>
      </c>
      <c r="BT69" s="172" t="n">
        <f aca="false">COUNTIFS(database!$H$2:$H$182,$P69,database!$S$2:$S$182,BT$41,database!$Z$2:$Z$182,"S")</f>
        <v>0</v>
      </c>
      <c r="BU69" s="172" t="n">
        <f aca="false">COUNTIFS(database!$H$2:$H$182,$P69,database!$S$2:$S$182,BU$41,database!$Z$2:$Z$182,"S")</f>
        <v>0</v>
      </c>
      <c r="BV69" s="172" t="n">
        <f aca="false">COUNTIFS(database!$H$2:$H$182,$P69,database!$S$2:$S$182,BV$41,database!$Z$2:$Z$182,"S")</f>
        <v>0</v>
      </c>
      <c r="BW69" s="172" t="n">
        <f aca="false">COUNTIFS(database!$H$2:$H$182,$P69,database!$S$2:$S$182,BW$41,database!$Z$2:$Z$182,"S")</f>
        <v>0</v>
      </c>
      <c r="BX69" s="172" t="n">
        <f aca="false">COUNTIFS(database!$H$2:$H$182,$P69,database!$S$2:$S$182,BX$41,database!$Z$2:$Z$182,"S")</f>
        <v>0</v>
      </c>
      <c r="BY69" s="172" t="n">
        <f aca="false">COUNTIFS(database!$H$2:$H$182,$P69,database!$S$2:$S$182,BY$41,database!$Z$2:$Z$182,"S")</f>
        <v>0</v>
      </c>
      <c r="BZ69" s="171" t="n">
        <f aca="false">SUM(BQ$42:BQ69)</f>
        <v>6</v>
      </c>
      <c r="CA69" s="171" t="n">
        <f aca="false">SUM(BR$42:BR69)</f>
        <v>15</v>
      </c>
      <c r="CB69" s="171" t="n">
        <f aca="false">SUM(BS$42:BS69)</f>
        <v>2</v>
      </c>
      <c r="CC69" s="171" t="n">
        <f aca="false">SUM(BT$42:BT69)</f>
        <v>19</v>
      </c>
      <c r="CD69" s="171" t="n">
        <f aca="false">SUM(BU$42:BU69)</f>
        <v>3</v>
      </c>
      <c r="CE69" s="171" t="n">
        <f aca="false">SUM(BV$42:BV69)</f>
        <v>6</v>
      </c>
      <c r="CF69" s="171" t="n">
        <f aca="false">SUM(BW$42:BW69)</f>
        <v>6</v>
      </c>
      <c r="CG69" s="171" t="n">
        <f aca="false">SUM(BX$42:BX69)</f>
        <v>6</v>
      </c>
      <c r="CH69" s="171" t="n">
        <f aca="false">SUM(BY$42:BY69)</f>
        <v>3</v>
      </c>
    </row>
    <row r="70" customFormat="false" ht="15.75" hidden="false" customHeight="true" outlineLevel="0" collapsed="false">
      <c r="A70" s="166"/>
      <c r="B70" s="166" t="n">
        <v>1986</v>
      </c>
      <c r="C70" s="166" t="n">
        <f aca="false">COUNTIF(database!$H$2:$H$182,B70)</f>
        <v>0</v>
      </c>
      <c r="D70" s="166" t="n">
        <f aca="false">COUNTIFS(database!$H$2:$H$182,$B70,database!$U$2:$U$182,D$41)</f>
        <v>0</v>
      </c>
      <c r="E70" s="166" t="n">
        <f aca="false">COUNTIFS(database!$H$2:$H$182,$B70,database!$U$2:$U$182,E$41)</f>
        <v>0</v>
      </c>
      <c r="F70" s="166" t="n">
        <f aca="false">COUNTIFS(database!$H$2:$H$182,$B70,database!$U$2:$U$182,F$41)</f>
        <v>0</v>
      </c>
      <c r="G70" s="166" t="n">
        <f aca="false">COUNTIFS(database!$H$2:$H$182,$B70,database!$U$2:$U$182,G$41)</f>
        <v>0</v>
      </c>
      <c r="H70" s="166" t="n">
        <f aca="false">SUM(D$42:D70)</f>
        <v>59</v>
      </c>
      <c r="I70" s="166" t="n">
        <f aca="false">SUM(E$42:E70)</f>
        <v>8</v>
      </c>
      <c r="J70" s="166" t="n">
        <f aca="false">SUM(F$42:F70)</f>
        <v>75</v>
      </c>
      <c r="K70" s="166"/>
      <c r="L70" s="166" t="n">
        <f aca="false">SUM(G$42:G70)</f>
        <v>0</v>
      </c>
      <c r="M70" s="166"/>
      <c r="N70" s="166"/>
      <c r="O70" s="166"/>
      <c r="P70" s="166" t="n">
        <v>1986</v>
      </c>
      <c r="Q70" s="166" t="n">
        <f aca="false">COUNTIFS(database!$H$2:$H$182,$P70,database!$S$2:$S$182,Q$41)</f>
        <v>0</v>
      </c>
      <c r="R70" s="166" t="n">
        <f aca="false">COUNTIFS(database!$H$2:$H$182,$P70,database!$S$2:$S$182,R$41)</f>
        <v>0</v>
      </c>
      <c r="S70" s="166" t="n">
        <f aca="false">COUNTIFS(database!$H$2:$H$182,$P70,database!$S$2:$S$182,S$41)</f>
        <v>0</v>
      </c>
      <c r="T70" s="166" t="n">
        <f aca="false">COUNTIFS(database!$H$2:$H$182,$P70,database!$S$2:$S$182,T$41)</f>
        <v>0</v>
      </c>
      <c r="U70" s="166" t="n">
        <f aca="false">COUNTIFS(database!$H$2:$H$182,$P70,database!$S$2:$S$182,U$41)</f>
        <v>0</v>
      </c>
      <c r="V70" s="166" t="n">
        <f aca="false">COUNTIFS(database!$H$2:$H$182,$P70,database!$S$2:$S$182,V$41)</f>
        <v>0</v>
      </c>
      <c r="W70" s="166" t="n">
        <f aca="false">COUNTIFS(database!$H$2:$H$182,$P70,database!$S$2:$S$182,W$41)</f>
        <v>0</v>
      </c>
      <c r="X70" s="166" t="n">
        <f aca="false">COUNTIFS(database!$H$2:$H$182,$P70,database!$S$2:$S$182,X$41)</f>
        <v>0</v>
      </c>
      <c r="Y70" s="166" t="n">
        <f aca="false">COUNTIFS(database!$H$2:$H$182,$P70,database!$S$2:$S$182,Y$41)</f>
        <v>0</v>
      </c>
      <c r="Z70" s="166" t="n">
        <f aca="false">COUNTIFS(database!$H$2:$H$182,$P70,database!$S$2:$S$182,Z$41)</f>
        <v>0</v>
      </c>
      <c r="AA70" s="166" t="n">
        <f aca="false">COUNTIFS(database!$H$2:$H$182,$P70,database!$S$2:$S$182,AA$41)</f>
        <v>0</v>
      </c>
      <c r="AB70" s="166" t="n">
        <f aca="false">COUNTIFS(database!$H$2:$H$182,$P70,database!$S$2:$S$182,AB$41)</f>
        <v>0</v>
      </c>
      <c r="AC70" s="166" t="n">
        <f aca="false">COUNTIFS(database!$H$2:$H$182,$P70,database!$S$2:$S$182,AC$41)</f>
        <v>0</v>
      </c>
      <c r="AD70" s="173" t="n">
        <f aca="false">SUM(Q$42:Q70)</f>
        <v>13</v>
      </c>
      <c r="AE70" s="173" t="n">
        <f aca="false">SUM(R$42:R70)</f>
        <v>35</v>
      </c>
      <c r="AF70" s="173" t="n">
        <f aca="false">SUM(S$42:S70)</f>
        <v>3</v>
      </c>
      <c r="AG70" s="173" t="n">
        <f aca="false">SUM(T$42:T70)</f>
        <v>36</v>
      </c>
      <c r="AH70" s="173" t="n">
        <f aca="false">SUM(U$42:U70)</f>
        <v>0</v>
      </c>
      <c r="AI70" s="173" t="n">
        <f aca="false">SUM(V$42:V70)</f>
        <v>12</v>
      </c>
      <c r="AJ70" s="173" t="n">
        <f aca="false">SUM(W$42:W70)</f>
        <v>0</v>
      </c>
      <c r="AK70" s="173" t="n">
        <f aca="false">SUM(X$42:X70)</f>
        <v>10</v>
      </c>
      <c r="AL70" s="173" t="n">
        <f aca="false">SUM(Y$42:Y70)</f>
        <v>10</v>
      </c>
      <c r="AM70" s="173" t="n">
        <f aca="false">SUM(Z$42:Z70)</f>
        <v>8</v>
      </c>
      <c r="AN70" s="173" t="n">
        <f aca="false">SUM(AA$42:AA70)</f>
        <v>8</v>
      </c>
      <c r="AO70" s="173" t="n">
        <f aca="false">SUM(AB$42:AB70)</f>
        <v>3</v>
      </c>
      <c r="AP70" s="173" t="n">
        <f aca="false">SUM(AC$42:AC70)</f>
        <v>4</v>
      </c>
      <c r="AQ70" s="170" t="n">
        <f aca="false">COUNTIFS(database!$H$2:$H$182,$P70,database!$S$2:$S$182,AQ$41,database!$Z$2:$Z$182,"O")</f>
        <v>0</v>
      </c>
      <c r="AR70" s="170" t="n">
        <f aca="false">COUNTIFS(database!$H$2:$H$182,$P70,database!$S$2:$S$182,AR$41,database!$Z$2:$Z$182,"O")</f>
        <v>0</v>
      </c>
      <c r="AS70" s="170" t="n">
        <f aca="false">COUNTIFS(database!$H$2:$H$182,$P70,database!$S$2:$S$182,AS$41,database!$Z$2:$Z$182,"O")</f>
        <v>0</v>
      </c>
      <c r="AT70" s="170" t="n">
        <f aca="false">COUNTIFS(database!$H$2:$H$182,$P70,database!$S$2:$S$182,AT$41,database!$Z$2:$Z$182,"O")</f>
        <v>0</v>
      </c>
      <c r="AU70" s="170" t="n">
        <f aca="false">COUNTIFS(database!$H$2:$H$182,$P70,database!$S$2:$S$182,AU$41,database!$Z$2:$Z$182,"O")</f>
        <v>0</v>
      </c>
      <c r="AV70" s="170" t="n">
        <f aca="false">COUNTIFS(database!$H$2:$H$182,$P70,database!$S$2:$S$182,AV$41,database!$Z$2:$Z$182,"O")</f>
        <v>0</v>
      </c>
      <c r="AW70" s="170" t="n">
        <f aca="false">COUNTIFS(database!$H$2:$H$182,$P70,database!$S$2:$S$182,AW$41,database!$Z$2:$Z$182,"O")</f>
        <v>0</v>
      </c>
      <c r="AX70" s="170" t="n">
        <f aca="false">COUNTIFS(database!$H$2:$H$182,$P70,database!$S$2:$S$182,AX$41,database!$Z$2:$Z$182,"O")</f>
        <v>0</v>
      </c>
      <c r="AY70" s="170" t="n">
        <f aca="false">COUNTIFS(database!$H$2:$H$182,$P70,database!$S$2:$S$182,AY$41,database!$Z$2:$Z$182,"O")</f>
        <v>0</v>
      </c>
      <c r="AZ70" s="170" t="n">
        <f aca="false">COUNTIFS(database!$H$2:$H$182,$P70,database!$S$2:$S$182,AZ$41,database!$Z$2:$Z$182,"O")</f>
        <v>0</v>
      </c>
      <c r="BA70" s="170" t="n">
        <f aca="false">COUNTIFS(database!$H$2:$H$182,$P70,database!$S$2:$S$182,BA$41,database!$Z$2:$Z$182,"O")</f>
        <v>0</v>
      </c>
      <c r="BB70" s="170" t="n">
        <f aca="false">COUNTIFS(database!$H$2:$H$182,$P70,database!$S$2:$S$182,BB$41,database!$Z$2:$Z$182,"O")</f>
        <v>0</v>
      </c>
      <c r="BC70" s="170" t="n">
        <f aca="false">COUNTIFS(database!$H$2:$H$182,$P70,database!$S$2:$S$182,BC$41,database!$Z$2:$Z$182,"O")</f>
        <v>0</v>
      </c>
      <c r="BD70" s="171" t="n">
        <f aca="false">SUM(AQ$42:AQ70)</f>
        <v>0</v>
      </c>
      <c r="BE70" s="171" t="n">
        <f aca="false">SUM(AR$42:AR70)</f>
        <v>0</v>
      </c>
      <c r="BF70" s="171" t="n">
        <f aca="false">SUM(AS$42:AS70)</f>
        <v>0</v>
      </c>
      <c r="BG70" s="171" t="n">
        <f aca="false">SUM(AT$42:AT70)</f>
        <v>1</v>
      </c>
      <c r="BH70" s="171" t="n">
        <f aca="false">SUM(AU$42:AU70)</f>
        <v>0</v>
      </c>
      <c r="BI70" s="171" t="n">
        <f aca="false">SUM(AV$42:AV70)</f>
        <v>0</v>
      </c>
      <c r="BJ70" s="171" t="n">
        <f aca="false">SUM(AW$42:AW70)</f>
        <v>0</v>
      </c>
      <c r="BK70" s="171" t="n">
        <f aca="false">SUM(AX$42:AX70)</f>
        <v>0</v>
      </c>
      <c r="BL70" s="171" t="n">
        <f aca="false">SUM(AY$42:AY70)</f>
        <v>0</v>
      </c>
      <c r="BM70" s="171" t="n">
        <f aca="false">SUM(AZ$42:AZ70)</f>
        <v>0</v>
      </c>
      <c r="BN70" s="171" t="n">
        <f aca="false">SUM(BA$42:BA70)</f>
        <v>1</v>
      </c>
      <c r="BO70" s="171" t="n">
        <f aca="false">SUM(BB$42:BB70)</f>
        <v>0</v>
      </c>
      <c r="BP70" s="171" t="n">
        <f aca="false">SUM(BC$42:BC70)</f>
        <v>0</v>
      </c>
      <c r="BQ70" s="172" t="n">
        <f aca="false">COUNTIFS(database!$H$2:$H$182,$P70,database!$S$2:$S$182,BQ$41,database!$Z$2:$Z$182,"S")</f>
        <v>0</v>
      </c>
      <c r="BR70" s="172" t="n">
        <f aca="false">COUNTIFS(database!$H$2:$H$182,$P70,database!$S$2:$S$182,BR$41,database!$Z$2:$Z$182,"S")</f>
        <v>0</v>
      </c>
      <c r="BS70" s="172" t="n">
        <f aca="false">COUNTIFS(database!$H$2:$H$182,$P70,database!$S$2:$S$182,BS$41,database!$Z$2:$Z$182,"S")</f>
        <v>0</v>
      </c>
      <c r="BT70" s="172" t="n">
        <f aca="false">COUNTIFS(database!$H$2:$H$182,$P70,database!$S$2:$S$182,BT$41,database!$Z$2:$Z$182,"S")</f>
        <v>0</v>
      </c>
      <c r="BU70" s="172" t="n">
        <f aca="false">COUNTIFS(database!$H$2:$H$182,$P70,database!$S$2:$S$182,BU$41,database!$Z$2:$Z$182,"S")</f>
        <v>0</v>
      </c>
      <c r="BV70" s="172" t="n">
        <f aca="false">COUNTIFS(database!$H$2:$H$182,$P70,database!$S$2:$S$182,BV$41,database!$Z$2:$Z$182,"S")</f>
        <v>0</v>
      </c>
      <c r="BW70" s="172" t="n">
        <f aca="false">COUNTIFS(database!$H$2:$H$182,$P70,database!$S$2:$S$182,BW$41,database!$Z$2:$Z$182,"S")</f>
        <v>0</v>
      </c>
      <c r="BX70" s="172" t="n">
        <f aca="false">COUNTIFS(database!$H$2:$H$182,$P70,database!$S$2:$S$182,BX$41,database!$Z$2:$Z$182,"S")</f>
        <v>0</v>
      </c>
      <c r="BY70" s="172" t="n">
        <f aca="false">COUNTIFS(database!$H$2:$H$182,$P70,database!$S$2:$S$182,BY$41,database!$Z$2:$Z$182,"S")</f>
        <v>0</v>
      </c>
      <c r="BZ70" s="171" t="n">
        <f aca="false">SUM(BQ$42:BQ70)</f>
        <v>6</v>
      </c>
      <c r="CA70" s="171" t="n">
        <f aca="false">SUM(BR$42:BR70)</f>
        <v>15</v>
      </c>
      <c r="CB70" s="171" t="n">
        <f aca="false">SUM(BS$42:BS70)</f>
        <v>2</v>
      </c>
      <c r="CC70" s="171" t="n">
        <f aca="false">SUM(BT$42:BT70)</f>
        <v>19</v>
      </c>
      <c r="CD70" s="171" t="n">
        <f aca="false">SUM(BU$42:BU70)</f>
        <v>3</v>
      </c>
      <c r="CE70" s="171" t="n">
        <f aca="false">SUM(BV$42:BV70)</f>
        <v>6</v>
      </c>
      <c r="CF70" s="171" t="n">
        <f aca="false">SUM(BW$42:BW70)</f>
        <v>6</v>
      </c>
      <c r="CG70" s="171" t="n">
        <f aca="false">SUM(BX$42:BX70)</f>
        <v>6</v>
      </c>
      <c r="CH70" s="171" t="n">
        <f aca="false">SUM(BY$42:BY70)</f>
        <v>3</v>
      </c>
    </row>
    <row r="71" customFormat="false" ht="15.75" hidden="false" customHeight="true" outlineLevel="0" collapsed="false">
      <c r="A71" s="166"/>
      <c r="B71" s="166" t="n">
        <v>1987</v>
      </c>
      <c r="C71" s="166" t="n">
        <f aca="false">COUNTIF(database!$H$2:$H$182,B71)</f>
        <v>0</v>
      </c>
      <c r="D71" s="166" t="n">
        <f aca="false">COUNTIFS(database!$H$2:$H$182,$B71,database!$U$2:$U$182,D$41)</f>
        <v>0</v>
      </c>
      <c r="E71" s="166" t="n">
        <f aca="false">COUNTIFS(database!$H$2:$H$182,$B71,database!$U$2:$U$182,E$41)</f>
        <v>0</v>
      </c>
      <c r="F71" s="166" t="n">
        <f aca="false">COUNTIFS(database!$H$2:$H$182,$B71,database!$U$2:$U$182,F$41)</f>
        <v>0</v>
      </c>
      <c r="G71" s="166" t="n">
        <f aca="false">COUNTIFS(database!$H$2:$H$182,$B71,database!$U$2:$U$182,G$41)</f>
        <v>0</v>
      </c>
      <c r="H71" s="166" t="n">
        <f aca="false">SUM(D$42:D71)</f>
        <v>59</v>
      </c>
      <c r="I71" s="166" t="n">
        <f aca="false">SUM(E$42:E71)</f>
        <v>8</v>
      </c>
      <c r="J71" s="166" t="n">
        <f aca="false">SUM(F$42:F71)</f>
        <v>75</v>
      </c>
      <c r="K71" s="166"/>
      <c r="L71" s="166" t="n">
        <f aca="false">SUM(G$42:G71)</f>
        <v>0</v>
      </c>
      <c r="M71" s="166"/>
      <c r="N71" s="166"/>
      <c r="O71" s="166"/>
      <c r="P71" s="166" t="n">
        <v>1987</v>
      </c>
      <c r="Q71" s="166" t="n">
        <f aca="false">COUNTIFS(database!$H$2:$H$182,$P71,database!$S$2:$S$182,Q$41)</f>
        <v>0</v>
      </c>
      <c r="R71" s="166" t="n">
        <f aca="false">COUNTIFS(database!$H$2:$H$182,$P71,database!$S$2:$S$182,R$41)</f>
        <v>0</v>
      </c>
      <c r="S71" s="166" t="n">
        <f aca="false">COUNTIFS(database!$H$2:$H$182,$P71,database!$S$2:$S$182,S$41)</f>
        <v>0</v>
      </c>
      <c r="T71" s="166" t="n">
        <f aca="false">COUNTIFS(database!$H$2:$H$182,$P71,database!$S$2:$S$182,T$41)</f>
        <v>0</v>
      </c>
      <c r="U71" s="166" t="n">
        <f aca="false">COUNTIFS(database!$H$2:$H$182,$P71,database!$S$2:$S$182,U$41)</f>
        <v>0</v>
      </c>
      <c r="V71" s="166" t="n">
        <f aca="false">COUNTIFS(database!$H$2:$H$182,$P71,database!$S$2:$S$182,V$41)</f>
        <v>0</v>
      </c>
      <c r="W71" s="166" t="n">
        <f aca="false">COUNTIFS(database!$H$2:$H$182,$P71,database!$S$2:$S$182,W$41)</f>
        <v>0</v>
      </c>
      <c r="X71" s="166" t="n">
        <f aca="false">COUNTIFS(database!$H$2:$H$182,$P71,database!$S$2:$S$182,X$41)</f>
        <v>0</v>
      </c>
      <c r="Y71" s="166" t="n">
        <f aca="false">COUNTIFS(database!$H$2:$H$182,$P71,database!$S$2:$S$182,Y$41)</f>
        <v>0</v>
      </c>
      <c r="Z71" s="166" t="n">
        <f aca="false">COUNTIFS(database!$H$2:$H$182,$P71,database!$S$2:$S$182,Z$41)</f>
        <v>0</v>
      </c>
      <c r="AA71" s="166" t="n">
        <f aca="false">COUNTIFS(database!$H$2:$H$182,$P71,database!$S$2:$S$182,AA$41)</f>
        <v>0</v>
      </c>
      <c r="AB71" s="166" t="n">
        <f aca="false">COUNTIFS(database!$H$2:$H$182,$P71,database!$S$2:$S$182,AB$41)</f>
        <v>0</v>
      </c>
      <c r="AC71" s="166" t="n">
        <f aca="false">COUNTIFS(database!$H$2:$H$182,$P71,database!$S$2:$S$182,AC$41)</f>
        <v>0</v>
      </c>
      <c r="AD71" s="173" t="n">
        <f aca="false">SUM(Q$42:Q71)</f>
        <v>13</v>
      </c>
      <c r="AE71" s="173" t="n">
        <f aca="false">SUM(R$42:R71)</f>
        <v>35</v>
      </c>
      <c r="AF71" s="173" t="n">
        <f aca="false">SUM(S$42:S71)</f>
        <v>3</v>
      </c>
      <c r="AG71" s="173" t="n">
        <f aca="false">SUM(T$42:T71)</f>
        <v>36</v>
      </c>
      <c r="AH71" s="173" t="n">
        <f aca="false">SUM(U$42:U71)</f>
        <v>0</v>
      </c>
      <c r="AI71" s="173" t="n">
        <f aca="false">SUM(V$42:V71)</f>
        <v>12</v>
      </c>
      <c r="AJ71" s="173" t="n">
        <f aca="false">SUM(W$42:W71)</f>
        <v>0</v>
      </c>
      <c r="AK71" s="173" t="n">
        <f aca="false">SUM(X$42:X71)</f>
        <v>10</v>
      </c>
      <c r="AL71" s="173" t="n">
        <f aca="false">SUM(Y$42:Y71)</f>
        <v>10</v>
      </c>
      <c r="AM71" s="173" t="n">
        <f aca="false">SUM(Z$42:Z71)</f>
        <v>8</v>
      </c>
      <c r="AN71" s="173" t="n">
        <f aca="false">SUM(AA$42:AA71)</f>
        <v>8</v>
      </c>
      <c r="AO71" s="173" t="n">
        <f aca="false">SUM(AB$42:AB71)</f>
        <v>3</v>
      </c>
      <c r="AP71" s="173" t="n">
        <f aca="false">SUM(AC$42:AC71)</f>
        <v>4</v>
      </c>
      <c r="AQ71" s="170" t="n">
        <f aca="false">COUNTIFS(database!$H$2:$H$182,$P71,database!$S$2:$S$182,AQ$41,database!$Z$2:$Z$182,"O")</f>
        <v>0</v>
      </c>
      <c r="AR71" s="170" t="n">
        <f aca="false">COUNTIFS(database!$H$2:$H$182,$P71,database!$S$2:$S$182,AR$41,database!$Z$2:$Z$182,"O")</f>
        <v>0</v>
      </c>
      <c r="AS71" s="170" t="n">
        <f aca="false">COUNTIFS(database!$H$2:$H$182,$P71,database!$S$2:$S$182,AS$41,database!$Z$2:$Z$182,"O")</f>
        <v>0</v>
      </c>
      <c r="AT71" s="170" t="n">
        <f aca="false">COUNTIFS(database!$H$2:$H$182,$P71,database!$S$2:$S$182,AT$41,database!$Z$2:$Z$182,"O")</f>
        <v>0</v>
      </c>
      <c r="AU71" s="170" t="n">
        <f aca="false">COUNTIFS(database!$H$2:$H$182,$P71,database!$S$2:$S$182,AU$41,database!$Z$2:$Z$182,"O")</f>
        <v>0</v>
      </c>
      <c r="AV71" s="170" t="n">
        <f aca="false">COUNTIFS(database!$H$2:$H$182,$P71,database!$S$2:$S$182,AV$41,database!$Z$2:$Z$182,"O")</f>
        <v>0</v>
      </c>
      <c r="AW71" s="170" t="n">
        <f aca="false">COUNTIFS(database!$H$2:$H$182,$P71,database!$S$2:$S$182,AW$41,database!$Z$2:$Z$182,"O")</f>
        <v>0</v>
      </c>
      <c r="AX71" s="170" t="n">
        <f aca="false">COUNTIFS(database!$H$2:$H$182,$P71,database!$S$2:$S$182,AX$41,database!$Z$2:$Z$182,"O")</f>
        <v>0</v>
      </c>
      <c r="AY71" s="170" t="n">
        <f aca="false">COUNTIFS(database!$H$2:$H$182,$P71,database!$S$2:$S$182,AY$41,database!$Z$2:$Z$182,"O")</f>
        <v>0</v>
      </c>
      <c r="AZ71" s="170" t="n">
        <f aca="false">COUNTIFS(database!$H$2:$H$182,$P71,database!$S$2:$S$182,AZ$41,database!$Z$2:$Z$182,"O")</f>
        <v>0</v>
      </c>
      <c r="BA71" s="170" t="n">
        <f aca="false">COUNTIFS(database!$H$2:$H$182,$P71,database!$S$2:$S$182,BA$41,database!$Z$2:$Z$182,"O")</f>
        <v>0</v>
      </c>
      <c r="BB71" s="170" t="n">
        <f aca="false">COUNTIFS(database!$H$2:$H$182,$P71,database!$S$2:$S$182,BB$41,database!$Z$2:$Z$182,"O")</f>
        <v>0</v>
      </c>
      <c r="BC71" s="170" t="n">
        <f aca="false">COUNTIFS(database!$H$2:$H$182,$P71,database!$S$2:$S$182,BC$41,database!$Z$2:$Z$182,"O")</f>
        <v>0</v>
      </c>
      <c r="BD71" s="171" t="n">
        <f aca="false">SUM(AQ$42:AQ71)</f>
        <v>0</v>
      </c>
      <c r="BE71" s="171" t="n">
        <f aca="false">SUM(AR$42:AR71)</f>
        <v>0</v>
      </c>
      <c r="BF71" s="171" t="n">
        <f aca="false">SUM(AS$42:AS71)</f>
        <v>0</v>
      </c>
      <c r="BG71" s="171" t="n">
        <f aca="false">SUM(AT$42:AT71)</f>
        <v>1</v>
      </c>
      <c r="BH71" s="171" t="n">
        <f aca="false">SUM(AU$42:AU71)</f>
        <v>0</v>
      </c>
      <c r="BI71" s="171" t="n">
        <f aca="false">SUM(AV$42:AV71)</f>
        <v>0</v>
      </c>
      <c r="BJ71" s="171" t="n">
        <f aca="false">SUM(AW$42:AW71)</f>
        <v>0</v>
      </c>
      <c r="BK71" s="171" t="n">
        <f aca="false">SUM(AX$42:AX71)</f>
        <v>0</v>
      </c>
      <c r="BL71" s="171" t="n">
        <f aca="false">SUM(AY$42:AY71)</f>
        <v>0</v>
      </c>
      <c r="BM71" s="171" t="n">
        <f aca="false">SUM(AZ$42:AZ71)</f>
        <v>0</v>
      </c>
      <c r="BN71" s="171" t="n">
        <f aca="false">SUM(BA$42:BA71)</f>
        <v>1</v>
      </c>
      <c r="BO71" s="171" t="n">
        <f aca="false">SUM(BB$42:BB71)</f>
        <v>0</v>
      </c>
      <c r="BP71" s="171" t="n">
        <f aca="false">SUM(BC$42:BC71)</f>
        <v>0</v>
      </c>
      <c r="BQ71" s="172" t="n">
        <f aca="false">COUNTIFS(database!$H$2:$H$182,$P71,database!$S$2:$S$182,BQ$41,database!$Z$2:$Z$182,"S")</f>
        <v>0</v>
      </c>
      <c r="BR71" s="172" t="n">
        <f aca="false">COUNTIFS(database!$H$2:$H$182,$P71,database!$S$2:$S$182,BR$41,database!$Z$2:$Z$182,"S")</f>
        <v>0</v>
      </c>
      <c r="BS71" s="172" t="n">
        <f aca="false">COUNTIFS(database!$H$2:$H$182,$P71,database!$S$2:$S$182,BS$41,database!$Z$2:$Z$182,"S")</f>
        <v>0</v>
      </c>
      <c r="BT71" s="172" t="n">
        <f aca="false">COUNTIFS(database!$H$2:$H$182,$P71,database!$S$2:$S$182,BT$41,database!$Z$2:$Z$182,"S")</f>
        <v>0</v>
      </c>
      <c r="BU71" s="172" t="n">
        <f aca="false">COUNTIFS(database!$H$2:$H$182,$P71,database!$S$2:$S$182,BU$41,database!$Z$2:$Z$182,"S")</f>
        <v>0</v>
      </c>
      <c r="BV71" s="172" t="n">
        <f aca="false">COUNTIFS(database!$H$2:$H$182,$P71,database!$S$2:$S$182,BV$41,database!$Z$2:$Z$182,"S")</f>
        <v>0</v>
      </c>
      <c r="BW71" s="172" t="n">
        <f aca="false">COUNTIFS(database!$H$2:$H$182,$P71,database!$S$2:$S$182,BW$41,database!$Z$2:$Z$182,"S")</f>
        <v>0</v>
      </c>
      <c r="BX71" s="172" t="n">
        <f aca="false">COUNTIFS(database!$H$2:$H$182,$P71,database!$S$2:$S$182,BX$41,database!$Z$2:$Z$182,"S")</f>
        <v>0</v>
      </c>
      <c r="BY71" s="172" t="n">
        <f aca="false">COUNTIFS(database!$H$2:$H$182,$P71,database!$S$2:$S$182,BY$41,database!$Z$2:$Z$182,"S")</f>
        <v>0</v>
      </c>
      <c r="BZ71" s="171" t="n">
        <f aca="false">SUM(BQ$42:BQ71)</f>
        <v>6</v>
      </c>
      <c r="CA71" s="171" t="n">
        <f aca="false">SUM(BR$42:BR71)</f>
        <v>15</v>
      </c>
      <c r="CB71" s="171" t="n">
        <f aca="false">SUM(BS$42:BS71)</f>
        <v>2</v>
      </c>
      <c r="CC71" s="171" t="n">
        <f aca="false">SUM(BT$42:BT71)</f>
        <v>19</v>
      </c>
      <c r="CD71" s="171" t="n">
        <f aca="false">SUM(BU$42:BU71)</f>
        <v>3</v>
      </c>
      <c r="CE71" s="171" t="n">
        <f aca="false">SUM(BV$42:BV71)</f>
        <v>6</v>
      </c>
      <c r="CF71" s="171" t="n">
        <f aca="false">SUM(BW$42:BW71)</f>
        <v>6</v>
      </c>
      <c r="CG71" s="171" t="n">
        <f aca="false">SUM(BX$42:BX71)</f>
        <v>6</v>
      </c>
      <c r="CH71" s="171" t="n">
        <f aca="false">SUM(BY$42:BY71)</f>
        <v>3</v>
      </c>
    </row>
    <row r="72" customFormat="false" ht="15.75" hidden="false" customHeight="true" outlineLevel="0" collapsed="false">
      <c r="A72" s="166"/>
      <c r="B72" s="166" t="n">
        <v>1988</v>
      </c>
      <c r="C72" s="166" t="n">
        <f aca="false">COUNTIF(database!$H$2:$H$182,B72)</f>
        <v>0</v>
      </c>
      <c r="D72" s="166" t="n">
        <f aca="false">COUNTIFS(database!$H$2:$H$182,$B72,database!$U$2:$U$182,D$41)</f>
        <v>0</v>
      </c>
      <c r="E72" s="166" t="n">
        <f aca="false">COUNTIFS(database!$H$2:$H$182,$B72,database!$U$2:$U$182,E$41)</f>
        <v>0</v>
      </c>
      <c r="F72" s="166" t="n">
        <f aca="false">COUNTIFS(database!$H$2:$H$182,$B72,database!$U$2:$U$182,F$41)</f>
        <v>0</v>
      </c>
      <c r="G72" s="166" t="n">
        <f aca="false">COUNTIFS(database!$H$2:$H$182,$B72,database!$U$2:$U$182,G$41)</f>
        <v>0</v>
      </c>
      <c r="H72" s="166" t="n">
        <f aca="false">SUM(D$42:D72)</f>
        <v>59</v>
      </c>
      <c r="I72" s="166" t="n">
        <f aca="false">SUM(E$42:E72)</f>
        <v>8</v>
      </c>
      <c r="J72" s="166" t="n">
        <f aca="false">SUM(F$42:F72)</f>
        <v>75</v>
      </c>
      <c r="K72" s="166"/>
      <c r="L72" s="166" t="n">
        <f aca="false">SUM(G$42:G72)</f>
        <v>0</v>
      </c>
      <c r="M72" s="166"/>
      <c r="N72" s="166"/>
      <c r="O72" s="166"/>
      <c r="P72" s="166" t="n">
        <v>1988</v>
      </c>
      <c r="Q72" s="166" t="n">
        <f aca="false">COUNTIFS(database!$H$2:$H$182,$P72,database!$S$2:$S$182,Q$41)</f>
        <v>0</v>
      </c>
      <c r="R72" s="166" t="n">
        <f aca="false">COUNTIFS(database!$H$2:$H$182,$P72,database!$S$2:$S$182,R$41)</f>
        <v>0</v>
      </c>
      <c r="S72" s="166" t="n">
        <f aca="false">COUNTIFS(database!$H$2:$H$182,$P72,database!$S$2:$S$182,S$41)</f>
        <v>0</v>
      </c>
      <c r="T72" s="166" t="n">
        <f aca="false">COUNTIFS(database!$H$2:$H$182,$P72,database!$S$2:$S$182,T$41)</f>
        <v>0</v>
      </c>
      <c r="U72" s="166" t="n">
        <f aca="false">COUNTIFS(database!$H$2:$H$182,$P72,database!$S$2:$S$182,U$41)</f>
        <v>0</v>
      </c>
      <c r="V72" s="166" t="n">
        <f aca="false">COUNTIFS(database!$H$2:$H$182,$P72,database!$S$2:$S$182,V$41)</f>
        <v>0</v>
      </c>
      <c r="W72" s="166" t="n">
        <f aca="false">COUNTIFS(database!$H$2:$H$182,$P72,database!$S$2:$S$182,W$41)</f>
        <v>0</v>
      </c>
      <c r="X72" s="166" t="n">
        <f aca="false">COUNTIFS(database!$H$2:$H$182,$P72,database!$S$2:$S$182,X$41)</f>
        <v>0</v>
      </c>
      <c r="Y72" s="166" t="n">
        <f aca="false">COUNTIFS(database!$H$2:$H$182,$P72,database!$S$2:$S$182,Y$41)</f>
        <v>0</v>
      </c>
      <c r="Z72" s="166" t="n">
        <f aca="false">COUNTIFS(database!$H$2:$H$182,$P72,database!$S$2:$S$182,Z$41)</f>
        <v>0</v>
      </c>
      <c r="AA72" s="166" t="n">
        <f aca="false">COUNTIFS(database!$H$2:$H$182,$P72,database!$S$2:$S$182,AA$41)</f>
        <v>0</v>
      </c>
      <c r="AB72" s="166" t="n">
        <f aca="false">COUNTIFS(database!$H$2:$H$182,$P72,database!$S$2:$S$182,AB$41)</f>
        <v>0</v>
      </c>
      <c r="AC72" s="166" t="n">
        <f aca="false">COUNTIFS(database!$H$2:$H$182,$P72,database!$S$2:$S$182,AC$41)</f>
        <v>0</v>
      </c>
      <c r="AD72" s="173" t="n">
        <f aca="false">SUM(Q$42:Q72)</f>
        <v>13</v>
      </c>
      <c r="AE72" s="173" t="n">
        <f aca="false">SUM(R$42:R72)</f>
        <v>35</v>
      </c>
      <c r="AF72" s="173" t="n">
        <f aca="false">SUM(S$42:S72)</f>
        <v>3</v>
      </c>
      <c r="AG72" s="173" t="n">
        <f aca="false">SUM(T$42:T72)</f>
        <v>36</v>
      </c>
      <c r="AH72" s="173" t="n">
        <f aca="false">SUM(U$42:U72)</f>
        <v>0</v>
      </c>
      <c r="AI72" s="173" t="n">
        <f aca="false">SUM(V$42:V72)</f>
        <v>12</v>
      </c>
      <c r="AJ72" s="173" t="n">
        <f aca="false">SUM(W$42:W72)</f>
        <v>0</v>
      </c>
      <c r="AK72" s="173" t="n">
        <f aca="false">SUM(X$42:X72)</f>
        <v>10</v>
      </c>
      <c r="AL72" s="173" t="n">
        <f aca="false">SUM(Y$42:Y72)</f>
        <v>10</v>
      </c>
      <c r="AM72" s="173" t="n">
        <f aca="false">SUM(Z$42:Z72)</f>
        <v>8</v>
      </c>
      <c r="AN72" s="173" t="n">
        <f aca="false">SUM(AA$42:AA72)</f>
        <v>8</v>
      </c>
      <c r="AO72" s="173" t="n">
        <f aca="false">SUM(AB$42:AB72)</f>
        <v>3</v>
      </c>
      <c r="AP72" s="173" t="n">
        <f aca="false">SUM(AC$42:AC72)</f>
        <v>4</v>
      </c>
      <c r="AQ72" s="170" t="n">
        <f aca="false">COUNTIFS(database!$H$2:$H$182,$P72,database!$S$2:$S$182,AQ$41,database!$Z$2:$Z$182,"O")</f>
        <v>0</v>
      </c>
      <c r="AR72" s="170" t="n">
        <f aca="false">COUNTIFS(database!$H$2:$H$182,$P72,database!$S$2:$S$182,AR$41,database!$Z$2:$Z$182,"O")</f>
        <v>0</v>
      </c>
      <c r="AS72" s="170" t="n">
        <f aca="false">COUNTIFS(database!$H$2:$H$182,$P72,database!$S$2:$S$182,AS$41,database!$Z$2:$Z$182,"O")</f>
        <v>0</v>
      </c>
      <c r="AT72" s="170" t="n">
        <f aca="false">COUNTIFS(database!$H$2:$H$182,$P72,database!$S$2:$S$182,AT$41,database!$Z$2:$Z$182,"O")</f>
        <v>0</v>
      </c>
      <c r="AU72" s="170" t="n">
        <f aca="false">COUNTIFS(database!$H$2:$H$182,$P72,database!$S$2:$S$182,AU$41,database!$Z$2:$Z$182,"O")</f>
        <v>0</v>
      </c>
      <c r="AV72" s="170" t="n">
        <f aca="false">COUNTIFS(database!$H$2:$H$182,$P72,database!$S$2:$S$182,AV$41,database!$Z$2:$Z$182,"O")</f>
        <v>0</v>
      </c>
      <c r="AW72" s="170" t="n">
        <f aca="false">COUNTIFS(database!$H$2:$H$182,$P72,database!$S$2:$S$182,AW$41,database!$Z$2:$Z$182,"O")</f>
        <v>0</v>
      </c>
      <c r="AX72" s="170" t="n">
        <f aca="false">COUNTIFS(database!$H$2:$H$182,$P72,database!$S$2:$S$182,AX$41,database!$Z$2:$Z$182,"O")</f>
        <v>0</v>
      </c>
      <c r="AY72" s="170" t="n">
        <f aca="false">COUNTIFS(database!$H$2:$H$182,$P72,database!$S$2:$S$182,AY$41,database!$Z$2:$Z$182,"O")</f>
        <v>0</v>
      </c>
      <c r="AZ72" s="170" t="n">
        <f aca="false">COUNTIFS(database!$H$2:$H$182,$P72,database!$S$2:$S$182,AZ$41,database!$Z$2:$Z$182,"O")</f>
        <v>0</v>
      </c>
      <c r="BA72" s="170" t="n">
        <f aca="false">COUNTIFS(database!$H$2:$H$182,$P72,database!$S$2:$S$182,BA$41,database!$Z$2:$Z$182,"O")</f>
        <v>0</v>
      </c>
      <c r="BB72" s="170" t="n">
        <f aca="false">COUNTIFS(database!$H$2:$H$182,$P72,database!$S$2:$S$182,BB$41,database!$Z$2:$Z$182,"O")</f>
        <v>0</v>
      </c>
      <c r="BC72" s="170" t="n">
        <f aca="false">COUNTIFS(database!$H$2:$H$182,$P72,database!$S$2:$S$182,BC$41,database!$Z$2:$Z$182,"O")</f>
        <v>0</v>
      </c>
      <c r="BD72" s="171" t="n">
        <f aca="false">SUM(AQ$42:AQ72)</f>
        <v>0</v>
      </c>
      <c r="BE72" s="171" t="n">
        <f aca="false">SUM(AR$42:AR72)</f>
        <v>0</v>
      </c>
      <c r="BF72" s="171" t="n">
        <f aca="false">SUM(AS$42:AS72)</f>
        <v>0</v>
      </c>
      <c r="BG72" s="171" t="n">
        <f aca="false">SUM(AT$42:AT72)</f>
        <v>1</v>
      </c>
      <c r="BH72" s="171" t="n">
        <f aca="false">SUM(AU$42:AU72)</f>
        <v>0</v>
      </c>
      <c r="BI72" s="171" t="n">
        <f aca="false">SUM(AV$42:AV72)</f>
        <v>0</v>
      </c>
      <c r="BJ72" s="171" t="n">
        <f aca="false">SUM(AW$42:AW72)</f>
        <v>0</v>
      </c>
      <c r="BK72" s="171" t="n">
        <f aca="false">SUM(AX$42:AX72)</f>
        <v>0</v>
      </c>
      <c r="BL72" s="171" t="n">
        <f aca="false">SUM(AY$42:AY72)</f>
        <v>0</v>
      </c>
      <c r="BM72" s="171" t="n">
        <f aca="false">SUM(AZ$42:AZ72)</f>
        <v>0</v>
      </c>
      <c r="BN72" s="171" t="n">
        <f aca="false">SUM(BA$42:BA72)</f>
        <v>1</v>
      </c>
      <c r="BO72" s="171" t="n">
        <f aca="false">SUM(BB$42:BB72)</f>
        <v>0</v>
      </c>
      <c r="BP72" s="171" t="n">
        <f aca="false">SUM(BC$42:BC72)</f>
        <v>0</v>
      </c>
      <c r="BQ72" s="172" t="n">
        <f aca="false">COUNTIFS(database!$H$2:$H$182,$P72,database!$S$2:$S$182,BQ$41,database!$Z$2:$Z$182,"S")</f>
        <v>0</v>
      </c>
      <c r="BR72" s="172" t="n">
        <f aca="false">COUNTIFS(database!$H$2:$H$182,$P72,database!$S$2:$S$182,BR$41,database!$Z$2:$Z$182,"S")</f>
        <v>0</v>
      </c>
      <c r="BS72" s="172" t="n">
        <f aca="false">COUNTIFS(database!$H$2:$H$182,$P72,database!$S$2:$S$182,BS$41,database!$Z$2:$Z$182,"S")</f>
        <v>0</v>
      </c>
      <c r="BT72" s="172" t="n">
        <f aca="false">COUNTIFS(database!$H$2:$H$182,$P72,database!$S$2:$S$182,BT$41,database!$Z$2:$Z$182,"S")</f>
        <v>0</v>
      </c>
      <c r="BU72" s="172" t="n">
        <f aca="false">COUNTIFS(database!$H$2:$H$182,$P72,database!$S$2:$S$182,BU$41,database!$Z$2:$Z$182,"S")</f>
        <v>0</v>
      </c>
      <c r="BV72" s="172" t="n">
        <f aca="false">COUNTIFS(database!$H$2:$H$182,$P72,database!$S$2:$S$182,BV$41,database!$Z$2:$Z$182,"S")</f>
        <v>0</v>
      </c>
      <c r="BW72" s="172" t="n">
        <f aca="false">COUNTIFS(database!$H$2:$H$182,$P72,database!$S$2:$S$182,BW$41,database!$Z$2:$Z$182,"S")</f>
        <v>0</v>
      </c>
      <c r="BX72" s="172" t="n">
        <f aca="false">COUNTIFS(database!$H$2:$H$182,$P72,database!$S$2:$S$182,BX$41,database!$Z$2:$Z$182,"S")</f>
        <v>0</v>
      </c>
      <c r="BY72" s="172" t="n">
        <f aca="false">COUNTIFS(database!$H$2:$H$182,$P72,database!$S$2:$S$182,BY$41,database!$Z$2:$Z$182,"S")</f>
        <v>0</v>
      </c>
      <c r="BZ72" s="171" t="n">
        <f aca="false">SUM(BQ$42:BQ72)</f>
        <v>6</v>
      </c>
      <c r="CA72" s="171" t="n">
        <f aca="false">SUM(BR$42:BR72)</f>
        <v>15</v>
      </c>
      <c r="CB72" s="171" t="n">
        <f aca="false">SUM(BS$42:BS72)</f>
        <v>2</v>
      </c>
      <c r="CC72" s="171" t="n">
        <f aca="false">SUM(BT$42:BT72)</f>
        <v>19</v>
      </c>
      <c r="CD72" s="171" t="n">
        <f aca="false">SUM(BU$42:BU72)</f>
        <v>3</v>
      </c>
      <c r="CE72" s="171" t="n">
        <f aca="false">SUM(BV$42:BV72)</f>
        <v>6</v>
      </c>
      <c r="CF72" s="171" t="n">
        <f aca="false">SUM(BW$42:BW72)</f>
        <v>6</v>
      </c>
      <c r="CG72" s="171" t="n">
        <f aca="false">SUM(BX$42:BX72)</f>
        <v>6</v>
      </c>
      <c r="CH72" s="171" t="n">
        <f aca="false">SUM(BY$42:BY72)</f>
        <v>3</v>
      </c>
    </row>
    <row r="73" customFormat="false" ht="15.75" hidden="false" customHeight="true" outlineLevel="0" collapsed="false">
      <c r="A73" s="166"/>
      <c r="B73" s="166" t="n">
        <v>1989</v>
      </c>
      <c r="C73" s="166" t="n">
        <f aca="false">COUNTIF(database!$H$2:$H$182,B73)</f>
        <v>0</v>
      </c>
      <c r="D73" s="166" t="n">
        <f aca="false">COUNTIFS(database!$H$2:$H$182,$B73,database!$U$2:$U$182,D$41)</f>
        <v>0</v>
      </c>
      <c r="E73" s="166" t="n">
        <f aca="false">COUNTIFS(database!$H$2:$H$182,$B73,database!$U$2:$U$182,E$41)</f>
        <v>0</v>
      </c>
      <c r="F73" s="166" t="n">
        <f aca="false">COUNTIFS(database!$H$2:$H$182,$B73,database!$U$2:$U$182,F$41)</f>
        <v>0</v>
      </c>
      <c r="G73" s="166" t="n">
        <f aca="false">COUNTIFS(database!$H$2:$H$182,$B73,database!$U$2:$U$182,G$41)</f>
        <v>0</v>
      </c>
      <c r="H73" s="166" t="n">
        <f aca="false">SUM(D$42:D73)</f>
        <v>59</v>
      </c>
      <c r="I73" s="166" t="n">
        <f aca="false">SUM(E$42:E73)</f>
        <v>8</v>
      </c>
      <c r="J73" s="166" t="n">
        <f aca="false">SUM(F$42:F73)</f>
        <v>75</v>
      </c>
      <c r="K73" s="166"/>
      <c r="L73" s="166" t="n">
        <f aca="false">SUM(G$42:G73)</f>
        <v>0</v>
      </c>
      <c r="M73" s="166"/>
      <c r="N73" s="166"/>
      <c r="O73" s="166"/>
      <c r="P73" s="166" t="n">
        <v>1989</v>
      </c>
      <c r="Q73" s="166" t="n">
        <f aca="false">COUNTIFS(database!$H$2:$H$182,$P73,database!$S$2:$S$182,Q$41)</f>
        <v>0</v>
      </c>
      <c r="R73" s="166" t="n">
        <f aca="false">COUNTIFS(database!$H$2:$H$182,$P73,database!$S$2:$S$182,R$41)</f>
        <v>0</v>
      </c>
      <c r="S73" s="166" t="n">
        <f aca="false">COUNTIFS(database!$H$2:$H$182,$P73,database!$S$2:$S$182,S$41)</f>
        <v>0</v>
      </c>
      <c r="T73" s="166" t="n">
        <f aca="false">COUNTIFS(database!$H$2:$H$182,$P73,database!$S$2:$S$182,T$41)</f>
        <v>0</v>
      </c>
      <c r="U73" s="166" t="n">
        <f aca="false">COUNTIFS(database!$H$2:$H$182,$P73,database!$S$2:$S$182,U$41)</f>
        <v>0</v>
      </c>
      <c r="V73" s="166" t="n">
        <f aca="false">COUNTIFS(database!$H$2:$H$182,$P73,database!$S$2:$S$182,V$41)</f>
        <v>0</v>
      </c>
      <c r="W73" s="166" t="n">
        <f aca="false">COUNTIFS(database!$H$2:$H$182,$P73,database!$S$2:$S$182,W$41)</f>
        <v>0</v>
      </c>
      <c r="X73" s="166" t="n">
        <f aca="false">COUNTIFS(database!$H$2:$H$182,$P73,database!$S$2:$S$182,X$41)</f>
        <v>0</v>
      </c>
      <c r="Y73" s="166" t="n">
        <f aca="false">COUNTIFS(database!$H$2:$H$182,$P73,database!$S$2:$S$182,Y$41)</f>
        <v>0</v>
      </c>
      <c r="Z73" s="166" t="n">
        <f aca="false">COUNTIFS(database!$H$2:$H$182,$P73,database!$S$2:$S$182,Z$41)</f>
        <v>0</v>
      </c>
      <c r="AA73" s="166" t="n">
        <f aca="false">COUNTIFS(database!$H$2:$H$182,$P73,database!$S$2:$S$182,AA$41)</f>
        <v>0</v>
      </c>
      <c r="AB73" s="166" t="n">
        <f aca="false">COUNTIFS(database!$H$2:$H$182,$P73,database!$S$2:$S$182,AB$41)</f>
        <v>0</v>
      </c>
      <c r="AC73" s="166" t="n">
        <f aca="false">COUNTIFS(database!$H$2:$H$182,$P73,database!$S$2:$S$182,AC$41)</f>
        <v>0</v>
      </c>
      <c r="AD73" s="173" t="n">
        <f aca="false">SUM(Q$42:Q73)</f>
        <v>13</v>
      </c>
      <c r="AE73" s="173" t="n">
        <f aca="false">SUM(R$42:R73)</f>
        <v>35</v>
      </c>
      <c r="AF73" s="173" t="n">
        <f aca="false">SUM(S$42:S73)</f>
        <v>3</v>
      </c>
      <c r="AG73" s="173" t="n">
        <f aca="false">SUM(T$42:T73)</f>
        <v>36</v>
      </c>
      <c r="AH73" s="173" t="n">
        <f aca="false">SUM(U$42:U73)</f>
        <v>0</v>
      </c>
      <c r="AI73" s="173" t="n">
        <f aca="false">SUM(V$42:V73)</f>
        <v>12</v>
      </c>
      <c r="AJ73" s="173" t="n">
        <f aca="false">SUM(W$42:W73)</f>
        <v>0</v>
      </c>
      <c r="AK73" s="173" t="n">
        <f aca="false">SUM(X$42:X73)</f>
        <v>10</v>
      </c>
      <c r="AL73" s="173" t="n">
        <f aca="false">SUM(Y$42:Y73)</f>
        <v>10</v>
      </c>
      <c r="AM73" s="173" t="n">
        <f aca="false">SUM(Z$42:Z73)</f>
        <v>8</v>
      </c>
      <c r="AN73" s="173" t="n">
        <f aca="false">SUM(AA$42:AA73)</f>
        <v>8</v>
      </c>
      <c r="AO73" s="173" t="n">
        <f aca="false">SUM(AB$42:AB73)</f>
        <v>3</v>
      </c>
      <c r="AP73" s="173" t="n">
        <f aca="false">SUM(AC$42:AC73)</f>
        <v>4</v>
      </c>
      <c r="AQ73" s="170" t="n">
        <f aca="false">COUNTIFS(database!$H$2:$H$182,$P73,database!$S$2:$S$182,AQ$41,database!$Z$2:$Z$182,"O")</f>
        <v>0</v>
      </c>
      <c r="AR73" s="170" t="n">
        <f aca="false">COUNTIFS(database!$H$2:$H$182,$P73,database!$S$2:$S$182,AR$41,database!$Z$2:$Z$182,"O")</f>
        <v>0</v>
      </c>
      <c r="AS73" s="170" t="n">
        <f aca="false">COUNTIFS(database!$H$2:$H$182,$P73,database!$S$2:$S$182,AS$41,database!$Z$2:$Z$182,"O")</f>
        <v>0</v>
      </c>
      <c r="AT73" s="170" t="n">
        <f aca="false">COUNTIFS(database!$H$2:$H$182,$P73,database!$S$2:$S$182,AT$41,database!$Z$2:$Z$182,"O")</f>
        <v>0</v>
      </c>
      <c r="AU73" s="170" t="n">
        <f aca="false">COUNTIFS(database!$H$2:$H$182,$P73,database!$S$2:$S$182,AU$41,database!$Z$2:$Z$182,"O")</f>
        <v>0</v>
      </c>
      <c r="AV73" s="170" t="n">
        <f aca="false">COUNTIFS(database!$H$2:$H$182,$P73,database!$S$2:$S$182,AV$41,database!$Z$2:$Z$182,"O")</f>
        <v>0</v>
      </c>
      <c r="AW73" s="170" t="n">
        <f aca="false">COUNTIFS(database!$H$2:$H$182,$P73,database!$S$2:$S$182,AW$41,database!$Z$2:$Z$182,"O")</f>
        <v>0</v>
      </c>
      <c r="AX73" s="170" t="n">
        <f aca="false">COUNTIFS(database!$H$2:$H$182,$P73,database!$S$2:$S$182,AX$41,database!$Z$2:$Z$182,"O")</f>
        <v>0</v>
      </c>
      <c r="AY73" s="170" t="n">
        <f aca="false">COUNTIFS(database!$H$2:$H$182,$P73,database!$S$2:$S$182,AY$41,database!$Z$2:$Z$182,"O")</f>
        <v>0</v>
      </c>
      <c r="AZ73" s="170" t="n">
        <f aca="false">COUNTIFS(database!$H$2:$H$182,$P73,database!$S$2:$S$182,AZ$41,database!$Z$2:$Z$182,"O")</f>
        <v>0</v>
      </c>
      <c r="BA73" s="170" t="n">
        <f aca="false">COUNTIFS(database!$H$2:$H$182,$P73,database!$S$2:$S$182,BA$41,database!$Z$2:$Z$182,"O")</f>
        <v>0</v>
      </c>
      <c r="BB73" s="170" t="n">
        <f aca="false">COUNTIFS(database!$H$2:$H$182,$P73,database!$S$2:$S$182,BB$41,database!$Z$2:$Z$182,"O")</f>
        <v>0</v>
      </c>
      <c r="BC73" s="170" t="n">
        <f aca="false">COUNTIFS(database!$H$2:$H$182,$P73,database!$S$2:$S$182,BC$41,database!$Z$2:$Z$182,"O")</f>
        <v>0</v>
      </c>
      <c r="BD73" s="171" t="n">
        <f aca="false">SUM(AQ$42:AQ73)</f>
        <v>0</v>
      </c>
      <c r="BE73" s="171" t="n">
        <f aca="false">SUM(AR$42:AR73)</f>
        <v>0</v>
      </c>
      <c r="BF73" s="171" t="n">
        <f aca="false">SUM(AS$42:AS73)</f>
        <v>0</v>
      </c>
      <c r="BG73" s="171" t="n">
        <f aca="false">SUM(AT$42:AT73)</f>
        <v>1</v>
      </c>
      <c r="BH73" s="171" t="n">
        <f aca="false">SUM(AU$42:AU73)</f>
        <v>0</v>
      </c>
      <c r="BI73" s="171" t="n">
        <f aca="false">SUM(AV$42:AV73)</f>
        <v>0</v>
      </c>
      <c r="BJ73" s="171" t="n">
        <f aca="false">SUM(AW$42:AW73)</f>
        <v>0</v>
      </c>
      <c r="BK73" s="171" t="n">
        <f aca="false">SUM(AX$42:AX73)</f>
        <v>0</v>
      </c>
      <c r="BL73" s="171" t="n">
        <f aca="false">SUM(AY$42:AY73)</f>
        <v>0</v>
      </c>
      <c r="BM73" s="171" t="n">
        <f aca="false">SUM(AZ$42:AZ73)</f>
        <v>0</v>
      </c>
      <c r="BN73" s="171" t="n">
        <f aca="false">SUM(BA$42:BA73)</f>
        <v>1</v>
      </c>
      <c r="BO73" s="171" t="n">
        <f aca="false">SUM(BB$42:BB73)</f>
        <v>0</v>
      </c>
      <c r="BP73" s="171" t="n">
        <f aca="false">SUM(BC$42:BC73)</f>
        <v>0</v>
      </c>
      <c r="BQ73" s="172" t="n">
        <f aca="false">COUNTIFS(database!$H$2:$H$182,$P73,database!$S$2:$S$182,BQ$41,database!$Z$2:$Z$182,"S")</f>
        <v>0</v>
      </c>
      <c r="BR73" s="172" t="n">
        <f aca="false">COUNTIFS(database!$H$2:$H$182,$P73,database!$S$2:$S$182,BR$41,database!$Z$2:$Z$182,"S")</f>
        <v>0</v>
      </c>
      <c r="BS73" s="172" t="n">
        <f aca="false">COUNTIFS(database!$H$2:$H$182,$P73,database!$S$2:$S$182,BS$41,database!$Z$2:$Z$182,"S")</f>
        <v>0</v>
      </c>
      <c r="BT73" s="172" t="n">
        <f aca="false">COUNTIFS(database!$H$2:$H$182,$P73,database!$S$2:$S$182,BT$41,database!$Z$2:$Z$182,"S")</f>
        <v>0</v>
      </c>
      <c r="BU73" s="172" t="n">
        <f aca="false">COUNTIFS(database!$H$2:$H$182,$P73,database!$S$2:$S$182,BU$41,database!$Z$2:$Z$182,"S")</f>
        <v>0</v>
      </c>
      <c r="BV73" s="172" t="n">
        <f aca="false">COUNTIFS(database!$H$2:$H$182,$P73,database!$S$2:$S$182,BV$41,database!$Z$2:$Z$182,"S")</f>
        <v>0</v>
      </c>
      <c r="BW73" s="172" t="n">
        <f aca="false">COUNTIFS(database!$H$2:$H$182,$P73,database!$S$2:$S$182,BW$41,database!$Z$2:$Z$182,"S")</f>
        <v>0</v>
      </c>
      <c r="BX73" s="172" t="n">
        <f aca="false">COUNTIFS(database!$H$2:$H$182,$P73,database!$S$2:$S$182,BX$41,database!$Z$2:$Z$182,"S")</f>
        <v>0</v>
      </c>
      <c r="BY73" s="172" t="n">
        <f aca="false">COUNTIFS(database!$H$2:$H$182,$P73,database!$S$2:$S$182,BY$41,database!$Z$2:$Z$182,"S")</f>
        <v>0</v>
      </c>
      <c r="BZ73" s="171" t="n">
        <f aca="false">SUM(BQ$42:BQ73)</f>
        <v>6</v>
      </c>
      <c r="CA73" s="171" t="n">
        <f aca="false">SUM(BR$42:BR73)</f>
        <v>15</v>
      </c>
      <c r="CB73" s="171" t="n">
        <f aca="false">SUM(BS$42:BS73)</f>
        <v>2</v>
      </c>
      <c r="CC73" s="171" t="n">
        <f aca="false">SUM(BT$42:BT73)</f>
        <v>19</v>
      </c>
      <c r="CD73" s="171" t="n">
        <f aca="false">SUM(BU$42:BU73)</f>
        <v>3</v>
      </c>
      <c r="CE73" s="171" t="n">
        <f aca="false">SUM(BV$42:BV73)</f>
        <v>6</v>
      </c>
      <c r="CF73" s="171" t="n">
        <f aca="false">SUM(BW$42:BW73)</f>
        <v>6</v>
      </c>
      <c r="CG73" s="171" t="n">
        <f aca="false">SUM(BX$42:BX73)</f>
        <v>6</v>
      </c>
      <c r="CH73" s="171" t="n">
        <f aca="false">SUM(BY$42:BY73)</f>
        <v>3</v>
      </c>
    </row>
    <row r="74" customFormat="false" ht="15.75" hidden="false" customHeight="true" outlineLevel="0" collapsed="false">
      <c r="A74" s="166"/>
      <c r="B74" s="166" t="n">
        <v>1990</v>
      </c>
      <c r="C74" s="166" t="n">
        <f aca="false">COUNTIF(database!$H$2:$H$182,B74)</f>
        <v>2</v>
      </c>
      <c r="D74" s="166" t="n">
        <f aca="false">COUNTIFS(database!$H$2:$H$182,$B74,database!$U$2:$U$182,D$41)</f>
        <v>1</v>
      </c>
      <c r="E74" s="166" t="n">
        <f aca="false">COUNTIFS(database!$H$2:$H$182,$B74,database!$U$2:$U$182,E$41)</f>
        <v>0</v>
      </c>
      <c r="F74" s="166" t="n">
        <f aca="false">COUNTIFS(database!$H$2:$H$182,$B74,database!$U$2:$U$182,F$41)</f>
        <v>1</v>
      </c>
      <c r="G74" s="166" t="n">
        <f aca="false">COUNTIFS(database!$H$2:$H$182,$B74,database!$U$2:$U$182,G$41)</f>
        <v>0</v>
      </c>
      <c r="H74" s="166" t="n">
        <f aca="false">SUM(D$42:D74)</f>
        <v>60</v>
      </c>
      <c r="I74" s="166" t="n">
        <f aca="false">SUM(E$42:E74)</f>
        <v>8</v>
      </c>
      <c r="J74" s="166" t="n">
        <f aca="false">SUM(F$42:F74)</f>
        <v>76</v>
      </c>
      <c r="K74" s="166"/>
      <c r="L74" s="166" t="n">
        <f aca="false">SUM(G$42:G74)</f>
        <v>0</v>
      </c>
      <c r="M74" s="166"/>
      <c r="N74" s="166"/>
      <c r="O74" s="166"/>
      <c r="P74" s="166" t="n">
        <v>1990</v>
      </c>
      <c r="Q74" s="166" t="n">
        <f aca="false">COUNTIFS(database!$H$2:$H$182,$P74,database!$S$2:$S$182,Q$41)</f>
        <v>0</v>
      </c>
      <c r="R74" s="166" t="n">
        <f aca="false">COUNTIFS(database!$H$2:$H$182,$P74,database!$S$2:$S$182,R$41)</f>
        <v>2</v>
      </c>
      <c r="S74" s="166" t="n">
        <f aca="false">COUNTIFS(database!$H$2:$H$182,$P74,database!$S$2:$S$182,S$41)</f>
        <v>0</v>
      </c>
      <c r="T74" s="166" t="n">
        <f aca="false">COUNTIFS(database!$H$2:$H$182,$P74,database!$S$2:$S$182,T$41)</f>
        <v>0</v>
      </c>
      <c r="U74" s="166" t="n">
        <f aca="false">COUNTIFS(database!$H$2:$H$182,$P74,database!$S$2:$S$182,U$41)</f>
        <v>0</v>
      </c>
      <c r="V74" s="166" t="n">
        <f aca="false">COUNTIFS(database!$H$2:$H$182,$P74,database!$S$2:$S$182,V$41)</f>
        <v>0</v>
      </c>
      <c r="W74" s="166" t="n">
        <f aca="false">COUNTIFS(database!$H$2:$H$182,$P74,database!$S$2:$S$182,W$41)</f>
        <v>0</v>
      </c>
      <c r="X74" s="166" t="n">
        <f aca="false">COUNTIFS(database!$H$2:$H$182,$P74,database!$S$2:$S$182,X$41)</f>
        <v>0</v>
      </c>
      <c r="Y74" s="166" t="n">
        <f aca="false">COUNTIFS(database!$H$2:$H$182,$P74,database!$S$2:$S$182,Y$41)</f>
        <v>0</v>
      </c>
      <c r="Z74" s="166" t="n">
        <f aca="false">COUNTIFS(database!$H$2:$H$182,$P74,database!$S$2:$S$182,Z$41)</f>
        <v>0</v>
      </c>
      <c r="AA74" s="166" t="n">
        <f aca="false">COUNTIFS(database!$H$2:$H$182,$P74,database!$S$2:$S$182,AA$41)</f>
        <v>0</v>
      </c>
      <c r="AB74" s="166" t="n">
        <f aca="false">COUNTIFS(database!$H$2:$H$182,$P74,database!$S$2:$S$182,AB$41)</f>
        <v>0</v>
      </c>
      <c r="AC74" s="166" t="n">
        <f aca="false">COUNTIFS(database!$H$2:$H$182,$P74,database!$S$2:$S$182,AC$41)</f>
        <v>0</v>
      </c>
      <c r="AD74" s="173" t="n">
        <f aca="false">SUM(Q$42:Q74)</f>
        <v>13</v>
      </c>
      <c r="AE74" s="173" t="n">
        <f aca="false">SUM(R$42:R74)</f>
        <v>37</v>
      </c>
      <c r="AF74" s="173" t="n">
        <f aca="false">SUM(S$42:S74)</f>
        <v>3</v>
      </c>
      <c r="AG74" s="173" t="n">
        <f aca="false">SUM(T$42:T74)</f>
        <v>36</v>
      </c>
      <c r="AH74" s="173" t="n">
        <f aca="false">SUM(U$42:U74)</f>
        <v>0</v>
      </c>
      <c r="AI74" s="173" t="n">
        <f aca="false">SUM(V$42:V74)</f>
        <v>12</v>
      </c>
      <c r="AJ74" s="173" t="n">
        <f aca="false">SUM(W$42:W74)</f>
        <v>0</v>
      </c>
      <c r="AK74" s="173" t="n">
        <f aca="false">SUM(X$42:X74)</f>
        <v>10</v>
      </c>
      <c r="AL74" s="173" t="n">
        <f aca="false">SUM(Y$42:Y74)</f>
        <v>10</v>
      </c>
      <c r="AM74" s="173" t="n">
        <f aca="false">SUM(Z$42:Z74)</f>
        <v>8</v>
      </c>
      <c r="AN74" s="173" t="n">
        <f aca="false">SUM(AA$42:AA74)</f>
        <v>8</v>
      </c>
      <c r="AO74" s="173" t="n">
        <f aca="false">SUM(AB$42:AB74)</f>
        <v>3</v>
      </c>
      <c r="AP74" s="173" t="n">
        <f aca="false">SUM(AC$42:AC74)</f>
        <v>4</v>
      </c>
      <c r="AQ74" s="170" t="n">
        <f aca="false">COUNTIFS(database!$H$2:$H$182,$P74,database!$S$2:$S$182,AQ$41,database!$Z$2:$Z$182,"O")</f>
        <v>0</v>
      </c>
      <c r="AR74" s="170" t="n">
        <f aca="false">COUNTIFS(database!$H$2:$H$182,$P74,database!$S$2:$S$182,AR$41,database!$Z$2:$Z$182,"O")</f>
        <v>0</v>
      </c>
      <c r="AS74" s="170" t="n">
        <f aca="false">COUNTIFS(database!$H$2:$H$182,$P74,database!$S$2:$S$182,AS$41,database!$Z$2:$Z$182,"O")</f>
        <v>0</v>
      </c>
      <c r="AT74" s="170" t="n">
        <f aca="false">COUNTIFS(database!$H$2:$H$182,$P74,database!$S$2:$S$182,AT$41,database!$Z$2:$Z$182,"O")</f>
        <v>0</v>
      </c>
      <c r="AU74" s="170" t="n">
        <f aca="false">COUNTIFS(database!$H$2:$H$182,$P74,database!$S$2:$S$182,AU$41,database!$Z$2:$Z$182,"O")</f>
        <v>0</v>
      </c>
      <c r="AV74" s="170" t="n">
        <f aca="false">COUNTIFS(database!$H$2:$H$182,$P74,database!$S$2:$S$182,AV$41,database!$Z$2:$Z$182,"O")</f>
        <v>0</v>
      </c>
      <c r="AW74" s="170" t="n">
        <f aca="false">COUNTIFS(database!$H$2:$H$182,$P74,database!$S$2:$S$182,AW$41,database!$Z$2:$Z$182,"O")</f>
        <v>0</v>
      </c>
      <c r="AX74" s="170" t="n">
        <f aca="false">COUNTIFS(database!$H$2:$H$182,$P74,database!$S$2:$S$182,AX$41,database!$Z$2:$Z$182,"O")</f>
        <v>0</v>
      </c>
      <c r="AY74" s="170" t="n">
        <f aca="false">COUNTIFS(database!$H$2:$H$182,$P74,database!$S$2:$S$182,AY$41,database!$Z$2:$Z$182,"O")</f>
        <v>0</v>
      </c>
      <c r="AZ74" s="170" t="n">
        <f aca="false">COUNTIFS(database!$H$2:$H$182,$P74,database!$S$2:$S$182,AZ$41,database!$Z$2:$Z$182,"O")</f>
        <v>0</v>
      </c>
      <c r="BA74" s="170" t="n">
        <f aca="false">COUNTIFS(database!$H$2:$H$182,$P74,database!$S$2:$S$182,BA$41,database!$Z$2:$Z$182,"O")</f>
        <v>0</v>
      </c>
      <c r="BB74" s="170" t="n">
        <f aca="false">COUNTIFS(database!$H$2:$H$182,$P74,database!$S$2:$S$182,BB$41,database!$Z$2:$Z$182,"O")</f>
        <v>0</v>
      </c>
      <c r="BC74" s="170" t="n">
        <f aca="false">COUNTIFS(database!$H$2:$H$182,$P74,database!$S$2:$S$182,BC$41,database!$Z$2:$Z$182,"O")</f>
        <v>0</v>
      </c>
      <c r="BD74" s="171" t="n">
        <f aca="false">SUM(AQ$42:AQ74)</f>
        <v>0</v>
      </c>
      <c r="BE74" s="171" t="n">
        <f aca="false">SUM(AR$42:AR74)</f>
        <v>0</v>
      </c>
      <c r="BF74" s="171" t="n">
        <f aca="false">SUM(AS$42:AS74)</f>
        <v>0</v>
      </c>
      <c r="BG74" s="171" t="n">
        <f aca="false">SUM(AT$42:AT74)</f>
        <v>1</v>
      </c>
      <c r="BH74" s="171" t="n">
        <f aca="false">SUM(AU$42:AU74)</f>
        <v>0</v>
      </c>
      <c r="BI74" s="171" t="n">
        <f aca="false">SUM(AV$42:AV74)</f>
        <v>0</v>
      </c>
      <c r="BJ74" s="171" t="n">
        <f aca="false">SUM(AW$42:AW74)</f>
        <v>0</v>
      </c>
      <c r="BK74" s="171" t="n">
        <f aca="false">SUM(AX$42:AX74)</f>
        <v>0</v>
      </c>
      <c r="BL74" s="171" t="n">
        <f aca="false">SUM(AY$42:AY74)</f>
        <v>0</v>
      </c>
      <c r="BM74" s="171" t="n">
        <f aca="false">SUM(AZ$42:AZ74)</f>
        <v>0</v>
      </c>
      <c r="BN74" s="171" t="n">
        <f aca="false">SUM(BA$42:BA74)</f>
        <v>1</v>
      </c>
      <c r="BO74" s="171" t="n">
        <f aca="false">SUM(BB$42:BB74)</f>
        <v>0</v>
      </c>
      <c r="BP74" s="171" t="n">
        <f aca="false">SUM(BC$42:BC74)</f>
        <v>0</v>
      </c>
      <c r="BQ74" s="172" t="n">
        <f aca="false">COUNTIFS(database!$H$2:$H$182,$P74,database!$S$2:$S$182,BQ$41,database!$Z$2:$Z$182,"S")</f>
        <v>0</v>
      </c>
      <c r="BR74" s="172" t="n">
        <f aca="false">COUNTIFS(database!$H$2:$H$182,$P74,database!$S$2:$S$182,BR$41,database!$Z$2:$Z$182,"S")</f>
        <v>2</v>
      </c>
      <c r="BS74" s="172" t="n">
        <f aca="false">COUNTIFS(database!$H$2:$H$182,$P74,database!$S$2:$S$182,BS$41,database!$Z$2:$Z$182,"S")</f>
        <v>0</v>
      </c>
      <c r="BT74" s="172" t="n">
        <f aca="false">COUNTIFS(database!$H$2:$H$182,$P74,database!$S$2:$S$182,BT$41,database!$Z$2:$Z$182,"S")</f>
        <v>0</v>
      </c>
      <c r="BU74" s="172" t="n">
        <f aca="false">COUNTIFS(database!$H$2:$H$182,$P74,database!$S$2:$S$182,BU$41,database!$Z$2:$Z$182,"S")</f>
        <v>0</v>
      </c>
      <c r="BV74" s="172" t="n">
        <f aca="false">COUNTIFS(database!$H$2:$H$182,$P74,database!$S$2:$S$182,BV$41,database!$Z$2:$Z$182,"S")</f>
        <v>0</v>
      </c>
      <c r="BW74" s="172" t="n">
        <f aca="false">COUNTIFS(database!$H$2:$H$182,$P74,database!$S$2:$S$182,BW$41,database!$Z$2:$Z$182,"S")</f>
        <v>0</v>
      </c>
      <c r="BX74" s="172" t="n">
        <f aca="false">COUNTIFS(database!$H$2:$H$182,$P74,database!$S$2:$S$182,BX$41,database!$Z$2:$Z$182,"S")</f>
        <v>0</v>
      </c>
      <c r="BY74" s="172" t="n">
        <f aca="false">COUNTIFS(database!$H$2:$H$182,$P74,database!$S$2:$S$182,BY$41,database!$Z$2:$Z$182,"S")</f>
        <v>0</v>
      </c>
      <c r="BZ74" s="171" t="n">
        <f aca="false">SUM(BQ$42:BQ74)</f>
        <v>6</v>
      </c>
      <c r="CA74" s="171" t="n">
        <f aca="false">SUM(BR$42:BR74)</f>
        <v>17</v>
      </c>
      <c r="CB74" s="171" t="n">
        <f aca="false">SUM(BS$42:BS74)</f>
        <v>2</v>
      </c>
      <c r="CC74" s="171" t="n">
        <f aca="false">SUM(BT$42:BT74)</f>
        <v>19</v>
      </c>
      <c r="CD74" s="171" t="n">
        <f aca="false">SUM(BU$42:BU74)</f>
        <v>3</v>
      </c>
      <c r="CE74" s="171" t="n">
        <f aca="false">SUM(BV$42:BV74)</f>
        <v>6</v>
      </c>
      <c r="CF74" s="171" t="n">
        <f aca="false">SUM(BW$42:BW74)</f>
        <v>6</v>
      </c>
      <c r="CG74" s="171" t="n">
        <f aca="false">SUM(BX$42:BX74)</f>
        <v>6</v>
      </c>
      <c r="CH74" s="171" t="n">
        <f aca="false">SUM(BY$42:BY74)</f>
        <v>3</v>
      </c>
    </row>
    <row r="75" customFormat="false" ht="15.75" hidden="false" customHeight="true" outlineLevel="0" collapsed="false">
      <c r="A75" s="166"/>
      <c r="B75" s="166" t="n">
        <v>1991</v>
      </c>
      <c r="C75" s="166" t="n">
        <f aca="false">COUNTIF(database!$H$2:$H$182,B75)</f>
        <v>0</v>
      </c>
      <c r="D75" s="166" t="n">
        <f aca="false">COUNTIFS(database!$H$2:$H$182,$B75,database!$U$2:$U$182,D$41)</f>
        <v>0</v>
      </c>
      <c r="E75" s="166" t="n">
        <f aca="false">COUNTIFS(database!$H$2:$H$182,$B75,database!$U$2:$U$182,E$41)</f>
        <v>0</v>
      </c>
      <c r="F75" s="166" t="n">
        <f aca="false">COUNTIFS(database!$H$2:$H$182,$B75,database!$U$2:$U$182,F$41)</f>
        <v>0</v>
      </c>
      <c r="G75" s="166" t="n">
        <f aca="false">COUNTIFS(database!$H$2:$H$182,$B75,database!$U$2:$U$182,G$41)</f>
        <v>0</v>
      </c>
      <c r="H75" s="166" t="n">
        <f aca="false">SUM(D$42:D75)</f>
        <v>60</v>
      </c>
      <c r="I75" s="166" t="n">
        <f aca="false">SUM(E$42:E75)</f>
        <v>8</v>
      </c>
      <c r="J75" s="166" t="n">
        <f aca="false">SUM(F$42:F75)</f>
        <v>76</v>
      </c>
      <c r="K75" s="166"/>
      <c r="L75" s="166" t="n">
        <f aca="false">SUM(G$42:G75)</f>
        <v>0</v>
      </c>
      <c r="M75" s="166"/>
      <c r="N75" s="166"/>
      <c r="O75" s="166"/>
      <c r="P75" s="166" t="n">
        <v>1991</v>
      </c>
      <c r="Q75" s="166" t="n">
        <f aca="false">COUNTIFS(database!$H$2:$H$182,$P75,database!$S$2:$S$182,Q$41)</f>
        <v>0</v>
      </c>
      <c r="R75" s="166" t="n">
        <f aca="false">COUNTIFS(database!$H$2:$H$182,$P75,database!$S$2:$S$182,R$41)</f>
        <v>0</v>
      </c>
      <c r="S75" s="166" t="n">
        <f aca="false">COUNTIFS(database!$H$2:$H$182,$P75,database!$S$2:$S$182,S$41)</f>
        <v>0</v>
      </c>
      <c r="T75" s="166" t="n">
        <f aca="false">COUNTIFS(database!$H$2:$H$182,$P75,database!$S$2:$S$182,T$41)</f>
        <v>0</v>
      </c>
      <c r="U75" s="166" t="n">
        <f aca="false">COUNTIFS(database!$H$2:$H$182,$P75,database!$S$2:$S$182,U$41)</f>
        <v>0</v>
      </c>
      <c r="V75" s="166" t="n">
        <f aca="false">COUNTIFS(database!$H$2:$H$182,$P75,database!$S$2:$S$182,V$41)</f>
        <v>0</v>
      </c>
      <c r="W75" s="166" t="n">
        <f aca="false">COUNTIFS(database!$H$2:$H$182,$P75,database!$S$2:$S$182,W$41)</f>
        <v>0</v>
      </c>
      <c r="X75" s="166" t="n">
        <f aca="false">COUNTIFS(database!$H$2:$H$182,$P75,database!$S$2:$S$182,X$41)</f>
        <v>0</v>
      </c>
      <c r="Y75" s="166" t="n">
        <f aca="false">COUNTIFS(database!$H$2:$H$182,$P75,database!$S$2:$S$182,Y$41)</f>
        <v>0</v>
      </c>
      <c r="Z75" s="166" t="n">
        <f aca="false">COUNTIFS(database!$H$2:$H$182,$P75,database!$S$2:$S$182,Z$41)</f>
        <v>0</v>
      </c>
      <c r="AA75" s="166" t="n">
        <f aca="false">COUNTIFS(database!$H$2:$H$182,$P75,database!$S$2:$S$182,AA$41)</f>
        <v>0</v>
      </c>
      <c r="AB75" s="166" t="n">
        <f aca="false">COUNTIFS(database!$H$2:$H$182,$P75,database!$S$2:$S$182,AB$41)</f>
        <v>0</v>
      </c>
      <c r="AC75" s="166" t="n">
        <f aca="false">COUNTIFS(database!$H$2:$H$182,$P75,database!$S$2:$S$182,AC$41)</f>
        <v>0</v>
      </c>
      <c r="AD75" s="173" t="n">
        <f aca="false">SUM(Q$42:Q75)</f>
        <v>13</v>
      </c>
      <c r="AE75" s="173" t="n">
        <f aca="false">SUM(R$42:R75)</f>
        <v>37</v>
      </c>
      <c r="AF75" s="173" t="n">
        <f aca="false">SUM(S$42:S75)</f>
        <v>3</v>
      </c>
      <c r="AG75" s="173" t="n">
        <f aca="false">SUM(T$42:T75)</f>
        <v>36</v>
      </c>
      <c r="AH75" s="173" t="n">
        <f aca="false">SUM(U$42:U75)</f>
        <v>0</v>
      </c>
      <c r="AI75" s="173" t="n">
        <f aca="false">SUM(V$42:V75)</f>
        <v>12</v>
      </c>
      <c r="AJ75" s="173" t="n">
        <f aca="false">SUM(W$42:W75)</f>
        <v>0</v>
      </c>
      <c r="AK75" s="173" t="n">
        <f aca="false">SUM(X$42:X75)</f>
        <v>10</v>
      </c>
      <c r="AL75" s="173" t="n">
        <f aca="false">SUM(Y$42:Y75)</f>
        <v>10</v>
      </c>
      <c r="AM75" s="173" t="n">
        <f aca="false">SUM(Z$42:Z75)</f>
        <v>8</v>
      </c>
      <c r="AN75" s="173" t="n">
        <f aca="false">SUM(AA$42:AA75)</f>
        <v>8</v>
      </c>
      <c r="AO75" s="173" t="n">
        <f aca="false">SUM(AB$42:AB75)</f>
        <v>3</v>
      </c>
      <c r="AP75" s="173" t="n">
        <f aca="false">SUM(AC$42:AC75)</f>
        <v>4</v>
      </c>
      <c r="AQ75" s="170" t="n">
        <f aca="false">COUNTIFS(database!$H$2:$H$182,$P75,database!$S$2:$S$182,AQ$41,database!$Z$2:$Z$182,"O")</f>
        <v>0</v>
      </c>
      <c r="AR75" s="170" t="n">
        <f aca="false">COUNTIFS(database!$H$2:$H$182,$P75,database!$S$2:$S$182,AR$41,database!$Z$2:$Z$182,"O")</f>
        <v>0</v>
      </c>
      <c r="AS75" s="170" t="n">
        <f aca="false">COUNTIFS(database!$H$2:$H$182,$P75,database!$S$2:$S$182,AS$41,database!$Z$2:$Z$182,"O")</f>
        <v>0</v>
      </c>
      <c r="AT75" s="170" t="n">
        <f aca="false">COUNTIFS(database!$H$2:$H$182,$P75,database!$S$2:$S$182,AT$41,database!$Z$2:$Z$182,"O")</f>
        <v>0</v>
      </c>
      <c r="AU75" s="170" t="n">
        <f aca="false">COUNTIFS(database!$H$2:$H$182,$P75,database!$S$2:$S$182,AU$41,database!$Z$2:$Z$182,"O")</f>
        <v>0</v>
      </c>
      <c r="AV75" s="170" t="n">
        <f aca="false">COUNTIFS(database!$H$2:$H$182,$P75,database!$S$2:$S$182,AV$41,database!$Z$2:$Z$182,"O")</f>
        <v>0</v>
      </c>
      <c r="AW75" s="170" t="n">
        <f aca="false">COUNTIFS(database!$H$2:$H$182,$P75,database!$S$2:$S$182,AW$41,database!$Z$2:$Z$182,"O")</f>
        <v>0</v>
      </c>
      <c r="AX75" s="170" t="n">
        <f aca="false">COUNTIFS(database!$H$2:$H$182,$P75,database!$S$2:$S$182,AX$41,database!$Z$2:$Z$182,"O")</f>
        <v>0</v>
      </c>
      <c r="AY75" s="170" t="n">
        <f aca="false">COUNTIFS(database!$H$2:$H$182,$P75,database!$S$2:$S$182,AY$41,database!$Z$2:$Z$182,"O")</f>
        <v>0</v>
      </c>
      <c r="AZ75" s="170" t="n">
        <f aca="false">COUNTIFS(database!$H$2:$H$182,$P75,database!$S$2:$S$182,AZ$41,database!$Z$2:$Z$182,"O")</f>
        <v>0</v>
      </c>
      <c r="BA75" s="170" t="n">
        <f aca="false">COUNTIFS(database!$H$2:$H$182,$P75,database!$S$2:$S$182,BA$41,database!$Z$2:$Z$182,"O")</f>
        <v>0</v>
      </c>
      <c r="BB75" s="170" t="n">
        <f aca="false">COUNTIFS(database!$H$2:$H$182,$P75,database!$S$2:$S$182,BB$41,database!$Z$2:$Z$182,"O")</f>
        <v>0</v>
      </c>
      <c r="BC75" s="170" t="n">
        <f aca="false">COUNTIFS(database!$H$2:$H$182,$P75,database!$S$2:$S$182,BC$41,database!$Z$2:$Z$182,"O")</f>
        <v>0</v>
      </c>
      <c r="BD75" s="171" t="n">
        <f aca="false">SUM(AQ$42:AQ75)</f>
        <v>0</v>
      </c>
      <c r="BE75" s="171" t="n">
        <f aca="false">SUM(AR$42:AR75)</f>
        <v>0</v>
      </c>
      <c r="BF75" s="171" t="n">
        <f aca="false">SUM(AS$42:AS75)</f>
        <v>0</v>
      </c>
      <c r="BG75" s="171" t="n">
        <f aca="false">SUM(AT$42:AT75)</f>
        <v>1</v>
      </c>
      <c r="BH75" s="171" t="n">
        <f aca="false">SUM(AU$42:AU75)</f>
        <v>0</v>
      </c>
      <c r="BI75" s="171" t="n">
        <f aca="false">SUM(AV$42:AV75)</f>
        <v>0</v>
      </c>
      <c r="BJ75" s="171" t="n">
        <f aca="false">SUM(AW$42:AW75)</f>
        <v>0</v>
      </c>
      <c r="BK75" s="171" t="n">
        <f aca="false">SUM(AX$42:AX75)</f>
        <v>0</v>
      </c>
      <c r="BL75" s="171" t="n">
        <f aca="false">SUM(AY$42:AY75)</f>
        <v>0</v>
      </c>
      <c r="BM75" s="171" t="n">
        <f aca="false">SUM(AZ$42:AZ75)</f>
        <v>0</v>
      </c>
      <c r="BN75" s="171" t="n">
        <f aca="false">SUM(BA$42:BA75)</f>
        <v>1</v>
      </c>
      <c r="BO75" s="171" t="n">
        <f aca="false">SUM(BB$42:BB75)</f>
        <v>0</v>
      </c>
      <c r="BP75" s="171" t="n">
        <f aca="false">SUM(BC$42:BC75)</f>
        <v>0</v>
      </c>
      <c r="BQ75" s="172" t="n">
        <f aca="false">COUNTIFS(database!$H$2:$H$182,$P75,database!$S$2:$S$182,BQ$41,database!$Z$2:$Z$182,"S")</f>
        <v>0</v>
      </c>
      <c r="BR75" s="172" t="n">
        <f aca="false">COUNTIFS(database!$H$2:$H$182,$P75,database!$S$2:$S$182,BR$41,database!$Z$2:$Z$182,"S")</f>
        <v>0</v>
      </c>
      <c r="BS75" s="172" t="n">
        <f aca="false">COUNTIFS(database!$H$2:$H$182,$P75,database!$S$2:$S$182,BS$41,database!$Z$2:$Z$182,"S")</f>
        <v>0</v>
      </c>
      <c r="BT75" s="172" t="n">
        <f aca="false">COUNTIFS(database!$H$2:$H$182,$P75,database!$S$2:$S$182,BT$41,database!$Z$2:$Z$182,"S")</f>
        <v>0</v>
      </c>
      <c r="BU75" s="172" t="n">
        <f aca="false">COUNTIFS(database!$H$2:$H$182,$P75,database!$S$2:$S$182,BU$41,database!$Z$2:$Z$182,"S")</f>
        <v>0</v>
      </c>
      <c r="BV75" s="172" t="n">
        <f aca="false">COUNTIFS(database!$H$2:$H$182,$P75,database!$S$2:$S$182,BV$41,database!$Z$2:$Z$182,"S")</f>
        <v>0</v>
      </c>
      <c r="BW75" s="172" t="n">
        <f aca="false">COUNTIFS(database!$H$2:$H$182,$P75,database!$S$2:$S$182,BW$41,database!$Z$2:$Z$182,"S")</f>
        <v>0</v>
      </c>
      <c r="BX75" s="172" t="n">
        <f aca="false">COUNTIFS(database!$H$2:$H$182,$P75,database!$S$2:$S$182,BX$41,database!$Z$2:$Z$182,"S")</f>
        <v>0</v>
      </c>
      <c r="BY75" s="172" t="n">
        <f aca="false">COUNTIFS(database!$H$2:$H$182,$P75,database!$S$2:$S$182,BY$41,database!$Z$2:$Z$182,"S")</f>
        <v>0</v>
      </c>
      <c r="BZ75" s="171" t="n">
        <f aca="false">SUM(BQ$42:BQ75)</f>
        <v>6</v>
      </c>
      <c r="CA75" s="171" t="n">
        <f aca="false">SUM(BR$42:BR75)</f>
        <v>17</v>
      </c>
      <c r="CB75" s="171" t="n">
        <f aca="false">SUM(BS$42:BS75)</f>
        <v>2</v>
      </c>
      <c r="CC75" s="171" t="n">
        <f aca="false">SUM(BT$42:BT75)</f>
        <v>19</v>
      </c>
      <c r="CD75" s="171" t="n">
        <f aca="false">SUM(BU$42:BU75)</f>
        <v>3</v>
      </c>
      <c r="CE75" s="171" t="n">
        <f aca="false">SUM(BV$42:BV75)</f>
        <v>6</v>
      </c>
      <c r="CF75" s="171" t="n">
        <f aca="false">SUM(BW$42:BW75)</f>
        <v>6</v>
      </c>
      <c r="CG75" s="171" t="n">
        <f aca="false">SUM(BX$42:BX75)</f>
        <v>6</v>
      </c>
      <c r="CH75" s="171" t="n">
        <f aca="false">SUM(BY$42:BY75)</f>
        <v>3</v>
      </c>
    </row>
    <row r="76" customFormat="false" ht="15.75" hidden="false" customHeight="true" outlineLevel="0" collapsed="false">
      <c r="A76" s="166"/>
      <c r="B76" s="166" t="n">
        <v>1992</v>
      </c>
      <c r="C76" s="166" t="n">
        <f aca="false">COUNTIF(database!$H$2:$H$182,B76)</f>
        <v>0</v>
      </c>
      <c r="D76" s="166" t="n">
        <f aca="false">COUNTIFS(database!$H$2:$H$182,$B76,database!$U$2:$U$182,D$41)</f>
        <v>0</v>
      </c>
      <c r="E76" s="166" t="n">
        <f aca="false">COUNTIFS(database!$H$2:$H$182,$B76,database!$U$2:$U$182,E$41)</f>
        <v>0</v>
      </c>
      <c r="F76" s="166" t="n">
        <f aca="false">COUNTIFS(database!$H$2:$H$182,$B76,database!$U$2:$U$182,F$41)</f>
        <v>0</v>
      </c>
      <c r="G76" s="166" t="n">
        <f aca="false">COUNTIFS(database!$H$2:$H$182,$B76,database!$U$2:$U$182,G$41)</f>
        <v>0</v>
      </c>
      <c r="H76" s="166" t="n">
        <f aca="false">SUM(D$42:D76)</f>
        <v>60</v>
      </c>
      <c r="I76" s="166" t="n">
        <f aca="false">SUM(E$42:E76)</f>
        <v>8</v>
      </c>
      <c r="J76" s="166" t="n">
        <f aca="false">SUM(F$42:F76)</f>
        <v>76</v>
      </c>
      <c r="K76" s="166"/>
      <c r="L76" s="166" t="n">
        <f aca="false">SUM(G$42:G76)</f>
        <v>0</v>
      </c>
      <c r="M76" s="166"/>
      <c r="N76" s="166"/>
      <c r="O76" s="166"/>
      <c r="P76" s="166" t="n">
        <v>1992</v>
      </c>
      <c r="Q76" s="166" t="n">
        <f aca="false">COUNTIFS(database!$H$2:$H$182,$P76,database!$S$2:$S$182,Q$41)</f>
        <v>0</v>
      </c>
      <c r="R76" s="166" t="n">
        <f aca="false">COUNTIFS(database!$H$2:$H$182,$P76,database!$S$2:$S$182,R$41)</f>
        <v>0</v>
      </c>
      <c r="S76" s="166" t="n">
        <f aca="false">COUNTIFS(database!$H$2:$H$182,$P76,database!$S$2:$S$182,S$41)</f>
        <v>0</v>
      </c>
      <c r="T76" s="166" t="n">
        <f aca="false">COUNTIFS(database!$H$2:$H$182,$P76,database!$S$2:$S$182,T$41)</f>
        <v>0</v>
      </c>
      <c r="U76" s="166" t="n">
        <f aca="false">COUNTIFS(database!$H$2:$H$182,$P76,database!$S$2:$S$182,U$41)</f>
        <v>0</v>
      </c>
      <c r="V76" s="166" t="n">
        <f aca="false">COUNTIFS(database!$H$2:$H$182,$P76,database!$S$2:$S$182,V$41)</f>
        <v>0</v>
      </c>
      <c r="W76" s="166" t="n">
        <f aca="false">COUNTIFS(database!$H$2:$H$182,$P76,database!$S$2:$S$182,W$41)</f>
        <v>0</v>
      </c>
      <c r="X76" s="166" t="n">
        <f aca="false">COUNTIFS(database!$H$2:$H$182,$P76,database!$S$2:$S$182,X$41)</f>
        <v>0</v>
      </c>
      <c r="Y76" s="166" t="n">
        <f aca="false">COUNTIFS(database!$H$2:$H$182,$P76,database!$S$2:$S$182,Y$41)</f>
        <v>0</v>
      </c>
      <c r="Z76" s="166" t="n">
        <f aca="false">COUNTIFS(database!$H$2:$H$182,$P76,database!$S$2:$S$182,Z$41)</f>
        <v>0</v>
      </c>
      <c r="AA76" s="166" t="n">
        <f aca="false">COUNTIFS(database!$H$2:$H$182,$P76,database!$S$2:$S$182,AA$41)</f>
        <v>0</v>
      </c>
      <c r="AB76" s="166" t="n">
        <f aca="false">COUNTIFS(database!$H$2:$H$182,$P76,database!$S$2:$S$182,AB$41)</f>
        <v>0</v>
      </c>
      <c r="AC76" s="166" t="n">
        <f aca="false">COUNTIFS(database!$H$2:$H$182,$P76,database!$S$2:$S$182,AC$41)</f>
        <v>0</v>
      </c>
      <c r="AD76" s="173" t="n">
        <f aca="false">SUM(Q$42:Q76)</f>
        <v>13</v>
      </c>
      <c r="AE76" s="173" t="n">
        <f aca="false">SUM(R$42:R76)</f>
        <v>37</v>
      </c>
      <c r="AF76" s="173" t="n">
        <f aca="false">SUM(S$42:S76)</f>
        <v>3</v>
      </c>
      <c r="AG76" s="173" t="n">
        <f aca="false">SUM(T$42:T76)</f>
        <v>36</v>
      </c>
      <c r="AH76" s="173" t="n">
        <f aca="false">SUM(U$42:U76)</f>
        <v>0</v>
      </c>
      <c r="AI76" s="173" t="n">
        <f aca="false">SUM(V$42:V76)</f>
        <v>12</v>
      </c>
      <c r="AJ76" s="173" t="n">
        <f aca="false">SUM(W$42:W76)</f>
        <v>0</v>
      </c>
      <c r="AK76" s="173" t="n">
        <f aca="false">SUM(X$42:X76)</f>
        <v>10</v>
      </c>
      <c r="AL76" s="173" t="n">
        <f aca="false">SUM(Y$42:Y76)</f>
        <v>10</v>
      </c>
      <c r="AM76" s="173" t="n">
        <f aca="false">SUM(Z$42:Z76)</f>
        <v>8</v>
      </c>
      <c r="AN76" s="173" t="n">
        <f aca="false">SUM(AA$42:AA76)</f>
        <v>8</v>
      </c>
      <c r="AO76" s="173" t="n">
        <f aca="false">SUM(AB$42:AB76)</f>
        <v>3</v>
      </c>
      <c r="AP76" s="173" t="n">
        <f aca="false">SUM(AC$42:AC76)</f>
        <v>4</v>
      </c>
      <c r="AQ76" s="170" t="n">
        <f aca="false">COUNTIFS(database!$H$2:$H$182,$P76,database!$S$2:$S$182,AQ$41,database!$Z$2:$Z$182,"O")</f>
        <v>0</v>
      </c>
      <c r="AR76" s="170" t="n">
        <f aca="false">COUNTIFS(database!$H$2:$H$182,$P76,database!$S$2:$S$182,AR$41,database!$Z$2:$Z$182,"O")</f>
        <v>0</v>
      </c>
      <c r="AS76" s="170" t="n">
        <f aca="false">COUNTIFS(database!$H$2:$H$182,$P76,database!$S$2:$S$182,AS$41,database!$Z$2:$Z$182,"O")</f>
        <v>0</v>
      </c>
      <c r="AT76" s="170" t="n">
        <f aca="false">COUNTIFS(database!$H$2:$H$182,$P76,database!$S$2:$S$182,AT$41,database!$Z$2:$Z$182,"O")</f>
        <v>0</v>
      </c>
      <c r="AU76" s="170" t="n">
        <f aca="false">COUNTIFS(database!$H$2:$H$182,$P76,database!$S$2:$S$182,AU$41,database!$Z$2:$Z$182,"O")</f>
        <v>0</v>
      </c>
      <c r="AV76" s="170" t="n">
        <f aca="false">COUNTIFS(database!$H$2:$H$182,$P76,database!$S$2:$S$182,AV$41,database!$Z$2:$Z$182,"O")</f>
        <v>0</v>
      </c>
      <c r="AW76" s="170" t="n">
        <f aca="false">COUNTIFS(database!$H$2:$H$182,$P76,database!$S$2:$S$182,AW$41,database!$Z$2:$Z$182,"O")</f>
        <v>0</v>
      </c>
      <c r="AX76" s="170" t="n">
        <f aca="false">COUNTIFS(database!$H$2:$H$182,$P76,database!$S$2:$S$182,AX$41,database!$Z$2:$Z$182,"O")</f>
        <v>0</v>
      </c>
      <c r="AY76" s="170" t="n">
        <f aca="false">COUNTIFS(database!$H$2:$H$182,$P76,database!$S$2:$S$182,AY$41,database!$Z$2:$Z$182,"O")</f>
        <v>0</v>
      </c>
      <c r="AZ76" s="170" t="n">
        <f aca="false">COUNTIFS(database!$H$2:$H$182,$P76,database!$S$2:$S$182,AZ$41,database!$Z$2:$Z$182,"O")</f>
        <v>0</v>
      </c>
      <c r="BA76" s="170" t="n">
        <f aca="false">COUNTIFS(database!$H$2:$H$182,$P76,database!$S$2:$S$182,BA$41,database!$Z$2:$Z$182,"O")</f>
        <v>0</v>
      </c>
      <c r="BB76" s="170" t="n">
        <f aca="false">COUNTIFS(database!$H$2:$H$182,$P76,database!$S$2:$S$182,BB$41,database!$Z$2:$Z$182,"O")</f>
        <v>0</v>
      </c>
      <c r="BC76" s="170" t="n">
        <f aca="false">COUNTIFS(database!$H$2:$H$182,$P76,database!$S$2:$S$182,BC$41,database!$Z$2:$Z$182,"O")</f>
        <v>0</v>
      </c>
      <c r="BD76" s="171" t="n">
        <f aca="false">SUM(AQ$42:AQ76)</f>
        <v>0</v>
      </c>
      <c r="BE76" s="171" t="n">
        <f aca="false">SUM(AR$42:AR76)</f>
        <v>0</v>
      </c>
      <c r="BF76" s="171" t="n">
        <f aca="false">SUM(AS$42:AS76)</f>
        <v>0</v>
      </c>
      <c r="BG76" s="171" t="n">
        <f aca="false">SUM(AT$42:AT76)</f>
        <v>1</v>
      </c>
      <c r="BH76" s="171" t="n">
        <f aca="false">SUM(AU$42:AU76)</f>
        <v>0</v>
      </c>
      <c r="BI76" s="171" t="n">
        <f aca="false">SUM(AV$42:AV76)</f>
        <v>0</v>
      </c>
      <c r="BJ76" s="171" t="n">
        <f aca="false">SUM(AW$42:AW76)</f>
        <v>0</v>
      </c>
      <c r="BK76" s="171" t="n">
        <f aca="false">SUM(AX$42:AX76)</f>
        <v>0</v>
      </c>
      <c r="BL76" s="171" t="n">
        <f aca="false">SUM(AY$42:AY76)</f>
        <v>0</v>
      </c>
      <c r="BM76" s="171" t="n">
        <f aca="false">SUM(AZ$42:AZ76)</f>
        <v>0</v>
      </c>
      <c r="BN76" s="171" t="n">
        <f aca="false">SUM(BA$42:BA76)</f>
        <v>1</v>
      </c>
      <c r="BO76" s="171" t="n">
        <f aca="false">SUM(BB$42:BB76)</f>
        <v>0</v>
      </c>
      <c r="BP76" s="171" t="n">
        <f aca="false">SUM(BC$42:BC76)</f>
        <v>0</v>
      </c>
      <c r="BQ76" s="172" t="n">
        <f aca="false">COUNTIFS(database!$H$2:$H$182,$P76,database!$S$2:$S$182,BQ$41,database!$Z$2:$Z$182,"S")</f>
        <v>0</v>
      </c>
      <c r="BR76" s="172" t="n">
        <f aca="false">COUNTIFS(database!$H$2:$H$182,$P76,database!$S$2:$S$182,BR$41,database!$Z$2:$Z$182,"S")</f>
        <v>0</v>
      </c>
      <c r="BS76" s="172" t="n">
        <f aca="false">COUNTIFS(database!$H$2:$H$182,$P76,database!$S$2:$S$182,BS$41,database!$Z$2:$Z$182,"S")</f>
        <v>0</v>
      </c>
      <c r="BT76" s="172" t="n">
        <f aca="false">COUNTIFS(database!$H$2:$H$182,$P76,database!$S$2:$S$182,BT$41,database!$Z$2:$Z$182,"S")</f>
        <v>0</v>
      </c>
      <c r="BU76" s="172" t="n">
        <f aca="false">COUNTIFS(database!$H$2:$H$182,$P76,database!$S$2:$S$182,BU$41,database!$Z$2:$Z$182,"S")</f>
        <v>0</v>
      </c>
      <c r="BV76" s="172" t="n">
        <f aca="false">COUNTIFS(database!$H$2:$H$182,$P76,database!$S$2:$S$182,BV$41,database!$Z$2:$Z$182,"S")</f>
        <v>0</v>
      </c>
      <c r="BW76" s="172" t="n">
        <f aca="false">COUNTIFS(database!$H$2:$H$182,$P76,database!$S$2:$S$182,BW$41,database!$Z$2:$Z$182,"S")</f>
        <v>0</v>
      </c>
      <c r="BX76" s="172" t="n">
        <f aca="false">COUNTIFS(database!$H$2:$H$182,$P76,database!$S$2:$S$182,BX$41,database!$Z$2:$Z$182,"S")</f>
        <v>0</v>
      </c>
      <c r="BY76" s="172" t="n">
        <f aca="false">COUNTIFS(database!$H$2:$H$182,$P76,database!$S$2:$S$182,BY$41,database!$Z$2:$Z$182,"S")</f>
        <v>0</v>
      </c>
      <c r="BZ76" s="171" t="n">
        <f aca="false">SUM(BQ$42:BQ76)</f>
        <v>6</v>
      </c>
      <c r="CA76" s="171" t="n">
        <f aca="false">SUM(BR$42:BR76)</f>
        <v>17</v>
      </c>
      <c r="CB76" s="171" t="n">
        <f aca="false">SUM(BS$42:BS76)</f>
        <v>2</v>
      </c>
      <c r="CC76" s="171" t="n">
        <f aca="false">SUM(BT$42:BT76)</f>
        <v>19</v>
      </c>
      <c r="CD76" s="171" t="n">
        <f aca="false">SUM(BU$42:BU76)</f>
        <v>3</v>
      </c>
      <c r="CE76" s="171" t="n">
        <f aca="false">SUM(BV$42:BV76)</f>
        <v>6</v>
      </c>
      <c r="CF76" s="171" t="n">
        <f aca="false">SUM(BW$42:BW76)</f>
        <v>6</v>
      </c>
      <c r="CG76" s="171" t="n">
        <f aca="false">SUM(BX$42:BX76)</f>
        <v>6</v>
      </c>
      <c r="CH76" s="171" t="n">
        <f aca="false">SUM(BY$42:BY76)</f>
        <v>3</v>
      </c>
    </row>
    <row r="77" customFormat="false" ht="15.75" hidden="false" customHeight="true" outlineLevel="0" collapsed="false">
      <c r="A77" s="166"/>
      <c r="B77" s="166" t="n">
        <v>1993</v>
      </c>
      <c r="C77" s="166" t="n">
        <f aca="false">COUNTIF(database!$H$2:$H$182,B77)</f>
        <v>0</v>
      </c>
      <c r="D77" s="166" t="n">
        <f aca="false">COUNTIFS(database!$H$2:$H$182,$B77,database!$U$2:$U$182,D$41)</f>
        <v>0</v>
      </c>
      <c r="E77" s="166" t="n">
        <f aca="false">COUNTIFS(database!$H$2:$H$182,$B77,database!$U$2:$U$182,E$41)</f>
        <v>0</v>
      </c>
      <c r="F77" s="166" t="n">
        <f aca="false">COUNTIFS(database!$H$2:$H$182,$B77,database!$U$2:$U$182,F$41)</f>
        <v>0</v>
      </c>
      <c r="G77" s="166" t="n">
        <f aca="false">COUNTIFS(database!$H$2:$H$182,$B77,database!$U$2:$U$182,G$41)</f>
        <v>0</v>
      </c>
      <c r="H77" s="166" t="n">
        <f aca="false">SUM(D$42:D77)</f>
        <v>60</v>
      </c>
      <c r="I77" s="166" t="n">
        <f aca="false">SUM(E$42:E77)</f>
        <v>8</v>
      </c>
      <c r="J77" s="166" t="n">
        <f aca="false">SUM(F$42:F77)</f>
        <v>76</v>
      </c>
      <c r="K77" s="166"/>
      <c r="L77" s="166" t="n">
        <f aca="false">SUM(G$42:G77)</f>
        <v>0</v>
      </c>
      <c r="M77" s="166"/>
      <c r="N77" s="166"/>
      <c r="O77" s="166"/>
      <c r="P77" s="166" t="n">
        <v>1993</v>
      </c>
      <c r="Q77" s="166" t="n">
        <f aca="false">COUNTIFS(database!$H$2:$H$182,$P77,database!$S$2:$S$182,Q$41)</f>
        <v>0</v>
      </c>
      <c r="R77" s="166" t="n">
        <f aca="false">COUNTIFS(database!$H$2:$H$182,$P77,database!$S$2:$S$182,R$41)</f>
        <v>0</v>
      </c>
      <c r="S77" s="166" t="n">
        <f aca="false">COUNTIFS(database!$H$2:$H$182,$P77,database!$S$2:$S$182,S$41)</f>
        <v>0</v>
      </c>
      <c r="T77" s="166" t="n">
        <f aca="false">COUNTIFS(database!$H$2:$H$182,$P77,database!$S$2:$S$182,T$41)</f>
        <v>0</v>
      </c>
      <c r="U77" s="166" t="n">
        <f aca="false">COUNTIFS(database!$H$2:$H$182,$P77,database!$S$2:$S$182,U$41)</f>
        <v>0</v>
      </c>
      <c r="V77" s="166" t="n">
        <f aca="false">COUNTIFS(database!$H$2:$H$182,$P77,database!$S$2:$S$182,V$41)</f>
        <v>0</v>
      </c>
      <c r="W77" s="166" t="n">
        <f aca="false">COUNTIFS(database!$H$2:$H$182,$P77,database!$S$2:$S$182,W$41)</f>
        <v>0</v>
      </c>
      <c r="X77" s="166" t="n">
        <f aca="false">COUNTIFS(database!$H$2:$H$182,$P77,database!$S$2:$S$182,X$41)</f>
        <v>0</v>
      </c>
      <c r="Y77" s="166" t="n">
        <f aca="false">COUNTIFS(database!$H$2:$H$182,$P77,database!$S$2:$S$182,Y$41)</f>
        <v>0</v>
      </c>
      <c r="Z77" s="166" t="n">
        <f aca="false">COUNTIFS(database!$H$2:$H$182,$P77,database!$S$2:$S$182,Z$41)</f>
        <v>0</v>
      </c>
      <c r="AA77" s="166" t="n">
        <f aca="false">COUNTIFS(database!$H$2:$H$182,$P77,database!$S$2:$S$182,AA$41)</f>
        <v>0</v>
      </c>
      <c r="AB77" s="166" t="n">
        <f aca="false">COUNTIFS(database!$H$2:$H$182,$P77,database!$S$2:$S$182,AB$41)</f>
        <v>0</v>
      </c>
      <c r="AC77" s="166" t="n">
        <f aca="false">COUNTIFS(database!$H$2:$H$182,$P77,database!$S$2:$S$182,AC$41)</f>
        <v>0</v>
      </c>
      <c r="AD77" s="173" t="n">
        <f aca="false">SUM(Q$42:Q77)</f>
        <v>13</v>
      </c>
      <c r="AE77" s="173" t="n">
        <f aca="false">SUM(R$42:R77)</f>
        <v>37</v>
      </c>
      <c r="AF77" s="173" t="n">
        <f aca="false">SUM(S$42:S77)</f>
        <v>3</v>
      </c>
      <c r="AG77" s="173" t="n">
        <f aca="false">SUM(T$42:T77)</f>
        <v>36</v>
      </c>
      <c r="AH77" s="173" t="n">
        <f aca="false">SUM(U$42:U77)</f>
        <v>0</v>
      </c>
      <c r="AI77" s="173" t="n">
        <f aca="false">SUM(V$42:V77)</f>
        <v>12</v>
      </c>
      <c r="AJ77" s="173" t="n">
        <f aca="false">SUM(W$42:W77)</f>
        <v>0</v>
      </c>
      <c r="AK77" s="173" t="n">
        <f aca="false">SUM(X$42:X77)</f>
        <v>10</v>
      </c>
      <c r="AL77" s="173" t="n">
        <f aca="false">SUM(Y$42:Y77)</f>
        <v>10</v>
      </c>
      <c r="AM77" s="173" t="n">
        <f aca="false">SUM(Z$42:Z77)</f>
        <v>8</v>
      </c>
      <c r="AN77" s="173" t="n">
        <f aca="false">SUM(AA$42:AA77)</f>
        <v>8</v>
      </c>
      <c r="AO77" s="173" t="n">
        <f aca="false">SUM(AB$42:AB77)</f>
        <v>3</v>
      </c>
      <c r="AP77" s="173" t="n">
        <f aca="false">SUM(AC$42:AC77)</f>
        <v>4</v>
      </c>
      <c r="AQ77" s="170" t="n">
        <f aca="false">COUNTIFS(database!$H$2:$H$182,$P77,database!$S$2:$S$182,AQ$41,database!$Z$2:$Z$182,"O")</f>
        <v>0</v>
      </c>
      <c r="AR77" s="170" t="n">
        <f aca="false">COUNTIFS(database!$H$2:$H$182,$P77,database!$S$2:$S$182,AR$41,database!$Z$2:$Z$182,"O")</f>
        <v>0</v>
      </c>
      <c r="AS77" s="170" t="n">
        <f aca="false">COUNTIFS(database!$H$2:$H$182,$P77,database!$S$2:$S$182,AS$41,database!$Z$2:$Z$182,"O")</f>
        <v>0</v>
      </c>
      <c r="AT77" s="170" t="n">
        <f aca="false">COUNTIFS(database!$H$2:$H$182,$P77,database!$S$2:$S$182,AT$41,database!$Z$2:$Z$182,"O")</f>
        <v>0</v>
      </c>
      <c r="AU77" s="170" t="n">
        <f aca="false">COUNTIFS(database!$H$2:$H$182,$P77,database!$S$2:$S$182,AU$41,database!$Z$2:$Z$182,"O")</f>
        <v>0</v>
      </c>
      <c r="AV77" s="170" t="n">
        <f aca="false">COUNTIFS(database!$H$2:$H$182,$P77,database!$S$2:$S$182,AV$41,database!$Z$2:$Z$182,"O")</f>
        <v>0</v>
      </c>
      <c r="AW77" s="170" t="n">
        <f aca="false">COUNTIFS(database!$H$2:$H$182,$P77,database!$S$2:$S$182,AW$41,database!$Z$2:$Z$182,"O")</f>
        <v>0</v>
      </c>
      <c r="AX77" s="170" t="n">
        <f aca="false">COUNTIFS(database!$H$2:$H$182,$P77,database!$S$2:$S$182,AX$41,database!$Z$2:$Z$182,"O")</f>
        <v>0</v>
      </c>
      <c r="AY77" s="170" t="n">
        <f aca="false">COUNTIFS(database!$H$2:$H$182,$P77,database!$S$2:$S$182,AY$41,database!$Z$2:$Z$182,"O")</f>
        <v>0</v>
      </c>
      <c r="AZ77" s="170" t="n">
        <f aca="false">COUNTIFS(database!$H$2:$H$182,$P77,database!$S$2:$S$182,AZ$41,database!$Z$2:$Z$182,"O")</f>
        <v>0</v>
      </c>
      <c r="BA77" s="170" t="n">
        <f aca="false">COUNTIFS(database!$H$2:$H$182,$P77,database!$S$2:$S$182,BA$41,database!$Z$2:$Z$182,"O")</f>
        <v>0</v>
      </c>
      <c r="BB77" s="170" t="n">
        <f aca="false">COUNTIFS(database!$H$2:$H$182,$P77,database!$S$2:$S$182,BB$41,database!$Z$2:$Z$182,"O")</f>
        <v>0</v>
      </c>
      <c r="BC77" s="170" t="n">
        <f aca="false">COUNTIFS(database!$H$2:$H$182,$P77,database!$S$2:$S$182,BC$41,database!$Z$2:$Z$182,"O")</f>
        <v>0</v>
      </c>
      <c r="BD77" s="171" t="n">
        <f aca="false">SUM(AQ$42:AQ77)</f>
        <v>0</v>
      </c>
      <c r="BE77" s="171" t="n">
        <f aca="false">SUM(AR$42:AR77)</f>
        <v>0</v>
      </c>
      <c r="BF77" s="171" t="n">
        <f aca="false">SUM(AS$42:AS77)</f>
        <v>0</v>
      </c>
      <c r="BG77" s="171" t="n">
        <f aca="false">SUM(AT$42:AT77)</f>
        <v>1</v>
      </c>
      <c r="BH77" s="171" t="n">
        <f aca="false">SUM(AU$42:AU77)</f>
        <v>0</v>
      </c>
      <c r="BI77" s="171" t="n">
        <f aca="false">SUM(AV$42:AV77)</f>
        <v>0</v>
      </c>
      <c r="BJ77" s="171" t="n">
        <f aca="false">SUM(AW$42:AW77)</f>
        <v>0</v>
      </c>
      <c r="BK77" s="171" t="n">
        <f aca="false">SUM(AX$42:AX77)</f>
        <v>0</v>
      </c>
      <c r="BL77" s="171" t="n">
        <f aca="false">SUM(AY$42:AY77)</f>
        <v>0</v>
      </c>
      <c r="BM77" s="171" t="n">
        <f aca="false">SUM(AZ$42:AZ77)</f>
        <v>0</v>
      </c>
      <c r="BN77" s="171" t="n">
        <f aca="false">SUM(BA$42:BA77)</f>
        <v>1</v>
      </c>
      <c r="BO77" s="171" t="n">
        <f aca="false">SUM(BB$42:BB77)</f>
        <v>0</v>
      </c>
      <c r="BP77" s="171" t="n">
        <f aca="false">SUM(BC$42:BC77)</f>
        <v>0</v>
      </c>
      <c r="BQ77" s="172" t="n">
        <f aca="false">COUNTIFS(database!$H$2:$H$182,$P77,database!$S$2:$S$182,BQ$41,database!$Z$2:$Z$182,"S")</f>
        <v>0</v>
      </c>
      <c r="BR77" s="172" t="n">
        <f aca="false">COUNTIFS(database!$H$2:$H$182,$P77,database!$S$2:$S$182,BR$41,database!$Z$2:$Z$182,"S")</f>
        <v>0</v>
      </c>
      <c r="BS77" s="172" t="n">
        <f aca="false">COUNTIFS(database!$H$2:$H$182,$P77,database!$S$2:$S$182,BS$41,database!$Z$2:$Z$182,"S")</f>
        <v>0</v>
      </c>
      <c r="BT77" s="172" t="n">
        <f aca="false">COUNTIFS(database!$H$2:$H$182,$P77,database!$S$2:$S$182,BT$41,database!$Z$2:$Z$182,"S")</f>
        <v>0</v>
      </c>
      <c r="BU77" s="172" t="n">
        <f aca="false">COUNTIFS(database!$H$2:$H$182,$P77,database!$S$2:$S$182,BU$41,database!$Z$2:$Z$182,"S")</f>
        <v>0</v>
      </c>
      <c r="BV77" s="172" t="n">
        <f aca="false">COUNTIFS(database!$H$2:$H$182,$P77,database!$S$2:$S$182,BV$41,database!$Z$2:$Z$182,"S")</f>
        <v>0</v>
      </c>
      <c r="BW77" s="172" t="n">
        <f aca="false">COUNTIFS(database!$H$2:$H$182,$P77,database!$S$2:$S$182,BW$41,database!$Z$2:$Z$182,"S")</f>
        <v>0</v>
      </c>
      <c r="BX77" s="172" t="n">
        <f aca="false">COUNTIFS(database!$H$2:$H$182,$P77,database!$S$2:$S$182,BX$41,database!$Z$2:$Z$182,"S")</f>
        <v>0</v>
      </c>
      <c r="BY77" s="172" t="n">
        <f aca="false">COUNTIFS(database!$H$2:$H$182,$P77,database!$S$2:$S$182,BY$41,database!$Z$2:$Z$182,"S")</f>
        <v>0</v>
      </c>
      <c r="BZ77" s="171" t="n">
        <f aca="false">SUM(BQ$42:BQ77)</f>
        <v>6</v>
      </c>
      <c r="CA77" s="171" t="n">
        <f aca="false">SUM(BR$42:BR77)</f>
        <v>17</v>
      </c>
      <c r="CB77" s="171" t="n">
        <f aca="false">SUM(BS$42:BS77)</f>
        <v>2</v>
      </c>
      <c r="CC77" s="171" t="n">
        <f aca="false">SUM(BT$42:BT77)</f>
        <v>19</v>
      </c>
      <c r="CD77" s="171" t="n">
        <f aca="false">SUM(BU$42:BU77)</f>
        <v>3</v>
      </c>
      <c r="CE77" s="171" t="n">
        <f aca="false">SUM(BV$42:BV77)</f>
        <v>6</v>
      </c>
      <c r="CF77" s="171" t="n">
        <f aca="false">SUM(BW$42:BW77)</f>
        <v>6</v>
      </c>
      <c r="CG77" s="171" t="n">
        <f aca="false">SUM(BX$42:BX77)</f>
        <v>6</v>
      </c>
      <c r="CH77" s="171" t="n">
        <f aca="false">SUM(BY$42:BY77)</f>
        <v>3</v>
      </c>
    </row>
    <row r="78" customFormat="false" ht="15.75" hidden="false" customHeight="true" outlineLevel="0" collapsed="false">
      <c r="A78" s="166"/>
      <c r="B78" s="166" t="n">
        <v>1994</v>
      </c>
      <c r="C78" s="166" t="n">
        <f aca="false">COUNTIF(database!$H$2:$H$182,B78)</f>
        <v>1</v>
      </c>
      <c r="D78" s="166" t="n">
        <f aca="false">COUNTIFS(database!$H$2:$H$182,$B78,database!$U$2:$U$182,D$41)</f>
        <v>0</v>
      </c>
      <c r="E78" s="166" t="n">
        <f aca="false">COUNTIFS(database!$H$2:$H$182,$B78,database!$U$2:$U$182,E$41)</f>
        <v>0</v>
      </c>
      <c r="F78" s="166" t="n">
        <f aca="false">COUNTIFS(database!$H$2:$H$182,$B78,database!$U$2:$U$182,F$41)</f>
        <v>1</v>
      </c>
      <c r="G78" s="166" t="n">
        <f aca="false">COUNTIFS(database!$H$2:$H$182,$B78,database!$U$2:$U$182,G$41)</f>
        <v>0</v>
      </c>
      <c r="H78" s="166" t="n">
        <f aca="false">SUM(D$42:D78)</f>
        <v>60</v>
      </c>
      <c r="I78" s="166" t="n">
        <f aca="false">SUM(E$42:E78)</f>
        <v>8</v>
      </c>
      <c r="J78" s="166" t="n">
        <f aca="false">SUM(F$42:F78)</f>
        <v>77</v>
      </c>
      <c r="K78" s="166"/>
      <c r="L78" s="166" t="n">
        <f aca="false">SUM(G$42:G78)</f>
        <v>0</v>
      </c>
      <c r="M78" s="166"/>
      <c r="N78" s="166"/>
      <c r="O78" s="166"/>
      <c r="P78" s="166" t="n">
        <v>1994</v>
      </c>
      <c r="Q78" s="166" t="n">
        <f aca="false">COUNTIFS(database!$H$2:$H$182,$P78,database!$S$2:$S$182,Q$41)</f>
        <v>0</v>
      </c>
      <c r="R78" s="166" t="n">
        <f aca="false">COUNTIFS(database!$H$2:$H$182,$P78,database!$S$2:$S$182,R$41)</f>
        <v>1</v>
      </c>
      <c r="S78" s="166" t="n">
        <f aca="false">COUNTIFS(database!$H$2:$H$182,$P78,database!$S$2:$S$182,S$41)</f>
        <v>0</v>
      </c>
      <c r="T78" s="166" t="n">
        <f aca="false">COUNTIFS(database!$H$2:$H$182,$P78,database!$S$2:$S$182,T$41)</f>
        <v>0</v>
      </c>
      <c r="U78" s="166" t="n">
        <f aca="false">COUNTIFS(database!$H$2:$H$182,$P78,database!$S$2:$S$182,U$41)</f>
        <v>0</v>
      </c>
      <c r="V78" s="166" t="n">
        <f aca="false">COUNTIFS(database!$H$2:$H$182,$P78,database!$S$2:$S$182,V$41)</f>
        <v>0</v>
      </c>
      <c r="W78" s="166" t="n">
        <f aca="false">COUNTIFS(database!$H$2:$H$182,$P78,database!$S$2:$S$182,W$41)</f>
        <v>0</v>
      </c>
      <c r="X78" s="166" t="n">
        <f aca="false">COUNTIFS(database!$H$2:$H$182,$P78,database!$S$2:$S$182,X$41)</f>
        <v>0</v>
      </c>
      <c r="Y78" s="166" t="n">
        <f aca="false">COUNTIFS(database!$H$2:$H$182,$P78,database!$S$2:$S$182,Y$41)</f>
        <v>0</v>
      </c>
      <c r="Z78" s="166" t="n">
        <f aca="false">COUNTIFS(database!$H$2:$H$182,$P78,database!$S$2:$S$182,Z$41)</f>
        <v>0</v>
      </c>
      <c r="AA78" s="166" t="n">
        <f aca="false">COUNTIFS(database!$H$2:$H$182,$P78,database!$S$2:$S$182,AA$41)</f>
        <v>0</v>
      </c>
      <c r="AB78" s="166" t="n">
        <f aca="false">COUNTIFS(database!$H$2:$H$182,$P78,database!$S$2:$S$182,AB$41)</f>
        <v>0</v>
      </c>
      <c r="AC78" s="166" t="n">
        <f aca="false">COUNTIFS(database!$H$2:$H$182,$P78,database!$S$2:$S$182,AC$41)</f>
        <v>0</v>
      </c>
      <c r="AD78" s="173" t="n">
        <f aca="false">SUM(Q$42:Q78)</f>
        <v>13</v>
      </c>
      <c r="AE78" s="173" t="n">
        <f aca="false">SUM(R$42:R78)</f>
        <v>38</v>
      </c>
      <c r="AF78" s="173" t="n">
        <f aca="false">SUM(S$42:S78)</f>
        <v>3</v>
      </c>
      <c r="AG78" s="173" t="n">
        <f aca="false">SUM(T$42:T78)</f>
        <v>36</v>
      </c>
      <c r="AH78" s="173" t="n">
        <f aca="false">SUM(U$42:U78)</f>
        <v>0</v>
      </c>
      <c r="AI78" s="173" t="n">
        <f aca="false">SUM(V$42:V78)</f>
        <v>12</v>
      </c>
      <c r="AJ78" s="173" t="n">
        <f aca="false">SUM(W$42:W78)</f>
        <v>0</v>
      </c>
      <c r="AK78" s="173" t="n">
        <f aca="false">SUM(X$42:X78)</f>
        <v>10</v>
      </c>
      <c r="AL78" s="173" t="n">
        <f aca="false">SUM(Y$42:Y78)</f>
        <v>10</v>
      </c>
      <c r="AM78" s="173" t="n">
        <f aca="false">SUM(Z$42:Z78)</f>
        <v>8</v>
      </c>
      <c r="AN78" s="173" t="n">
        <f aca="false">SUM(AA$42:AA78)</f>
        <v>8</v>
      </c>
      <c r="AO78" s="173" t="n">
        <f aca="false">SUM(AB$42:AB78)</f>
        <v>3</v>
      </c>
      <c r="AP78" s="173" t="n">
        <f aca="false">SUM(AC$42:AC78)</f>
        <v>4</v>
      </c>
      <c r="AQ78" s="170" t="n">
        <f aca="false">COUNTIFS(database!$H$2:$H$182,$P78,database!$S$2:$S$182,AQ$41,database!$Z$2:$Z$182,"O")</f>
        <v>0</v>
      </c>
      <c r="AR78" s="170" t="n">
        <f aca="false">COUNTIFS(database!$H$2:$H$182,$P78,database!$S$2:$S$182,AR$41,database!$Z$2:$Z$182,"O")</f>
        <v>0</v>
      </c>
      <c r="AS78" s="170" t="n">
        <f aca="false">COUNTIFS(database!$H$2:$H$182,$P78,database!$S$2:$S$182,AS$41,database!$Z$2:$Z$182,"O")</f>
        <v>0</v>
      </c>
      <c r="AT78" s="170" t="n">
        <f aca="false">COUNTIFS(database!$H$2:$H$182,$P78,database!$S$2:$S$182,AT$41,database!$Z$2:$Z$182,"O")</f>
        <v>0</v>
      </c>
      <c r="AU78" s="170" t="n">
        <f aca="false">COUNTIFS(database!$H$2:$H$182,$P78,database!$S$2:$S$182,AU$41,database!$Z$2:$Z$182,"O")</f>
        <v>0</v>
      </c>
      <c r="AV78" s="170" t="n">
        <f aca="false">COUNTIFS(database!$H$2:$H$182,$P78,database!$S$2:$S$182,AV$41,database!$Z$2:$Z$182,"O")</f>
        <v>0</v>
      </c>
      <c r="AW78" s="170" t="n">
        <f aca="false">COUNTIFS(database!$H$2:$H$182,$P78,database!$S$2:$S$182,AW$41,database!$Z$2:$Z$182,"O")</f>
        <v>0</v>
      </c>
      <c r="AX78" s="170" t="n">
        <f aca="false">COUNTIFS(database!$H$2:$H$182,$P78,database!$S$2:$S$182,AX$41,database!$Z$2:$Z$182,"O")</f>
        <v>0</v>
      </c>
      <c r="AY78" s="170" t="n">
        <f aca="false">COUNTIFS(database!$H$2:$H$182,$P78,database!$S$2:$S$182,AY$41,database!$Z$2:$Z$182,"O")</f>
        <v>0</v>
      </c>
      <c r="AZ78" s="170" t="n">
        <f aca="false">COUNTIFS(database!$H$2:$H$182,$P78,database!$S$2:$S$182,AZ$41,database!$Z$2:$Z$182,"O")</f>
        <v>0</v>
      </c>
      <c r="BA78" s="170" t="n">
        <f aca="false">COUNTIFS(database!$H$2:$H$182,$P78,database!$S$2:$S$182,BA$41,database!$Z$2:$Z$182,"O")</f>
        <v>0</v>
      </c>
      <c r="BB78" s="170" t="n">
        <f aca="false">COUNTIFS(database!$H$2:$H$182,$P78,database!$S$2:$S$182,BB$41,database!$Z$2:$Z$182,"O")</f>
        <v>0</v>
      </c>
      <c r="BC78" s="170" t="n">
        <f aca="false">COUNTIFS(database!$H$2:$H$182,$P78,database!$S$2:$S$182,BC$41,database!$Z$2:$Z$182,"O")</f>
        <v>0</v>
      </c>
      <c r="BD78" s="171" t="n">
        <f aca="false">SUM(AQ$42:AQ78)</f>
        <v>0</v>
      </c>
      <c r="BE78" s="171" t="n">
        <f aca="false">SUM(AR$42:AR78)</f>
        <v>0</v>
      </c>
      <c r="BF78" s="171" t="n">
        <f aca="false">SUM(AS$42:AS78)</f>
        <v>0</v>
      </c>
      <c r="BG78" s="171" t="n">
        <f aca="false">SUM(AT$42:AT78)</f>
        <v>1</v>
      </c>
      <c r="BH78" s="171" t="n">
        <f aca="false">SUM(AU$42:AU78)</f>
        <v>0</v>
      </c>
      <c r="BI78" s="171" t="n">
        <f aca="false">SUM(AV$42:AV78)</f>
        <v>0</v>
      </c>
      <c r="BJ78" s="171" t="n">
        <f aca="false">SUM(AW$42:AW78)</f>
        <v>0</v>
      </c>
      <c r="BK78" s="171" t="n">
        <f aca="false">SUM(AX$42:AX78)</f>
        <v>0</v>
      </c>
      <c r="BL78" s="171" t="n">
        <f aca="false">SUM(AY$42:AY78)</f>
        <v>0</v>
      </c>
      <c r="BM78" s="171" t="n">
        <f aca="false">SUM(AZ$42:AZ78)</f>
        <v>0</v>
      </c>
      <c r="BN78" s="171" t="n">
        <f aca="false">SUM(BA$42:BA78)</f>
        <v>1</v>
      </c>
      <c r="BO78" s="171" t="n">
        <f aca="false">SUM(BB$42:BB78)</f>
        <v>0</v>
      </c>
      <c r="BP78" s="171" t="n">
        <f aca="false">SUM(BC$42:BC78)</f>
        <v>0</v>
      </c>
      <c r="BQ78" s="172" t="n">
        <f aca="false">COUNTIFS(database!$H$2:$H$182,$P78,database!$S$2:$S$182,BQ$41,database!$Z$2:$Z$182,"S")</f>
        <v>0</v>
      </c>
      <c r="BR78" s="172" t="n">
        <f aca="false">COUNTIFS(database!$H$2:$H$182,$P78,database!$S$2:$S$182,BR$41,database!$Z$2:$Z$182,"S")</f>
        <v>0</v>
      </c>
      <c r="BS78" s="172" t="n">
        <f aca="false">COUNTIFS(database!$H$2:$H$182,$P78,database!$S$2:$S$182,BS$41,database!$Z$2:$Z$182,"S")</f>
        <v>0</v>
      </c>
      <c r="BT78" s="172" t="n">
        <f aca="false">COUNTIFS(database!$H$2:$H$182,$P78,database!$S$2:$S$182,BT$41,database!$Z$2:$Z$182,"S")</f>
        <v>0</v>
      </c>
      <c r="BU78" s="172" t="n">
        <f aca="false">COUNTIFS(database!$H$2:$H$182,$P78,database!$S$2:$S$182,BU$41,database!$Z$2:$Z$182,"S")</f>
        <v>0</v>
      </c>
      <c r="BV78" s="172" t="n">
        <f aca="false">COUNTIFS(database!$H$2:$H$182,$P78,database!$S$2:$S$182,BV$41,database!$Z$2:$Z$182,"S")</f>
        <v>0</v>
      </c>
      <c r="BW78" s="172" t="n">
        <f aca="false">COUNTIFS(database!$H$2:$H$182,$P78,database!$S$2:$S$182,BW$41,database!$Z$2:$Z$182,"S")</f>
        <v>0</v>
      </c>
      <c r="BX78" s="172" t="n">
        <f aca="false">COUNTIFS(database!$H$2:$H$182,$P78,database!$S$2:$S$182,BX$41,database!$Z$2:$Z$182,"S")</f>
        <v>0</v>
      </c>
      <c r="BY78" s="172" t="n">
        <f aca="false">COUNTIFS(database!$H$2:$H$182,$P78,database!$S$2:$S$182,BY$41,database!$Z$2:$Z$182,"S")</f>
        <v>0</v>
      </c>
      <c r="BZ78" s="171" t="n">
        <f aca="false">SUM(BQ$42:BQ78)</f>
        <v>6</v>
      </c>
      <c r="CA78" s="171" t="n">
        <f aca="false">SUM(BR$42:BR78)</f>
        <v>17</v>
      </c>
      <c r="CB78" s="171" t="n">
        <f aca="false">SUM(BS$42:BS78)</f>
        <v>2</v>
      </c>
      <c r="CC78" s="171" t="n">
        <f aca="false">SUM(BT$42:BT78)</f>
        <v>19</v>
      </c>
      <c r="CD78" s="171" t="n">
        <f aca="false">SUM(BU$42:BU78)</f>
        <v>3</v>
      </c>
      <c r="CE78" s="171" t="n">
        <f aca="false">SUM(BV$42:BV78)</f>
        <v>6</v>
      </c>
      <c r="CF78" s="171" t="n">
        <f aca="false">SUM(BW$42:BW78)</f>
        <v>6</v>
      </c>
      <c r="CG78" s="171" t="n">
        <f aca="false">SUM(BX$42:BX78)</f>
        <v>6</v>
      </c>
      <c r="CH78" s="171" t="n">
        <f aca="false">SUM(BY$42:BY78)</f>
        <v>3</v>
      </c>
    </row>
    <row r="79" customFormat="false" ht="15.75" hidden="false" customHeight="true" outlineLevel="0" collapsed="false">
      <c r="A79" s="166"/>
      <c r="B79" s="166" t="n">
        <v>1995</v>
      </c>
      <c r="C79" s="166" t="n">
        <f aca="false">COUNTIF(database!$H$2:$H$182,B79)</f>
        <v>0</v>
      </c>
      <c r="D79" s="166" t="n">
        <f aca="false">COUNTIFS(database!$H$2:$H$182,$B79,database!$U$2:$U$182,D$41)</f>
        <v>0</v>
      </c>
      <c r="E79" s="166" t="n">
        <f aca="false">COUNTIFS(database!$H$2:$H$182,$B79,database!$U$2:$U$182,E$41)</f>
        <v>0</v>
      </c>
      <c r="F79" s="166" t="n">
        <f aca="false">COUNTIFS(database!$H$2:$H$182,$B79,database!$U$2:$U$182,F$41)</f>
        <v>0</v>
      </c>
      <c r="G79" s="166" t="n">
        <f aca="false">COUNTIFS(database!$H$2:$H$182,$B79,database!$U$2:$U$182,G$41)</f>
        <v>0</v>
      </c>
      <c r="H79" s="166" t="n">
        <f aca="false">SUM(D$42:D79)</f>
        <v>60</v>
      </c>
      <c r="I79" s="166" t="n">
        <f aca="false">SUM(E$42:E79)</f>
        <v>8</v>
      </c>
      <c r="J79" s="166" t="n">
        <f aca="false">SUM(F$42:F79)</f>
        <v>77</v>
      </c>
      <c r="K79" s="166"/>
      <c r="L79" s="166" t="n">
        <f aca="false">SUM(G$42:G79)</f>
        <v>0</v>
      </c>
      <c r="M79" s="166"/>
      <c r="N79" s="166"/>
      <c r="O79" s="166"/>
      <c r="P79" s="166" t="n">
        <v>1995</v>
      </c>
      <c r="Q79" s="166" t="n">
        <f aca="false">COUNTIFS(database!$H$2:$H$182,$P79,database!$S$2:$S$182,Q$41)</f>
        <v>0</v>
      </c>
      <c r="R79" s="166" t="n">
        <f aca="false">COUNTIFS(database!$H$2:$H$182,$P79,database!$S$2:$S$182,R$41)</f>
        <v>0</v>
      </c>
      <c r="S79" s="166" t="n">
        <f aca="false">COUNTIFS(database!$H$2:$H$182,$P79,database!$S$2:$S$182,S$41)</f>
        <v>0</v>
      </c>
      <c r="T79" s="166" t="n">
        <f aca="false">COUNTIFS(database!$H$2:$H$182,$P79,database!$S$2:$S$182,T$41)</f>
        <v>0</v>
      </c>
      <c r="U79" s="166" t="n">
        <f aca="false">COUNTIFS(database!$H$2:$H$182,$P79,database!$S$2:$S$182,U$41)</f>
        <v>0</v>
      </c>
      <c r="V79" s="166" t="n">
        <f aca="false">COUNTIFS(database!$H$2:$H$182,$P79,database!$S$2:$S$182,V$41)</f>
        <v>0</v>
      </c>
      <c r="W79" s="166" t="n">
        <f aca="false">COUNTIFS(database!$H$2:$H$182,$P79,database!$S$2:$S$182,W$41)</f>
        <v>0</v>
      </c>
      <c r="X79" s="166" t="n">
        <f aca="false">COUNTIFS(database!$H$2:$H$182,$P79,database!$S$2:$S$182,X$41)</f>
        <v>0</v>
      </c>
      <c r="Y79" s="166" t="n">
        <f aca="false">COUNTIFS(database!$H$2:$H$182,$P79,database!$S$2:$S$182,Y$41)</f>
        <v>0</v>
      </c>
      <c r="Z79" s="166" t="n">
        <f aca="false">COUNTIFS(database!$H$2:$H$182,$P79,database!$S$2:$S$182,Z$41)</f>
        <v>0</v>
      </c>
      <c r="AA79" s="166" t="n">
        <f aca="false">COUNTIFS(database!$H$2:$H$182,$P79,database!$S$2:$S$182,AA$41)</f>
        <v>0</v>
      </c>
      <c r="AB79" s="166" t="n">
        <f aca="false">COUNTIFS(database!$H$2:$H$182,$P79,database!$S$2:$S$182,AB$41)</f>
        <v>0</v>
      </c>
      <c r="AC79" s="166" t="n">
        <f aca="false">COUNTIFS(database!$H$2:$H$182,$P79,database!$S$2:$S$182,AC$41)</f>
        <v>0</v>
      </c>
      <c r="AD79" s="173" t="n">
        <f aca="false">SUM(Q$42:Q79)</f>
        <v>13</v>
      </c>
      <c r="AE79" s="173" t="n">
        <f aca="false">SUM(R$42:R79)</f>
        <v>38</v>
      </c>
      <c r="AF79" s="173" t="n">
        <f aca="false">SUM(S$42:S79)</f>
        <v>3</v>
      </c>
      <c r="AG79" s="173" t="n">
        <f aca="false">SUM(T$42:T79)</f>
        <v>36</v>
      </c>
      <c r="AH79" s="173" t="n">
        <f aca="false">SUM(U$42:U79)</f>
        <v>0</v>
      </c>
      <c r="AI79" s="173" t="n">
        <f aca="false">SUM(V$42:V79)</f>
        <v>12</v>
      </c>
      <c r="AJ79" s="173" t="n">
        <f aca="false">SUM(W$42:W79)</f>
        <v>0</v>
      </c>
      <c r="AK79" s="173" t="n">
        <f aca="false">SUM(X$42:X79)</f>
        <v>10</v>
      </c>
      <c r="AL79" s="173" t="n">
        <f aca="false">SUM(Y$42:Y79)</f>
        <v>10</v>
      </c>
      <c r="AM79" s="173" t="n">
        <f aca="false">SUM(Z$42:Z79)</f>
        <v>8</v>
      </c>
      <c r="AN79" s="173" t="n">
        <f aca="false">SUM(AA$42:AA79)</f>
        <v>8</v>
      </c>
      <c r="AO79" s="173" t="n">
        <f aca="false">SUM(AB$42:AB79)</f>
        <v>3</v>
      </c>
      <c r="AP79" s="173" t="n">
        <f aca="false">SUM(AC$42:AC79)</f>
        <v>4</v>
      </c>
      <c r="AQ79" s="170" t="n">
        <f aca="false">COUNTIFS(database!$H$2:$H$182,$P79,database!$S$2:$S$182,AQ$41,database!$Z$2:$Z$182,"O")</f>
        <v>0</v>
      </c>
      <c r="AR79" s="170" t="n">
        <f aca="false">COUNTIFS(database!$H$2:$H$182,$P79,database!$S$2:$S$182,AR$41,database!$Z$2:$Z$182,"O")</f>
        <v>0</v>
      </c>
      <c r="AS79" s="170" t="n">
        <f aca="false">COUNTIFS(database!$H$2:$H$182,$P79,database!$S$2:$S$182,AS$41,database!$Z$2:$Z$182,"O")</f>
        <v>0</v>
      </c>
      <c r="AT79" s="170" t="n">
        <f aca="false">COUNTIFS(database!$H$2:$H$182,$P79,database!$S$2:$S$182,AT$41,database!$Z$2:$Z$182,"O")</f>
        <v>0</v>
      </c>
      <c r="AU79" s="170" t="n">
        <f aca="false">COUNTIFS(database!$H$2:$H$182,$P79,database!$S$2:$S$182,AU$41,database!$Z$2:$Z$182,"O")</f>
        <v>0</v>
      </c>
      <c r="AV79" s="170" t="n">
        <f aca="false">COUNTIFS(database!$H$2:$H$182,$P79,database!$S$2:$S$182,AV$41,database!$Z$2:$Z$182,"O")</f>
        <v>0</v>
      </c>
      <c r="AW79" s="170" t="n">
        <f aca="false">COUNTIFS(database!$H$2:$H$182,$P79,database!$S$2:$S$182,AW$41,database!$Z$2:$Z$182,"O")</f>
        <v>0</v>
      </c>
      <c r="AX79" s="170" t="n">
        <f aca="false">COUNTIFS(database!$H$2:$H$182,$P79,database!$S$2:$S$182,AX$41,database!$Z$2:$Z$182,"O")</f>
        <v>0</v>
      </c>
      <c r="AY79" s="170" t="n">
        <f aca="false">COUNTIFS(database!$H$2:$H$182,$P79,database!$S$2:$S$182,AY$41,database!$Z$2:$Z$182,"O")</f>
        <v>0</v>
      </c>
      <c r="AZ79" s="170" t="n">
        <f aca="false">COUNTIFS(database!$H$2:$H$182,$P79,database!$S$2:$S$182,AZ$41,database!$Z$2:$Z$182,"O")</f>
        <v>0</v>
      </c>
      <c r="BA79" s="170" t="n">
        <f aca="false">COUNTIFS(database!$H$2:$H$182,$P79,database!$S$2:$S$182,BA$41,database!$Z$2:$Z$182,"O")</f>
        <v>0</v>
      </c>
      <c r="BB79" s="170" t="n">
        <f aca="false">COUNTIFS(database!$H$2:$H$182,$P79,database!$S$2:$S$182,BB$41,database!$Z$2:$Z$182,"O")</f>
        <v>0</v>
      </c>
      <c r="BC79" s="170" t="n">
        <f aca="false">COUNTIFS(database!$H$2:$H$182,$P79,database!$S$2:$S$182,BC$41,database!$Z$2:$Z$182,"O")</f>
        <v>0</v>
      </c>
      <c r="BD79" s="171" t="n">
        <f aca="false">SUM(AQ$42:AQ79)</f>
        <v>0</v>
      </c>
      <c r="BE79" s="171" t="n">
        <f aca="false">SUM(AR$42:AR79)</f>
        <v>0</v>
      </c>
      <c r="BF79" s="171" t="n">
        <f aca="false">SUM(AS$42:AS79)</f>
        <v>0</v>
      </c>
      <c r="BG79" s="171" t="n">
        <f aca="false">SUM(AT$42:AT79)</f>
        <v>1</v>
      </c>
      <c r="BH79" s="171" t="n">
        <f aca="false">SUM(AU$42:AU79)</f>
        <v>0</v>
      </c>
      <c r="BI79" s="171" t="n">
        <f aca="false">SUM(AV$42:AV79)</f>
        <v>0</v>
      </c>
      <c r="BJ79" s="171" t="n">
        <f aca="false">SUM(AW$42:AW79)</f>
        <v>0</v>
      </c>
      <c r="BK79" s="171" t="n">
        <f aca="false">SUM(AX$42:AX79)</f>
        <v>0</v>
      </c>
      <c r="BL79" s="171" t="n">
        <f aca="false">SUM(AY$42:AY79)</f>
        <v>0</v>
      </c>
      <c r="BM79" s="171" t="n">
        <f aca="false">SUM(AZ$42:AZ79)</f>
        <v>0</v>
      </c>
      <c r="BN79" s="171" t="n">
        <f aca="false">SUM(BA$42:BA79)</f>
        <v>1</v>
      </c>
      <c r="BO79" s="171" t="n">
        <f aca="false">SUM(BB$42:BB79)</f>
        <v>0</v>
      </c>
      <c r="BP79" s="171" t="n">
        <f aca="false">SUM(BC$42:BC79)</f>
        <v>0</v>
      </c>
      <c r="BQ79" s="172" t="n">
        <f aca="false">COUNTIFS(database!$H$2:$H$182,$P79,database!$S$2:$S$182,BQ$41,database!$Z$2:$Z$182,"S")</f>
        <v>0</v>
      </c>
      <c r="BR79" s="172" t="n">
        <f aca="false">COUNTIFS(database!$H$2:$H$182,$P79,database!$S$2:$S$182,BR$41,database!$Z$2:$Z$182,"S")</f>
        <v>0</v>
      </c>
      <c r="BS79" s="172" t="n">
        <f aca="false">COUNTIFS(database!$H$2:$H$182,$P79,database!$S$2:$S$182,BS$41,database!$Z$2:$Z$182,"S")</f>
        <v>0</v>
      </c>
      <c r="BT79" s="172" t="n">
        <f aca="false">COUNTIFS(database!$H$2:$H$182,$P79,database!$S$2:$S$182,BT$41,database!$Z$2:$Z$182,"S")</f>
        <v>0</v>
      </c>
      <c r="BU79" s="172" t="n">
        <f aca="false">COUNTIFS(database!$H$2:$H$182,$P79,database!$S$2:$S$182,BU$41,database!$Z$2:$Z$182,"S")</f>
        <v>0</v>
      </c>
      <c r="BV79" s="172" t="n">
        <f aca="false">COUNTIFS(database!$H$2:$H$182,$P79,database!$S$2:$S$182,BV$41,database!$Z$2:$Z$182,"S")</f>
        <v>0</v>
      </c>
      <c r="BW79" s="172" t="n">
        <f aca="false">COUNTIFS(database!$H$2:$H$182,$P79,database!$S$2:$S$182,BW$41,database!$Z$2:$Z$182,"S")</f>
        <v>0</v>
      </c>
      <c r="BX79" s="172" t="n">
        <f aca="false">COUNTIFS(database!$H$2:$H$182,$P79,database!$S$2:$S$182,BX$41,database!$Z$2:$Z$182,"S")</f>
        <v>0</v>
      </c>
      <c r="BY79" s="172" t="n">
        <f aca="false">COUNTIFS(database!$H$2:$H$182,$P79,database!$S$2:$S$182,BY$41,database!$Z$2:$Z$182,"S")</f>
        <v>0</v>
      </c>
      <c r="BZ79" s="171" t="n">
        <f aca="false">SUM(BQ$42:BQ79)</f>
        <v>6</v>
      </c>
      <c r="CA79" s="171" t="n">
        <f aca="false">SUM(BR$42:BR79)</f>
        <v>17</v>
      </c>
      <c r="CB79" s="171" t="n">
        <f aca="false">SUM(BS$42:BS79)</f>
        <v>2</v>
      </c>
      <c r="CC79" s="171" t="n">
        <f aca="false">SUM(BT$42:BT79)</f>
        <v>19</v>
      </c>
      <c r="CD79" s="171" t="n">
        <f aca="false">SUM(BU$42:BU79)</f>
        <v>3</v>
      </c>
      <c r="CE79" s="171" t="n">
        <f aca="false">SUM(BV$42:BV79)</f>
        <v>6</v>
      </c>
      <c r="CF79" s="171" t="n">
        <f aca="false">SUM(BW$42:BW79)</f>
        <v>6</v>
      </c>
      <c r="CG79" s="171" t="n">
        <f aca="false">SUM(BX$42:BX79)</f>
        <v>6</v>
      </c>
      <c r="CH79" s="171" t="n">
        <f aca="false">SUM(BY$42:BY79)</f>
        <v>3</v>
      </c>
    </row>
    <row r="80" customFormat="false" ht="15.75" hidden="false" customHeight="true" outlineLevel="0" collapsed="false">
      <c r="A80" s="166"/>
      <c r="B80" s="166" t="n">
        <v>1996</v>
      </c>
      <c r="C80" s="166" t="n">
        <f aca="false">COUNTIF(database!$H$2:$H$182,B80)</f>
        <v>0</v>
      </c>
      <c r="D80" s="166" t="n">
        <f aca="false">COUNTIFS(database!$H$2:$H$182,$B80,database!$U$2:$U$182,D$41)</f>
        <v>0</v>
      </c>
      <c r="E80" s="166" t="n">
        <f aca="false">COUNTIFS(database!$H$2:$H$182,$B80,database!$U$2:$U$182,E$41)</f>
        <v>0</v>
      </c>
      <c r="F80" s="166" t="n">
        <f aca="false">COUNTIFS(database!$H$2:$H$182,$B80,database!$U$2:$U$182,F$41)</f>
        <v>0</v>
      </c>
      <c r="G80" s="166" t="n">
        <f aca="false">COUNTIFS(database!$H$2:$H$182,$B80,database!$U$2:$U$182,G$41)</f>
        <v>0</v>
      </c>
      <c r="H80" s="166" t="n">
        <f aca="false">SUM(D$42:D80)</f>
        <v>60</v>
      </c>
      <c r="I80" s="166" t="n">
        <f aca="false">SUM(E$42:E80)</f>
        <v>8</v>
      </c>
      <c r="J80" s="166" t="n">
        <f aca="false">SUM(F$42:F80)</f>
        <v>77</v>
      </c>
      <c r="K80" s="166"/>
      <c r="L80" s="166" t="n">
        <f aca="false">SUM(G$42:G80)</f>
        <v>0</v>
      </c>
      <c r="M80" s="166"/>
      <c r="N80" s="166"/>
      <c r="O80" s="166"/>
      <c r="P80" s="166" t="n">
        <v>1996</v>
      </c>
      <c r="Q80" s="166" t="n">
        <f aca="false">COUNTIFS(database!$H$2:$H$182,$P80,database!$S$2:$S$182,Q$41)</f>
        <v>0</v>
      </c>
      <c r="R80" s="166" t="n">
        <f aca="false">COUNTIFS(database!$H$2:$H$182,$P80,database!$S$2:$S$182,R$41)</f>
        <v>0</v>
      </c>
      <c r="S80" s="166" t="n">
        <f aca="false">COUNTIFS(database!$H$2:$H$182,$P80,database!$S$2:$S$182,S$41)</f>
        <v>0</v>
      </c>
      <c r="T80" s="166" t="n">
        <f aca="false">COUNTIFS(database!$H$2:$H$182,$P80,database!$S$2:$S$182,T$41)</f>
        <v>0</v>
      </c>
      <c r="U80" s="166" t="n">
        <f aca="false">COUNTIFS(database!$H$2:$H$182,$P80,database!$S$2:$S$182,U$41)</f>
        <v>0</v>
      </c>
      <c r="V80" s="166" t="n">
        <f aca="false">COUNTIFS(database!$H$2:$H$182,$P80,database!$S$2:$S$182,V$41)</f>
        <v>0</v>
      </c>
      <c r="W80" s="166" t="n">
        <f aca="false">COUNTIFS(database!$H$2:$H$182,$P80,database!$S$2:$S$182,W$41)</f>
        <v>0</v>
      </c>
      <c r="X80" s="166" t="n">
        <f aca="false">COUNTIFS(database!$H$2:$H$182,$P80,database!$S$2:$S$182,X$41)</f>
        <v>0</v>
      </c>
      <c r="Y80" s="166" t="n">
        <f aca="false">COUNTIFS(database!$H$2:$H$182,$P80,database!$S$2:$S$182,Y$41)</f>
        <v>0</v>
      </c>
      <c r="Z80" s="166" t="n">
        <f aca="false">COUNTIFS(database!$H$2:$H$182,$P80,database!$S$2:$S$182,Z$41)</f>
        <v>0</v>
      </c>
      <c r="AA80" s="166" t="n">
        <f aca="false">COUNTIFS(database!$H$2:$H$182,$P80,database!$S$2:$S$182,AA$41)</f>
        <v>0</v>
      </c>
      <c r="AB80" s="166" t="n">
        <f aca="false">COUNTIFS(database!$H$2:$H$182,$P80,database!$S$2:$S$182,AB$41)</f>
        <v>0</v>
      </c>
      <c r="AC80" s="166" t="n">
        <f aca="false">COUNTIFS(database!$H$2:$H$182,$P80,database!$S$2:$S$182,AC$41)</f>
        <v>0</v>
      </c>
      <c r="AD80" s="173" t="n">
        <f aca="false">SUM(Q$42:Q80)</f>
        <v>13</v>
      </c>
      <c r="AE80" s="173" t="n">
        <f aca="false">SUM(R$42:R80)</f>
        <v>38</v>
      </c>
      <c r="AF80" s="173" t="n">
        <f aca="false">SUM(S$42:S80)</f>
        <v>3</v>
      </c>
      <c r="AG80" s="173" t="n">
        <f aca="false">SUM(T$42:T80)</f>
        <v>36</v>
      </c>
      <c r="AH80" s="173" t="n">
        <f aca="false">SUM(U$42:U80)</f>
        <v>0</v>
      </c>
      <c r="AI80" s="173" t="n">
        <f aca="false">SUM(V$42:V80)</f>
        <v>12</v>
      </c>
      <c r="AJ80" s="173" t="n">
        <f aca="false">SUM(W$42:W80)</f>
        <v>0</v>
      </c>
      <c r="AK80" s="173" t="n">
        <f aca="false">SUM(X$42:X80)</f>
        <v>10</v>
      </c>
      <c r="AL80" s="173" t="n">
        <f aca="false">SUM(Y$42:Y80)</f>
        <v>10</v>
      </c>
      <c r="AM80" s="173" t="n">
        <f aca="false">SUM(Z$42:Z80)</f>
        <v>8</v>
      </c>
      <c r="AN80" s="173" t="n">
        <f aca="false">SUM(AA$42:AA80)</f>
        <v>8</v>
      </c>
      <c r="AO80" s="173" t="n">
        <f aca="false">SUM(AB$42:AB80)</f>
        <v>3</v>
      </c>
      <c r="AP80" s="173" t="n">
        <f aca="false">SUM(AC$42:AC80)</f>
        <v>4</v>
      </c>
      <c r="AQ80" s="170" t="n">
        <f aca="false">COUNTIFS(database!$H$2:$H$182,$P80,database!$S$2:$S$182,AQ$41,database!$Z$2:$Z$182,"O")</f>
        <v>0</v>
      </c>
      <c r="AR80" s="170" t="n">
        <f aca="false">COUNTIFS(database!$H$2:$H$182,$P80,database!$S$2:$S$182,AR$41,database!$Z$2:$Z$182,"O")</f>
        <v>0</v>
      </c>
      <c r="AS80" s="170" t="n">
        <f aca="false">COUNTIFS(database!$H$2:$H$182,$P80,database!$S$2:$S$182,AS$41,database!$Z$2:$Z$182,"O")</f>
        <v>0</v>
      </c>
      <c r="AT80" s="170" t="n">
        <f aca="false">COUNTIFS(database!$H$2:$H$182,$P80,database!$S$2:$S$182,AT$41,database!$Z$2:$Z$182,"O")</f>
        <v>0</v>
      </c>
      <c r="AU80" s="170" t="n">
        <f aca="false">COUNTIFS(database!$H$2:$H$182,$P80,database!$S$2:$S$182,AU$41,database!$Z$2:$Z$182,"O")</f>
        <v>0</v>
      </c>
      <c r="AV80" s="170" t="n">
        <f aca="false">COUNTIFS(database!$H$2:$H$182,$P80,database!$S$2:$S$182,AV$41,database!$Z$2:$Z$182,"O")</f>
        <v>0</v>
      </c>
      <c r="AW80" s="170" t="n">
        <f aca="false">COUNTIFS(database!$H$2:$H$182,$P80,database!$S$2:$S$182,AW$41,database!$Z$2:$Z$182,"O")</f>
        <v>0</v>
      </c>
      <c r="AX80" s="170" t="n">
        <f aca="false">COUNTIFS(database!$H$2:$H$182,$P80,database!$S$2:$S$182,AX$41,database!$Z$2:$Z$182,"O")</f>
        <v>0</v>
      </c>
      <c r="AY80" s="170" t="n">
        <f aca="false">COUNTIFS(database!$H$2:$H$182,$P80,database!$S$2:$S$182,AY$41,database!$Z$2:$Z$182,"O")</f>
        <v>0</v>
      </c>
      <c r="AZ80" s="170" t="n">
        <f aca="false">COUNTIFS(database!$H$2:$H$182,$P80,database!$S$2:$S$182,AZ$41,database!$Z$2:$Z$182,"O")</f>
        <v>0</v>
      </c>
      <c r="BA80" s="170" t="n">
        <f aca="false">COUNTIFS(database!$H$2:$H$182,$P80,database!$S$2:$S$182,BA$41,database!$Z$2:$Z$182,"O")</f>
        <v>0</v>
      </c>
      <c r="BB80" s="170" t="n">
        <f aca="false">COUNTIFS(database!$H$2:$H$182,$P80,database!$S$2:$S$182,BB$41,database!$Z$2:$Z$182,"O")</f>
        <v>0</v>
      </c>
      <c r="BC80" s="170" t="n">
        <f aca="false">COUNTIFS(database!$H$2:$H$182,$P80,database!$S$2:$S$182,BC$41,database!$Z$2:$Z$182,"O")</f>
        <v>0</v>
      </c>
      <c r="BD80" s="171" t="n">
        <f aca="false">SUM(AQ$42:AQ80)</f>
        <v>0</v>
      </c>
      <c r="BE80" s="171" t="n">
        <f aca="false">SUM(AR$42:AR80)</f>
        <v>0</v>
      </c>
      <c r="BF80" s="171" t="n">
        <f aca="false">SUM(AS$42:AS80)</f>
        <v>0</v>
      </c>
      <c r="BG80" s="171" t="n">
        <f aca="false">SUM(AT$42:AT80)</f>
        <v>1</v>
      </c>
      <c r="BH80" s="171" t="n">
        <f aca="false">SUM(AU$42:AU80)</f>
        <v>0</v>
      </c>
      <c r="BI80" s="171" t="n">
        <f aca="false">SUM(AV$42:AV80)</f>
        <v>0</v>
      </c>
      <c r="BJ80" s="171" t="n">
        <f aca="false">SUM(AW$42:AW80)</f>
        <v>0</v>
      </c>
      <c r="BK80" s="171" t="n">
        <f aca="false">SUM(AX$42:AX80)</f>
        <v>0</v>
      </c>
      <c r="BL80" s="171" t="n">
        <f aca="false">SUM(AY$42:AY80)</f>
        <v>0</v>
      </c>
      <c r="BM80" s="171" t="n">
        <f aca="false">SUM(AZ$42:AZ80)</f>
        <v>0</v>
      </c>
      <c r="BN80" s="171" t="n">
        <f aca="false">SUM(BA$42:BA80)</f>
        <v>1</v>
      </c>
      <c r="BO80" s="171" t="n">
        <f aca="false">SUM(BB$42:BB80)</f>
        <v>0</v>
      </c>
      <c r="BP80" s="171" t="n">
        <f aca="false">SUM(BC$42:BC80)</f>
        <v>0</v>
      </c>
      <c r="BQ80" s="172" t="n">
        <f aca="false">COUNTIFS(database!$H$2:$H$182,$P80,database!$S$2:$S$182,BQ$41,database!$Z$2:$Z$182,"S")</f>
        <v>0</v>
      </c>
      <c r="BR80" s="172" t="n">
        <f aca="false">COUNTIFS(database!$H$2:$H$182,$P80,database!$S$2:$S$182,BR$41,database!$Z$2:$Z$182,"S")</f>
        <v>0</v>
      </c>
      <c r="BS80" s="172" t="n">
        <f aca="false">COUNTIFS(database!$H$2:$H$182,$P80,database!$S$2:$S$182,BS$41,database!$Z$2:$Z$182,"S")</f>
        <v>0</v>
      </c>
      <c r="BT80" s="172" t="n">
        <f aca="false">COUNTIFS(database!$H$2:$H$182,$P80,database!$S$2:$S$182,BT$41,database!$Z$2:$Z$182,"S")</f>
        <v>0</v>
      </c>
      <c r="BU80" s="172" t="n">
        <f aca="false">COUNTIFS(database!$H$2:$H$182,$P80,database!$S$2:$S$182,BU$41,database!$Z$2:$Z$182,"S")</f>
        <v>0</v>
      </c>
      <c r="BV80" s="172" t="n">
        <f aca="false">COUNTIFS(database!$H$2:$H$182,$P80,database!$S$2:$S$182,BV$41,database!$Z$2:$Z$182,"S")</f>
        <v>0</v>
      </c>
      <c r="BW80" s="172" t="n">
        <f aca="false">COUNTIFS(database!$H$2:$H$182,$P80,database!$S$2:$S$182,BW$41,database!$Z$2:$Z$182,"S")</f>
        <v>0</v>
      </c>
      <c r="BX80" s="172" t="n">
        <f aca="false">COUNTIFS(database!$H$2:$H$182,$P80,database!$S$2:$S$182,BX$41,database!$Z$2:$Z$182,"S")</f>
        <v>0</v>
      </c>
      <c r="BY80" s="172" t="n">
        <f aca="false">COUNTIFS(database!$H$2:$H$182,$P80,database!$S$2:$S$182,BY$41,database!$Z$2:$Z$182,"S")</f>
        <v>0</v>
      </c>
      <c r="BZ80" s="171" t="n">
        <f aca="false">SUM(BQ$42:BQ80)</f>
        <v>6</v>
      </c>
      <c r="CA80" s="171" t="n">
        <f aca="false">SUM(BR$42:BR80)</f>
        <v>17</v>
      </c>
      <c r="CB80" s="171" t="n">
        <f aca="false">SUM(BS$42:BS80)</f>
        <v>2</v>
      </c>
      <c r="CC80" s="171" t="n">
        <f aca="false">SUM(BT$42:BT80)</f>
        <v>19</v>
      </c>
      <c r="CD80" s="171" t="n">
        <f aca="false">SUM(BU$42:BU80)</f>
        <v>3</v>
      </c>
      <c r="CE80" s="171" t="n">
        <f aca="false">SUM(BV$42:BV80)</f>
        <v>6</v>
      </c>
      <c r="CF80" s="171" t="n">
        <f aca="false">SUM(BW$42:BW80)</f>
        <v>6</v>
      </c>
      <c r="CG80" s="171" t="n">
        <f aca="false">SUM(BX$42:BX80)</f>
        <v>6</v>
      </c>
      <c r="CH80" s="171" t="n">
        <f aca="false">SUM(BY$42:BY80)</f>
        <v>3</v>
      </c>
    </row>
    <row r="81" customFormat="false" ht="15.75" hidden="false" customHeight="true" outlineLevel="0" collapsed="false">
      <c r="A81" s="166"/>
      <c r="B81" s="166" t="n">
        <v>1997</v>
      </c>
      <c r="C81" s="166" t="n">
        <f aca="false">COUNTIF(database!$H$2:$H$182,B81)</f>
        <v>0</v>
      </c>
      <c r="D81" s="166" t="n">
        <f aca="false">COUNTIFS(database!$H$2:$H$182,$B81,database!$U$2:$U$182,D$41)</f>
        <v>0</v>
      </c>
      <c r="E81" s="166" t="n">
        <f aca="false">COUNTIFS(database!$H$2:$H$182,$B81,database!$U$2:$U$182,E$41)</f>
        <v>0</v>
      </c>
      <c r="F81" s="166" t="n">
        <f aca="false">COUNTIFS(database!$H$2:$H$182,$B81,database!$U$2:$U$182,F$41)</f>
        <v>0</v>
      </c>
      <c r="G81" s="166" t="n">
        <f aca="false">COUNTIFS(database!$H$2:$H$182,$B81,database!$U$2:$U$182,G$41)</f>
        <v>0</v>
      </c>
      <c r="H81" s="166" t="n">
        <f aca="false">SUM(D$42:D81)</f>
        <v>60</v>
      </c>
      <c r="I81" s="166" t="n">
        <f aca="false">SUM(E$42:E81)</f>
        <v>8</v>
      </c>
      <c r="J81" s="166" t="n">
        <f aca="false">SUM(F$42:F81)</f>
        <v>77</v>
      </c>
      <c r="K81" s="166"/>
      <c r="L81" s="166" t="n">
        <f aca="false">SUM(G$42:G81)</f>
        <v>0</v>
      </c>
      <c r="M81" s="166"/>
      <c r="N81" s="166"/>
      <c r="O81" s="166"/>
      <c r="P81" s="166" t="n">
        <v>1997</v>
      </c>
      <c r="Q81" s="166" t="n">
        <f aca="false">COUNTIFS(database!$H$2:$H$182,$P81,database!$S$2:$S$182,Q$41)</f>
        <v>0</v>
      </c>
      <c r="R81" s="166" t="n">
        <f aca="false">COUNTIFS(database!$H$2:$H$182,$P81,database!$S$2:$S$182,R$41)</f>
        <v>0</v>
      </c>
      <c r="S81" s="166" t="n">
        <f aca="false">COUNTIFS(database!$H$2:$H$182,$P81,database!$S$2:$S$182,S$41)</f>
        <v>0</v>
      </c>
      <c r="T81" s="166" t="n">
        <f aca="false">COUNTIFS(database!$H$2:$H$182,$P81,database!$S$2:$S$182,T$41)</f>
        <v>0</v>
      </c>
      <c r="U81" s="166" t="n">
        <f aca="false">COUNTIFS(database!$H$2:$H$182,$P81,database!$S$2:$S$182,U$41)</f>
        <v>0</v>
      </c>
      <c r="V81" s="166" t="n">
        <f aca="false">COUNTIFS(database!$H$2:$H$182,$P81,database!$S$2:$S$182,V$41)</f>
        <v>0</v>
      </c>
      <c r="W81" s="166" t="n">
        <f aca="false">COUNTIFS(database!$H$2:$H$182,$P81,database!$S$2:$S$182,W$41)</f>
        <v>0</v>
      </c>
      <c r="X81" s="166" t="n">
        <f aca="false">COUNTIFS(database!$H$2:$H$182,$P81,database!$S$2:$S$182,X$41)</f>
        <v>0</v>
      </c>
      <c r="Y81" s="166" t="n">
        <f aca="false">COUNTIFS(database!$H$2:$H$182,$P81,database!$S$2:$S$182,Y$41)</f>
        <v>0</v>
      </c>
      <c r="Z81" s="166" t="n">
        <f aca="false">COUNTIFS(database!$H$2:$H$182,$P81,database!$S$2:$S$182,Z$41)</f>
        <v>0</v>
      </c>
      <c r="AA81" s="166" t="n">
        <f aca="false">COUNTIFS(database!$H$2:$H$182,$P81,database!$S$2:$S$182,AA$41)</f>
        <v>0</v>
      </c>
      <c r="AB81" s="166" t="n">
        <f aca="false">COUNTIFS(database!$H$2:$H$182,$P81,database!$S$2:$S$182,AB$41)</f>
        <v>0</v>
      </c>
      <c r="AC81" s="166" t="n">
        <f aca="false">COUNTIFS(database!$H$2:$H$182,$P81,database!$S$2:$S$182,AC$41)</f>
        <v>0</v>
      </c>
      <c r="AD81" s="173" t="n">
        <f aca="false">SUM(Q$42:Q81)</f>
        <v>13</v>
      </c>
      <c r="AE81" s="173" t="n">
        <f aca="false">SUM(R$42:R81)</f>
        <v>38</v>
      </c>
      <c r="AF81" s="173" t="n">
        <f aca="false">SUM(S$42:S81)</f>
        <v>3</v>
      </c>
      <c r="AG81" s="173" t="n">
        <f aca="false">SUM(T$42:T81)</f>
        <v>36</v>
      </c>
      <c r="AH81" s="173" t="n">
        <f aca="false">SUM(U$42:U81)</f>
        <v>0</v>
      </c>
      <c r="AI81" s="173" t="n">
        <f aca="false">SUM(V$42:V81)</f>
        <v>12</v>
      </c>
      <c r="AJ81" s="173" t="n">
        <f aca="false">SUM(W$42:W81)</f>
        <v>0</v>
      </c>
      <c r="AK81" s="173" t="n">
        <f aca="false">SUM(X$42:X81)</f>
        <v>10</v>
      </c>
      <c r="AL81" s="173" t="n">
        <f aca="false">SUM(Y$42:Y81)</f>
        <v>10</v>
      </c>
      <c r="AM81" s="173" t="n">
        <f aca="false">SUM(Z$42:Z81)</f>
        <v>8</v>
      </c>
      <c r="AN81" s="173" t="n">
        <f aca="false">SUM(AA$42:AA81)</f>
        <v>8</v>
      </c>
      <c r="AO81" s="173" t="n">
        <f aca="false">SUM(AB$42:AB81)</f>
        <v>3</v>
      </c>
      <c r="AP81" s="173" t="n">
        <f aca="false">SUM(AC$42:AC81)</f>
        <v>4</v>
      </c>
      <c r="AQ81" s="170" t="n">
        <f aca="false">COUNTIFS(database!$H$2:$H$182,$P81,database!$S$2:$S$182,AQ$41,database!$Z$2:$Z$182,"O")</f>
        <v>0</v>
      </c>
      <c r="AR81" s="170" t="n">
        <f aca="false">COUNTIFS(database!$H$2:$H$182,$P81,database!$S$2:$S$182,AR$41,database!$Z$2:$Z$182,"O")</f>
        <v>0</v>
      </c>
      <c r="AS81" s="170" t="n">
        <f aca="false">COUNTIFS(database!$H$2:$H$182,$P81,database!$S$2:$S$182,AS$41,database!$Z$2:$Z$182,"O")</f>
        <v>0</v>
      </c>
      <c r="AT81" s="170" t="n">
        <f aca="false">COUNTIFS(database!$H$2:$H$182,$P81,database!$S$2:$S$182,AT$41,database!$Z$2:$Z$182,"O")</f>
        <v>0</v>
      </c>
      <c r="AU81" s="170" t="n">
        <f aca="false">COUNTIFS(database!$H$2:$H$182,$P81,database!$S$2:$S$182,AU$41,database!$Z$2:$Z$182,"O")</f>
        <v>0</v>
      </c>
      <c r="AV81" s="170" t="n">
        <f aca="false">COUNTIFS(database!$H$2:$H$182,$P81,database!$S$2:$S$182,AV$41,database!$Z$2:$Z$182,"O")</f>
        <v>0</v>
      </c>
      <c r="AW81" s="170" t="n">
        <f aca="false">COUNTIFS(database!$H$2:$H$182,$P81,database!$S$2:$S$182,AW$41,database!$Z$2:$Z$182,"O")</f>
        <v>0</v>
      </c>
      <c r="AX81" s="170" t="n">
        <f aca="false">COUNTIFS(database!$H$2:$H$182,$P81,database!$S$2:$S$182,AX$41,database!$Z$2:$Z$182,"O")</f>
        <v>0</v>
      </c>
      <c r="AY81" s="170" t="n">
        <f aca="false">COUNTIFS(database!$H$2:$H$182,$P81,database!$S$2:$S$182,AY$41,database!$Z$2:$Z$182,"O")</f>
        <v>0</v>
      </c>
      <c r="AZ81" s="170" t="n">
        <f aca="false">COUNTIFS(database!$H$2:$H$182,$P81,database!$S$2:$S$182,AZ$41,database!$Z$2:$Z$182,"O")</f>
        <v>0</v>
      </c>
      <c r="BA81" s="170" t="n">
        <f aca="false">COUNTIFS(database!$H$2:$H$182,$P81,database!$S$2:$S$182,BA$41,database!$Z$2:$Z$182,"O")</f>
        <v>0</v>
      </c>
      <c r="BB81" s="170" t="n">
        <f aca="false">COUNTIFS(database!$H$2:$H$182,$P81,database!$S$2:$S$182,BB$41,database!$Z$2:$Z$182,"O")</f>
        <v>0</v>
      </c>
      <c r="BC81" s="170" t="n">
        <f aca="false">COUNTIFS(database!$H$2:$H$182,$P81,database!$S$2:$S$182,BC$41,database!$Z$2:$Z$182,"O")</f>
        <v>0</v>
      </c>
      <c r="BD81" s="171" t="n">
        <f aca="false">SUM(AQ$42:AQ81)</f>
        <v>0</v>
      </c>
      <c r="BE81" s="171" t="n">
        <f aca="false">SUM(AR$42:AR81)</f>
        <v>0</v>
      </c>
      <c r="BF81" s="171" t="n">
        <f aca="false">SUM(AS$42:AS81)</f>
        <v>0</v>
      </c>
      <c r="BG81" s="171" t="n">
        <f aca="false">SUM(AT$42:AT81)</f>
        <v>1</v>
      </c>
      <c r="BH81" s="171" t="n">
        <f aca="false">SUM(AU$42:AU81)</f>
        <v>0</v>
      </c>
      <c r="BI81" s="171" t="n">
        <f aca="false">SUM(AV$42:AV81)</f>
        <v>0</v>
      </c>
      <c r="BJ81" s="171" t="n">
        <f aca="false">SUM(AW$42:AW81)</f>
        <v>0</v>
      </c>
      <c r="BK81" s="171" t="n">
        <f aca="false">SUM(AX$42:AX81)</f>
        <v>0</v>
      </c>
      <c r="BL81" s="171" t="n">
        <f aca="false">SUM(AY$42:AY81)</f>
        <v>0</v>
      </c>
      <c r="BM81" s="171" t="n">
        <f aca="false">SUM(AZ$42:AZ81)</f>
        <v>0</v>
      </c>
      <c r="BN81" s="171" t="n">
        <f aca="false">SUM(BA$42:BA81)</f>
        <v>1</v>
      </c>
      <c r="BO81" s="171" t="n">
        <f aca="false">SUM(BB$42:BB81)</f>
        <v>0</v>
      </c>
      <c r="BP81" s="171" t="n">
        <f aca="false">SUM(BC$42:BC81)</f>
        <v>0</v>
      </c>
      <c r="BQ81" s="172" t="n">
        <f aca="false">COUNTIFS(database!$H$2:$H$182,$P81,database!$S$2:$S$182,BQ$41,database!$Z$2:$Z$182,"S")</f>
        <v>0</v>
      </c>
      <c r="BR81" s="172" t="n">
        <f aca="false">COUNTIFS(database!$H$2:$H$182,$P81,database!$S$2:$S$182,BR$41,database!$Z$2:$Z$182,"S")</f>
        <v>0</v>
      </c>
      <c r="BS81" s="172" t="n">
        <f aca="false">COUNTIFS(database!$H$2:$H$182,$P81,database!$S$2:$S$182,BS$41,database!$Z$2:$Z$182,"S")</f>
        <v>0</v>
      </c>
      <c r="BT81" s="172" t="n">
        <f aca="false">COUNTIFS(database!$H$2:$H$182,$P81,database!$S$2:$S$182,BT$41,database!$Z$2:$Z$182,"S")</f>
        <v>0</v>
      </c>
      <c r="BU81" s="172" t="n">
        <f aca="false">COUNTIFS(database!$H$2:$H$182,$P81,database!$S$2:$S$182,BU$41,database!$Z$2:$Z$182,"S")</f>
        <v>0</v>
      </c>
      <c r="BV81" s="172" t="n">
        <f aca="false">COUNTIFS(database!$H$2:$H$182,$P81,database!$S$2:$S$182,BV$41,database!$Z$2:$Z$182,"S")</f>
        <v>0</v>
      </c>
      <c r="BW81" s="172" t="n">
        <f aca="false">COUNTIFS(database!$H$2:$H$182,$P81,database!$S$2:$S$182,BW$41,database!$Z$2:$Z$182,"S")</f>
        <v>0</v>
      </c>
      <c r="BX81" s="172" t="n">
        <f aca="false">COUNTIFS(database!$H$2:$H$182,$P81,database!$S$2:$S$182,BX$41,database!$Z$2:$Z$182,"S")</f>
        <v>0</v>
      </c>
      <c r="BY81" s="172" t="n">
        <f aca="false">COUNTIFS(database!$H$2:$H$182,$P81,database!$S$2:$S$182,BY$41,database!$Z$2:$Z$182,"S")</f>
        <v>0</v>
      </c>
      <c r="BZ81" s="171" t="n">
        <f aca="false">SUM(BQ$42:BQ81)</f>
        <v>6</v>
      </c>
      <c r="CA81" s="171" t="n">
        <f aca="false">SUM(BR$42:BR81)</f>
        <v>17</v>
      </c>
      <c r="CB81" s="171" t="n">
        <f aca="false">SUM(BS$42:BS81)</f>
        <v>2</v>
      </c>
      <c r="CC81" s="171" t="n">
        <f aca="false">SUM(BT$42:BT81)</f>
        <v>19</v>
      </c>
      <c r="CD81" s="171" t="n">
        <f aca="false">SUM(BU$42:BU81)</f>
        <v>3</v>
      </c>
      <c r="CE81" s="171" t="n">
        <f aca="false">SUM(BV$42:BV81)</f>
        <v>6</v>
      </c>
      <c r="CF81" s="171" t="n">
        <f aca="false">SUM(BW$42:BW81)</f>
        <v>6</v>
      </c>
      <c r="CG81" s="171" t="n">
        <f aca="false">SUM(BX$42:BX81)</f>
        <v>6</v>
      </c>
      <c r="CH81" s="171" t="n">
        <f aca="false">SUM(BY$42:BY81)</f>
        <v>3</v>
      </c>
    </row>
    <row r="82" customFormat="false" ht="15.75" hidden="false" customHeight="true" outlineLevel="0" collapsed="false">
      <c r="A82" s="166"/>
      <c r="B82" s="166" t="n">
        <v>1998</v>
      </c>
      <c r="C82" s="166" t="n">
        <f aca="false">COUNTIF(database!$H$2:$H$182,B82)</f>
        <v>2</v>
      </c>
      <c r="D82" s="166" t="n">
        <f aca="false">COUNTIFS(database!$H$2:$H$182,$B82,database!$U$2:$U$182,D$41)</f>
        <v>0</v>
      </c>
      <c r="E82" s="166" t="n">
        <f aca="false">COUNTIFS(database!$H$2:$H$182,$B82,database!$U$2:$U$182,E$41)</f>
        <v>0</v>
      </c>
      <c r="F82" s="166" t="n">
        <f aca="false">COUNTIFS(database!$H$2:$H$182,$B82,database!$U$2:$U$182,F$41)</f>
        <v>2</v>
      </c>
      <c r="G82" s="166" t="n">
        <f aca="false">COUNTIFS(database!$H$2:$H$182,$B82,database!$U$2:$U$182,G$41)</f>
        <v>0</v>
      </c>
      <c r="H82" s="166" t="n">
        <f aca="false">SUM(D$42:D82)</f>
        <v>60</v>
      </c>
      <c r="I82" s="166" t="n">
        <f aca="false">SUM(E$42:E82)</f>
        <v>8</v>
      </c>
      <c r="J82" s="166" t="n">
        <f aca="false">SUM(F$42:F82)</f>
        <v>79</v>
      </c>
      <c r="K82" s="166"/>
      <c r="L82" s="166" t="n">
        <f aca="false">SUM(G$42:G82)</f>
        <v>0</v>
      </c>
      <c r="M82" s="166"/>
      <c r="N82" s="166"/>
      <c r="O82" s="166"/>
      <c r="P82" s="166" t="n">
        <v>1998</v>
      </c>
      <c r="Q82" s="166" t="n">
        <f aca="false">COUNTIFS(database!$H$2:$H$182,$P82,database!$S$2:$S$182,Q$41)</f>
        <v>0</v>
      </c>
      <c r="R82" s="166" t="n">
        <f aca="false">COUNTIFS(database!$H$2:$H$182,$P82,database!$S$2:$S$182,R$41)</f>
        <v>1</v>
      </c>
      <c r="S82" s="166" t="n">
        <f aca="false">COUNTIFS(database!$H$2:$H$182,$P82,database!$S$2:$S$182,S$41)</f>
        <v>0</v>
      </c>
      <c r="T82" s="166" t="n">
        <f aca="false">COUNTIFS(database!$H$2:$H$182,$P82,database!$S$2:$S$182,T$41)</f>
        <v>0</v>
      </c>
      <c r="U82" s="166" t="n">
        <f aca="false">COUNTIFS(database!$H$2:$H$182,$P82,database!$S$2:$S$182,U$41)</f>
        <v>0</v>
      </c>
      <c r="V82" s="166" t="n">
        <f aca="false">COUNTIFS(database!$H$2:$H$182,$P82,database!$S$2:$S$182,V$41)</f>
        <v>0</v>
      </c>
      <c r="W82" s="166" t="n">
        <f aca="false">COUNTIFS(database!$H$2:$H$182,$P82,database!$S$2:$S$182,W$41)</f>
        <v>0</v>
      </c>
      <c r="X82" s="166" t="n">
        <f aca="false">COUNTIFS(database!$H$2:$H$182,$P82,database!$S$2:$S$182,X$41)</f>
        <v>1</v>
      </c>
      <c r="Y82" s="166" t="n">
        <f aca="false">COUNTIFS(database!$H$2:$H$182,$P82,database!$S$2:$S$182,Y$41)</f>
        <v>0</v>
      </c>
      <c r="Z82" s="166" t="n">
        <f aca="false">COUNTIFS(database!$H$2:$H$182,$P82,database!$S$2:$S$182,Z$41)</f>
        <v>0</v>
      </c>
      <c r="AA82" s="166" t="n">
        <f aca="false">COUNTIFS(database!$H$2:$H$182,$P82,database!$S$2:$S$182,AA$41)</f>
        <v>0</v>
      </c>
      <c r="AB82" s="166" t="n">
        <f aca="false">COUNTIFS(database!$H$2:$H$182,$P82,database!$S$2:$S$182,AB$41)</f>
        <v>0</v>
      </c>
      <c r="AC82" s="166" t="n">
        <f aca="false">COUNTIFS(database!$H$2:$H$182,$P82,database!$S$2:$S$182,AC$41)</f>
        <v>0</v>
      </c>
      <c r="AD82" s="173" t="n">
        <f aca="false">SUM(Q$42:Q82)</f>
        <v>13</v>
      </c>
      <c r="AE82" s="173" t="n">
        <f aca="false">SUM(R$42:R82)</f>
        <v>39</v>
      </c>
      <c r="AF82" s="173" t="n">
        <f aca="false">SUM(S$42:S82)</f>
        <v>3</v>
      </c>
      <c r="AG82" s="173" t="n">
        <f aca="false">SUM(T$42:T82)</f>
        <v>36</v>
      </c>
      <c r="AH82" s="173" t="n">
        <f aca="false">SUM(U$42:U82)</f>
        <v>0</v>
      </c>
      <c r="AI82" s="173" t="n">
        <f aca="false">SUM(V$42:V82)</f>
        <v>12</v>
      </c>
      <c r="AJ82" s="173" t="n">
        <f aca="false">SUM(W$42:W82)</f>
        <v>0</v>
      </c>
      <c r="AK82" s="173" t="n">
        <f aca="false">SUM(X$42:X82)</f>
        <v>11</v>
      </c>
      <c r="AL82" s="173" t="n">
        <f aca="false">SUM(Y$42:Y82)</f>
        <v>10</v>
      </c>
      <c r="AM82" s="173" t="n">
        <f aca="false">SUM(Z$42:Z82)</f>
        <v>8</v>
      </c>
      <c r="AN82" s="173" t="n">
        <f aca="false">SUM(AA$42:AA82)</f>
        <v>8</v>
      </c>
      <c r="AO82" s="173" t="n">
        <f aca="false">SUM(AB$42:AB82)</f>
        <v>3</v>
      </c>
      <c r="AP82" s="173" t="n">
        <f aca="false">SUM(AC$42:AC82)</f>
        <v>4</v>
      </c>
      <c r="AQ82" s="170" t="n">
        <f aca="false">COUNTIFS(database!$H$2:$H$182,$P82,database!$S$2:$S$182,AQ$41,database!$Z$2:$Z$182,"O")</f>
        <v>0</v>
      </c>
      <c r="AR82" s="170" t="n">
        <f aca="false">COUNTIFS(database!$H$2:$H$182,$P82,database!$S$2:$S$182,AR$41,database!$Z$2:$Z$182,"O")</f>
        <v>0</v>
      </c>
      <c r="AS82" s="170" t="n">
        <f aca="false">COUNTIFS(database!$H$2:$H$182,$P82,database!$S$2:$S$182,AS$41,database!$Z$2:$Z$182,"O")</f>
        <v>0</v>
      </c>
      <c r="AT82" s="170" t="n">
        <f aca="false">COUNTIFS(database!$H$2:$H$182,$P82,database!$S$2:$S$182,AT$41,database!$Z$2:$Z$182,"O")</f>
        <v>0</v>
      </c>
      <c r="AU82" s="170" t="n">
        <f aca="false">COUNTIFS(database!$H$2:$H$182,$P82,database!$S$2:$S$182,AU$41,database!$Z$2:$Z$182,"O")</f>
        <v>0</v>
      </c>
      <c r="AV82" s="170" t="n">
        <f aca="false">COUNTIFS(database!$H$2:$H$182,$P82,database!$S$2:$S$182,AV$41,database!$Z$2:$Z$182,"O")</f>
        <v>0</v>
      </c>
      <c r="AW82" s="170" t="n">
        <f aca="false">COUNTIFS(database!$H$2:$H$182,$P82,database!$S$2:$S$182,AW$41,database!$Z$2:$Z$182,"O")</f>
        <v>0</v>
      </c>
      <c r="AX82" s="170" t="n">
        <f aca="false">COUNTIFS(database!$H$2:$H$182,$P82,database!$S$2:$S$182,AX$41,database!$Z$2:$Z$182,"O")</f>
        <v>0</v>
      </c>
      <c r="AY82" s="170" t="n">
        <f aca="false">COUNTIFS(database!$H$2:$H$182,$P82,database!$S$2:$S$182,AY$41,database!$Z$2:$Z$182,"O")</f>
        <v>0</v>
      </c>
      <c r="AZ82" s="170" t="n">
        <f aca="false">COUNTIFS(database!$H$2:$H$182,$P82,database!$S$2:$S$182,AZ$41,database!$Z$2:$Z$182,"O")</f>
        <v>0</v>
      </c>
      <c r="BA82" s="170" t="n">
        <f aca="false">COUNTIFS(database!$H$2:$H$182,$P82,database!$S$2:$S$182,BA$41,database!$Z$2:$Z$182,"O")</f>
        <v>0</v>
      </c>
      <c r="BB82" s="170" t="n">
        <f aca="false">COUNTIFS(database!$H$2:$H$182,$P82,database!$S$2:$S$182,BB$41,database!$Z$2:$Z$182,"O")</f>
        <v>0</v>
      </c>
      <c r="BC82" s="170" t="n">
        <f aca="false">COUNTIFS(database!$H$2:$H$182,$P82,database!$S$2:$S$182,BC$41,database!$Z$2:$Z$182,"O")</f>
        <v>0</v>
      </c>
      <c r="BD82" s="171" t="n">
        <f aca="false">SUM(AQ$42:AQ82)</f>
        <v>0</v>
      </c>
      <c r="BE82" s="171" t="n">
        <f aca="false">SUM(AR$42:AR82)</f>
        <v>0</v>
      </c>
      <c r="BF82" s="171" t="n">
        <f aca="false">SUM(AS$42:AS82)</f>
        <v>0</v>
      </c>
      <c r="BG82" s="171" t="n">
        <f aca="false">SUM(AT$42:AT82)</f>
        <v>1</v>
      </c>
      <c r="BH82" s="171" t="n">
        <f aca="false">SUM(AU$42:AU82)</f>
        <v>0</v>
      </c>
      <c r="BI82" s="171" t="n">
        <f aca="false">SUM(AV$42:AV82)</f>
        <v>0</v>
      </c>
      <c r="BJ82" s="171" t="n">
        <f aca="false">SUM(AW$42:AW82)</f>
        <v>0</v>
      </c>
      <c r="BK82" s="171" t="n">
        <f aca="false">SUM(AX$42:AX82)</f>
        <v>0</v>
      </c>
      <c r="BL82" s="171" t="n">
        <f aca="false">SUM(AY$42:AY82)</f>
        <v>0</v>
      </c>
      <c r="BM82" s="171" t="n">
        <f aca="false">SUM(AZ$42:AZ82)</f>
        <v>0</v>
      </c>
      <c r="BN82" s="171" t="n">
        <f aca="false">SUM(BA$42:BA82)</f>
        <v>1</v>
      </c>
      <c r="BO82" s="171" t="n">
        <f aca="false">SUM(BB$42:BB82)</f>
        <v>0</v>
      </c>
      <c r="BP82" s="171" t="n">
        <f aca="false">SUM(BC$42:BC82)</f>
        <v>0</v>
      </c>
      <c r="BQ82" s="172" t="n">
        <f aca="false">COUNTIFS(database!$H$2:$H$182,$P82,database!$S$2:$S$182,BQ$41,database!$Z$2:$Z$182,"S")</f>
        <v>0</v>
      </c>
      <c r="BR82" s="172" t="n">
        <f aca="false">COUNTIFS(database!$H$2:$H$182,$P82,database!$S$2:$S$182,BR$41,database!$Z$2:$Z$182,"S")</f>
        <v>1</v>
      </c>
      <c r="BS82" s="172" t="n">
        <f aca="false">COUNTIFS(database!$H$2:$H$182,$P82,database!$S$2:$S$182,BS$41,database!$Z$2:$Z$182,"S")</f>
        <v>0</v>
      </c>
      <c r="BT82" s="172" t="n">
        <f aca="false">COUNTIFS(database!$H$2:$H$182,$P82,database!$S$2:$S$182,BT$41,database!$Z$2:$Z$182,"S")</f>
        <v>0</v>
      </c>
      <c r="BU82" s="172" t="n">
        <f aca="false">COUNTIFS(database!$H$2:$H$182,$P82,database!$S$2:$S$182,BU$41,database!$Z$2:$Z$182,"S")</f>
        <v>0</v>
      </c>
      <c r="BV82" s="172" t="n">
        <f aca="false">COUNTIFS(database!$H$2:$H$182,$P82,database!$S$2:$S$182,BV$41,database!$Z$2:$Z$182,"S")</f>
        <v>0</v>
      </c>
      <c r="BW82" s="172" t="n">
        <f aca="false">COUNTIFS(database!$H$2:$H$182,$P82,database!$S$2:$S$182,BW$41,database!$Z$2:$Z$182,"S")</f>
        <v>0</v>
      </c>
      <c r="BX82" s="172" t="n">
        <f aca="false">COUNTIFS(database!$H$2:$H$182,$P82,database!$S$2:$S$182,BX$41,database!$Z$2:$Z$182,"S")</f>
        <v>0</v>
      </c>
      <c r="BY82" s="172" t="n">
        <f aca="false">COUNTIFS(database!$H$2:$H$182,$P82,database!$S$2:$S$182,BY$41,database!$Z$2:$Z$182,"S")</f>
        <v>0</v>
      </c>
      <c r="BZ82" s="171" t="n">
        <f aca="false">SUM(BQ$42:BQ82)</f>
        <v>6</v>
      </c>
      <c r="CA82" s="171" t="n">
        <f aca="false">SUM(BR$42:BR82)</f>
        <v>18</v>
      </c>
      <c r="CB82" s="171" t="n">
        <f aca="false">SUM(BS$42:BS82)</f>
        <v>2</v>
      </c>
      <c r="CC82" s="171" t="n">
        <f aca="false">SUM(BT$42:BT82)</f>
        <v>19</v>
      </c>
      <c r="CD82" s="171" t="n">
        <f aca="false">SUM(BU$42:BU82)</f>
        <v>3</v>
      </c>
      <c r="CE82" s="171" t="n">
        <f aca="false">SUM(BV$42:BV82)</f>
        <v>6</v>
      </c>
      <c r="CF82" s="171" t="n">
        <f aca="false">SUM(BW$42:BW82)</f>
        <v>6</v>
      </c>
      <c r="CG82" s="171" t="n">
        <f aca="false">SUM(BX$42:BX82)</f>
        <v>6</v>
      </c>
      <c r="CH82" s="171" t="n">
        <f aca="false">SUM(BY$42:BY82)</f>
        <v>3</v>
      </c>
    </row>
    <row r="83" customFormat="false" ht="15.75" hidden="false" customHeight="true" outlineLevel="0" collapsed="false">
      <c r="A83" s="166"/>
      <c r="B83" s="166" t="n">
        <v>1999</v>
      </c>
      <c r="C83" s="166" t="n">
        <f aca="false">COUNTIF(database!$H$2:$H$182,B83)</f>
        <v>0</v>
      </c>
      <c r="D83" s="166" t="n">
        <f aca="false">COUNTIFS(database!$H$2:$H$182,$B83,database!$U$2:$U$182,D$41)</f>
        <v>0</v>
      </c>
      <c r="E83" s="166" t="n">
        <f aca="false">COUNTIFS(database!$H$2:$H$182,$B83,database!$U$2:$U$182,E$41)</f>
        <v>0</v>
      </c>
      <c r="F83" s="166" t="n">
        <f aca="false">COUNTIFS(database!$H$2:$H$182,$B83,database!$U$2:$U$182,F$41)</f>
        <v>0</v>
      </c>
      <c r="G83" s="166" t="n">
        <f aca="false">COUNTIFS(database!$H$2:$H$182,$B83,database!$U$2:$U$182,G$41)</f>
        <v>0</v>
      </c>
      <c r="H83" s="166" t="n">
        <f aca="false">SUM(D$42:D83)</f>
        <v>60</v>
      </c>
      <c r="I83" s="166" t="n">
        <f aca="false">SUM(E$42:E83)</f>
        <v>8</v>
      </c>
      <c r="J83" s="166" t="n">
        <f aca="false">SUM(F$42:F83)</f>
        <v>79</v>
      </c>
      <c r="K83" s="166"/>
      <c r="L83" s="166" t="n">
        <f aca="false">SUM(G$42:G83)</f>
        <v>0</v>
      </c>
      <c r="M83" s="166"/>
      <c r="N83" s="166"/>
      <c r="O83" s="166"/>
      <c r="P83" s="166" t="n">
        <v>1999</v>
      </c>
      <c r="Q83" s="166" t="n">
        <f aca="false">COUNTIFS(database!$H$2:$H$182,$P83,database!$S$2:$S$182,Q$41)</f>
        <v>0</v>
      </c>
      <c r="R83" s="166" t="n">
        <f aca="false">COUNTIFS(database!$H$2:$H$182,$P83,database!$S$2:$S$182,R$41)</f>
        <v>0</v>
      </c>
      <c r="S83" s="166" t="n">
        <f aca="false">COUNTIFS(database!$H$2:$H$182,$P83,database!$S$2:$S$182,S$41)</f>
        <v>0</v>
      </c>
      <c r="T83" s="166" t="n">
        <f aca="false">COUNTIFS(database!$H$2:$H$182,$P83,database!$S$2:$S$182,T$41)</f>
        <v>0</v>
      </c>
      <c r="U83" s="166" t="n">
        <f aca="false">COUNTIFS(database!$H$2:$H$182,$P83,database!$S$2:$S$182,U$41)</f>
        <v>0</v>
      </c>
      <c r="V83" s="166" t="n">
        <f aca="false">COUNTIFS(database!$H$2:$H$182,$P83,database!$S$2:$S$182,V$41)</f>
        <v>0</v>
      </c>
      <c r="W83" s="166" t="n">
        <f aca="false">COUNTIFS(database!$H$2:$H$182,$P83,database!$S$2:$S$182,W$41)</f>
        <v>0</v>
      </c>
      <c r="X83" s="166" t="n">
        <f aca="false">COUNTIFS(database!$H$2:$H$182,$P83,database!$S$2:$S$182,X$41)</f>
        <v>0</v>
      </c>
      <c r="Y83" s="166" t="n">
        <f aca="false">COUNTIFS(database!$H$2:$H$182,$P83,database!$S$2:$S$182,Y$41)</f>
        <v>0</v>
      </c>
      <c r="Z83" s="166" t="n">
        <f aca="false">COUNTIFS(database!$H$2:$H$182,$P83,database!$S$2:$S$182,Z$41)</f>
        <v>0</v>
      </c>
      <c r="AA83" s="166" t="n">
        <f aca="false">COUNTIFS(database!$H$2:$H$182,$P83,database!$S$2:$S$182,AA$41)</f>
        <v>0</v>
      </c>
      <c r="AB83" s="166" t="n">
        <f aca="false">COUNTIFS(database!$H$2:$H$182,$P83,database!$S$2:$S$182,AB$41)</f>
        <v>0</v>
      </c>
      <c r="AC83" s="166" t="n">
        <f aca="false">COUNTIFS(database!$H$2:$H$182,$P83,database!$S$2:$S$182,AC$41)</f>
        <v>0</v>
      </c>
      <c r="AD83" s="173" t="n">
        <f aca="false">SUM(Q$42:Q83)</f>
        <v>13</v>
      </c>
      <c r="AE83" s="173" t="n">
        <f aca="false">SUM(R$42:R83)</f>
        <v>39</v>
      </c>
      <c r="AF83" s="173" t="n">
        <f aca="false">SUM(S$42:S83)</f>
        <v>3</v>
      </c>
      <c r="AG83" s="173" t="n">
        <f aca="false">SUM(T$42:T83)</f>
        <v>36</v>
      </c>
      <c r="AH83" s="173" t="n">
        <f aca="false">SUM(U$42:U83)</f>
        <v>0</v>
      </c>
      <c r="AI83" s="173" t="n">
        <f aca="false">SUM(V$42:V83)</f>
        <v>12</v>
      </c>
      <c r="AJ83" s="173" t="n">
        <f aca="false">SUM(W$42:W83)</f>
        <v>0</v>
      </c>
      <c r="AK83" s="173" t="n">
        <f aca="false">SUM(X$42:X83)</f>
        <v>11</v>
      </c>
      <c r="AL83" s="173" t="n">
        <f aca="false">SUM(Y$42:Y83)</f>
        <v>10</v>
      </c>
      <c r="AM83" s="173" t="n">
        <f aca="false">SUM(Z$42:Z83)</f>
        <v>8</v>
      </c>
      <c r="AN83" s="173" t="n">
        <f aca="false">SUM(AA$42:AA83)</f>
        <v>8</v>
      </c>
      <c r="AO83" s="173" t="n">
        <f aca="false">SUM(AB$42:AB83)</f>
        <v>3</v>
      </c>
      <c r="AP83" s="173" t="n">
        <f aca="false">SUM(AC$42:AC83)</f>
        <v>4</v>
      </c>
      <c r="AQ83" s="170" t="n">
        <f aca="false">COUNTIFS(database!$H$2:$H$182,$P83,database!$S$2:$S$182,AQ$41,database!$Z$2:$Z$182,"O")</f>
        <v>0</v>
      </c>
      <c r="AR83" s="170" t="n">
        <f aca="false">COUNTIFS(database!$H$2:$H$182,$P83,database!$S$2:$S$182,AR$41,database!$Z$2:$Z$182,"O")</f>
        <v>0</v>
      </c>
      <c r="AS83" s="170" t="n">
        <f aca="false">COUNTIFS(database!$H$2:$H$182,$P83,database!$S$2:$S$182,AS$41,database!$Z$2:$Z$182,"O")</f>
        <v>0</v>
      </c>
      <c r="AT83" s="170" t="n">
        <f aca="false">COUNTIFS(database!$H$2:$H$182,$P83,database!$S$2:$S$182,AT$41,database!$Z$2:$Z$182,"O")</f>
        <v>0</v>
      </c>
      <c r="AU83" s="170" t="n">
        <f aca="false">COUNTIFS(database!$H$2:$H$182,$P83,database!$S$2:$S$182,AU$41,database!$Z$2:$Z$182,"O")</f>
        <v>0</v>
      </c>
      <c r="AV83" s="170" t="n">
        <f aca="false">COUNTIFS(database!$H$2:$H$182,$P83,database!$S$2:$S$182,AV$41,database!$Z$2:$Z$182,"O")</f>
        <v>0</v>
      </c>
      <c r="AW83" s="170" t="n">
        <f aca="false">COUNTIFS(database!$H$2:$H$182,$P83,database!$S$2:$S$182,AW$41,database!$Z$2:$Z$182,"O")</f>
        <v>0</v>
      </c>
      <c r="AX83" s="170" t="n">
        <f aca="false">COUNTIFS(database!$H$2:$H$182,$P83,database!$S$2:$S$182,AX$41,database!$Z$2:$Z$182,"O")</f>
        <v>0</v>
      </c>
      <c r="AY83" s="170" t="n">
        <f aca="false">COUNTIFS(database!$H$2:$H$182,$P83,database!$S$2:$S$182,AY$41,database!$Z$2:$Z$182,"O")</f>
        <v>0</v>
      </c>
      <c r="AZ83" s="170" t="n">
        <f aca="false">COUNTIFS(database!$H$2:$H$182,$P83,database!$S$2:$S$182,AZ$41,database!$Z$2:$Z$182,"O")</f>
        <v>0</v>
      </c>
      <c r="BA83" s="170" t="n">
        <f aca="false">COUNTIFS(database!$H$2:$H$182,$P83,database!$S$2:$S$182,BA$41,database!$Z$2:$Z$182,"O")</f>
        <v>0</v>
      </c>
      <c r="BB83" s="170" t="n">
        <f aca="false">COUNTIFS(database!$H$2:$H$182,$P83,database!$S$2:$S$182,BB$41,database!$Z$2:$Z$182,"O")</f>
        <v>0</v>
      </c>
      <c r="BC83" s="170" t="n">
        <f aca="false">COUNTIFS(database!$H$2:$H$182,$P83,database!$S$2:$S$182,BC$41,database!$Z$2:$Z$182,"O")</f>
        <v>0</v>
      </c>
      <c r="BD83" s="171" t="n">
        <f aca="false">SUM(AQ$42:AQ83)</f>
        <v>0</v>
      </c>
      <c r="BE83" s="171" t="n">
        <f aca="false">SUM(AR$42:AR83)</f>
        <v>0</v>
      </c>
      <c r="BF83" s="171" t="n">
        <f aca="false">SUM(AS$42:AS83)</f>
        <v>0</v>
      </c>
      <c r="BG83" s="171" t="n">
        <f aca="false">SUM(AT$42:AT83)</f>
        <v>1</v>
      </c>
      <c r="BH83" s="171" t="n">
        <f aca="false">SUM(AU$42:AU83)</f>
        <v>0</v>
      </c>
      <c r="BI83" s="171" t="n">
        <f aca="false">SUM(AV$42:AV83)</f>
        <v>0</v>
      </c>
      <c r="BJ83" s="171" t="n">
        <f aca="false">SUM(AW$42:AW83)</f>
        <v>0</v>
      </c>
      <c r="BK83" s="171" t="n">
        <f aca="false">SUM(AX$42:AX83)</f>
        <v>0</v>
      </c>
      <c r="BL83" s="171" t="n">
        <f aca="false">SUM(AY$42:AY83)</f>
        <v>0</v>
      </c>
      <c r="BM83" s="171" t="n">
        <f aca="false">SUM(AZ$42:AZ83)</f>
        <v>0</v>
      </c>
      <c r="BN83" s="171" t="n">
        <f aca="false">SUM(BA$42:BA83)</f>
        <v>1</v>
      </c>
      <c r="BO83" s="171" t="n">
        <f aca="false">SUM(BB$42:BB83)</f>
        <v>0</v>
      </c>
      <c r="BP83" s="171" t="n">
        <f aca="false">SUM(BC$42:BC83)</f>
        <v>0</v>
      </c>
      <c r="BQ83" s="172" t="n">
        <f aca="false">COUNTIFS(database!$H$2:$H$182,$P83,database!$S$2:$S$182,BQ$41,database!$Z$2:$Z$182,"S")</f>
        <v>0</v>
      </c>
      <c r="BR83" s="172" t="n">
        <f aca="false">COUNTIFS(database!$H$2:$H$182,$P83,database!$S$2:$S$182,BR$41,database!$Z$2:$Z$182,"S")</f>
        <v>0</v>
      </c>
      <c r="BS83" s="172" t="n">
        <f aca="false">COUNTIFS(database!$H$2:$H$182,$P83,database!$S$2:$S$182,BS$41,database!$Z$2:$Z$182,"S")</f>
        <v>0</v>
      </c>
      <c r="BT83" s="172" t="n">
        <f aca="false">COUNTIFS(database!$H$2:$H$182,$P83,database!$S$2:$S$182,BT$41,database!$Z$2:$Z$182,"S")</f>
        <v>0</v>
      </c>
      <c r="BU83" s="172" t="n">
        <f aca="false">COUNTIFS(database!$H$2:$H$182,$P83,database!$S$2:$S$182,BU$41,database!$Z$2:$Z$182,"S")</f>
        <v>0</v>
      </c>
      <c r="BV83" s="172" t="n">
        <f aca="false">COUNTIFS(database!$H$2:$H$182,$P83,database!$S$2:$S$182,BV$41,database!$Z$2:$Z$182,"S")</f>
        <v>0</v>
      </c>
      <c r="BW83" s="172" t="n">
        <f aca="false">COUNTIFS(database!$H$2:$H$182,$P83,database!$S$2:$S$182,BW$41,database!$Z$2:$Z$182,"S")</f>
        <v>0</v>
      </c>
      <c r="BX83" s="172" t="n">
        <f aca="false">COUNTIFS(database!$H$2:$H$182,$P83,database!$S$2:$S$182,BX$41,database!$Z$2:$Z$182,"S")</f>
        <v>0</v>
      </c>
      <c r="BY83" s="172" t="n">
        <f aca="false">COUNTIFS(database!$H$2:$H$182,$P83,database!$S$2:$S$182,BY$41,database!$Z$2:$Z$182,"S")</f>
        <v>0</v>
      </c>
      <c r="BZ83" s="171" t="n">
        <f aca="false">SUM(BQ$42:BQ83)</f>
        <v>6</v>
      </c>
      <c r="CA83" s="171" t="n">
        <f aca="false">SUM(BR$42:BR83)</f>
        <v>18</v>
      </c>
      <c r="CB83" s="171" t="n">
        <f aca="false">SUM(BS$42:BS83)</f>
        <v>2</v>
      </c>
      <c r="CC83" s="171" t="n">
        <f aca="false">SUM(BT$42:BT83)</f>
        <v>19</v>
      </c>
      <c r="CD83" s="171" t="n">
        <f aca="false">SUM(BU$42:BU83)</f>
        <v>3</v>
      </c>
      <c r="CE83" s="171" t="n">
        <f aca="false">SUM(BV$42:BV83)</f>
        <v>6</v>
      </c>
      <c r="CF83" s="171" t="n">
        <f aca="false">SUM(BW$42:BW83)</f>
        <v>6</v>
      </c>
      <c r="CG83" s="171" t="n">
        <f aca="false">SUM(BX$42:BX83)</f>
        <v>6</v>
      </c>
      <c r="CH83" s="171" t="n">
        <f aca="false">SUM(BY$42:BY83)</f>
        <v>3</v>
      </c>
    </row>
    <row r="84" customFormat="false" ht="15.75" hidden="false" customHeight="true" outlineLevel="0" collapsed="false">
      <c r="A84" s="166"/>
      <c r="B84" s="166" t="n">
        <v>2000</v>
      </c>
      <c r="C84" s="166" t="n">
        <f aca="false">COUNTIF(database!$H$2:$H$182,B84)</f>
        <v>0</v>
      </c>
      <c r="D84" s="166" t="n">
        <f aca="false">COUNTIFS(database!$H$2:$H$182,$B84,database!$U$2:$U$182,D$41)</f>
        <v>0</v>
      </c>
      <c r="E84" s="166" t="n">
        <f aca="false">COUNTIFS(database!$H$2:$H$182,$B84,database!$U$2:$U$182,E$41)</f>
        <v>0</v>
      </c>
      <c r="F84" s="166" t="n">
        <f aca="false">COUNTIFS(database!$H$2:$H$182,$B84,database!$U$2:$U$182,F$41)</f>
        <v>0</v>
      </c>
      <c r="G84" s="166" t="n">
        <f aca="false">COUNTIFS(database!$H$2:$H$182,$B84,database!$U$2:$U$182,G$41)</f>
        <v>0</v>
      </c>
      <c r="H84" s="166" t="n">
        <f aca="false">SUM(D$42:D84)</f>
        <v>60</v>
      </c>
      <c r="I84" s="166" t="n">
        <f aca="false">SUM(E$42:E84)</f>
        <v>8</v>
      </c>
      <c r="J84" s="166" t="n">
        <f aca="false">SUM(F$42:F84)</f>
        <v>79</v>
      </c>
      <c r="K84" s="166"/>
      <c r="L84" s="166" t="n">
        <f aca="false">SUM(G$42:G84)</f>
        <v>0</v>
      </c>
      <c r="M84" s="166"/>
      <c r="N84" s="166"/>
      <c r="O84" s="166"/>
      <c r="P84" s="166" t="n">
        <v>2000</v>
      </c>
      <c r="Q84" s="166" t="n">
        <f aca="false">COUNTIFS(database!$H$2:$H$182,$P84,database!$S$2:$S$182,Q$41)</f>
        <v>0</v>
      </c>
      <c r="R84" s="166" t="n">
        <f aca="false">COUNTIFS(database!$H$2:$H$182,$P84,database!$S$2:$S$182,R$41)</f>
        <v>0</v>
      </c>
      <c r="S84" s="166" t="n">
        <f aca="false">COUNTIFS(database!$H$2:$H$182,$P84,database!$S$2:$S$182,S$41)</f>
        <v>0</v>
      </c>
      <c r="T84" s="166" t="n">
        <f aca="false">COUNTIFS(database!$H$2:$H$182,$P84,database!$S$2:$S$182,T$41)</f>
        <v>0</v>
      </c>
      <c r="U84" s="166" t="n">
        <f aca="false">COUNTIFS(database!$H$2:$H$182,$P84,database!$S$2:$S$182,U$41)</f>
        <v>0</v>
      </c>
      <c r="V84" s="166" t="n">
        <f aca="false">COUNTIFS(database!$H$2:$H$182,$P84,database!$S$2:$S$182,V$41)</f>
        <v>0</v>
      </c>
      <c r="W84" s="166" t="n">
        <f aca="false">COUNTIFS(database!$H$2:$H$182,$P84,database!$S$2:$S$182,W$41)</f>
        <v>0</v>
      </c>
      <c r="X84" s="166" t="n">
        <f aca="false">COUNTIFS(database!$H$2:$H$182,$P84,database!$S$2:$S$182,X$41)</f>
        <v>0</v>
      </c>
      <c r="Y84" s="166" t="n">
        <f aca="false">COUNTIFS(database!$H$2:$H$182,$P84,database!$S$2:$S$182,Y$41)</f>
        <v>0</v>
      </c>
      <c r="Z84" s="166" t="n">
        <f aca="false">COUNTIFS(database!$H$2:$H$182,$P84,database!$S$2:$S$182,Z$41)</f>
        <v>0</v>
      </c>
      <c r="AA84" s="166" t="n">
        <f aca="false">COUNTIFS(database!$H$2:$H$182,$P84,database!$S$2:$S$182,AA$41)</f>
        <v>0</v>
      </c>
      <c r="AB84" s="166" t="n">
        <f aca="false">COUNTIFS(database!$H$2:$H$182,$P84,database!$S$2:$S$182,AB$41)</f>
        <v>0</v>
      </c>
      <c r="AC84" s="166" t="n">
        <f aca="false">COUNTIFS(database!$H$2:$H$182,$P84,database!$S$2:$S$182,AC$41)</f>
        <v>0</v>
      </c>
      <c r="AD84" s="173" t="n">
        <f aca="false">SUM(Q$42:Q84)</f>
        <v>13</v>
      </c>
      <c r="AE84" s="173" t="n">
        <f aca="false">SUM(R$42:R84)</f>
        <v>39</v>
      </c>
      <c r="AF84" s="173" t="n">
        <f aca="false">SUM(S$42:S84)</f>
        <v>3</v>
      </c>
      <c r="AG84" s="173" t="n">
        <f aca="false">SUM(T$42:T84)</f>
        <v>36</v>
      </c>
      <c r="AH84" s="173" t="n">
        <f aca="false">SUM(U$42:U84)</f>
        <v>0</v>
      </c>
      <c r="AI84" s="173" t="n">
        <f aca="false">SUM(V$42:V84)</f>
        <v>12</v>
      </c>
      <c r="AJ84" s="173" t="n">
        <f aca="false">SUM(W$42:W84)</f>
        <v>0</v>
      </c>
      <c r="AK84" s="173" t="n">
        <f aca="false">SUM(X$42:X84)</f>
        <v>11</v>
      </c>
      <c r="AL84" s="173" t="n">
        <f aca="false">SUM(Y$42:Y84)</f>
        <v>10</v>
      </c>
      <c r="AM84" s="173" t="n">
        <f aca="false">SUM(Z$42:Z84)</f>
        <v>8</v>
      </c>
      <c r="AN84" s="173" t="n">
        <f aca="false">SUM(AA$42:AA84)</f>
        <v>8</v>
      </c>
      <c r="AO84" s="173" t="n">
        <f aca="false">SUM(AB$42:AB84)</f>
        <v>3</v>
      </c>
      <c r="AP84" s="173" t="n">
        <f aca="false">SUM(AC$42:AC84)</f>
        <v>4</v>
      </c>
      <c r="AQ84" s="170" t="n">
        <f aca="false">COUNTIFS(database!$H$2:$H$182,$P84,database!$S$2:$S$182,AQ$41,database!$Z$2:$Z$182,"O")</f>
        <v>0</v>
      </c>
      <c r="AR84" s="170" t="n">
        <f aca="false">COUNTIFS(database!$H$2:$H$182,$P84,database!$S$2:$S$182,AR$41,database!$Z$2:$Z$182,"O")</f>
        <v>0</v>
      </c>
      <c r="AS84" s="170" t="n">
        <f aca="false">COUNTIFS(database!$H$2:$H$182,$P84,database!$S$2:$S$182,AS$41,database!$Z$2:$Z$182,"O")</f>
        <v>0</v>
      </c>
      <c r="AT84" s="170" t="n">
        <f aca="false">COUNTIFS(database!$H$2:$H$182,$P84,database!$S$2:$S$182,AT$41,database!$Z$2:$Z$182,"O")</f>
        <v>0</v>
      </c>
      <c r="AU84" s="170" t="n">
        <f aca="false">COUNTIFS(database!$H$2:$H$182,$P84,database!$S$2:$S$182,AU$41,database!$Z$2:$Z$182,"O")</f>
        <v>0</v>
      </c>
      <c r="AV84" s="170" t="n">
        <f aca="false">COUNTIFS(database!$H$2:$H$182,$P84,database!$S$2:$S$182,AV$41,database!$Z$2:$Z$182,"O")</f>
        <v>0</v>
      </c>
      <c r="AW84" s="170" t="n">
        <f aca="false">COUNTIFS(database!$H$2:$H$182,$P84,database!$S$2:$S$182,AW$41,database!$Z$2:$Z$182,"O")</f>
        <v>0</v>
      </c>
      <c r="AX84" s="170" t="n">
        <f aca="false">COUNTIFS(database!$H$2:$H$182,$P84,database!$S$2:$S$182,AX$41,database!$Z$2:$Z$182,"O")</f>
        <v>0</v>
      </c>
      <c r="AY84" s="170" t="n">
        <f aca="false">COUNTIFS(database!$H$2:$H$182,$P84,database!$S$2:$S$182,AY$41,database!$Z$2:$Z$182,"O")</f>
        <v>0</v>
      </c>
      <c r="AZ84" s="170" t="n">
        <f aca="false">COUNTIFS(database!$H$2:$H$182,$P84,database!$S$2:$S$182,AZ$41,database!$Z$2:$Z$182,"O")</f>
        <v>0</v>
      </c>
      <c r="BA84" s="170" t="n">
        <f aca="false">COUNTIFS(database!$H$2:$H$182,$P84,database!$S$2:$S$182,BA$41,database!$Z$2:$Z$182,"O")</f>
        <v>0</v>
      </c>
      <c r="BB84" s="170" t="n">
        <f aca="false">COUNTIFS(database!$H$2:$H$182,$P84,database!$S$2:$S$182,BB$41,database!$Z$2:$Z$182,"O")</f>
        <v>0</v>
      </c>
      <c r="BC84" s="170" t="n">
        <f aca="false">COUNTIFS(database!$H$2:$H$182,$P84,database!$S$2:$S$182,BC$41,database!$Z$2:$Z$182,"O")</f>
        <v>0</v>
      </c>
      <c r="BD84" s="171" t="n">
        <f aca="false">SUM(AQ$42:AQ84)</f>
        <v>0</v>
      </c>
      <c r="BE84" s="171" t="n">
        <f aca="false">SUM(AR$42:AR84)</f>
        <v>0</v>
      </c>
      <c r="BF84" s="171" t="n">
        <f aca="false">SUM(AS$42:AS84)</f>
        <v>0</v>
      </c>
      <c r="BG84" s="171" t="n">
        <f aca="false">SUM(AT$42:AT84)</f>
        <v>1</v>
      </c>
      <c r="BH84" s="171" t="n">
        <f aca="false">SUM(AU$42:AU84)</f>
        <v>0</v>
      </c>
      <c r="BI84" s="171" t="n">
        <f aca="false">SUM(AV$42:AV84)</f>
        <v>0</v>
      </c>
      <c r="BJ84" s="171" t="n">
        <f aca="false">SUM(AW$42:AW84)</f>
        <v>0</v>
      </c>
      <c r="BK84" s="171" t="n">
        <f aca="false">SUM(AX$42:AX84)</f>
        <v>0</v>
      </c>
      <c r="BL84" s="171" t="n">
        <f aca="false">SUM(AY$42:AY84)</f>
        <v>0</v>
      </c>
      <c r="BM84" s="171" t="n">
        <f aca="false">SUM(AZ$42:AZ84)</f>
        <v>0</v>
      </c>
      <c r="BN84" s="171" t="n">
        <f aca="false">SUM(BA$42:BA84)</f>
        <v>1</v>
      </c>
      <c r="BO84" s="171" t="n">
        <f aca="false">SUM(BB$42:BB84)</f>
        <v>0</v>
      </c>
      <c r="BP84" s="171" t="n">
        <f aca="false">SUM(BC$42:BC84)</f>
        <v>0</v>
      </c>
      <c r="BQ84" s="172" t="n">
        <f aca="false">COUNTIFS(database!$H$2:$H$182,$P84,database!$S$2:$S$182,BQ$41,database!$Z$2:$Z$182,"S")</f>
        <v>0</v>
      </c>
      <c r="BR84" s="172" t="n">
        <f aca="false">COUNTIFS(database!$H$2:$H$182,$P84,database!$S$2:$S$182,BR$41,database!$Z$2:$Z$182,"S")</f>
        <v>0</v>
      </c>
      <c r="BS84" s="172" t="n">
        <f aca="false">COUNTIFS(database!$H$2:$H$182,$P84,database!$S$2:$S$182,BS$41,database!$Z$2:$Z$182,"S")</f>
        <v>0</v>
      </c>
      <c r="BT84" s="172" t="n">
        <f aca="false">COUNTIFS(database!$H$2:$H$182,$P84,database!$S$2:$S$182,BT$41,database!$Z$2:$Z$182,"S")</f>
        <v>0</v>
      </c>
      <c r="BU84" s="172" t="n">
        <f aca="false">COUNTIFS(database!$H$2:$H$182,$P84,database!$S$2:$S$182,BU$41,database!$Z$2:$Z$182,"S")</f>
        <v>0</v>
      </c>
      <c r="BV84" s="172" t="n">
        <f aca="false">COUNTIFS(database!$H$2:$H$182,$P84,database!$S$2:$S$182,BV$41,database!$Z$2:$Z$182,"S")</f>
        <v>0</v>
      </c>
      <c r="BW84" s="172" t="n">
        <f aca="false">COUNTIFS(database!$H$2:$H$182,$P84,database!$S$2:$S$182,BW$41,database!$Z$2:$Z$182,"S")</f>
        <v>0</v>
      </c>
      <c r="BX84" s="172" t="n">
        <f aca="false">COUNTIFS(database!$H$2:$H$182,$P84,database!$S$2:$S$182,BX$41,database!$Z$2:$Z$182,"S")</f>
        <v>0</v>
      </c>
      <c r="BY84" s="172" t="n">
        <f aca="false">COUNTIFS(database!$H$2:$H$182,$P84,database!$S$2:$S$182,BY$41,database!$Z$2:$Z$182,"S")</f>
        <v>0</v>
      </c>
      <c r="BZ84" s="171" t="n">
        <f aca="false">SUM(BQ$42:BQ84)</f>
        <v>6</v>
      </c>
      <c r="CA84" s="171" t="n">
        <f aca="false">SUM(BR$42:BR84)</f>
        <v>18</v>
      </c>
      <c r="CB84" s="171" t="n">
        <f aca="false">SUM(BS$42:BS84)</f>
        <v>2</v>
      </c>
      <c r="CC84" s="171" t="n">
        <f aca="false">SUM(BT$42:BT84)</f>
        <v>19</v>
      </c>
      <c r="CD84" s="171" t="n">
        <f aca="false">SUM(BU$42:BU84)</f>
        <v>3</v>
      </c>
      <c r="CE84" s="171" t="n">
        <f aca="false">SUM(BV$42:BV84)</f>
        <v>6</v>
      </c>
      <c r="CF84" s="171" t="n">
        <f aca="false">SUM(BW$42:BW84)</f>
        <v>6</v>
      </c>
      <c r="CG84" s="171" t="n">
        <f aca="false">SUM(BX$42:BX84)</f>
        <v>6</v>
      </c>
      <c r="CH84" s="171" t="n">
        <f aca="false">SUM(BY$42:BY84)</f>
        <v>3</v>
      </c>
    </row>
    <row r="85" customFormat="false" ht="15.75" hidden="false" customHeight="true" outlineLevel="0" collapsed="false">
      <c r="A85" s="166"/>
      <c r="B85" s="166" t="n">
        <v>2001</v>
      </c>
      <c r="C85" s="166" t="n">
        <f aca="false">COUNTIF(database!$H$2:$H$182,B85)</f>
        <v>0</v>
      </c>
      <c r="D85" s="166" t="n">
        <f aca="false">COUNTIFS(database!$H$2:$H$182,$B85,database!$U$2:$U$182,D$41)</f>
        <v>0</v>
      </c>
      <c r="E85" s="166" t="n">
        <f aca="false">COUNTIFS(database!$H$2:$H$182,$B85,database!$U$2:$U$182,E$41)</f>
        <v>0</v>
      </c>
      <c r="F85" s="166" t="n">
        <f aca="false">COUNTIFS(database!$H$2:$H$182,$B85,database!$U$2:$U$182,F$41)</f>
        <v>0</v>
      </c>
      <c r="G85" s="166" t="n">
        <f aca="false">COUNTIFS(database!$H$2:$H$182,$B85,database!$U$2:$U$182,G$41)</f>
        <v>0</v>
      </c>
      <c r="H85" s="166" t="n">
        <f aca="false">SUM(D$42:D85)</f>
        <v>60</v>
      </c>
      <c r="I85" s="166" t="n">
        <f aca="false">SUM(E$42:E85)</f>
        <v>8</v>
      </c>
      <c r="J85" s="166" t="n">
        <f aca="false">SUM(F$42:F85)</f>
        <v>79</v>
      </c>
      <c r="K85" s="166"/>
      <c r="L85" s="166" t="n">
        <f aca="false">SUM(G$42:G85)</f>
        <v>0</v>
      </c>
      <c r="M85" s="166"/>
      <c r="N85" s="166"/>
      <c r="O85" s="166"/>
      <c r="P85" s="166" t="n">
        <v>2001</v>
      </c>
      <c r="Q85" s="166" t="n">
        <f aca="false">COUNTIFS(database!$H$2:$H$182,$P85,database!$S$2:$S$182,Q$41)</f>
        <v>0</v>
      </c>
      <c r="R85" s="166" t="n">
        <f aca="false">COUNTIFS(database!$H$2:$H$182,$P85,database!$S$2:$S$182,R$41)</f>
        <v>0</v>
      </c>
      <c r="S85" s="166" t="n">
        <f aca="false">COUNTIFS(database!$H$2:$H$182,$P85,database!$S$2:$S$182,S$41)</f>
        <v>0</v>
      </c>
      <c r="T85" s="166" t="n">
        <f aca="false">COUNTIFS(database!$H$2:$H$182,$P85,database!$S$2:$S$182,T$41)</f>
        <v>0</v>
      </c>
      <c r="U85" s="166" t="n">
        <f aca="false">COUNTIFS(database!$H$2:$H$182,$P85,database!$S$2:$S$182,U$41)</f>
        <v>0</v>
      </c>
      <c r="V85" s="166" t="n">
        <f aca="false">COUNTIFS(database!$H$2:$H$182,$P85,database!$S$2:$S$182,V$41)</f>
        <v>0</v>
      </c>
      <c r="W85" s="166" t="n">
        <f aca="false">COUNTIFS(database!$H$2:$H$182,$P85,database!$S$2:$S$182,W$41)</f>
        <v>0</v>
      </c>
      <c r="X85" s="166" t="n">
        <f aca="false">COUNTIFS(database!$H$2:$H$182,$P85,database!$S$2:$S$182,X$41)</f>
        <v>0</v>
      </c>
      <c r="Y85" s="166" t="n">
        <f aca="false">COUNTIFS(database!$H$2:$H$182,$P85,database!$S$2:$S$182,Y$41)</f>
        <v>0</v>
      </c>
      <c r="Z85" s="166" t="n">
        <f aca="false">COUNTIFS(database!$H$2:$H$182,$P85,database!$S$2:$S$182,Z$41)</f>
        <v>0</v>
      </c>
      <c r="AA85" s="166" t="n">
        <f aca="false">COUNTIFS(database!$H$2:$H$182,$P85,database!$S$2:$S$182,AA$41)</f>
        <v>0</v>
      </c>
      <c r="AB85" s="166" t="n">
        <f aca="false">COUNTIFS(database!$H$2:$H$182,$P85,database!$S$2:$S$182,AB$41)</f>
        <v>0</v>
      </c>
      <c r="AC85" s="166" t="n">
        <f aca="false">COUNTIFS(database!$H$2:$H$182,$P85,database!$S$2:$S$182,AC$41)</f>
        <v>0</v>
      </c>
      <c r="AD85" s="173" t="n">
        <f aca="false">SUM(Q$42:Q85)</f>
        <v>13</v>
      </c>
      <c r="AE85" s="173" t="n">
        <f aca="false">SUM(R$42:R85)</f>
        <v>39</v>
      </c>
      <c r="AF85" s="173" t="n">
        <f aca="false">SUM(S$42:S85)</f>
        <v>3</v>
      </c>
      <c r="AG85" s="173" t="n">
        <f aca="false">SUM(T$42:T85)</f>
        <v>36</v>
      </c>
      <c r="AH85" s="173" t="n">
        <f aca="false">SUM(U$42:U85)</f>
        <v>0</v>
      </c>
      <c r="AI85" s="173" t="n">
        <f aca="false">SUM(V$42:V85)</f>
        <v>12</v>
      </c>
      <c r="AJ85" s="173" t="n">
        <f aca="false">SUM(W$42:W85)</f>
        <v>0</v>
      </c>
      <c r="AK85" s="173" t="n">
        <f aca="false">SUM(X$42:X85)</f>
        <v>11</v>
      </c>
      <c r="AL85" s="173" t="n">
        <f aca="false">SUM(Y$42:Y85)</f>
        <v>10</v>
      </c>
      <c r="AM85" s="173" t="n">
        <f aca="false">SUM(Z$42:Z85)</f>
        <v>8</v>
      </c>
      <c r="AN85" s="173" t="n">
        <f aca="false">SUM(AA$42:AA85)</f>
        <v>8</v>
      </c>
      <c r="AO85" s="173" t="n">
        <f aca="false">SUM(AB$42:AB85)</f>
        <v>3</v>
      </c>
      <c r="AP85" s="173" t="n">
        <f aca="false">SUM(AC$42:AC85)</f>
        <v>4</v>
      </c>
      <c r="AQ85" s="170" t="n">
        <f aca="false">COUNTIFS(database!$H$2:$H$182,$P85,database!$S$2:$S$182,AQ$41,database!$Z$2:$Z$182,"O")</f>
        <v>0</v>
      </c>
      <c r="AR85" s="170" t="n">
        <f aca="false">COUNTIFS(database!$H$2:$H$182,$P85,database!$S$2:$S$182,AR$41,database!$Z$2:$Z$182,"O")</f>
        <v>0</v>
      </c>
      <c r="AS85" s="170" t="n">
        <f aca="false">COUNTIFS(database!$H$2:$H$182,$P85,database!$S$2:$S$182,AS$41,database!$Z$2:$Z$182,"O")</f>
        <v>0</v>
      </c>
      <c r="AT85" s="170" t="n">
        <f aca="false">COUNTIFS(database!$H$2:$H$182,$P85,database!$S$2:$S$182,AT$41,database!$Z$2:$Z$182,"O")</f>
        <v>0</v>
      </c>
      <c r="AU85" s="170" t="n">
        <f aca="false">COUNTIFS(database!$H$2:$H$182,$P85,database!$S$2:$S$182,AU$41,database!$Z$2:$Z$182,"O")</f>
        <v>0</v>
      </c>
      <c r="AV85" s="170" t="n">
        <f aca="false">COUNTIFS(database!$H$2:$H$182,$P85,database!$S$2:$S$182,AV$41,database!$Z$2:$Z$182,"O")</f>
        <v>0</v>
      </c>
      <c r="AW85" s="170" t="n">
        <f aca="false">COUNTIFS(database!$H$2:$H$182,$P85,database!$S$2:$S$182,AW$41,database!$Z$2:$Z$182,"O")</f>
        <v>0</v>
      </c>
      <c r="AX85" s="170" t="n">
        <f aca="false">COUNTIFS(database!$H$2:$H$182,$P85,database!$S$2:$S$182,AX$41,database!$Z$2:$Z$182,"O")</f>
        <v>0</v>
      </c>
      <c r="AY85" s="170" t="n">
        <f aca="false">COUNTIFS(database!$H$2:$H$182,$P85,database!$S$2:$S$182,AY$41,database!$Z$2:$Z$182,"O")</f>
        <v>0</v>
      </c>
      <c r="AZ85" s="170" t="n">
        <f aca="false">COUNTIFS(database!$H$2:$H$182,$P85,database!$S$2:$S$182,AZ$41,database!$Z$2:$Z$182,"O")</f>
        <v>0</v>
      </c>
      <c r="BA85" s="170" t="n">
        <f aca="false">COUNTIFS(database!$H$2:$H$182,$P85,database!$S$2:$S$182,BA$41,database!$Z$2:$Z$182,"O")</f>
        <v>0</v>
      </c>
      <c r="BB85" s="170" t="n">
        <f aca="false">COUNTIFS(database!$H$2:$H$182,$P85,database!$S$2:$S$182,BB$41,database!$Z$2:$Z$182,"O")</f>
        <v>0</v>
      </c>
      <c r="BC85" s="170" t="n">
        <f aca="false">COUNTIFS(database!$H$2:$H$182,$P85,database!$S$2:$S$182,BC$41,database!$Z$2:$Z$182,"O")</f>
        <v>0</v>
      </c>
      <c r="BD85" s="171" t="n">
        <f aca="false">SUM(AQ$42:AQ85)</f>
        <v>0</v>
      </c>
      <c r="BE85" s="171" t="n">
        <f aca="false">SUM(AR$42:AR85)</f>
        <v>0</v>
      </c>
      <c r="BF85" s="171" t="n">
        <f aca="false">SUM(AS$42:AS85)</f>
        <v>0</v>
      </c>
      <c r="BG85" s="171" t="n">
        <f aca="false">SUM(AT$42:AT85)</f>
        <v>1</v>
      </c>
      <c r="BH85" s="171" t="n">
        <f aca="false">SUM(AU$42:AU85)</f>
        <v>0</v>
      </c>
      <c r="BI85" s="171" t="n">
        <f aca="false">SUM(AV$42:AV85)</f>
        <v>0</v>
      </c>
      <c r="BJ85" s="171" t="n">
        <f aca="false">SUM(AW$42:AW85)</f>
        <v>0</v>
      </c>
      <c r="BK85" s="171" t="n">
        <f aca="false">SUM(AX$42:AX85)</f>
        <v>0</v>
      </c>
      <c r="BL85" s="171" t="n">
        <f aca="false">SUM(AY$42:AY85)</f>
        <v>0</v>
      </c>
      <c r="BM85" s="171" t="n">
        <f aca="false">SUM(AZ$42:AZ85)</f>
        <v>0</v>
      </c>
      <c r="BN85" s="171" t="n">
        <f aca="false">SUM(BA$42:BA85)</f>
        <v>1</v>
      </c>
      <c r="BO85" s="171" t="n">
        <f aca="false">SUM(BB$42:BB85)</f>
        <v>0</v>
      </c>
      <c r="BP85" s="171" t="n">
        <f aca="false">SUM(BC$42:BC85)</f>
        <v>0</v>
      </c>
      <c r="BQ85" s="172" t="n">
        <f aca="false">COUNTIFS(database!$H$2:$H$182,$P85,database!$S$2:$S$182,BQ$41,database!$Z$2:$Z$182,"S")</f>
        <v>0</v>
      </c>
      <c r="BR85" s="172" t="n">
        <f aca="false">COUNTIFS(database!$H$2:$H$182,$P85,database!$S$2:$S$182,BR$41,database!$Z$2:$Z$182,"S")</f>
        <v>0</v>
      </c>
      <c r="BS85" s="172" t="n">
        <f aca="false">COUNTIFS(database!$H$2:$H$182,$P85,database!$S$2:$S$182,BS$41,database!$Z$2:$Z$182,"S")</f>
        <v>0</v>
      </c>
      <c r="BT85" s="172" t="n">
        <f aca="false">COUNTIFS(database!$H$2:$H$182,$P85,database!$S$2:$S$182,BT$41,database!$Z$2:$Z$182,"S")</f>
        <v>0</v>
      </c>
      <c r="BU85" s="172" t="n">
        <f aca="false">COUNTIFS(database!$H$2:$H$182,$P85,database!$S$2:$S$182,BU$41,database!$Z$2:$Z$182,"S")</f>
        <v>0</v>
      </c>
      <c r="BV85" s="172" t="n">
        <f aca="false">COUNTIFS(database!$H$2:$H$182,$P85,database!$S$2:$S$182,BV$41,database!$Z$2:$Z$182,"S")</f>
        <v>0</v>
      </c>
      <c r="BW85" s="172" t="n">
        <f aca="false">COUNTIFS(database!$H$2:$H$182,$P85,database!$S$2:$S$182,BW$41,database!$Z$2:$Z$182,"S")</f>
        <v>0</v>
      </c>
      <c r="BX85" s="172" t="n">
        <f aca="false">COUNTIFS(database!$H$2:$H$182,$P85,database!$S$2:$S$182,BX$41,database!$Z$2:$Z$182,"S")</f>
        <v>0</v>
      </c>
      <c r="BY85" s="172" t="n">
        <f aca="false">COUNTIFS(database!$H$2:$H$182,$P85,database!$S$2:$S$182,BY$41,database!$Z$2:$Z$182,"S")</f>
        <v>0</v>
      </c>
      <c r="BZ85" s="171" t="n">
        <f aca="false">SUM(BQ$42:BQ85)</f>
        <v>6</v>
      </c>
      <c r="CA85" s="171" t="n">
        <f aca="false">SUM(BR$42:BR85)</f>
        <v>18</v>
      </c>
      <c r="CB85" s="171" t="n">
        <f aca="false">SUM(BS$42:BS85)</f>
        <v>2</v>
      </c>
      <c r="CC85" s="171" t="n">
        <f aca="false">SUM(BT$42:BT85)</f>
        <v>19</v>
      </c>
      <c r="CD85" s="171" t="n">
        <f aca="false">SUM(BU$42:BU85)</f>
        <v>3</v>
      </c>
      <c r="CE85" s="171" t="n">
        <f aca="false">SUM(BV$42:BV85)</f>
        <v>6</v>
      </c>
      <c r="CF85" s="171" t="n">
        <f aca="false">SUM(BW$42:BW85)</f>
        <v>6</v>
      </c>
      <c r="CG85" s="171" t="n">
        <f aca="false">SUM(BX$42:BX85)</f>
        <v>6</v>
      </c>
      <c r="CH85" s="171" t="n">
        <f aca="false">SUM(BY$42:BY85)</f>
        <v>3</v>
      </c>
    </row>
    <row r="86" customFormat="false" ht="15.75" hidden="false" customHeight="true" outlineLevel="0" collapsed="false">
      <c r="A86" s="166"/>
      <c r="B86" s="166" t="n">
        <v>2002</v>
      </c>
      <c r="C86" s="166" t="n">
        <f aca="false">COUNTIF(database!$H$2:$H$182,B86)</f>
        <v>0</v>
      </c>
      <c r="D86" s="166" t="n">
        <f aca="false">COUNTIFS(database!$H$2:$H$182,$B86,database!$U$2:$U$182,D$41)</f>
        <v>0</v>
      </c>
      <c r="E86" s="166" t="n">
        <f aca="false">COUNTIFS(database!$H$2:$H$182,$B86,database!$U$2:$U$182,E$41)</f>
        <v>0</v>
      </c>
      <c r="F86" s="166" t="n">
        <f aca="false">COUNTIFS(database!$H$2:$H$182,$B86,database!$U$2:$U$182,F$41)</f>
        <v>0</v>
      </c>
      <c r="G86" s="166" t="n">
        <f aca="false">COUNTIFS(database!$H$2:$H$182,$B86,database!$U$2:$U$182,G$41)</f>
        <v>0</v>
      </c>
      <c r="H86" s="166" t="n">
        <f aca="false">SUM(D$42:D86)</f>
        <v>60</v>
      </c>
      <c r="I86" s="166" t="n">
        <f aca="false">SUM(E$42:E86)</f>
        <v>8</v>
      </c>
      <c r="J86" s="166" t="n">
        <f aca="false">SUM(F$42:F86)</f>
        <v>79</v>
      </c>
      <c r="K86" s="166"/>
      <c r="L86" s="166" t="n">
        <f aca="false">SUM(G$42:G86)</f>
        <v>0</v>
      </c>
      <c r="M86" s="166"/>
      <c r="N86" s="166"/>
      <c r="O86" s="166"/>
      <c r="P86" s="166" t="n">
        <v>2002</v>
      </c>
      <c r="Q86" s="166" t="n">
        <f aca="false">COUNTIFS(database!$H$2:$H$182,$P86,database!$S$2:$S$182,Q$41)</f>
        <v>0</v>
      </c>
      <c r="R86" s="166" t="n">
        <f aca="false">COUNTIFS(database!$H$2:$H$182,$P86,database!$S$2:$S$182,R$41)</f>
        <v>0</v>
      </c>
      <c r="S86" s="166" t="n">
        <f aca="false">COUNTIFS(database!$H$2:$H$182,$P86,database!$S$2:$S$182,S$41)</f>
        <v>0</v>
      </c>
      <c r="T86" s="166" t="n">
        <f aca="false">COUNTIFS(database!$H$2:$H$182,$P86,database!$S$2:$S$182,T$41)</f>
        <v>0</v>
      </c>
      <c r="U86" s="166" t="n">
        <f aca="false">COUNTIFS(database!$H$2:$H$182,$P86,database!$S$2:$S$182,U$41)</f>
        <v>0</v>
      </c>
      <c r="V86" s="166" t="n">
        <f aca="false">COUNTIFS(database!$H$2:$H$182,$P86,database!$S$2:$S$182,V$41)</f>
        <v>0</v>
      </c>
      <c r="W86" s="166" t="n">
        <f aca="false">COUNTIFS(database!$H$2:$H$182,$P86,database!$S$2:$S$182,W$41)</f>
        <v>0</v>
      </c>
      <c r="X86" s="166" t="n">
        <f aca="false">COUNTIFS(database!$H$2:$H$182,$P86,database!$S$2:$S$182,X$41)</f>
        <v>0</v>
      </c>
      <c r="Y86" s="166" t="n">
        <f aca="false">COUNTIFS(database!$H$2:$H$182,$P86,database!$S$2:$S$182,Y$41)</f>
        <v>0</v>
      </c>
      <c r="Z86" s="166" t="n">
        <f aca="false">COUNTIFS(database!$H$2:$H$182,$P86,database!$S$2:$S$182,Z$41)</f>
        <v>0</v>
      </c>
      <c r="AA86" s="166" t="n">
        <f aca="false">COUNTIFS(database!$H$2:$H$182,$P86,database!$S$2:$S$182,AA$41)</f>
        <v>0</v>
      </c>
      <c r="AB86" s="166" t="n">
        <f aca="false">COUNTIFS(database!$H$2:$H$182,$P86,database!$S$2:$S$182,AB$41)</f>
        <v>0</v>
      </c>
      <c r="AC86" s="166" t="n">
        <f aca="false">COUNTIFS(database!$H$2:$H$182,$P86,database!$S$2:$S$182,AC$41)</f>
        <v>0</v>
      </c>
      <c r="AD86" s="173" t="n">
        <f aca="false">SUM(Q$42:Q86)</f>
        <v>13</v>
      </c>
      <c r="AE86" s="173" t="n">
        <f aca="false">SUM(R$42:R86)</f>
        <v>39</v>
      </c>
      <c r="AF86" s="173" t="n">
        <f aca="false">SUM(S$42:S86)</f>
        <v>3</v>
      </c>
      <c r="AG86" s="173" t="n">
        <f aca="false">SUM(T$42:T86)</f>
        <v>36</v>
      </c>
      <c r="AH86" s="173" t="n">
        <f aca="false">SUM(U$42:U86)</f>
        <v>0</v>
      </c>
      <c r="AI86" s="173" t="n">
        <f aca="false">SUM(V$42:V86)</f>
        <v>12</v>
      </c>
      <c r="AJ86" s="173" t="n">
        <f aca="false">SUM(W$42:W86)</f>
        <v>0</v>
      </c>
      <c r="AK86" s="173" t="n">
        <f aca="false">SUM(X$42:X86)</f>
        <v>11</v>
      </c>
      <c r="AL86" s="173" t="n">
        <f aca="false">SUM(Y$42:Y86)</f>
        <v>10</v>
      </c>
      <c r="AM86" s="173" t="n">
        <f aca="false">SUM(Z$42:Z86)</f>
        <v>8</v>
      </c>
      <c r="AN86" s="173" t="n">
        <f aca="false">SUM(AA$42:AA86)</f>
        <v>8</v>
      </c>
      <c r="AO86" s="173" t="n">
        <f aca="false">SUM(AB$42:AB86)</f>
        <v>3</v>
      </c>
      <c r="AP86" s="173" t="n">
        <f aca="false">SUM(AC$42:AC86)</f>
        <v>4</v>
      </c>
      <c r="AQ86" s="170" t="n">
        <f aca="false">COUNTIFS(database!$H$2:$H$182,$P86,database!$S$2:$S$182,AQ$41,database!$Z$2:$Z$182,"O")</f>
        <v>0</v>
      </c>
      <c r="AR86" s="170" t="n">
        <f aca="false">COUNTIFS(database!$H$2:$H$182,$P86,database!$S$2:$S$182,AR$41,database!$Z$2:$Z$182,"O")</f>
        <v>0</v>
      </c>
      <c r="AS86" s="170" t="n">
        <f aca="false">COUNTIFS(database!$H$2:$H$182,$P86,database!$S$2:$S$182,AS$41,database!$Z$2:$Z$182,"O")</f>
        <v>0</v>
      </c>
      <c r="AT86" s="170" t="n">
        <f aca="false">COUNTIFS(database!$H$2:$H$182,$P86,database!$S$2:$S$182,AT$41,database!$Z$2:$Z$182,"O")</f>
        <v>0</v>
      </c>
      <c r="AU86" s="170" t="n">
        <f aca="false">COUNTIFS(database!$H$2:$H$182,$P86,database!$S$2:$S$182,AU$41,database!$Z$2:$Z$182,"O")</f>
        <v>0</v>
      </c>
      <c r="AV86" s="170" t="n">
        <f aca="false">COUNTIFS(database!$H$2:$H$182,$P86,database!$S$2:$S$182,AV$41,database!$Z$2:$Z$182,"O")</f>
        <v>0</v>
      </c>
      <c r="AW86" s="170" t="n">
        <f aca="false">COUNTIFS(database!$H$2:$H$182,$P86,database!$S$2:$S$182,AW$41,database!$Z$2:$Z$182,"O")</f>
        <v>0</v>
      </c>
      <c r="AX86" s="170" t="n">
        <f aca="false">COUNTIFS(database!$H$2:$H$182,$P86,database!$S$2:$S$182,AX$41,database!$Z$2:$Z$182,"O")</f>
        <v>0</v>
      </c>
      <c r="AY86" s="170" t="n">
        <f aca="false">COUNTIFS(database!$H$2:$H$182,$P86,database!$S$2:$S$182,AY$41,database!$Z$2:$Z$182,"O")</f>
        <v>0</v>
      </c>
      <c r="AZ86" s="170" t="n">
        <f aca="false">COUNTIFS(database!$H$2:$H$182,$P86,database!$S$2:$S$182,AZ$41,database!$Z$2:$Z$182,"O")</f>
        <v>0</v>
      </c>
      <c r="BA86" s="170" t="n">
        <f aca="false">COUNTIFS(database!$H$2:$H$182,$P86,database!$S$2:$S$182,BA$41,database!$Z$2:$Z$182,"O")</f>
        <v>0</v>
      </c>
      <c r="BB86" s="170" t="n">
        <f aca="false">COUNTIFS(database!$H$2:$H$182,$P86,database!$S$2:$S$182,BB$41,database!$Z$2:$Z$182,"O")</f>
        <v>0</v>
      </c>
      <c r="BC86" s="170" t="n">
        <f aca="false">COUNTIFS(database!$H$2:$H$182,$P86,database!$S$2:$S$182,BC$41,database!$Z$2:$Z$182,"O")</f>
        <v>0</v>
      </c>
      <c r="BD86" s="171" t="n">
        <f aca="false">SUM(AQ$42:AQ86)</f>
        <v>0</v>
      </c>
      <c r="BE86" s="171" t="n">
        <f aca="false">SUM(AR$42:AR86)</f>
        <v>0</v>
      </c>
      <c r="BF86" s="171" t="n">
        <f aca="false">SUM(AS$42:AS86)</f>
        <v>0</v>
      </c>
      <c r="BG86" s="171" t="n">
        <f aca="false">SUM(AT$42:AT86)</f>
        <v>1</v>
      </c>
      <c r="BH86" s="171" t="n">
        <f aca="false">SUM(AU$42:AU86)</f>
        <v>0</v>
      </c>
      <c r="BI86" s="171" t="n">
        <f aca="false">SUM(AV$42:AV86)</f>
        <v>0</v>
      </c>
      <c r="BJ86" s="171" t="n">
        <f aca="false">SUM(AW$42:AW86)</f>
        <v>0</v>
      </c>
      <c r="BK86" s="171" t="n">
        <f aca="false">SUM(AX$42:AX86)</f>
        <v>0</v>
      </c>
      <c r="BL86" s="171" t="n">
        <f aca="false">SUM(AY$42:AY86)</f>
        <v>0</v>
      </c>
      <c r="BM86" s="171" t="n">
        <f aca="false">SUM(AZ$42:AZ86)</f>
        <v>0</v>
      </c>
      <c r="BN86" s="171" t="n">
        <f aca="false">SUM(BA$42:BA86)</f>
        <v>1</v>
      </c>
      <c r="BO86" s="171" t="n">
        <f aca="false">SUM(BB$42:BB86)</f>
        <v>0</v>
      </c>
      <c r="BP86" s="171" t="n">
        <f aca="false">SUM(BC$42:BC86)</f>
        <v>0</v>
      </c>
      <c r="BQ86" s="172" t="n">
        <f aca="false">COUNTIFS(database!$H$2:$H$182,$P86,database!$S$2:$S$182,BQ$41,database!$Z$2:$Z$182,"S")</f>
        <v>0</v>
      </c>
      <c r="BR86" s="172" t="n">
        <f aca="false">COUNTIFS(database!$H$2:$H$182,$P86,database!$S$2:$S$182,BR$41,database!$Z$2:$Z$182,"S")</f>
        <v>0</v>
      </c>
      <c r="BS86" s="172" t="n">
        <f aca="false">COUNTIFS(database!$H$2:$H$182,$P86,database!$S$2:$S$182,BS$41,database!$Z$2:$Z$182,"S")</f>
        <v>0</v>
      </c>
      <c r="BT86" s="172" t="n">
        <f aca="false">COUNTIFS(database!$H$2:$H$182,$P86,database!$S$2:$S$182,BT$41,database!$Z$2:$Z$182,"S")</f>
        <v>0</v>
      </c>
      <c r="BU86" s="172" t="n">
        <f aca="false">COUNTIFS(database!$H$2:$H$182,$P86,database!$S$2:$S$182,BU$41,database!$Z$2:$Z$182,"S")</f>
        <v>0</v>
      </c>
      <c r="BV86" s="172" t="n">
        <f aca="false">COUNTIFS(database!$H$2:$H$182,$P86,database!$S$2:$S$182,BV$41,database!$Z$2:$Z$182,"S")</f>
        <v>0</v>
      </c>
      <c r="BW86" s="172" t="n">
        <f aca="false">COUNTIFS(database!$H$2:$H$182,$P86,database!$S$2:$S$182,BW$41,database!$Z$2:$Z$182,"S")</f>
        <v>0</v>
      </c>
      <c r="BX86" s="172" t="n">
        <f aca="false">COUNTIFS(database!$H$2:$H$182,$P86,database!$S$2:$S$182,BX$41,database!$Z$2:$Z$182,"S")</f>
        <v>0</v>
      </c>
      <c r="BY86" s="172" t="n">
        <f aca="false">COUNTIFS(database!$H$2:$H$182,$P86,database!$S$2:$S$182,BY$41,database!$Z$2:$Z$182,"S")</f>
        <v>0</v>
      </c>
      <c r="BZ86" s="171" t="n">
        <f aca="false">SUM(BQ$42:BQ86)</f>
        <v>6</v>
      </c>
      <c r="CA86" s="171" t="n">
        <f aca="false">SUM(BR$42:BR86)</f>
        <v>18</v>
      </c>
      <c r="CB86" s="171" t="n">
        <f aca="false">SUM(BS$42:BS86)</f>
        <v>2</v>
      </c>
      <c r="CC86" s="171" t="n">
        <f aca="false">SUM(BT$42:BT86)</f>
        <v>19</v>
      </c>
      <c r="CD86" s="171" t="n">
        <f aca="false">SUM(BU$42:BU86)</f>
        <v>3</v>
      </c>
      <c r="CE86" s="171" t="n">
        <f aca="false">SUM(BV$42:BV86)</f>
        <v>6</v>
      </c>
      <c r="CF86" s="171" t="n">
        <f aca="false">SUM(BW$42:BW86)</f>
        <v>6</v>
      </c>
      <c r="CG86" s="171" t="n">
        <f aca="false">SUM(BX$42:BX86)</f>
        <v>6</v>
      </c>
      <c r="CH86" s="171" t="n">
        <f aca="false">SUM(BY$42:BY86)</f>
        <v>3</v>
      </c>
    </row>
    <row r="87" customFormat="false" ht="15.75" hidden="false" customHeight="true" outlineLevel="0" collapsed="false">
      <c r="A87" s="166"/>
      <c r="B87" s="166" t="n">
        <v>2003</v>
      </c>
      <c r="C87" s="166" t="n">
        <f aca="false">COUNTIF(database!$H$2:$H$182,B87)</f>
        <v>1</v>
      </c>
      <c r="D87" s="166" t="n">
        <f aca="false">COUNTIFS(database!$H$2:$H$182,$B87,database!$U$2:$U$182,D$41)</f>
        <v>0</v>
      </c>
      <c r="E87" s="166" t="n">
        <f aca="false">COUNTIFS(database!$H$2:$H$182,$B87,database!$U$2:$U$182,E$41)</f>
        <v>0</v>
      </c>
      <c r="F87" s="166" t="n">
        <f aca="false">COUNTIFS(database!$H$2:$H$182,$B87,database!$U$2:$U$182,F$41)</f>
        <v>1</v>
      </c>
      <c r="G87" s="166" t="n">
        <f aca="false">COUNTIFS(database!$H$2:$H$182,$B87,database!$U$2:$U$182,G$41)</f>
        <v>0</v>
      </c>
      <c r="H87" s="166" t="n">
        <f aca="false">SUM(D$42:D87)</f>
        <v>60</v>
      </c>
      <c r="I87" s="166" t="n">
        <f aca="false">SUM(E$42:E87)</f>
        <v>8</v>
      </c>
      <c r="J87" s="166" t="n">
        <f aca="false">SUM(F$42:F87)</f>
        <v>80</v>
      </c>
      <c r="K87" s="166"/>
      <c r="L87" s="166" t="n">
        <f aca="false">SUM(G$42:G87)</f>
        <v>0</v>
      </c>
      <c r="M87" s="166"/>
      <c r="N87" s="166"/>
      <c r="O87" s="166"/>
      <c r="P87" s="166" t="n">
        <v>2003</v>
      </c>
      <c r="Q87" s="166" t="n">
        <f aca="false">COUNTIFS(database!$H$2:$H$182,$P87,database!$S$2:$S$182,Q$41)</f>
        <v>0</v>
      </c>
      <c r="R87" s="166" t="n">
        <f aca="false">COUNTIFS(database!$H$2:$H$182,$P87,database!$S$2:$S$182,R$41)</f>
        <v>1</v>
      </c>
      <c r="S87" s="166" t="n">
        <f aca="false">COUNTIFS(database!$H$2:$H$182,$P87,database!$S$2:$S$182,S$41)</f>
        <v>0</v>
      </c>
      <c r="T87" s="166" t="n">
        <f aca="false">COUNTIFS(database!$H$2:$H$182,$P87,database!$S$2:$S$182,T$41)</f>
        <v>0</v>
      </c>
      <c r="U87" s="166" t="n">
        <f aca="false">COUNTIFS(database!$H$2:$H$182,$P87,database!$S$2:$S$182,U$41)</f>
        <v>0</v>
      </c>
      <c r="V87" s="166" t="n">
        <f aca="false">COUNTIFS(database!$H$2:$H$182,$P87,database!$S$2:$S$182,V$41)</f>
        <v>0</v>
      </c>
      <c r="W87" s="166" t="n">
        <f aca="false">COUNTIFS(database!$H$2:$H$182,$P87,database!$S$2:$S$182,W$41)</f>
        <v>0</v>
      </c>
      <c r="X87" s="166" t="n">
        <f aca="false">COUNTIFS(database!$H$2:$H$182,$P87,database!$S$2:$S$182,X$41)</f>
        <v>0</v>
      </c>
      <c r="Y87" s="166" t="n">
        <f aca="false">COUNTIFS(database!$H$2:$H$182,$P87,database!$S$2:$S$182,Y$41)</f>
        <v>0</v>
      </c>
      <c r="Z87" s="166" t="n">
        <f aca="false">COUNTIFS(database!$H$2:$H$182,$P87,database!$S$2:$S$182,Z$41)</f>
        <v>0</v>
      </c>
      <c r="AA87" s="166" t="n">
        <f aca="false">COUNTIFS(database!$H$2:$H$182,$P87,database!$S$2:$S$182,AA$41)</f>
        <v>0</v>
      </c>
      <c r="AB87" s="166" t="n">
        <f aca="false">COUNTIFS(database!$H$2:$H$182,$P87,database!$S$2:$S$182,AB$41)</f>
        <v>0</v>
      </c>
      <c r="AC87" s="166" t="n">
        <f aca="false">COUNTIFS(database!$H$2:$H$182,$P87,database!$S$2:$S$182,AC$41)</f>
        <v>0</v>
      </c>
      <c r="AD87" s="173" t="n">
        <f aca="false">SUM(Q$42:Q87)</f>
        <v>13</v>
      </c>
      <c r="AE87" s="173" t="n">
        <f aca="false">SUM(R$42:R87)</f>
        <v>40</v>
      </c>
      <c r="AF87" s="173" t="n">
        <f aca="false">SUM(S$42:S87)</f>
        <v>3</v>
      </c>
      <c r="AG87" s="173" t="n">
        <f aca="false">SUM(T$42:T87)</f>
        <v>36</v>
      </c>
      <c r="AH87" s="173" t="n">
        <f aca="false">SUM(U$42:U87)</f>
        <v>0</v>
      </c>
      <c r="AI87" s="173" t="n">
        <f aca="false">SUM(V$42:V87)</f>
        <v>12</v>
      </c>
      <c r="AJ87" s="173" t="n">
        <f aca="false">SUM(W$42:W87)</f>
        <v>0</v>
      </c>
      <c r="AK87" s="173" t="n">
        <f aca="false">SUM(X$42:X87)</f>
        <v>11</v>
      </c>
      <c r="AL87" s="173" t="n">
        <f aca="false">SUM(Y$42:Y87)</f>
        <v>10</v>
      </c>
      <c r="AM87" s="173" t="n">
        <f aca="false">SUM(Z$42:Z87)</f>
        <v>8</v>
      </c>
      <c r="AN87" s="173" t="n">
        <f aca="false">SUM(AA$42:AA87)</f>
        <v>8</v>
      </c>
      <c r="AO87" s="173" t="n">
        <f aca="false">SUM(AB$42:AB87)</f>
        <v>3</v>
      </c>
      <c r="AP87" s="173" t="n">
        <f aca="false">SUM(AC$42:AC87)</f>
        <v>4</v>
      </c>
      <c r="AQ87" s="170" t="n">
        <f aca="false">COUNTIFS(database!$H$2:$H$182,$P87,database!$S$2:$S$182,AQ$41,database!$Z$2:$Z$182,"O")</f>
        <v>0</v>
      </c>
      <c r="AR87" s="170" t="n">
        <f aca="false">COUNTIFS(database!$H$2:$H$182,$P87,database!$S$2:$S$182,AR$41,database!$Z$2:$Z$182,"O")</f>
        <v>0</v>
      </c>
      <c r="AS87" s="170" t="n">
        <f aca="false">COUNTIFS(database!$H$2:$H$182,$P87,database!$S$2:$S$182,AS$41,database!$Z$2:$Z$182,"O")</f>
        <v>0</v>
      </c>
      <c r="AT87" s="170" t="n">
        <f aca="false">COUNTIFS(database!$H$2:$H$182,$P87,database!$S$2:$S$182,AT$41,database!$Z$2:$Z$182,"O")</f>
        <v>0</v>
      </c>
      <c r="AU87" s="170" t="n">
        <f aca="false">COUNTIFS(database!$H$2:$H$182,$P87,database!$S$2:$S$182,AU$41,database!$Z$2:$Z$182,"O")</f>
        <v>0</v>
      </c>
      <c r="AV87" s="170" t="n">
        <f aca="false">COUNTIFS(database!$H$2:$H$182,$P87,database!$S$2:$S$182,AV$41,database!$Z$2:$Z$182,"O")</f>
        <v>0</v>
      </c>
      <c r="AW87" s="170" t="n">
        <f aca="false">COUNTIFS(database!$H$2:$H$182,$P87,database!$S$2:$S$182,AW$41,database!$Z$2:$Z$182,"O")</f>
        <v>0</v>
      </c>
      <c r="AX87" s="170" t="n">
        <f aca="false">COUNTIFS(database!$H$2:$H$182,$P87,database!$S$2:$S$182,AX$41,database!$Z$2:$Z$182,"O")</f>
        <v>0</v>
      </c>
      <c r="AY87" s="170" t="n">
        <f aca="false">COUNTIFS(database!$H$2:$H$182,$P87,database!$S$2:$S$182,AY$41,database!$Z$2:$Z$182,"O")</f>
        <v>0</v>
      </c>
      <c r="AZ87" s="170" t="n">
        <f aca="false">COUNTIFS(database!$H$2:$H$182,$P87,database!$S$2:$S$182,AZ$41,database!$Z$2:$Z$182,"O")</f>
        <v>0</v>
      </c>
      <c r="BA87" s="170" t="n">
        <f aca="false">COUNTIFS(database!$H$2:$H$182,$P87,database!$S$2:$S$182,BA$41,database!$Z$2:$Z$182,"O")</f>
        <v>0</v>
      </c>
      <c r="BB87" s="170" t="n">
        <f aca="false">COUNTIFS(database!$H$2:$H$182,$P87,database!$S$2:$S$182,BB$41,database!$Z$2:$Z$182,"O")</f>
        <v>0</v>
      </c>
      <c r="BC87" s="170" t="n">
        <f aca="false">COUNTIFS(database!$H$2:$H$182,$P87,database!$S$2:$S$182,BC$41,database!$Z$2:$Z$182,"O")</f>
        <v>0</v>
      </c>
      <c r="BD87" s="171" t="n">
        <f aca="false">SUM(AQ$42:AQ87)</f>
        <v>0</v>
      </c>
      <c r="BE87" s="171" t="n">
        <f aca="false">SUM(AR$42:AR87)</f>
        <v>0</v>
      </c>
      <c r="BF87" s="171" t="n">
        <f aca="false">SUM(AS$42:AS87)</f>
        <v>0</v>
      </c>
      <c r="BG87" s="171" t="n">
        <f aca="false">SUM(AT$42:AT87)</f>
        <v>1</v>
      </c>
      <c r="BH87" s="171" t="n">
        <f aca="false">SUM(AU$42:AU87)</f>
        <v>0</v>
      </c>
      <c r="BI87" s="171" t="n">
        <f aca="false">SUM(AV$42:AV87)</f>
        <v>0</v>
      </c>
      <c r="BJ87" s="171" t="n">
        <f aca="false">SUM(AW$42:AW87)</f>
        <v>0</v>
      </c>
      <c r="BK87" s="171" t="n">
        <f aca="false">SUM(AX$42:AX87)</f>
        <v>0</v>
      </c>
      <c r="BL87" s="171" t="n">
        <f aca="false">SUM(AY$42:AY87)</f>
        <v>0</v>
      </c>
      <c r="BM87" s="171" t="n">
        <f aca="false">SUM(AZ$42:AZ87)</f>
        <v>0</v>
      </c>
      <c r="BN87" s="171" t="n">
        <f aca="false">SUM(BA$42:BA87)</f>
        <v>1</v>
      </c>
      <c r="BO87" s="171" t="n">
        <f aca="false">SUM(BB$42:BB87)</f>
        <v>0</v>
      </c>
      <c r="BP87" s="171" t="n">
        <f aca="false">SUM(BC$42:BC87)</f>
        <v>0</v>
      </c>
      <c r="BQ87" s="172" t="n">
        <f aca="false">COUNTIFS(database!$H$2:$H$182,$P87,database!$S$2:$S$182,BQ$41,database!$Z$2:$Z$182,"S")</f>
        <v>0</v>
      </c>
      <c r="BR87" s="172" t="n">
        <f aca="false">COUNTIFS(database!$H$2:$H$182,$P87,database!$S$2:$S$182,BR$41,database!$Z$2:$Z$182,"S")</f>
        <v>1</v>
      </c>
      <c r="BS87" s="172" t="n">
        <f aca="false">COUNTIFS(database!$H$2:$H$182,$P87,database!$S$2:$S$182,BS$41,database!$Z$2:$Z$182,"S")</f>
        <v>0</v>
      </c>
      <c r="BT87" s="172" t="n">
        <f aca="false">COUNTIFS(database!$H$2:$H$182,$P87,database!$S$2:$S$182,BT$41,database!$Z$2:$Z$182,"S")</f>
        <v>0</v>
      </c>
      <c r="BU87" s="172" t="n">
        <f aca="false">COUNTIFS(database!$H$2:$H$182,$P87,database!$S$2:$S$182,BU$41,database!$Z$2:$Z$182,"S")</f>
        <v>0</v>
      </c>
      <c r="BV87" s="172" t="n">
        <f aca="false">COUNTIFS(database!$H$2:$H$182,$P87,database!$S$2:$S$182,BV$41,database!$Z$2:$Z$182,"S")</f>
        <v>0</v>
      </c>
      <c r="BW87" s="172" t="n">
        <f aca="false">COUNTIFS(database!$H$2:$H$182,$P87,database!$S$2:$S$182,BW$41,database!$Z$2:$Z$182,"S")</f>
        <v>0</v>
      </c>
      <c r="BX87" s="172" t="n">
        <f aca="false">COUNTIFS(database!$H$2:$H$182,$P87,database!$S$2:$S$182,BX$41,database!$Z$2:$Z$182,"S")</f>
        <v>0</v>
      </c>
      <c r="BY87" s="172" t="n">
        <f aca="false">COUNTIFS(database!$H$2:$H$182,$P87,database!$S$2:$S$182,BY$41,database!$Z$2:$Z$182,"S")</f>
        <v>0</v>
      </c>
      <c r="BZ87" s="171" t="n">
        <f aca="false">SUM(BQ$42:BQ87)</f>
        <v>6</v>
      </c>
      <c r="CA87" s="171" t="n">
        <f aca="false">SUM(BR$42:BR87)</f>
        <v>19</v>
      </c>
      <c r="CB87" s="171" t="n">
        <f aca="false">SUM(BS$42:BS87)</f>
        <v>2</v>
      </c>
      <c r="CC87" s="171" t="n">
        <f aca="false">SUM(BT$42:BT87)</f>
        <v>19</v>
      </c>
      <c r="CD87" s="171" t="n">
        <f aca="false">SUM(BU$42:BU87)</f>
        <v>3</v>
      </c>
      <c r="CE87" s="171" t="n">
        <f aca="false">SUM(BV$42:BV87)</f>
        <v>6</v>
      </c>
      <c r="CF87" s="171" t="n">
        <f aca="false">SUM(BW$42:BW87)</f>
        <v>6</v>
      </c>
      <c r="CG87" s="171" t="n">
        <f aca="false">SUM(BX$42:BX87)</f>
        <v>6</v>
      </c>
      <c r="CH87" s="171" t="n">
        <f aca="false">SUM(BY$42:BY87)</f>
        <v>3</v>
      </c>
    </row>
    <row r="88" customFormat="false" ht="15.75" hidden="false" customHeight="true" outlineLevel="0" collapsed="false">
      <c r="A88" s="166"/>
      <c r="B88" s="166" t="n">
        <v>2004</v>
      </c>
      <c r="C88" s="166" t="n">
        <f aca="false">COUNTIF(database!$H$2:$H$182,B88)</f>
        <v>0</v>
      </c>
      <c r="D88" s="166" t="n">
        <f aca="false">COUNTIFS(database!$H$2:$H$182,$B88,database!$U$2:$U$182,D$41)</f>
        <v>0</v>
      </c>
      <c r="E88" s="166" t="n">
        <f aca="false">COUNTIFS(database!$H$2:$H$182,$B88,database!$U$2:$U$182,E$41)</f>
        <v>0</v>
      </c>
      <c r="F88" s="166" t="n">
        <f aca="false">COUNTIFS(database!$H$2:$H$182,$B88,database!$U$2:$U$182,F$41)</f>
        <v>0</v>
      </c>
      <c r="G88" s="166" t="n">
        <f aca="false">COUNTIFS(database!$H$2:$H$182,$B88,database!$U$2:$U$182,G$41)</f>
        <v>0</v>
      </c>
      <c r="H88" s="166" t="n">
        <f aca="false">SUM(D$42:D88)</f>
        <v>60</v>
      </c>
      <c r="I88" s="166" t="n">
        <f aca="false">SUM(E$42:E88)</f>
        <v>8</v>
      </c>
      <c r="J88" s="166" t="n">
        <f aca="false">SUM(F$42:F88)</f>
        <v>80</v>
      </c>
      <c r="K88" s="166"/>
      <c r="L88" s="166" t="n">
        <f aca="false">SUM(G$42:G88)</f>
        <v>0</v>
      </c>
      <c r="M88" s="166"/>
      <c r="N88" s="166"/>
      <c r="O88" s="166"/>
      <c r="P88" s="166" t="n">
        <v>2004</v>
      </c>
      <c r="Q88" s="166" t="n">
        <f aca="false">COUNTIFS(database!$H$2:$H$182,$P88,database!$S$2:$S$182,Q$41)</f>
        <v>0</v>
      </c>
      <c r="R88" s="166" t="n">
        <f aca="false">COUNTIFS(database!$H$2:$H$182,$P88,database!$S$2:$S$182,R$41)</f>
        <v>0</v>
      </c>
      <c r="S88" s="166" t="n">
        <f aca="false">COUNTIFS(database!$H$2:$H$182,$P88,database!$S$2:$S$182,S$41)</f>
        <v>0</v>
      </c>
      <c r="T88" s="166" t="n">
        <f aca="false">COUNTIFS(database!$H$2:$H$182,$P88,database!$S$2:$S$182,T$41)</f>
        <v>0</v>
      </c>
      <c r="U88" s="166" t="n">
        <f aca="false">COUNTIFS(database!$H$2:$H$182,$P88,database!$S$2:$S$182,U$41)</f>
        <v>0</v>
      </c>
      <c r="V88" s="166" t="n">
        <f aca="false">COUNTIFS(database!$H$2:$H$182,$P88,database!$S$2:$S$182,V$41)</f>
        <v>0</v>
      </c>
      <c r="W88" s="166" t="n">
        <f aca="false">COUNTIFS(database!$H$2:$H$182,$P88,database!$S$2:$S$182,W$41)</f>
        <v>0</v>
      </c>
      <c r="X88" s="166" t="n">
        <f aca="false">COUNTIFS(database!$H$2:$H$182,$P88,database!$S$2:$S$182,X$41)</f>
        <v>0</v>
      </c>
      <c r="Y88" s="166" t="n">
        <f aca="false">COUNTIFS(database!$H$2:$H$182,$P88,database!$S$2:$S$182,Y$41)</f>
        <v>0</v>
      </c>
      <c r="Z88" s="166" t="n">
        <f aca="false">COUNTIFS(database!$H$2:$H$182,$P88,database!$S$2:$S$182,Z$41)</f>
        <v>0</v>
      </c>
      <c r="AA88" s="166" t="n">
        <f aca="false">COUNTIFS(database!$H$2:$H$182,$P88,database!$S$2:$S$182,AA$41)</f>
        <v>0</v>
      </c>
      <c r="AB88" s="166" t="n">
        <f aca="false">COUNTIFS(database!$H$2:$H$182,$P88,database!$S$2:$S$182,AB$41)</f>
        <v>0</v>
      </c>
      <c r="AC88" s="166" t="n">
        <f aca="false">COUNTIFS(database!$H$2:$H$182,$P88,database!$S$2:$S$182,AC$41)</f>
        <v>0</v>
      </c>
      <c r="AD88" s="173" t="n">
        <f aca="false">SUM(Q$42:Q88)</f>
        <v>13</v>
      </c>
      <c r="AE88" s="173" t="n">
        <f aca="false">SUM(R$42:R88)</f>
        <v>40</v>
      </c>
      <c r="AF88" s="173" t="n">
        <f aca="false">SUM(S$42:S88)</f>
        <v>3</v>
      </c>
      <c r="AG88" s="173" t="n">
        <f aca="false">SUM(T$42:T88)</f>
        <v>36</v>
      </c>
      <c r="AH88" s="173" t="n">
        <f aca="false">SUM(U$42:U88)</f>
        <v>0</v>
      </c>
      <c r="AI88" s="173" t="n">
        <f aca="false">SUM(V$42:V88)</f>
        <v>12</v>
      </c>
      <c r="AJ88" s="173" t="n">
        <f aca="false">SUM(W$42:W88)</f>
        <v>0</v>
      </c>
      <c r="AK88" s="173" t="n">
        <f aca="false">SUM(X$42:X88)</f>
        <v>11</v>
      </c>
      <c r="AL88" s="173" t="n">
        <f aca="false">SUM(Y$42:Y88)</f>
        <v>10</v>
      </c>
      <c r="AM88" s="173" t="n">
        <f aca="false">SUM(Z$42:Z88)</f>
        <v>8</v>
      </c>
      <c r="AN88" s="173" t="n">
        <f aca="false">SUM(AA$42:AA88)</f>
        <v>8</v>
      </c>
      <c r="AO88" s="173" t="n">
        <f aca="false">SUM(AB$42:AB88)</f>
        <v>3</v>
      </c>
      <c r="AP88" s="173" t="n">
        <f aca="false">SUM(AC$42:AC88)</f>
        <v>4</v>
      </c>
      <c r="AQ88" s="170" t="n">
        <f aca="false">COUNTIFS(database!$H$2:$H$182,$P88,database!$S$2:$S$182,AQ$41,database!$Z$2:$Z$182,"O")</f>
        <v>0</v>
      </c>
      <c r="AR88" s="170" t="n">
        <f aca="false">COUNTIFS(database!$H$2:$H$182,$P88,database!$S$2:$S$182,AR$41,database!$Z$2:$Z$182,"O")</f>
        <v>0</v>
      </c>
      <c r="AS88" s="170" t="n">
        <f aca="false">COUNTIFS(database!$H$2:$H$182,$P88,database!$S$2:$S$182,AS$41,database!$Z$2:$Z$182,"O")</f>
        <v>0</v>
      </c>
      <c r="AT88" s="170" t="n">
        <f aca="false">COUNTIFS(database!$H$2:$H$182,$P88,database!$S$2:$S$182,AT$41,database!$Z$2:$Z$182,"O")</f>
        <v>0</v>
      </c>
      <c r="AU88" s="170" t="n">
        <f aca="false">COUNTIFS(database!$H$2:$H$182,$P88,database!$S$2:$S$182,AU$41,database!$Z$2:$Z$182,"O")</f>
        <v>0</v>
      </c>
      <c r="AV88" s="170" t="n">
        <f aca="false">COUNTIFS(database!$H$2:$H$182,$P88,database!$S$2:$S$182,AV$41,database!$Z$2:$Z$182,"O")</f>
        <v>0</v>
      </c>
      <c r="AW88" s="170" t="n">
        <f aca="false">COUNTIFS(database!$H$2:$H$182,$P88,database!$S$2:$S$182,AW$41,database!$Z$2:$Z$182,"O")</f>
        <v>0</v>
      </c>
      <c r="AX88" s="170" t="n">
        <f aca="false">COUNTIFS(database!$H$2:$H$182,$P88,database!$S$2:$S$182,AX$41,database!$Z$2:$Z$182,"O")</f>
        <v>0</v>
      </c>
      <c r="AY88" s="170" t="n">
        <f aca="false">COUNTIFS(database!$H$2:$H$182,$P88,database!$S$2:$S$182,AY$41,database!$Z$2:$Z$182,"O")</f>
        <v>0</v>
      </c>
      <c r="AZ88" s="170" t="n">
        <f aca="false">COUNTIFS(database!$H$2:$H$182,$P88,database!$S$2:$S$182,AZ$41,database!$Z$2:$Z$182,"O")</f>
        <v>0</v>
      </c>
      <c r="BA88" s="170" t="n">
        <f aca="false">COUNTIFS(database!$H$2:$H$182,$P88,database!$S$2:$S$182,BA$41,database!$Z$2:$Z$182,"O")</f>
        <v>0</v>
      </c>
      <c r="BB88" s="170" t="n">
        <f aca="false">COUNTIFS(database!$H$2:$H$182,$P88,database!$S$2:$S$182,BB$41,database!$Z$2:$Z$182,"O")</f>
        <v>0</v>
      </c>
      <c r="BC88" s="170" t="n">
        <f aca="false">COUNTIFS(database!$H$2:$H$182,$P88,database!$S$2:$S$182,BC$41,database!$Z$2:$Z$182,"O")</f>
        <v>0</v>
      </c>
      <c r="BD88" s="171" t="n">
        <f aca="false">SUM(AQ$42:AQ88)</f>
        <v>0</v>
      </c>
      <c r="BE88" s="171" t="n">
        <f aca="false">SUM(AR$42:AR88)</f>
        <v>0</v>
      </c>
      <c r="BF88" s="171" t="n">
        <f aca="false">SUM(AS$42:AS88)</f>
        <v>0</v>
      </c>
      <c r="BG88" s="171" t="n">
        <f aca="false">SUM(AT$42:AT88)</f>
        <v>1</v>
      </c>
      <c r="BH88" s="171" t="n">
        <f aca="false">SUM(AU$42:AU88)</f>
        <v>0</v>
      </c>
      <c r="BI88" s="171" t="n">
        <f aca="false">SUM(AV$42:AV88)</f>
        <v>0</v>
      </c>
      <c r="BJ88" s="171" t="n">
        <f aca="false">SUM(AW$42:AW88)</f>
        <v>0</v>
      </c>
      <c r="BK88" s="171" t="n">
        <f aca="false">SUM(AX$42:AX88)</f>
        <v>0</v>
      </c>
      <c r="BL88" s="171" t="n">
        <f aca="false">SUM(AY$42:AY88)</f>
        <v>0</v>
      </c>
      <c r="BM88" s="171" t="n">
        <f aca="false">SUM(AZ$42:AZ88)</f>
        <v>0</v>
      </c>
      <c r="BN88" s="171" t="n">
        <f aca="false">SUM(BA$42:BA88)</f>
        <v>1</v>
      </c>
      <c r="BO88" s="171" t="n">
        <f aca="false">SUM(BB$42:BB88)</f>
        <v>0</v>
      </c>
      <c r="BP88" s="171" t="n">
        <f aca="false">SUM(BC$42:BC88)</f>
        <v>0</v>
      </c>
      <c r="BQ88" s="172" t="n">
        <f aca="false">COUNTIFS(database!$H$2:$H$182,$P88,database!$S$2:$S$182,BQ$41,database!$Z$2:$Z$182,"S")</f>
        <v>0</v>
      </c>
      <c r="BR88" s="172" t="n">
        <f aca="false">COUNTIFS(database!$H$2:$H$182,$P88,database!$S$2:$S$182,BR$41,database!$Z$2:$Z$182,"S")</f>
        <v>0</v>
      </c>
      <c r="BS88" s="172" t="n">
        <f aca="false">COUNTIFS(database!$H$2:$H$182,$P88,database!$S$2:$S$182,BS$41,database!$Z$2:$Z$182,"S")</f>
        <v>0</v>
      </c>
      <c r="BT88" s="172" t="n">
        <f aca="false">COUNTIFS(database!$H$2:$H$182,$P88,database!$S$2:$S$182,BT$41,database!$Z$2:$Z$182,"S")</f>
        <v>0</v>
      </c>
      <c r="BU88" s="172" t="n">
        <f aca="false">COUNTIFS(database!$H$2:$H$182,$P88,database!$S$2:$S$182,BU$41,database!$Z$2:$Z$182,"S")</f>
        <v>0</v>
      </c>
      <c r="BV88" s="172" t="n">
        <f aca="false">COUNTIFS(database!$H$2:$H$182,$P88,database!$S$2:$S$182,BV$41,database!$Z$2:$Z$182,"S")</f>
        <v>0</v>
      </c>
      <c r="BW88" s="172" t="n">
        <f aca="false">COUNTIFS(database!$H$2:$H$182,$P88,database!$S$2:$S$182,BW$41,database!$Z$2:$Z$182,"S")</f>
        <v>0</v>
      </c>
      <c r="BX88" s="172" t="n">
        <f aca="false">COUNTIFS(database!$H$2:$H$182,$P88,database!$S$2:$S$182,BX$41,database!$Z$2:$Z$182,"S")</f>
        <v>0</v>
      </c>
      <c r="BY88" s="172" t="n">
        <f aca="false">COUNTIFS(database!$H$2:$H$182,$P88,database!$S$2:$S$182,BY$41,database!$Z$2:$Z$182,"S")</f>
        <v>0</v>
      </c>
      <c r="BZ88" s="171" t="n">
        <f aca="false">SUM(BQ$42:BQ88)</f>
        <v>6</v>
      </c>
      <c r="CA88" s="171" t="n">
        <f aca="false">SUM(BR$42:BR88)</f>
        <v>19</v>
      </c>
      <c r="CB88" s="171" t="n">
        <f aca="false">SUM(BS$42:BS88)</f>
        <v>2</v>
      </c>
      <c r="CC88" s="171" t="n">
        <f aca="false">SUM(BT$42:BT88)</f>
        <v>19</v>
      </c>
      <c r="CD88" s="171" t="n">
        <f aca="false">SUM(BU$42:BU88)</f>
        <v>3</v>
      </c>
      <c r="CE88" s="171" t="n">
        <f aca="false">SUM(BV$42:BV88)</f>
        <v>6</v>
      </c>
      <c r="CF88" s="171" t="n">
        <f aca="false">SUM(BW$42:BW88)</f>
        <v>6</v>
      </c>
      <c r="CG88" s="171" t="n">
        <f aca="false">SUM(BX$42:BX88)</f>
        <v>6</v>
      </c>
      <c r="CH88" s="171" t="n">
        <f aca="false">SUM(BY$42:BY88)</f>
        <v>3</v>
      </c>
    </row>
    <row r="89" customFormat="false" ht="15.75" hidden="false" customHeight="true" outlineLevel="0" collapsed="false">
      <c r="A89" s="166"/>
      <c r="B89" s="166" t="n">
        <v>2005</v>
      </c>
      <c r="C89" s="166" t="n">
        <f aca="false">COUNTIF(database!$H$2:$H$182,B89)</f>
        <v>0</v>
      </c>
      <c r="D89" s="166" t="n">
        <f aca="false">COUNTIFS(database!$H$2:$H$182,$B89,database!$U$2:$U$182,D$41)</f>
        <v>0</v>
      </c>
      <c r="E89" s="166" t="n">
        <f aca="false">COUNTIFS(database!$H$2:$H$182,$B89,database!$U$2:$U$182,E$41)</f>
        <v>0</v>
      </c>
      <c r="F89" s="166" t="n">
        <f aca="false">COUNTIFS(database!$H$2:$H$182,$B89,database!$U$2:$U$182,F$41)</f>
        <v>0</v>
      </c>
      <c r="G89" s="166" t="n">
        <f aca="false">COUNTIFS(database!$H$2:$H$182,$B89,database!$U$2:$U$182,G$41)</f>
        <v>0</v>
      </c>
      <c r="H89" s="166" t="n">
        <f aca="false">SUM(D$42:D89)</f>
        <v>60</v>
      </c>
      <c r="I89" s="166" t="n">
        <f aca="false">SUM(E$42:E89)</f>
        <v>8</v>
      </c>
      <c r="J89" s="166" t="n">
        <f aca="false">SUM(F$42:F89)</f>
        <v>80</v>
      </c>
      <c r="K89" s="166"/>
      <c r="L89" s="166" t="n">
        <f aca="false">SUM(G$42:G89)</f>
        <v>0</v>
      </c>
      <c r="M89" s="166"/>
      <c r="N89" s="166"/>
      <c r="O89" s="166"/>
      <c r="P89" s="166" t="n">
        <v>2005</v>
      </c>
      <c r="Q89" s="166" t="n">
        <f aca="false">COUNTIFS(database!$H$2:$H$182,$P89,database!$S$2:$S$182,Q$41)</f>
        <v>0</v>
      </c>
      <c r="R89" s="166" t="n">
        <f aca="false">COUNTIFS(database!$H$2:$H$182,$P89,database!$S$2:$S$182,R$41)</f>
        <v>0</v>
      </c>
      <c r="S89" s="166" t="n">
        <f aca="false">COUNTIFS(database!$H$2:$H$182,$P89,database!$S$2:$S$182,S$41)</f>
        <v>0</v>
      </c>
      <c r="T89" s="166" t="n">
        <f aca="false">COUNTIFS(database!$H$2:$H$182,$P89,database!$S$2:$S$182,T$41)</f>
        <v>0</v>
      </c>
      <c r="U89" s="166" t="n">
        <f aca="false">COUNTIFS(database!$H$2:$H$182,$P89,database!$S$2:$S$182,U$41)</f>
        <v>0</v>
      </c>
      <c r="V89" s="166" t="n">
        <f aca="false">COUNTIFS(database!$H$2:$H$182,$P89,database!$S$2:$S$182,V$41)</f>
        <v>0</v>
      </c>
      <c r="W89" s="166" t="n">
        <f aca="false">COUNTIFS(database!$H$2:$H$182,$P89,database!$S$2:$S$182,W$41)</f>
        <v>0</v>
      </c>
      <c r="X89" s="166" t="n">
        <f aca="false">COUNTIFS(database!$H$2:$H$182,$P89,database!$S$2:$S$182,X$41)</f>
        <v>0</v>
      </c>
      <c r="Y89" s="166" t="n">
        <f aca="false">COUNTIFS(database!$H$2:$H$182,$P89,database!$S$2:$S$182,Y$41)</f>
        <v>0</v>
      </c>
      <c r="Z89" s="166" t="n">
        <f aca="false">COUNTIFS(database!$H$2:$H$182,$P89,database!$S$2:$S$182,Z$41)</f>
        <v>0</v>
      </c>
      <c r="AA89" s="166" t="n">
        <f aca="false">COUNTIFS(database!$H$2:$H$182,$P89,database!$S$2:$S$182,AA$41)</f>
        <v>0</v>
      </c>
      <c r="AB89" s="166" t="n">
        <f aca="false">COUNTIFS(database!$H$2:$H$182,$P89,database!$S$2:$S$182,AB$41)</f>
        <v>0</v>
      </c>
      <c r="AC89" s="166" t="n">
        <f aca="false">COUNTIFS(database!$H$2:$H$182,$P89,database!$S$2:$S$182,AC$41)</f>
        <v>0</v>
      </c>
      <c r="AD89" s="173" t="n">
        <f aca="false">SUM(Q$42:Q89)</f>
        <v>13</v>
      </c>
      <c r="AE89" s="173" t="n">
        <f aca="false">SUM(R$42:R89)</f>
        <v>40</v>
      </c>
      <c r="AF89" s="173" t="n">
        <f aca="false">SUM(S$42:S89)</f>
        <v>3</v>
      </c>
      <c r="AG89" s="173" t="n">
        <f aca="false">SUM(T$42:T89)</f>
        <v>36</v>
      </c>
      <c r="AH89" s="173" t="n">
        <f aca="false">SUM(U$42:U89)</f>
        <v>0</v>
      </c>
      <c r="AI89" s="173" t="n">
        <f aca="false">SUM(V$42:V89)</f>
        <v>12</v>
      </c>
      <c r="AJ89" s="173" t="n">
        <f aca="false">SUM(W$42:W89)</f>
        <v>0</v>
      </c>
      <c r="AK89" s="173" t="n">
        <f aca="false">SUM(X$42:X89)</f>
        <v>11</v>
      </c>
      <c r="AL89" s="173" t="n">
        <f aca="false">SUM(Y$42:Y89)</f>
        <v>10</v>
      </c>
      <c r="AM89" s="173" t="n">
        <f aca="false">SUM(Z$42:Z89)</f>
        <v>8</v>
      </c>
      <c r="AN89" s="173" t="n">
        <f aca="false">SUM(AA$42:AA89)</f>
        <v>8</v>
      </c>
      <c r="AO89" s="173" t="n">
        <f aca="false">SUM(AB$42:AB89)</f>
        <v>3</v>
      </c>
      <c r="AP89" s="173" t="n">
        <f aca="false">SUM(AC$42:AC89)</f>
        <v>4</v>
      </c>
      <c r="AQ89" s="170" t="n">
        <f aca="false">COUNTIFS(database!$H$2:$H$182,$P89,database!$S$2:$S$182,AQ$41,database!$Z$2:$Z$182,"O")</f>
        <v>0</v>
      </c>
      <c r="AR89" s="170" t="n">
        <f aca="false">COUNTIFS(database!$H$2:$H$182,$P89,database!$S$2:$S$182,AR$41,database!$Z$2:$Z$182,"O")</f>
        <v>0</v>
      </c>
      <c r="AS89" s="170" t="n">
        <f aca="false">COUNTIFS(database!$H$2:$H$182,$P89,database!$S$2:$S$182,AS$41,database!$Z$2:$Z$182,"O")</f>
        <v>0</v>
      </c>
      <c r="AT89" s="170" t="n">
        <f aca="false">COUNTIFS(database!$H$2:$H$182,$P89,database!$S$2:$S$182,AT$41,database!$Z$2:$Z$182,"O")</f>
        <v>0</v>
      </c>
      <c r="AU89" s="170" t="n">
        <f aca="false">COUNTIFS(database!$H$2:$H$182,$P89,database!$S$2:$S$182,AU$41,database!$Z$2:$Z$182,"O")</f>
        <v>0</v>
      </c>
      <c r="AV89" s="170" t="n">
        <f aca="false">COUNTIFS(database!$H$2:$H$182,$P89,database!$S$2:$S$182,AV$41,database!$Z$2:$Z$182,"O")</f>
        <v>0</v>
      </c>
      <c r="AW89" s="170" t="n">
        <f aca="false">COUNTIFS(database!$H$2:$H$182,$P89,database!$S$2:$S$182,AW$41,database!$Z$2:$Z$182,"O")</f>
        <v>0</v>
      </c>
      <c r="AX89" s="170" t="n">
        <f aca="false">COUNTIFS(database!$H$2:$H$182,$P89,database!$S$2:$S$182,AX$41,database!$Z$2:$Z$182,"O")</f>
        <v>0</v>
      </c>
      <c r="AY89" s="170" t="n">
        <f aca="false">COUNTIFS(database!$H$2:$H$182,$P89,database!$S$2:$S$182,AY$41,database!$Z$2:$Z$182,"O")</f>
        <v>0</v>
      </c>
      <c r="AZ89" s="170" t="n">
        <f aca="false">COUNTIFS(database!$H$2:$H$182,$P89,database!$S$2:$S$182,AZ$41,database!$Z$2:$Z$182,"O")</f>
        <v>0</v>
      </c>
      <c r="BA89" s="170" t="n">
        <f aca="false">COUNTIFS(database!$H$2:$H$182,$P89,database!$S$2:$S$182,BA$41,database!$Z$2:$Z$182,"O")</f>
        <v>0</v>
      </c>
      <c r="BB89" s="170" t="n">
        <f aca="false">COUNTIFS(database!$H$2:$H$182,$P89,database!$S$2:$S$182,BB$41,database!$Z$2:$Z$182,"O")</f>
        <v>0</v>
      </c>
      <c r="BC89" s="170" t="n">
        <f aca="false">COUNTIFS(database!$H$2:$H$182,$P89,database!$S$2:$S$182,BC$41,database!$Z$2:$Z$182,"O")</f>
        <v>0</v>
      </c>
      <c r="BD89" s="171" t="n">
        <f aca="false">SUM(AQ$42:AQ89)</f>
        <v>0</v>
      </c>
      <c r="BE89" s="171" t="n">
        <f aca="false">SUM(AR$42:AR89)</f>
        <v>0</v>
      </c>
      <c r="BF89" s="171" t="n">
        <f aca="false">SUM(AS$42:AS89)</f>
        <v>0</v>
      </c>
      <c r="BG89" s="171" t="n">
        <f aca="false">SUM(AT$42:AT89)</f>
        <v>1</v>
      </c>
      <c r="BH89" s="171" t="n">
        <f aca="false">SUM(AU$42:AU89)</f>
        <v>0</v>
      </c>
      <c r="BI89" s="171" t="n">
        <f aca="false">SUM(AV$42:AV89)</f>
        <v>0</v>
      </c>
      <c r="BJ89" s="171" t="n">
        <f aca="false">SUM(AW$42:AW89)</f>
        <v>0</v>
      </c>
      <c r="BK89" s="171" t="n">
        <f aca="false">SUM(AX$42:AX89)</f>
        <v>0</v>
      </c>
      <c r="BL89" s="171" t="n">
        <f aca="false">SUM(AY$42:AY89)</f>
        <v>0</v>
      </c>
      <c r="BM89" s="171" t="n">
        <f aca="false">SUM(AZ$42:AZ89)</f>
        <v>0</v>
      </c>
      <c r="BN89" s="171" t="n">
        <f aca="false">SUM(BA$42:BA89)</f>
        <v>1</v>
      </c>
      <c r="BO89" s="171" t="n">
        <f aca="false">SUM(BB$42:BB89)</f>
        <v>0</v>
      </c>
      <c r="BP89" s="171" t="n">
        <f aca="false">SUM(BC$42:BC89)</f>
        <v>0</v>
      </c>
      <c r="BQ89" s="172" t="n">
        <f aca="false">COUNTIFS(database!$H$2:$H$182,$P89,database!$S$2:$S$182,BQ$41,database!$Z$2:$Z$182,"S")</f>
        <v>0</v>
      </c>
      <c r="BR89" s="172" t="n">
        <f aca="false">COUNTIFS(database!$H$2:$H$182,$P89,database!$S$2:$S$182,BR$41,database!$Z$2:$Z$182,"S")</f>
        <v>0</v>
      </c>
      <c r="BS89" s="172" t="n">
        <f aca="false">COUNTIFS(database!$H$2:$H$182,$P89,database!$S$2:$S$182,BS$41,database!$Z$2:$Z$182,"S")</f>
        <v>0</v>
      </c>
      <c r="BT89" s="172" t="n">
        <f aca="false">COUNTIFS(database!$H$2:$H$182,$P89,database!$S$2:$S$182,BT$41,database!$Z$2:$Z$182,"S")</f>
        <v>0</v>
      </c>
      <c r="BU89" s="172" t="n">
        <f aca="false">COUNTIFS(database!$H$2:$H$182,$P89,database!$S$2:$S$182,BU$41,database!$Z$2:$Z$182,"S")</f>
        <v>0</v>
      </c>
      <c r="BV89" s="172" t="n">
        <f aca="false">COUNTIFS(database!$H$2:$H$182,$P89,database!$S$2:$S$182,BV$41,database!$Z$2:$Z$182,"S")</f>
        <v>0</v>
      </c>
      <c r="BW89" s="172" t="n">
        <f aca="false">COUNTIFS(database!$H$2:$H$182,$P89,database!$S$2:$S$182,BW$41,database!$Z$2:$Z$182,"S")</f>
        <v>0</v>
      </c>
      <c r="BX89" s="172" t="n">
        <f aca="false">COUNTIFS(database!$H$2:$H$182,$P89,database!$S$2:$S$182,BX$41,database!$Z$2:$Z$182,"S")</f>
        <v>0</v>
      </c>
      <c r="BY89" s="172" t="n">
        <f aca="false">COUNTIFS(database!$H$2:$H$182,$P89,database!$S$2:$S$182,BY$41,database!$Z$2:$Z$182,"S")</f>
        <v>0</v>
      </c>
      <c r="BZ89" s="171" t="n">
        <f aca="false">SUM(BQ$42:BQ89)</f>
        <v>6</v>
      </c>
      <c r="CA89" s="171" t="n">
        <f aca="false">SUM(BR$42:BR89)</f>
        <v>19</v>
      </c>
      <c r="CB89" s="171" t="n">
        <f aca="false">SUM(BS$42:BS89)</f>
        <v>2</v>
      </c>
      <c r="CC89" s="171" t="n">
        <f aca="false">SUM(BT$42:BT89)</f>
        <v>19</v>
      </c>
      <c r="CD89" s="171" t="n">
        <f aca="false">SUM(BU$42:BU89)</f>
        <v>3</v>
      </c>
      <c r="CE89" s="171" t="n">
        <f aca="false">SUM(BV$42:BV89)</f>
        <v>6</v>
      </c>
      <c r="CF89" s="171" t="n">
        <f aca="false">SUM(BW$42:BW89)</f>
        <v>6</v>
      </c>
      <c r="CG89" s="171" t="n">
        <f aca="false">SUM(BX$42:BX89)</f>
        <v>6</v>
      </c>
      <c r="CH89" s="171" t="n">
        <f aca="false">SUM(BY$42:BY89)</f>
        <v>3</v>
      </c>
    </row>
    <row r="90" customFormat="false" ht="15.75" hidden="false" customHeight="true" outlineLevel="0" collapsed="false">
      <c r="A90" s="166"/>
      <c r="B90" s="166" t="n">
        <v>2006</v>
      </c>
      <c r="C90" s="166" t="n">
        <f aca="false">COUNTIF(database!$H$2:$H$182,B90)</f>
        <v>0</v>
      </c>
      <c r="D90" s="166" t="n">
        <f aca="false">COUNTIFS(database!$H$2:$H$182,$B90,database!$U$2:$U$182,D$41)</f>
        <v>0</v>
      </c>
      <c r="E90" s="166" t="n">
        <f aca="false">COUNTIFS(database!$H$2:$H$182,$B90,database!$U$2:$U$182,E$41)</f>
        <v>0</v>
      </c>
      <c r="F90" s="166" t="n">
        <f aca="false">COUNTIFS(database!$H$2:$H$182,$B90,database!$U$2:$U$182,F$41)</f>
        <v>0</v>
      </c>
      <c r="G90" s="166" t="n">
        <f aca="false">COUNTIFS(database!$H$2:$H$182,$B90,database!$U$2:$U$182,G$41)</f>
        <v>0</v>
      </c>
      <c r="H90" s="166" t="n">
        <f aca="false">SUM(D$42:D90)</f>
        <v>60</v>
      </c>
      <c r="I90" s="166" t="n">
        <f aca="false">SUM(E$42:E90)</f>
        <v>8</v>
      </c>
      <c r="J90" s="166" t="n">
        <f aca="false">SUM(F$42:F90)</f>
        <v>80</v>
      </c>
      <c r="K90" s="166"/>
      <c r="L90" s="166" t="n">
        <f aca="false">SUM(G$42:G90)</f>
        <v>0</v>
      </c>
      <c r="M90" s="166"/>
      <c r="N90" s="166"/>
      <c r="O90" s="166"/>
      <c r="P90" s="166" t="n">
        <v>2006</v>
      </c>
      <c r="Q90" s="166" t="n">
        <f aca="false">COUNTIFS(database!$H$2:$H$182,$P90,database!$S$2:$S$182,Q$41)</f>
        <v>0</v>
      </c>
      <c r="R90" s="166" t="n">
        <f aca="false">COUNTIFS(database!$H$2:$H$182,$P90,database!$S$2:$S$182,R$41)</f>
        <v>0</v>
      </c>
      <c r="S90" s="166" t="n">
        <f aca="false">COUNTIFS(database!$H$2:$H$182,$P90,database!$S$2:$S$182,S$41)</f>
        <v>0</v>
      </c>
      <c r="T90" s="166" t="n">
        <f aca="false">COUNTIFS(database!$H$2:$H$182,$P90,database!$S$2:$S$182,T$41)</f>
        <v>0</v>
      </c>
      <c r="U90" s="166" t="n">
        <f aca="false">COUNTIFS(database!$H$2:$H$182,$P90,database!$S$2:$S$182,U$41)</f>
        <v>0</v>
      </c>
      <c r="V90" s="166" t="n">
        <f aca="false">COUNTIFS(database!$H$2:$H$182,$P90,database!$S$2:$S$182,V$41)</f>
        <v>0</v>
      </c>
      <c r="W90" s="166" t="n">
        <f aca="false">COUNTIFS(database!$H$2:$H$182,$P90,database!$S$2:$S$182,W$41)</f>
        <v>0</v>
      </c>
      <c r="X90" s="166" t="n">
        <f aca="false">COUNTIFS(database!$H$2:$H$182,$P90,database!$S$2:$S$182,X$41)</f>
        <v>0</v>
      </c>
      <c r="Y90" s="166" t="n">
        <f aca="false">COUNTIFS(database!$H$2:$H$182,$P90,database!$S$2:$S$182,Y$41)</f>
        <v>0</v>
      </c>
      <c r="Z90" s="166" t="n">
        <f aca="false">COUNTIFS(database!$H$2:$H$182,$P90,database!$S$2:$S$182,Z$41)</f>
        <v>0</v>
      </c>
      <c r="AA90" s="166" t="n">
        <f aca="false">COUNTIFS(database!$H$2:$H$182,$P90,database!$S$2:$S$182,AA$41)</f>
        <v>0</v>
      </c>
      <c r="AB90" s="166" t="n">
        <f aca="false">COUNTIFS(database!$H$2:$H$182,$P90,database!$S$2:$S$182,AB$41)</f>
        <v>0</v>
      </c>
      <c r="AC90" s="166" t="n">
        <f aca="false">COUNTIFS(database!$H$2:$H$182,$P90,database!$S$2:$S$182,AC$41)</f>
        <v>0</v>
      </c>
      <c r="AD90" s="173" t="n">
        <f aca="false">SUM(Q$42:Q90)</f>
        <v>13</v>
      </c>
      <c r="AE90" s="173" t="n">
        <f aca="false">SUM(R$42:R90)</f>
        <v>40</v>
      </c>
      <c r="AF90" s="173" t="n">
        <f aca="false">SUM(S$42:S90)</f>
        <v>3</v>
      </c>
      <c r="AG90" s="173" t="n">
        <f aca="false">SUM(T$42:T90)</f>
        <v>36</v>
      </c>
      <c r="AH90" s="173" t="n">
        <f aca="false">SUM(U$42:U90)</f>
        <v>0</v>
      </c>
      <c r="AI90" s="173" t="n">
        <f aca="false">SUM(V$42:V90)</f>
        <v>12</v>
      </c>
      <c r="AJ90" s="173" t="n">
        <f aca="false">SUM(W$42:W90)</f>
        <v>0</v>
      </c>
      <c r="AK90" s="173" t="n">
        <f aca="false">SUM(X$42:X90)</f>
        <v>11</v>
      </c>
      <c r="AL90" s="173" t="n">
        <f aca="false">SUM(Y$42:Y90)</f>
        <v>10</v>
      </c>
      <c r="AM90" s="173" t="n">
        <f aca="false">SUM(Z$42:Z90)</f>
        <v>8</v>
      </c>
      <c r="AN90" s="173" t="n">
        <f aca="false">SUM(AA$42:AA90)</f>
        <v>8</v>
      </c>
      <c r="AO90" s="173" t="n">
        <f aca="false">SUM(AB$42:AB90)</f>
        <v>3</v>
      </c>
      <c r="AP90" s="173" t="n">
        <f aca="false">SUM(AC$42:AC90)</f>
        <v>4</v>
      </c>
      <c r="AQ90" s="170" t="n">
        <f aca="false">COUNTIFS(database!$H$2:$H$182,$P90,database!$S$2:$S$182,AQ$41,database!$Z$2:$Z$182,"O")</f>
        <v>0</v>
      </c>
      <c r="AR90" s="170" t="n">
        <f aca="false">COUNTIFS(database!$H$2:$H$182,$P90,database!$S$2:$S$182,AR$41,database!$Z$2:$Z$182,"O")</f>
        <v>0</v>
      </c>
      <c r="AS90" s="170" t="n">
        <f aca="false">COUNTIFS(database!$H$2:$H$182,$P90,database!$S$2:$S$182,AS$41,database!$Z$2:$Z$182,"O")</f>
        <v>0</v>
      </c>
      <c r="AT90" s="170" t="n">
        <f aca="false">COUNTIFS(database!$H$2:$H$182,$P90,database!$S$2:$S$182,AT$41,database!$Z$2:$Z$182,"O")</f>
        <v>0</v>
      </c>
      <c r="AU90" s="170" t="n">
        <f aca="false">COUNTIFS(database!$H$2:$H$182,$P90,database!$S$2:$S$182,AU$41,database!$Z$2:$Z$182,"O")</f>
        <v>0</v>
      </c>
      <c r="AV90" s="170" t="n">
        <f aca="false">COUNTIFS(database!$H$2:$H$182,$P90,database!$S$2:$S$182,AV$41,database!$Z$2:$Z$182,"O")</f>
        <v>0</v>
      </c>
      <c r="AW90" s="170" t="n">
        <f aca="false">COUNTIFS(database!$H$2:$H$182,$P90,database!$S$2:$S$182,AW$41,database!$Z$2:$Z$182,"O")</f>
        <v>0</v>
      </c>
      <c r="AX90" s="170" t="n">
        <f aca="false">COUNTIFS(database!$H$2:$H$182,$P90,database!$S$2:$S$182,AX$41,database!$Z$2:$Z$182,"O")</f>
        <v>0</v>
      </c>
      <c r="AY90" s="170" t="n">
        <f aca="false">COUNTIFS(database!$H$2:$H$182,$P90,database!$S$2:$S$182,AY$41,database!$Z$2:$Z$182,"O")</f>
        <v>0</v>
      </c>
      <c r="AZ90" s="170" t="n">
        <f aca="false">COUNTIFS(database!$H$2:$H$182,$P90,database!$S$2:$S$182,AZ$41,database!$Z$2:$Z$182,"O")</f>
        <v>0</v>
      </c>
      <c r="BA90" s="170" t="n">
        <f aca="false">COUNTIFS(database!$H$2:$H$182,$P90,database!$S$2:$S$182,BA$41,database!$Z$2:$Z$182,"O")</f>
        <v>0</v>
      </c>
      <c r="BB90" s="170" t="n">
        <f aca="false">COUNTIFS(database!$H$2:$H$182,$P90,database!$S$2:$S$182,BB$41,database!$Z$2:$Z$182,"O")</f>
        <v>0</v>
      </c>
      <c r="BC90" s="170" t="n">
        <f aca="false">COUNTIFS(database!$H$2:$H$182,$P90,database!$S$2:$S$182,BC$41,database!$Z$2:$Z$182,"O")</f>
        <v>0</v>
      </c>
      <c r="BD90" s="171" t="n">
        <f aca="false">SUM(AQ$42:AQ90)</f>
        <v>0</v>
      </c>
      <c r="BE90" s="171" t="n">
        <f aca="false">SUM(AR$42:AR90)</f>
        <v>0</v>
      </c>
      <c r="BF90" s="171" t="n">
        <f aca="false">SUM(AS$42:AS90)</f>
        <v>0</v>
      </c>
      <c r="BG90" s="171" t="n">
        <f aca="false">SUM(AT$42:AT90)</f>
        <v>1</v>
      </c>
      <c r="BH90" s="171" t="n">
        <f aca="false">SUM(AU$42:AU90)</f>
        <v>0</v>
      </c>
      <c r="BI90" s="171" t="n">
        <f aca="false">SUM(AV$42:AV90)</f>
        <v>0</v>
      </c>
      <c r="BJ90" s="171" t="n">
        <f aca="false">SUM(AW$42:AW90)</f>
        <v>0</v>
      </c>
      <c r="BK90" s="171" t="n">
        <f aca="false">SUM(AX$42:AX90)</f>
        <v>0</v>
      </c>
      <c r="BL90" s="171" t="n">
        <f aca="false">SUM(AY$42:AY90)</f>
        <v>0</v>
      </c>
      <c r="BM90" s="171" t="n">
        <f aca="false">SUM(AZ$42:AZ90)</f>
        <v>0</v>
      </c>
      <c r="BN90" s="171" t="n">
        <f aca="false">SUM(BA$42:BA90)</f>
        <v>1</v>
      </c>
      <c r="BO90" s="171" t="n">
        <f aca="false">SUM(BB$42:BB90)</f>
        <v>0</v>
      </c>
      <c r="BP90" s="171" t="n">
        <f aca="false">SUM(BC$42:BC90)</f>
        <v>0</v>
      </c>
      <c r="BQ90" s="172" t="n">
        <f aca="false">COUNTIFS(database!$H$2:$H$182,$P90,database!$S$2:$S$182,BQ$41,database!$Z$2:$Z$182,"S")</f>
        <v>0</v>
      </c>
      <c r="BR90" s="172" t="n">
        <f aca="false">COUNTIFS(database!$H$2:$H$182,$P90,database!$S$2:$S$182,BR$41,database!$Z$2:$Z$182,"S")</f>
        <v>0</v>
      </c>
      <c r="BS90" s="172" t="n">
        <f aca="false">COUNTIFS(database!$H$2:$H$182,$P90,database!$S$2:$S$182,BS$41,database!$Z$2:$Z$182,"S")</f>
        <v>0</v>
      </c>
      <c r="BT90" s="172" t="n">
        <f aca="false">COUNTIFS(database!$H$2:$H$182,$P90,database!$S$2:$S$182,BT$41,database!$Z$2:$Z$182,"S")</f>
        <v>0</v>
      </c>
      <c r="BU90" s="172" t="n">
        <f aca="false">COUNTIFS(database!$H$2:$H$182,$P90,database!$S$2:$S$182,BU$41,database!$Z$2:$Z$182,"S")</f>
        <v>0</v>
      </c>
      <c r="BV90" s="172" t="n">
        <f aca="false">COUNTIFS(database!$H$2:$H$182,$P90,database!$S$2:$S$182,BV$41,database!$Z$2:$Z$182,"S")</f>
        <v>0</v>
      </c>
      <c r="BW90" s="172" t="n">
        <f aca="false">COUNTIFS(database!$H$2:$H$182,$P90,database!$S$2:$S$182,BW$41,database!$Z$2:$Z$182,"S")</f>
        <v>0</v>
      </c>
      <c r="BX90" s="172" t="n">
        <f aca="false">COUNTIFS(database!$H$2:$H$182,$P90,database!$S$2:$S$182,BX$41,database!$Z$2:$Z$182,"S")</f>
        <v>0</v>
      </c>
      <c r="BY90" s="172" t="n">
        <f aca="false">COUNTIFS(database!$H$2:$H$182,$P90,database!$S$2:$S$182,BY$41,database!$Z$2:$Z$182,"S")</f>
        <v>0</v>
      </c>
      <c r="BZ90" s="171" t="n">
        <f aca="false">SUM(BQ$42:BQ90)</f>
        <v>6</v>
      </c>
      <c r="CA90" s="171" t="n">
        <f aca="false">SUM(BR$42:BR90)</f>
        <v>19</v>
      </c>
      <c r="CB90" s="171" t="n">
        <f aca="false">SUM(BS$42:BS90)</f>
        <v>2</v>
      </c>
      <c r="CC90" s="171" t="n">
        <f aca="false">SUM(BT$42:BT90)</f>
        <v>19</v>
      </c>
      <c r="CD90" s="171" t="n">
        <f aca="false">SUM(BU$42:BU90)</f>
        <v>3</v>
      </c>
      <c r="CE90" s="171" t="n">
        <f aca="false">SUM(BV$42:BV90)</f>
        <v>6</v>
      </c>
      <c r="CF90" s="171" t="n">
        <f aca="false">SUM(BW$42:BW90)</f>
        <v>6</v>
      </c>
      <c r="CG90" s="171" t="n">
        <f aca="false">SUM(BX$42:BX90)</f>
        <v>6</v>
      </c>
      <c r="CH90" s="171" t="n">
        <f aca="false">SUM(BY$42:BY90)</f>
        <v>3</v>
      </c>
    </row>
    <row r="91" customFormat="false" ht="15.75" hidden="false" customHeight="true" outlineLevel="0" collapsed="false">
      <c r="A91" s="166"/>
      <c r="B91" s="166" t="n">
        <v>2007</v>
      </c>
      <c r="C91" s="166" t="n">
        <f aca="false">COUNTIF(database!$H$2:$H$182,B91)</f>
        <v>6</v>
      </c>
      <c r="D91" s="166" t="n">
        <f aca="false">COUNTIFS(database!$H$2:$H$182,$B91,database!$U$2:$U$182,D$41)</f>
        <v>0</v>
      </c>
      <c r="E91" s="166" t="n">
        <f aca="false">COUNTIFS(database!$H$2:$H$182,$B91,database!$U$2:$U$182,E$41)</f>
        <v>0</v>
      </c>
      <c r="F91" s="166" t="n">
        <f aca="false">COUNTIFS(database!$H$2:$H$182,$B91,database!$U$2:$U$182,F$41)</f>
        <v>4</v>
      </c>
      <c r="G91" s="166" t="n">
        <f aca="false">COUNTIFS(database!$H$2:$H$182,$B91,database!$U$2:$U$182,G$41)</f>
        <v>2</v>
      </c>
      <c r="H91" s="166" t="n">
        <f aca="false">SUM(D$42:D91)</f>
        <v>60</v>
      </c>
      <c r="I91" s="166" t="n">
        <f aca="false">SUM(E$42:E91)</f>
        <v>8</v>
      </c>
      <c r="J91" s="166" t="n">
        <f aca="false">SUM(F$42:F91)</f>
        <v>84</v>
      </c>
      <c r="K91" s="166"/>
      <c r="L91" s="166" t="n">
        <f aca="false">SUM(G$42:G91)</f>
        <v>2</v>
      </c>
      <c r="M91" s="166"/>
      <c r="N91" s="166"/>
      <c r="O91" s="166"/>
      <c r="P91" s="166" t="n">
        <v>2007</v>
      </c>
      <c r="Q91" s="166" t="n">
        <f aca="false">COUNTIFS(database!$H$2:$H$182,$P91,database!$S$2:$S$182,Q$41)</f>
        <v>0</v>
      </c>
      <c r="R91" s="166" t="n">
        <f aca="false">COUNTIFS(database!$H$2:$H$182,$P91,database!$S$2:$S$182,R$41)</f>
        <v>6</v>
      </c>
      <c r="S91" s="166" t="n">
        <f aca="false">COUNTIFS(database!$H$2:$H$182,$P91,database!$S$2:$S$182,S$41)</f>
        <v>0</v>
      </c>
      <c r="T91" s="166" t="n">
        <f aca="false">COUNTIFS(database!$H$2:$H$182,$P91,database!$S$2:$S$182,T$41)</f>
        <v>0</v>
      </c>
      <c r="U91" s="166" t="n">
        <f aca="false">COUNTIFS(database!$H$2:$H$182,$P91,database!$S$2:$S$182,U$41)</f>
        <v>0</v>
      </c>
      <c r="V91" s="166" t="n">
        <f aca="false">COUNTIFS(database!$H$2:$H$182,$P91,database!$S$2:$S$182,V$41)</f>
        <v>0</v>
      </c>
      <c r="W91" s="166" t="n">
        <f aca="false">COUNTIFS(database!$H$2:$H$182,$P91,database!$S$2:$S$182,W$41)</f>
        <v>0</v>
      </c>
      <c r="X91" s="166" t="n">
        <f aca="false">COUNTIFS(database!$H$2:$H$182,$P91,database!$S$2:$S$182,X$41)</f>
        <v>0</v>
      </c>
      <c r="Y91" s="166" t="n">
        <f aca="false">COUNTIFS(database!$H$2:$H$182,$P91,database!$S$2:$S$182,Y$41)</f>
        <v>0</v>
      </c>
      <c r="Z91" s="166" t="n">
        <f aca="false">COUNTIFS(database!$H$2:$H$182,$P91,database!$S$2:$S$182,Z$41)</f>
        <v>0</v>
      </c>
      <c r="AA91" s="166" t="n">
        <f aca="false">COUNTIFS(database!$H$2:$H$182,$P91,database!$S$2:$S$182,AA$41)</f>
        <v>0</v>
      </c>
      <c r="AB91" s="166" t="n">
        <f aca="false">COUNTIFS(database!$H$2:$H$182,$P91,database!$S$2:$S$182,AB$41)</f>
        <v>0</v>
      </c>
      <c r="AC91" s="166" t="n">
        <f aca="false">COUNTIFS(database!$H$2:$H$182,$P91,database!$S$2:$S$182,AC$41)</f>
        <v>0</v>
      </c>
      <c r="AD91" s="173" t="n">
        <f aca="false">SUM(Q$42:Q91)</f>
        <v>13</v>
      </c>
      <c r="AE91" s="173" t="n">
        <f aca="false">SUM(R$42:R91)</f>
        <v>46</v>
      </c>
      <c r="AF91" s="173" t="n">
        <f aca="false">SUM(S$42:S91)</f>
        <v>3</v>
      </c>
      <c r="AG91" s="173" t="n">
        <f aca="false">SUM(T$42:T91)</f>
        <v>36</v>
      </c>
      <c r="AH91" s="173" t="n">
        <f aca="false">SUM(U$42:U91)</f>
        <v>0</v>
      </c>
      <c r="AI91" s="173" t="n">
        <f aca="false">SUM(V$42:V91)</f>
        <v>12</v>
      </c>
      <c r="AJ91" s="173" t="n">
        <f aca="false">SUM(W$42:W91)</f>
        <v>0</v>
      </c>
      <c r="AK91" s="173" t="n">
        <f aca="false">SUM(X$42:X91)</f>
        <v>11</v>
      </c>
      <c r="AL91" s="173" t="n">
        <f aca="false">SUM(Y$42:Y91)</f>
        <v>10</v>
      </c>
      <c r="AM91" s="173" t="n">
        <f aca="false">SUM(Z$42:Z91)</f>
        <v>8</v>
      </c>
      <c r="AN91" s="173" t="n">
        <f aca="false">SUM(AA$42:AA91)</f>
        <v>8</v>
      </c>
      <c r="AO91" s="173" t="n">
        <f aca="false">SUM(AB$42:AB91)</f>
        <v>3</v>
      </c>
      <c r="AP91" s="173" t="n">
        <f aca="false">SUM(AC$42:AC91)</f>
        <v>4</v>
      </c>
      <c r="AQ91" s="170" t="n">
        <f aca="false">COUNTIFS(database!$H$2:$H$182,$P91,database!$S$2:$S$182,AQ$41,database!$Z$2:$Z$182,"O")</f>
        <v>0</v>
      </c>
      <c r="AR91" s="170" t="n">
        <f aca="false">COUNTIFS(database!$H$2:$H$182,$P91,database!$S$2:$S$182,AR$41,database!$Z$2:$Z$182,"O")</f>
        <v>2</v>
      </c>
      <c r="AS91" s="170" t="n">
        <f aca="false">COUNTIFS(database!$H$2:$H$182,$P91,database!$S$2:$S$182,AS$41,database!$Z$2:$Z$182,"O")</f>
        <v>0</v>
      </c>
      <c r="AT91" s="170" t="n">
        <f aca="false">COUNTIFS(database!$H$2:$H$182,$P91,database!$S$2:$S$182,AT$41,database!$Z$2:$Z$182,"O")</f>
        <v>0</v>
      </c>
      <c r="AU91" s="170" t="n">
        <f aca="false">COUNTIFS(database!$H$2:$H$182,$P91,database!$S$2:$S$182,AU$41,database!$Z$2:$Z$182,"O")</f>
        <v>0</v>
      </c>
      <c r="AV91" s="170" t="n">
        <f aca="false">COUNTIFS(database!$H$2:$H$182,$P91,database!$S$2:$S$182,AV$41,database!$Z$2:$Z$182,"O")</f>
        <v>0</v>
      </c>
      <c r="AW91" s="170" t="n">
        <f aca="false">COUNTIFS(database!$H$2:$H$182,$P91,database!$S$2:$S$182,AW$41,database!$Z$2:$Z$182,"O")</f>
        <v>0</v>
      </c>
      <c r="AX91" s="170" t="n">
        <f aca="false">COUNTIFS(database!$H$2:$H$182,$P91,database!$S$2:$S$182,AX$41,database!$Z$2:$Z$182,"O")</f>
        <v>0</v>
      </c>
      <c r="AY91" s="170" t="n">
        <f aca="false">COUNTIFS(database!$H$2:$H$182,$P91,database!$S$2:$S$182,AY$41,database!$Z$2:$Z$182,"O")</f>
        <v>0</v>
      </c>
      <c r="AZ91" s="170" t="n">
        <f aca="false">COUNTIFS(database!$H$2:$H$182,$P91,database!$S$2:$S$182,AZ$41,database!$Z$2:$Z$182,"O")</f>
        <v>0</v>
      </c>
      <c r="BA91" s="170" t="n">
        <f aca="false">COUNTIFS(database!$H$2:$H$182,$P91,database!$S$2:$S$182,BA$41,database!$Z$2:$Z$182,"O")</f>
        <v>0</v>
      </c>
      <c r="BB91" s="170" t="n">
        <f aca="false">COUNTIFS(database!$H$2:$H$182,$P91,database!$S$2:$S$182,BB$41,database!$Z$2:$Z$182,"O")</f>
        <v>0</v>
      </c>
      <c r="BC91" s="170" t="n">
        <f aca="false">COUNTIFS(database!$H$2:$H$182,$P91,database!$S$2:$S$182,BC$41,database!$Z$2:$Z$182,"O")</f>
        <v>0</v>
      </c>
      <c r="BD91" s="171" t="n">
        <f aca="false">SUM(AQ$42:AQ91)</f>
        <v>0</v>
      </c>
      <c r="BE91" s="171" t="n">
        <f aca="false">SUM(AR$42:AR91)</f>
        <v>2</v>
      </c>
      <c r="BF91" s="171" t="n">
        <f aca="false">SUM(AS$42:AS91)</f>
        <v>0</v>
      </c>
      <c r="BG91" s="171" t="n">
        <f aca="false">SUM(AT$42:AT91)</f>
        <v>1</v>
      </c>
      <c r="BH91" s="171" t="n">
        <f aca="false">SUM(AU$42:AU91)</f>
        <v>0</v>
      </c>
      <c r="BI91" s="171" t="n">
        <f aca="false">SUM(AV$42:AV91)</f>
        <v>0</v>
      </c>
      <c r="BJ91" s="171" t="n">
        <f aca="false">SUM(AW$42:AW91)</f>
        <v>0</v>
      </c>
      <c r="BK91" s="171" t="n">
        <f aca="false">SUM(AX$42:AX91)</f>
        <v>0</v>
      </c>
      <c r="BL91" s="171" t="n">
        <f aca="false">SUM(AY$42:AY91)</f>
        <v>0</v>
      </c>
      <c r="BM91" s="171" t="n">
        <f aca="false">SUM(AZ$42:AZ91)</f>
        <v>0</v>
      </c>
      <c r="BN91" s="171" t="n">
        <f aca="false">SUM(BA$42:BA91)</f>
        <v>1</v>
      </c>
      <c r="BO91" s="171" t="n">
        <f aca="false">SUM(BB$42:BB91)</f>
        <v>0</v>
      </c>
      <c r="BP91" s="171" t="n">
        <f aca="false">SUM(BC$42:BC91)</f>
        <v>0</v>
      </c>
      <c r="BQ91" s="172" t="n">
        <f aca="false">COUNTIFS(database!$H$2:$H$182,$P91,database!$S$2:$S$182,BQ$41,database!$Z$2:$Z$182,"S")</f>
        <v>0</v>
      </c>
      <c r="BR91" s="172" t="n">
        <f aca="false">COUNTIFS(database!$H$2:$H$182,$P91,database!$S$2:$S$182,BR$41,database!$Z$2:$Z$182,"S")</f>
        <v>4</v>
      </c>
      <c r="BS91" s="172" t="n">
        <f aca="false">COUNTIFS(database!$H$2:$H$182,$P91,database!$S$2:$S$182,BS$41,database!$Z$2:$Z$182,"S")</f>
        <v>0</v>
      </c>
      <c r="BT91" s="172" t="n">
        <f aca="false">COUNTIFS(database!$H$2:$H$182,$P91,database!$S$2:$S$182,BT$41,database!$Z$2:$Z$182,"S")</f>
        <v>0</v>
      </c>
      <c r="BU91" s="172" t="n">
        <f aca="false">COUNTIFS(database!$H$2:$H$182,$P91,database!$S$2:$S$182,BU$41,database!$Z$2:$Z$182,"S")</f>
        <v>0</v>
      </c>
      <c r="BV91" s="172" t="n">
        <f aca="false">COUNTIFS(database!$H$2:$H$182,$P91,database!$S$2:$S$182,BV$41,database!$Z$2:$Z$182,"S")</f>
        <v>0</v>
      </c>
      <c r="BW91" s="172" t="n">
        <f aca="false">COUNTIFS(database!$H$2:$H$182,$P91,database!$S$2:$S$182,BW$41,database!$Z$2:$Z$182,"S")</f>
        <v>0</v>
      </c>
      <c r="BX91" s="172" t="n">
        <f aca="false">COUNTIFS(database!$H$2:$H$182,$P91,database!$S$2:$S$182,BX$41,database!$Z$2:$Z$182,"S")</f>
        <v>0</v>
      </c>
      <c r="BY91" s="172" t="n">
        <f aca="false">COUNTIFS(database!$H$2:$H$182,$P91,database!$S$2:$S$182,BY$41,database!$Z$2:$Z$182,"S")</f>
        <v>0</v>
      </c>
      <c r="BZ91" s="171" t="n">
        <f aca="false">SUM(BQ$42:BQ91)</f>
        <v>6</v>
      </c>
      <c r="CA91" s="171" t="n">
        <f aca="false">SUM(BR$42:BR91)</f>
        <v>23</v>
      </c>
      <c r="CB91" s="171" t="n">
        <f aca="false">SUM(BS$42:BS91)</f>
        <v>2</v>
      </c>
      <c r="CC91" s="171" t="n">
        <f aca="false">SUM(BT$42:BT91)</f>
        <v>19</v>
      </c>
      <c r="CD91" s="171" t="n">
        <f aca="false">SUM(BU$42:BU91)</f>
        <v>3</v>
      </c>
      <c r="CE91" s="171" t="n">
        <f aca="false">SUM(BV$42:BV91)</f>
        <v>6</v>
      </c>
      <c r="CF91" s="171" t="n">
        <f aca="false">SUM(BW$42:BW91)</f>
        <v>6</v>
      </c>
      <c r="CG91" s="171" t="n">
        <f aca="false">SUM(BX$42:BX91)</f>
        <v>6</v>
      </c>
      <c r="CH91" s="171" t="n">
        <f aca="false">SUM(BY$42:BY91)</f>
        <v>3</v>
      </c>
    </row>
    <row r="92" customFormat="false" ht="15.75" hidden="false" customHeight="true" outlineLevel="0" collapsed="false">
      <c r="A92" s="166"/>
      <c r="B92" s="166" t="n">
        <v>2008</v>
      </c>
      <c r="C92" s="166" t="n">
        <f aca="false">COUNTIF(database!$H$2:$H$182,B92)</f>
        <v>2</v>
      </c>
      <c r="D92" s="166" t="n">
        <f aca="false">COUNTIFS(database!$H$2:$H$182,$B92,database!$U$2:$U$182,D$41)</f>
        <v>0</v>
      </c>
      <c r="E92" s="166" t="n">
        <f aca="false">COUNTIFS(database!$H$2:$H$182,$B92,database!$U$2:$U$182,E$41)</f>
        <v>0</v>
      </c>
      <c r="F92" s="166" t="n">
        <f aca="false">COUNTIFS(database!$H$2:$H$182,$B92,database!$U$2:$U$182,F$41)</f>
        <v>2</v>
      </c>
      <c r="G92" s="166" t="n">
        <f aca="false">COUNTIFS(database!$H$2:$H$182,$B92,database!$U$2:$U$182,G$41)</f>
        <v>0</v>
      </c>
      <c r="H92" s="166" t="n">
        <f aca="false">SUM(D$42:D92)</f>
        <v>60</v>
      </c>
      <c r="I92" s="166" t="n">
        <f aca="false">SUM(E$42:E92)</f>
        <v>8</v>
      </c>
      <c r="J92" s="166" t="n">
        <f aca="false">SUM(F$42:F92)</f>
        <v>86</v>
      </c>
      <c r="K92" s="166"/>
      <c r="L92" s="166" t="n">
        <f aca="false">SUM(G$42:G92)</f>
        <v>2</v>
      </c>
      <c r="M92" s="166"/>
      <c r="N92" s="166"/>
      <c r="O92" s="166"/>
      <c r="P92" s="166" t="n">
        <v>2008</v>
      </c>
      <c r="Q92" s="166" t="n">
        <f aca="false">COUNTIFS(database!$H$2:$H$182,$P92,database!$S$2:$S$182,Q$41)</f>
        <v>1</v>
      </c>
      <c r="R92" s="166" t="n">
        <f aca="false">COUNTIFS(database!$H$2:$H$182,$P92,database!$S$2:$S$182,R$41)</f>
        <v>1</v>
      </c>
      <c r="S92" s="166" t="n">
        <f aca="false">COUNTIFS(database!$H$2:$H$182,$P92,database!$S$2:$S$182,S$41)</f>
        <v>0</v>
      </c>
      <c r="T92" s="166" t="n">
        <f aca="false">COUNTIFS(database!$H$2:$H$182,$P92,database!$S$2:$S$182,T$41)</f>
        <v>0</v>
      </c>
      <c r="U92" s="166" t="n">
        <f aca="false">COUNTIFS(database!$H$2:$H$182,$P92,database!$S$2:$S$182,U$41)</f>
        <v>0</v>
      </c>
      <c r="V92" s="166" t="n">
        <f aca="false">COUNTIFS(database!$H$2:$H$182,$P92,database!$S$2:$S$182,V$41)</f>
        <v>0</v>
      </c>
      <c r="W92" s="166" t="n">
        <f aca="false">COUNTIFS(database!$H$2:$H$182,$P92,database!$S$2:$S$182,W$41)</f>
        <v>0</v>
      </c>
      <c r="X92" s="166" t="n">
        <f aca="false">COUNTIFS(database!$H$2:$H$182,$P92,database!$S$2:$S$182,X$41)</f>
        <v>0</v>
      </c>
      <c r="Y92" s="166" t="n">
        <f aca="false">COUNTIFS(database!$H$2:$H$182,$P92,database!$S$2:$S$182,Y$41)</f>
        <v>0</v>
      </c>
      <c r="Z92" s="166" t="n">
        <f aca="false">COUNTIFS(database!$H$2:$H$182,$P92,database!$S$2:$S$182,Z$41)</f>
        <v>0</v>
      </c>
      <c r="AA92" s="166" t="n">
        <f aca="false">COUNTIFS(database!$H$2:$H$182,$P92,database!$S$2:$S$182,AA$41)</f>
        <v>0</v>
      </c>
      <c r="AB92" s="166" t="n">
        <f aca="false">COUNTIFS(database!$H$2:$H$182,$P92,database!$S$2:$S$182,AB$41)</f>
        <v>0</v>
      </c>
      <c r="AC92" s="166" t="n">
        <f aca="false">COUNTIFS(database!$H$2:$H$182,$P92,database!$S$2:$S$182,AC$41)</f>
        <v>0</v>
      </c>
      <c r="AD92" s="173" t="n">
        <f aca="false">SUM(Q$42:Q92)</f>
        <v>14</v>
      </c>
      <c r="AE92" s="173" t="n">
        <f aca="false">SUM(R$42:R92)</f>
        <v>47</v>
      </c>
      <c r="AF92" s="173" t="n">
        <f aca="false">SUM(S$42:S92)</f>
        <v>3</v>
      </c>
      <c r="AG92" s="173" t="n">
        <f aca="false">SUM(T$42:T92)</f>
        <v>36</v>
      </c>
      <c r="AH92" s="173" t="n">
        <f aca="false">SUM(U$42:U92)</f>
        <v>0</v>
      </c>
      <c r="AI92" s="173" t="n">
        <f aca="false">SUM(V$42:V92)</f>
        <v>12</v>
      </c>
      <c r="AJ92" s="173" t="n">
        <f aca="false">SUM(W$42:W92)</f>
        <v>0</v>
      </c>
      <c r="AK92" s="173" t="n">
        <f aca="false">SUM(X$42:X92)</f>
        <v>11</v>
      </c>
      <c r="AL92" s="173" t="n">
        <f aca="false">SUM(Y$42:Y92)</f>
        <v>10</v>
      </c>
      <c r="AM92" s="173" t="n">
        <f aca="false">SUM(Z$42:Z92)</f>
        <v>8</v>
      </c>
      <c r="AN92" s="173" t="n">
        <f aca="false">SUM(AA$42:AA92)</f>
        <v>8</v>
      </c>
      <c r="AO92" s="173" t="n">
        <f aca="false">SUM(AB$42:AB92)</f>
        <v>3</v>
      </c>
      <c r="AP92" s="173" t="n">
        <f aca="false">SUM(AC$42:AC92)</f>
        <v>4</v>
      </c>
      <c r="AQ92" s="170" t="n">
        <f aca="false">COUNTIFS(database!$H$2:$H$182,$P92,database!$S$2:$S$182,AQ$41,database!$Z$2:$Z$182,"O")</f>
        <v>0</v>
      </c>
      <c r="AR92" s="170" t="n">
        <f aca="false">COUNTIFS(database!$H$2:$H$182,$P92,database!$S$2:$S$182,AR$41,database!$Z$2:$Z$182,"O")</f>
        <v>1</v>
      </c>
      <c r="AS92" s="170" t="n">
        <f aca="false">COUNTIFS(database!$H$2:$H$182,$P92,database!$S$2:$S$182,AS$41,database!$Z$2:$Z$182,"O")</f>
        <v>0</v>
      </c>
      <c r="AT92" s="170" t="n">
        <f aca="false">COUNTIFS(database!$H$2:$H$182,$P92,database!$S$2:$S$182,AT$41,database!$Z$2:$Z$182,"O")</f>
        <v>0</v>
      </c>
      <c r="AU92" s="170" t="n">
        <f aca="false">COUNTIFS(database!$H$2:$H$182,$P92,database!$S$2:$S$182,AU$41,database!$Z$2:$Z$182,"O")</f>
        <v>0</v>
      </c>
      <c r="AV92" s="170" t="n">
        <f aca="false">COUNTIFS(database!$H$2:$H$182,$P92,database!$S$2:$S$182,AV$41,database!$Z$2:$Z$182,"O")</f>
        <v>0</v>
      </c>
      <c r="AW92" s="170" t="n">
        <f aca="false">COUNTIFS(database!$H$2:$H$182,$P92,database!$S$2:$S$182,AW$41,database!$Z$2:$Z$182,"O")</f>
        <v>0</v>
      </c>
      <c r="AX92" s="170" t="n">
        <f aca="false">COUNTIFS(database!$H$2:$H$182,$P92,database!$S$2:$S$182,AX$41,database!$Z$2:$Z$182,"O")</f>
        <v>0</v>
      </c>
      <c r="AY92" s="170" t="n">
        <f aca="false">COUNTIFS(database!$H$2:$H$182,$P92,database!$S$2:$S$182,AY$41,database!$Z$2:$Z$182,"O")</f>
        <v>0</v>
      </c>
      <c r="AZ92" s="170" t="n">
        <f aca="false">COUNTIFS(database!$H$2:$H$182,$P92,database!$S$2:$S$182,AZ$41,database!$Z$2:$Z$182,"O")</f>
        <v>0</v>
      </c>
      <c r="BA92" s="170" t="n">
        <f aca="false">COUNTIFS(database!$H$2:$H$182,$P92,database!$S$2:$S$182,BA$41,database!$Z$2:$Z$182,"O")</f>
        <v>0</v>
      </c>
      <c r="BB92" s="170" t="n">
        <f aca="false">COUNTIFS(database!$H$2:$H$182,$P92,database!$S$2:$S$182,BB$41,database!$Z$2:$Z$182,"O")</f>
        <v>0</v>
      </c>
      <c r="BC92" s="170" t="n">
        <f aca="false">COUNTIFS(database!$H$2:$H$182,$P92,database!$S$2:$S$182,BC$41,database!$Z$2:$Z$182,"O")</f>
        <v>0</v>
      </c>
      <c r="BD92" s="171" t="n">
        <f aca="false">SUM(AQ$42:AQ92)</f>
        <v>0</v>
      </c>
      <c r="BE92" s="171" t="n">
        <f aca="false">SUM(AR$42:AR92)</f>
        <v>3</v>
      </c>
      <c r="BF92" s="171" t="n">
        <f aca="false">SUM(AS$42:AS92)</f>
        <v>0</v>
      </c>
      <c r="BG92" s="171" t="n">
        <f aca="false">SUM(AT$42:AT92)</f>
        <v>1</v>
      </c>
      <c r="BH92" s="171" t="n">
        <f aca="false">SUM(AU$42:AU92)</f>
        <v>0</v>
      </c>
      <c r="BI92" s="171" t="n">
        <f aca="false">SUM(AV$42:AV92)</f>
        <v>0</v>
      </c>
      <c r="BJ92" s="171" t="n">
        <f aca="false">SUM(AW$42:AW92)</f>
        <v>0</v>
      </c>
      <c r="BK92" s="171" t="n">
        <f aca="false">SUM(AX$42:AX92)</f>
        <v>0</v>
      </c>
      <c r="BL92" s="171" t="n">
        <f aca="false">SUM(AY$42:AY92)</f>
        <v>0</v>
      </c>
      <c r="BM92" s="171" t="n">
        <f aca="false">SUM(AZ$42:AZ92)</f>
        <v>0</v>
      </c>
      <c r="BN92" s="171" t="n">
        <f aca="false">SUM(BA$42:BA92)</f>
        <v>1</v>
      </c>
      <c r="BO92" s="171" t="n">
        <f aca="false">SUM(BB$42:BB92)</f>
        <v>0</v>
      </c>
      <c r="BP92" s="171" t="n">
        <f aca="false">SUM(BC$42:BC92)</f>
        <v>0</v>
      </c>
      <c r="BQ92" s="172" t="n">
        <f aca="false">COUNTIFS(database!$H$2:$H$182,$P92,database!$S$2:$S$182,BQ$41,database!$Z$2:$Z$182,"S")</f>
        <v>1</v>
      </c>
      <c r="BR92" s="172" t="n">
        <f aca="false">COUNTIFS(database!$H$2:$H$182,$P92,database!$S$2:$S$182,BR$41,database!$Z$2:$Z$182,"S")</f>
        <v>0</v>
      </c>
      <c r="BS92" s="172" t="n">
        <f aca="false">COUNTIFS(database!$H$2:$H$182,$P92,database!$S$2:$S$182,BS$41,database!$Z$2:$Z$182,"S")</f>
        <v>0</v>
      </c>
      <c r="BT92" s="172" t="n">
        <f aca="false">COUNTIFS(database!$H$2:$H$182,$P92,database!$S$2:$S$182,BT$41,database!$Z$2:$Z$182,"S")</f>
        <v>0</v>
      </c>
      <c r="BU92" s="172" t="n">
        <f aca="false">COUNTIFS(database!$H$2:$H$182,$P92,database!$S$2:$S$182,BU$41,database!$Z$2:$Z$182,"S")</f>
        <v>0</v>
      </c>
      <c r="BV92" s="172" t="n">
        <f aca="false">COUNTIFS(database!$H$2:$H$182,$P92,database!$S$2:$S$182,BV$41,database!$Z$2:$Z$182,"S")</f>
        <v>0</v>
      </c>
      <c r="BW92" s="172" t="n">
        <f aca="false">COUNTIFS(database!$H$2:$H$182,$P92,database!$S$2:$S$182,BW$41,database!$Z$2:$Z$182,"S")</f>
        <v>0</v>
      </c>
      <c r="BX92" s="172" t="n">
        <f aca="false">COUNTIFS(database!$H$2:$H$182,$P92,database!$S$2:$S$182,BX$41,database!$Z$2:$Z$182,"S")</f>
        <v>0</v>
      </c>
      <c r="BY92" s="172" t="n">
        <f aca="false">COUNTIFS(database!$H$2:$H$182,$P92,database!$S$2:$S$182,BY$41,database!$Z$2:$Z$182,"S")</f>
        <v>0</v>
      </c>
      <c r="BZ92" s="171" t="n">
        <f aca="false">SUM(BQ$42:BQ92)</f>
        <v>7</v>
      </c>
      <c r="CA92" s="171" t="n">
        <f aca="false">SUM(BR$42:BR92)</f>
        <v>23</v>
      </c>
      <c r="CB92" s="171" t="n">
        <f aca="false">SUM(BS$42:BS92)</f>
        <v>2</v>
      </c>
      <c r="CC92" s="171" t="n">
        <f aca="false">SUM(BT$42:BT92)</f>
        <v>19</v>
      </c>
      <c r="CD92" s="171" t="n">
        <f aca="false">SUM(BU$42:BU92)</f>
        <v>3</v>
      </c>
      <c r="CE92" s="171" t="n">
        <f aca="false">SUM(BV$42:BV92)</f>
        <v>6</v>
      </c>
      <c r="CF92" s="171" t="n">
        <f aca="false">SUM(BW$42:BW92)</f>
        <v>6</v>
      </c>
      <c r="CG92" s="171" t="n">
        <f aca="false">SUM(BX$42:BX92)</f>
        <v>6</v>
      </c>
      <c r="CH92" s="171" t="n">
        <f aca="false">SUM(BY$42:BY92)</f>
        <v>3</v>
      </c>
    </row>
    <row r="93" customFormat="false" ht="15.75" hidden="false" customHeight="true" outlineLevel="0" collapsed="false">
      <c r="A93" s="166"/>
      <c r="B93" s="166" t="n">
        <v>2009</v>
      </c>
      <c r="C93" s="166" t="n">
        <f aca="false">COUNTIF(database!$H$2:$H$182,B93)</f>
        <v>3</v>
      </c>
      <c r="D93" s="166" t="n">
        <f aca="false">COUNTIFS(database!$H$2:$H$182,$B93,database!$U$2:$U$182,D$41)</f>
        <v>0</v>
      </c>
      <c r="E93" s="166" t="n">
        <f aca="false">COUNTIFS(database!$H$2:$H$182,$B93,database!$U$2:$U$182,E$41)</f>
        <v>0</v>
      </c>
      <c r="F93" s="166" t="n">
        <f aca="false">COUNTIFS(database!$H$2:$H$182,$B93,database!$U$2:$U$182,F$41)</f>
        <v>2</v>
      </c>
      <c r="G93" s="166" t="n">
        <f aca="false">COUNTIFS(database!$H$2:$H$182,$B93,database!$U$2:$U$182,G$41)</f>
        <v>1</v>
      </c>
      <c r="H93" s="166" t="n">
        <f aca="false">SUM(D$42:D93)</f>
        <v>60</v>
      </c>
      <c r="I93" s="166" t="n">
        <f aca="false">SUM(E$42:E93)</f>
        <v>8</v>
      </c>
      <c r="J93" s="166" t="n">
        <f aca="false">SUM(F$42:F93)</f>
        <v>88</v>
      </c>
      <c r="K93" s="166"/>
      <c r="L93" s="166" t="n">
        <f aca="false">SUM(G$42:G93)</f>
        <v>3</v>
      </c>
      <c r="M93" s="166"/>
      <c r="N93" s="166"/>
      <c r="O93" s="166"/>
      <c r="P93" s="166" t="n">
        <v>2009</v>
      </c>
      <c r="Q93" s="166" t="n">
        <f aca="false">COUNTIFS(database!$H$2:$H$182,$P93,database!$S$2:$S$182,Q$41)</f>
        <v>1</v>
      </c>
      <c r="R93" s="166" t="n">
        <f aca="false">COUNTIFS(database!$H$2:$H$182,$P93,database!$S$2:$S$182,R$41)</f>
        <v>1</v>
      </c>
      <c r="S93" s="166" t="n">
        <f aca="false">COUNTIFS(database!$H$2:$H$182,$P93,database!$S$2:$S$182,S$41)</f>
        <v>0</v>
      </c>
      <c r="T93" s="166" t="n">
        <f aca="false">COUNTIFS(database!$H$2:$H$182,$P93,database!$S$2:$S$182,T$41)</f>
        <v>0</v>
      </c>
      <c r="U93" s="166" t="n">
        <f aca="false">COUNTIFS(database!$H$2:$H$182,$P93,database!$S$2:$S$182,U$41)</f>
        <v>0</v>
      </c>
      <c r="V93" s="166" t="n">
        <f aca="false">COUNTIFS(database!$H$2:$H$182,$P93,database!$S$2:$S$182,V$41)</f>
        <v>0</v>
      </c>
      <c r="W93" s="166" t="n">
        <f aca="false">COUNTIFS(database!$H$2:$H$182,$P93,database!$S$2:$S$182,W$41)</f>
        <v>0</v>
      </c>
      <c r="X93" s="166" t="n">
        <f aca="false">COUNTIFS(database!$H$2:$H$182,$P93,database!$S$2:$S$182,X$41)</f>
        <v>1</v>
      </c>
      <c r="Y93" s="166" t="n">
        <f aca="false">COUNTIFS(database!$H$2:$H$182,$P93,database!$S$2:$S$182,Y$41)</f>
        <v>0</v>
      </c>
      <c r="Z93" s="166" t="n">
        <f aca="false">COUNTIFS(database!$H$2:$H$182,$P93,database!$S$2:$S$182,Z$41)</f>
        <v>0</v>
      </c>
      <c r="AA93" s="166" t="n">
        <f aca="false">COUNTIFS(database!$H$2:$H$182,$P93,database!$S$2:$S$182,AA$41)</f>
        <v>0</v>
      </c>
      <c r="AB93" s="166" t="n">
        <f aca="false">COUNTIFS(database!$H$2:$H$182,$P93,database!$S$2:$S$182,AB$41)</f>
        <v>0</v>
      </c>
      <c r="AC93" s="166" t="n">
        <f aca="false">COUNTIFS(database!$H$2:$H$182,$P93,database!$S$2:$S$182,AC$41)</f>
        <v>0</v>
      </c>
      <c r="AD93" s="173" t="n">
        <f aca="false">SUM(Q$42:Q93)</f>
        <v>15</v>
      </c>
      <c r="AE93" s="173" t="n">
        <f aca="false">SUM(R$42:R93)</f>
        <v>48</v>
      </c>
      <c r="AF93" s="173" t="n">
        <f aca="false">SUM(S$42:S93)</f>
        <v>3</v>
      </c>
      <c r="AG93" s="173" t="n">
        <f aca="false">SUM(T$42:T93)</f>
        <v>36</v>
      </c>
      <c r="AH93" s="173" t="n">
        <f aca="false">SUM(U$42:U93)</f>
        <v>0</v>
      </c>
      <c r="AI93" s="173" t="n">
        <f aca="false">SUM(V$42:V93)</f>
        <v>12</v>
      </c>
      <c r="AJ93" s="173" t="n">
        <f aca="false">SUM(W$42:W93)</f>
        <v>0</v>
      </c>
      <c r="AK93" s="173" t="n">
        <f aca="false">SUM(X$42:X93)</f>
        <v>12</v>
      </c>
      <c r="AL93" s="173" t="n">
        <f aca="false">SUM(Y$42:Y93)</f>
        <v>10</v>
      </c>
      <c r="AM93" s="173" t="n">
        <f aca="false">SUM(Z$42:Z93)</f>
        <v>8</v>
      </c>
      <c r="AN93" s="173" t="n">
        <f aca="false">SUM(AA$42:AA93)</f>
        <v>8</v>
      </c>
      <c r="AO93" s="173" t="n">
        <f aca="false">SUM(AB$42:AB93)</f>
        <v>3</v>
      </c>
      <c r="AP93" s="173" t="n">
        <f aca="false">SUM(AC$42:AC93)</f>
        <v>4</v>
      </c>
      <c r="AQ93" s="170" t="n">
        <f aca="false">COUNTIFS(database!$H$2:$H$182,$P93,database!$S$2:$S$182,AQ$41,database!$Z$2:$Z$182,"O")</f>
        <v>0</v>
      </c>
      <c r="AR93" s="170" t="n">
        <f aca="false">COUNTIFS(database!$H$2:$H$182,$P93,database!$S$2:$S$182,AR$41,database!$Z$2:$Z$182,"O")</f>
        <v>0</v>
      </c>
      <c r="AS93" s="170" t="n">
        <f aca="false">COUNTIFS(database!$H$2:$H$182,$P93,database!$S$2:$S$182,AS$41,database!$Z$2:$Z$182,"O")</f>
        <v>0</v>
      </c>
      <c r="AT93" s="170" t="n">
        <f aca="false">COUNTIFS(database!$H$2:$H$182,$P93,database!$S$2:$S$182,AT$41,database!$Z$2:$Z$182,"O")</f>
        <v>0</v>
      </c>
      <c r="AU93" s="170" t="n">
        <f aca="false">COUNTIFS(database!$H$2:$H$182,$P93,database!$S$2:$S$182,AU$41,database!$Z$2:$Z$182,"O")</f>
        <v>0</v>
      </c>
      <c r="AV93" s="170" t="n">
        <f aca="false">COUNTIFS(database!$H$2:$H$182,$P93,database!$S$2:$S$182,AV$41,database!$Z$2:$Z$182,"O")</f>
        <v>0</v>
      </c>
      <c r="AW93" s="170" t="n">
        <f aca="false">COUNTIFS(database!$H$2:$H$182,$P93,database!$S$2:$S$182,AW$41,database!$Z$2:$Z$182,"O")</f>
        <v>0</v>
      </c>
      <c r="AX93" s="170" t="n">
        <f aca="false">COUNTIFS(database!$H$2:$H$182,$P93,database!$S$2:$S$182,AX$41,database!$Z$2:$Z$182,"O")</f>
        <v>0</v>
      </c>
      <c r="AY93" s="170" t="n">
        <f aca="false">COUNTIFS(database!$H$2:$H$182,$P93,database!$S$2:$S$182,AY$41,database!$Z$2:$Z$182,"O")</f>
        <v>0</v>
      </c>
      <c r="AZ93" s="170" t="n">
        <f aca="false">COUNTIFS(database!$H$2:$H$182,$P93,database!$S$2:$S$182,AZ$41,database!$Z$2:$Z$182,"O")</f>
        <v>0</v>
      </c>
      <c r="BA93" s="170" t="n">
        <f aca="false">COUNTIFS(database!$H$2:$H$182,$P93,database!$S$2:$S$182,BA$41,database!$Z$2:$Z$182,"O")</f>
        <v>0</v>
      </c>
      <c r="BB93" s="170" t="n">
        <f aca="false">COUNTIFS(database!$H$2:$H$182,$P93,database!$S$2:$S$182,BB$41,database!$Z$2:$Z$182,"O")</f>
        <v>0</v>
      </c>
      <c r="BC93" s="170" t="n">
        <f aca="false">COUNTIFS(database!$H$2:$H$182,$P93,database!$S$2:$S$182,BC$41,database!$Z$2:$Z$182,"O")</f>
        <v>0</v>
      </c>
      <c r="BD93" s="171" t="n">
        <f aca="false">SUM(AQ$42:AQ93)</f>
        <v>0</v>
      </c>
      <c r="BE93" s="171" t="n">
        <f aca="false">SUM(AR$42:AR93)</f>
        <v>3</v>
      </c>
      <c r="BF93" s="171" t="n">
        <f aca="false">SUM(AS$42:AS93)</f>
        <v>0</v>
      </c>
      <c r="BG93" s="171" t="n">
        <f aca="false">SUM(AT$42:AT93)</f>
        <v>1</v>
      </c>
      <c r="BH93" s="171" t="n">
        <f aca="false">SUM(AU$42:AU93)</f>
        <v>0</v>
      </c>
      <c r="BI93" s="171" t="n">
        <f aca="false">SUM(AV$42:AV93)</f>
        <v>0</v>
      </c>
      <c r="BJ93" s="171" t="n">
        <f aca="false">SUM(AW$42:AW93)</f>
        <v>0</v>
      </c>
      <c r="BK93" s="171" t="n">
        <f aca="false">SUM(AX$42:AX93)</f>
        <v>0</v>
      </c>
      <c r="BL93" s="171" t="n">
        <f aca="false">SUM(AY$42:AY93)</f>
        <v>0</v>
      </c>
      <c r="BM93" s="171" t="n">
        <f aca="false">SUM(AZ$42:AZ93)</f>
        <v>0</v>
      </c>
      <c r="BN93" s="171" t="n">
        <f aca="false">SUM(BA$42:BA93)</f>
        <v>1</v>
      </c>
      <c r="BO93" s="171" t="n">
        <f aca="false">SUM(BB$42:BB93)</f>
        <v>0</v>
      </c>
      <c r="BP93" s="171" t="n">
        <f aca="false">SUM(BC$42:BC93)</f>
        <v>0</v>
      </c>
      <c r="BQ93" s="172" t="n">
        <f aca="false">COUNTIFS(database!$H$2:$H$182,$P93,database!$S$2:$S$182,BQ$41,database!$Z$2:$Z$182,"S")</f>
        <v>1</v>
      </c>
      <c r="BR93" s="172" t="n">
        <f aca="false">COUNTIFS(database!$H$2:$H$182,$P93,database!$S$2:$S$182,BR$41,database!$Z$2:$Z$182,"S")</f>
        <v>1</v>
      </c>
      <c r="BS93" s="172" t="n">
        <f aca="false">COUNTIFS(database!$H$2:$H$182,$P93,database!$S$2:$S$182,BS$41,database!$Z$2:$Z$182,"S")</f>
        <v>0</v>
      </c>
      <c r="BT93" s="172" t="n">
        <f aca="false">COUNTIFS(database!$H$2:$H$182,$P93,database!$S$2:$S$182,BT$41,database!$Z$2:$Z$182,"S")</f>
        <v>0</v>
      </c>
      <c r="BU93" s="172" t="n">
        <f aca="false">COUNTIFS(database!$H$2:$H$182,$P93,database!$S$2:$S$182,BU$41,database!$Z$2:$Z$182,"S")</f>
        <v>0</v>
      </c>
      <c r="BV93" s="172" t="n">
        <f aca="false">COUNTIFS(database!$H$2:$H$182,$P93,database!$S$2:$S$182,BV$41,database!$Z$2:$Z$182,"S")</f>
        <v>1</v>
      </c>
      <c r="BW93" s="172" t="n">
        <f aca="false">COUNTIFS(database!$H$2:$H$182,$P93,database!$S$2:$S$182,BW$41,database!$Z$2:$Z$182,"S")</f>
        <v>0</v>
      </c>
      <c r="BX93" s="172" t="n">
        <f aca="false">COUNTIFS(database!$H$2:$H$182,$P93,database!$S$2:$S$182,BX$41,database!$Z$2:$Z$182,"S")</f>
        <v>0</v>
      </c>
      <c r="BY93" s="172" t="n">
        <f aca="false">COUNTIFS(database!$H$2:$H$182,$P93,database!$S$2:$S$182,BY$41,database!$Z$2:$Z$182,"S")</f>
        <v>0</v>
      </c>
      <c r="BZ93" s="171" t="n">
        <f aca="false">SUM(BQ$42:BQ93)</f>
        <v>8</v>
      </c>
      <c r="CA93" s="171" t="n">
        <f aca="false">SUM(BR$42:BR93)</f>
        <v>24</v>
      </c>
      <c r="CB93" s="171" t="n">
        <f aca="false">SUM(BS$42:BS93)</f>
        <v>2</v>
      </c>
      <c r="CC93" s="171" t="n">
        <f aca="false">SUM(BT$42:BT93)</f>
        <v>19</v>
      </c>
      <c r="CD93" s="171" t="n">
        <f aca="false">SUM(BU$42:BU93)</f>
        <v>3</v>
      </c>
      <c r="CE93" s="171" t="n">
        <f aca="false">SUM(BV$42:BV93)</f>
        <v>7</v>
      </c>
      <c r="CF93" s="171" t="n">
        <f aca="false">SUM(BW$42:BW93)</f>
        <v>6</v>
      </c>
      <c r="CG93" s="171" t="n">
        <f aca="false">SUM(BX$42:BX93)</f>
        <v>6</v>
      </c>
      <c r="CH93" s="171" t="n">
        <f aca="false">SUM(BY$42:BY93)</f>
        <v>3</v>
      </c>
    </row>
    <row r="94" customFormat="false" ht="15.75" hidden="false" customHeight="true" outlineLevel="0" collapsed="false">
      <c r="A94" s="166"/>
      <c r="B94" s="166" t="n">
        <v>2010</v>
      </c>
      <c r="C94" s="166" t="n">
        <f aca="false">COUNTIF(database!$H$2:$H$182,B94)</f>
        <v>1</v>
      </c>
      <c r="D94" s="166" t="n">
        <f aca="false">COUNTIFS(database!$H$2:$H$182,$B94,database!$U$2:$U$182,D$41)</f>
        <v>0</v>
      </c>
      <c r="E94" s="166" t="n">
        <f aca="false">COUNTIFS(database!$H$2:$H$182,$B94,database!$U$2:$U$182,E$41)</f>
        <v>0</v>
      </c>
      <c r="F94" s="166" t="n">
        <f aca="false">COUNTIFS(database!$H$2:$H$182,$B94,database!$U$2:$U$182,F$41)</f>
        <v>1</v>
      </c>
      <c r="G94" s="166" t="n">
        <f aca="false">COUNTIFS(database!$H$2:$H$182,$B94,database!$U$2:$U$182,G$41)</f>
        <v>0</v>
      </c>
      <c r="H94" s="166" t="n">
        <f aca="false">SUM(D$42:D94)</f>
        <v>60</v>
      </c>
      <c r="I94" s="166" t="n">
        <f aca="false">SUM(E$42:E94)</f>
        <v>8</v>
      </c>
      <c r="J94" s="166" t="n">
        <f aca="false">SUM(F$42:F94)</f>
        <v>89</v>
      </c>
      <c r="K94" s="166"/>
      <c r="L94" s="166" t="n">
        <f aca="false">SUM(G$42:G94)</f>
        <v>3</v>
      </c>
      <c r="M94" s="166"/>
      <c r="N94" s="166"/>
      <c r="O94" s="166"/>
      <c r="P94" s="166" t="n">
        <v>2010</v>
      </c>
      <c r="Q94" s="166" t="n">
        <f aca="false">COUNTIFS(database!$H$2:$H$182,$P94,database!$S$2:$S$182,Q$41)</f>
        <v>0</v>
      </c>
      <c r="R94" s="166" t="n">
        <f aca="false">COUNTIFS(database!$H$2:$H$182,$P94,database!$S$2:$S$182,R$41)</f>
        <v>1</v>
      </c>
      <c r="S94" s="166" t="n">
        <f aca="false">COUNTIFS(database!$H$2:$H$182,$P94,database!$S$2:$S$182,S$41)</f>
        <v>0</v>
      </c>
      <c r="T94" s="166" t="n">
        <f aca="false">COUNTIFS(database!$H$2:$H$182,$P94,database!$S$2:$S$182,T$41)</f>
        <v>0</v>
      </c>
      <c r="U94" s="166" t="n">
        <f aca="false">COUNTIFS(database!$H$2:$H$182,$P94,database!$S$2:$S$182,U$41)</f>
        <v>0</v>
      </c>
      <c r="V94" s="166" t="n">
        <f aca="false">COUNTIFS(database!$H$2:$H$182,$P94,database!$S$2:$S$182,V$41)</f>
        <v>0</v>
      </c>
      <c r="W94" s="166" t="n">
        <f aca="false">COUNTIFS(database!$H$2:$H$182,$P94,database!$S$2:$S$182,W$41)</f>
        <v>0</v>
      </c>
      <c r="X94" s="166" t="n">
        <f aca="false">COUNTIFS(database!$H$2:$H$182,$P94,database!$S$2:$S$182,X$41)</f>
        <v>0</v>
      </c>
      <c r="Y94" s="166" t="n">
        <f aca="false">COUNTIFS(database!$H$2:$H$182,$P94,database!$S$2:$S$182,Y$41)</f>
        <v>0</v>
      </c>
      <c r="Z94" s="166" t="n">
        <f aca="false">COUNTIFS(database!$H$2:$H$182,$P94,database!$S$2:$S$182,Z$41)</f>
        <v>0</v>
      </c>
      <c r="AA94" s="166" t="n">
        <f aca="false">COUNTIFS(database!$H$2:$H$182,$P94,database!$S$2:$S$182,AA$41)</f>
        <v>0</v>
      </c>
      <c r="AB94" s="166" t="n">
        <f aca="false">COUNTIFS(database!$H$2:$H$182,$P94,database!$S$2:$S$182,AB$41)</f>
        <v>0</v>
      </c>
      <c r="AC94" s="166" t="n">
        <f aca="false">COUNTIFS(database!$H$2:$H$182,$P94,database!$S$2:$S$182,AC$41)</f>
        <v>0</v>
      </c>
      <c r="AD94" s="173" t="n">
        <f aca="false">SUM(Q$42:Q94)</f>
        <v>15</v>
      </c>
      <c r="AE94" s="173" t="n">
        <f aca="false">SUM(R$42:R94)</f>
        <v>49</v>
      </c>
      <c r="AF94" s="173" t="n">
        <f aca="false">SUM(S$42:S94)</f>
        <v>3</v>
      </c>
      <c r="AG94" s="173" t="n">
        <f aca="false">SUM(T$42:T94)</f>
        <v>36</v>
      </c>
      <c r="AH94" s="173" t="n">
        <f aca="false">SUM(U$42:U94)</f>
        <v>0</v>
      </c>
      <c r="AI94" s="173" t="n">
        <f aca="false">SUM(V$42:V94)</f>
        <v>12</v>
      </c>
      <c r="AJ94" s="173" t="n">
        <f aca="false">SUM(W$42:W94)</f>
        <v>0</v>
      </c>
      <c r="AK94" s="173" t="n">
        <f aca="false">SUM(X$42:X94)</f>
        <v>12</v>
      </c>
      <c r="AL94" s="173" t="n">
        <f aca="false">SUM(Y$42:Y94)</f>
        <v>10</v>
      </c>
      <c r="AM94" s="173" t="n">
        <f aca="false">SUM(Z$42:Z94)</f>
        <v>8</v>
      </c>
      <c r="AN94" s="173" t="n">
        <f aca="false">SUM(AA$42:AA94)</f>
        <v>8</v>
      </c>
      <c r="AO94" s="173" t="n">
        <f aca="false">SUM(AB$42:AB94)</f>
        <v>3</v>
      </c>
      <c r="AP94" s="173" t="n">
        <f aca="false">SUM(AC$42:AC94)</f>
        <v>4</v>
      </c>
      <c r="AQ94" s="170" t="n">
        <f aca="false">COUNTIFS(database!$H$2:$H$182,$P94,database!$S$2:$S$182,AQ$41,database!$Z$2:$Z$182,"O")</f>
        <v>0</v>
      </c>
      <c r="AR94" s="170" t="n">
        <f aca="false">COUNTIFS(database!$H$2:$H$182,$P94,database!$S$2:$S$182,AR$41,database!$Z$2:$Z$182,"O")</f>
        <v>0</v>
      </c>
      <c r="AS94" s="170" t="n">
        <f aca="false">COUNTIFS(database!$H$2:$H$182,$P94,database!$S$2:$S$182,AS$41,database!$Z$2:$Z$182,"O")</f>
        <v>0</v>
      </c>
      <c r="AT94" s="170" t="n">
        <f aca="false">COUNTIFS(database!$H$2:$H$182,$P94,database!$S$2:$S$182,AT$41,database!$Z$2:$Z$182,"O")</f>
        <v>0</v>
      </c>
      <c r="AU94" s="170" t="n">
        <f aca="false">COUNTIFS(database!$H$2:$H$182,$P94,database!$S$2:$S$182,AU$41,database!$Z$2:$Z$182,"O")</f>
        <v>0</v>
      </c>
      <c r="AV94" s="170" t="n">
        <f aca="false">COUNTIFS(database!$H$2:$H$182,$P94,database!$S$2:$S$182,AV$41,database!$Z$2:$Z$182,"O")</f>
        <v>0</v>
      </c>
      <c r="AW94" s="170" t="n">
        <f aca="false">COUNTIFS(database!$H$2:$H$182,$P94,database!$S$2:$S$182,AW$41,database!$Z$2:$Z$182,"O")</f>
        <v>0</v>
      </c>
      <c r="AX94" s="170" t="n">
        <f aca="false">COUNTIFS(database!$H$2:$H$182,$P94,database!$S$2:$S$182,AX$41,database!$Z$2:$Z$182,"O")</f>
        <v>0</v>
      </c>
      <c r="AY94" s="170" t="n">
        <f aca="false">COUNTIFS(database!$H$2:$H$182,$P94,database!$S$2:$S$182,AY$41,database!$Z$2:$Z$182,"O")</f>
        <v>0</v>
      </c>
      <c r="AZ94" s="170" t="n">
        <f aca="false">COUNTIFS(database!$H$2:$H$182,$P94,database!$S$2:$S$182,AZ$41,database!$Z$2:$Z$182,"O")</f>
        <v>0</v>
      </c>
      <c r="BA94" s="170" t="n">
        <f aca="false">COUNTIFS(database!$H$2:$H$182,$P94,database!$S$2:$S$182,BA$41,database!$Z$2:$Z$182,"O")</f>
        <v>0</v>
      </c>
      <c r="BB94" s="170" t="n">
        <f aca="false">COUNTIFS(database!$H$2:$H$182,$P94,database!$S$2:$S$182,BB$41,database!$Z$2:$Z$182,"O")</f>
        <v>0</v>
      </c>
      <c r="BC94" s="170" t="n">
        <f aca="false">COUNTIFS(database!$H$2:$H$182,$P94,database!$S$2:$S$182,BC$41,database!$Z$2:$Z$182,"O")</f>
        <v>0</v>
      </c>
      <c r="BD94" s="171" t="n">
        <f aca="false">SUM(AQ$42:AQ94)</f>
        <v>0</v>
      </c>
      <c r="BE94" s="171" t="n">
        <f aca="false">SUM(AR$42:AR94)</f>
        <v>3</v>
      </c>
      <c r="BF94" s="171" t="n">
        <f aca="false">SUM(AS$42:AS94)</f>
        <v>0</v>
      </c>
      <c r="BG94" s="171" t="n">
        <f aca="false">SUM(AT$42:AT94)</f>
        <v>1</v>
      </c>
      <c r="BH94" s="171" t="n">
        <f aca="false">SUM(AU$42:AU94)</f>
        <v>0</v>
      </c>
      <c r="BI94" s="171" t="n">
        <f aca="false">SUM(AV$42:AV94)</f>
        <v>0</v>
      </c>
      <c r="BJ94" s="171" t="n">
        <f aca="false">SUM(AW$42:AW94)</f>
        <v>0</v>
      </c>
      <c r="BK94" s="171" t="n">
        <f aca="false">SUM(AX$42:AX94)</f>
        <v>0</v>
      </c>
      <c r="BL94" s="171" t="n">
        <f aca="false">SUM(AY$42:AY94)</f>
        <v>0</v>
      </c>
      <c r="BM94" s="171" t="n">
        <f aca="false">SUM(AZ$42:AZ94)</f>
        <v>0</v>
      </c>
      <c r="BN94" s="171" t="n">
        <f aca="false">SUM(BA$42:BA94)</f>
        <v>1</v>
      </c>
      <c r="BO94" s="171" t="n">
        <f aca="false">SUM(BB$42:BB94)</f>
        <v>0</v>
      </c>
      <c r="BP94" s="171" t="n">
        <f aca="false">SUM(BC$42:BC94)</f>
        <v>0</v>
      </c>
      <c r="BQ94" s="172" t="n">
        <f aca="false">COUNTIFS(database!$H$2:$H$182,$P94,database!$S$2:$S$182,BQ$41,database!$Z$2:$Z$182,"S")</f>
        <v>0</v>
      </c>
      <c r="BR94" s="172" t="n">
        <f aca="false">COUNTIFS(database!$H$2:$H$182,$P94,database!$S$2:$S$182,BR$41,database!$Z$2:$Z$182,"S")</f>
        <v>0</v>
      </c>
      <c r="BS94" s="172" t="n">
        <f aca="false">COUNTIFS(database!$H$2:$H$182,$P94,database!$S$2:$S$182,BS$41,database!$Z$2:$Z$182,"S")</f>
        <v>0</v>
      </c>
      <c r="BT94" s="172" t="n">
        <f aca="false">COUNTIFS(database!$H$2:$H$182,$P94,database!$S$2:$S$182,BT$41,database!$Z$2:$Z$182,"S")</f>
        <v>0</v>
      </c>
      <c r="BU94" s="172" t="n">
        <f aca="false">COUNTIFS(database!$H$2:$H$182,$P94,database!$S$2:$S$182,BU$41,database!$Z$2:$Z$182,"S")</f>
        <v>0</v>
      </c>
      <c r="BV94" s="172" t="n">
        <f aca="false">COUNTIFS(database!$H$2:$H$182,$P94,database!$S$2:$S$182,BV$41,database!$Z$2:$Z$182,"S")</f>
        <v>0</v>
      </c>
      <c r="BW94" s="172" t="n">
        <f aca="false">COUNTIFS(database!$H$2:$H$182,$P94,database!$S$2:$S$182,BW$41,database!$Z$2:$Z$182,"S")</f>
        <v>0</v>
      </c>
      <c r="BX94" s="172" t="n">
        <f aca="false">COUNTIFS(database!$H$2:$H$182,$P94,database!$S$2:$S$182,BX$41,database!$Z$2:$Z$182,"S")</f>
        <v>0</v>
      </c>
      <c r="BY94" s="172" t="n">
        <f aca="false">COUNTIFS(database!$H$2:$H$182,$P94,database!$S$2:$S$182,BY$41,database!$Z$2:$Z$182,"S")</f>
        <v>0</v>
      </c>
      <c r="BZ94" s="171" t="n">
        <f aca="false">SUM(BQ$42:BQ94)</f>
        <v>8</v>
      </c>
      <c r="CA94" s="171" t="n">
        <f aca="false">SUM(BR$42:BR94)</f>
        <v>24</v>
      </c>
      <c r="CB94" s="171" t="n">
        <f aca="false">SUM(BS$42:BS94)</f>
        <v>2</v>
      </c>
      <c r="CC94" s="171" t="n">
        <f aca="false">SUM(BT$42:BT94)</f>
        <v>19</v>
      </c>
      <c r="CD94" s="171" t="n">
        <f aca="false">SUM(BU$42:BU94)</f>
        <v>3</v>
      </c>
      <c r="CE94" s="171" t="n">
        <f aca="false">SUM(BV$42:BV94)</f>
        <v>7</v>
      </c>
      <c r="CF94" s="171" t="n">
        <f aca="false">SUM(BW$42:BW94)</f>
        <v>6</v>
      </c>
      <c r="CG94" s="171" t="n">
        <f aca="false">SUM(BX$42:BX94)</f>
        <v>6</v>
      </c>
      <c r="CH94" s="171" t="n">
        <f aca="false">SUM(BY$42:BY94)</f>
        <v>3</v>
      </c>
    </row>
    <row r="95" customFormat="false" ht="15.75" hidden="false" customHeight="true" outlineLevel="0" collapsed="false">
      <c r="A95" s="166"/>
      <c r="B95" s="166" t="n">
        <v>2011</v>
      </c>
      <c r="C95" s="166" t="n">
        <f aca="false">COUNTIF(database!$H$2:$H$182,B95)</f>
        <v>2</v>
      </c>
      <c r="D95" s="166" t="n">
        <f aca="false">COUNTIFS(database!$H$2:$H$182,$B95,database!$U$2:$U$182,D$41)</f>
        <v>0</v>
      </c>
      <c r="E95" s="166" t="n">
        <f aca="false">COUNTIFS(database!$H$2:$H$182,$B95,database!$U$2:$U$182,E$41)</f>
        <v>0</v>
      </c>
      <c r="F95" s="166" t="n">
        <f aca="false">COUNTIFS(database!$H$2:$H$182,$B95,database!$U$2:$U$182,F$41)</f>
        <v>2</v>
      </c>
      <c r="G95" s="166" t="n">
        <f aca="false">COUNTIFS(database!$H$2:$H$182,$B95,database!$U$2:$U$182,G$41)</f>
        <v>0</v>
      </c>
      <c r="H95" s="166" t="n">
        <f aca="false">SUM(D$42:D95)</f>
        <v>60</v>
      </c>
      <c r="I95" s="166" t="n">
        <f aca="false">SUM(E$42:E95)</f>
        <v>8</v>
      </c>
      <c r="J95" s="166" t="n">
        <f aca="false">SUM(F$42:F95)</f>
        <v>91</v>
      </c>
      <c r="K95" s="166"/>
      <c r="L95" s="166" t="n">
        <f aca="false">SUM(G$42:G95)</f>
        <v>3</v>
      </c>
      <c r="M95" s="166"/>
      <c r="N95" s="166"/>
      <c r="O95" s="166"/>
      <c r="P95" s="166" t="n">
        <v>2011</v>
      </c>
      <c r="Q95" s="166" t="n">
        <f aca="false">COUNTIFS(database!$H$2:$H$182,$P95,database!$S$2:$S$182,Q$41)</f>
        <v>0</v>
      </c>
      <c r="R95" s="166" t="n">
        <f aca="false">COUNTIFS(database!$H$2:$H$182,$P95,database!$S$2:$S$182,R$41)</f>
        <v>2</v>
      </c>
      <c r="S95" s="166" t="n">
        <f aca="false">COUNTIFS(database!$H$2:$H$182,$P95,database!$S$2:$S$182,S$41)</f>
        <v>0</v>
      </c>
      <c r="T95" s="166" t="n">
        <f aca="false">COUNTIFS(database!$H$2:$H$182,$P95,database!$S$2:$S$182,T$41)</f>
        <v>0</v>
      </c>
      <c r="U95" s="166" t="n">
        <f aca="false">COUNTIFS(database!$H$2:$H$182,$P95,database!$S$2:$S$182,U$41)</f>
        <v>0</v>
      </c>
      <c r="V95" s="166" t="n">
        <f aca="false">COUNTIFS(database!$H$2:$H$182,$P95,database!$S$2:$S$182,V$41)</f>
        <v>0</v>
      </c>
      <c r="W95" s="166" t="n">
        <f aca="false">COUNTIFS(database!$H$2:$H$182,$P95,database!$S$2:$S$182,W$41)</f>
        <v>0</v>
      </c>
      <c r="X95" s="166" t="n">
        <f aca="false">COUNTIFS(database!$H$2:$H$182,$P95,database!$S$2:$S$182,X$41)</f>
        <v>0</v>
      </c>
      <c r="Y95" s="166" t="n">
        <f aca="false">COUNTIFS(database!$H$2:$H$182,$P95,database!$S$2:$S$182,Y$41)</f>
        <v>0</v>
      </c>
      <c r="Z95" s="166" t="n">
        <f aca="false">COUNTIFS(database!$H$2:$H$182,$P95,database!$S$2:$S$182,Z$41)</f>
        <v>0</v>
      </c>
      <c r="AA95" s="166" t="n">
        <f aca="false">COUNTIFS(database!$H$2:$H$182,$P95,database!$S$2:$S$182,AA$41)</f>
        <v>0</v>
      </c>
      <c r="AB95" s="166" t="n">
        <f aca="false">COUNTIFS(database!$H$2:$H$182,$P95,database!$S$2:$S$182,AB$41)</f>
        <v>0</v>
      </c>
      <c r="AC95" s="166" t="n">
        <f aca="false">COUNTIFS(database!$H$2:$H$182,$P95,database!$S$2:$S$182,AC$41)</f>
        <v>0</v>
      </c>
      <c r="AD95" s="173" t="n">
        <f aca="false">SUM(Q$42:Q95)</f>
        <v>15</v>
      </c>
      <c r="AE95" s="173" t="n">
        <f aca="false">SUM(R$42:R95)</f>
        <v>51</v>
      </c>
      <c r="AF95" s="173" t="n">
        <f aca="false">SUM(S$42:S95)</f>
        <v>3</v>
      </c>
      <c r="AG95" s="173" t="n">
        <f aca="false">SUM(T$42:T95)</f>
        <v>36</v>
      </c>
      <c r="AH95" s="173" t="n">
        <f aca="false">SUM(U$42:U95)</f>
        <v>0</v>
      </c>
      <c r="AI95" s="173" t="n">
        <f aca="false">SUM(V$42:V95)</f>
        <v>12</v>
      </c>
      <c r="AJ95" s="173" t="n">
        <f aca="false">SUM(W$42:W95)</f>
        <v>0</v>
      </c>
      <c r="AK95" s="173" t="n">
        <f aca="false">SUM(X$42:X95)</f>
        <v>12</v>
      </c>
      <c r="AL95" s="173" t="n">
        <f aca="false">SUM(Y$42:Y95)</f>
        <v>10</v>
      </c>
      <c r="AM95" s="173" t="n">
        <f aca="false">SUM(Z$42:Z95)</f>
        <v>8</v>
      </c>
      <c r="AN95" s="173" t="n">
        <f aca="false">SUM(AA$42:AA95)</f>
        <v>8</v>
      </c>
      <c r="AO95" s="173" t="n">
        <f aca="false">SUM(AB$42:AB95)</f>
        <v>3</v>
      </c>
      <c r="AP95" s="173" t="n">
        <f aca="false">SUM(AC$42:AC95)</f>
        <v>4</v>
      </c>
      <c r="AQ95" s="170" t="n">
        <f aca="false">COUNTIFS(database!$H$2:$H$182,$P95,database!$S$2:$S$182,AQ$41,database!$Z$2:$Z$182,"O")</f>
        <v>0</v>
      </c>
      <c r="AR95" s="170" t="n">
        <f aca="false">COUNTIFS(database!$H$2:$H$182,$P95,database!$S$2:$S$182,AR$41,database!$Z$2:$Z$182,"O")</f>
        <v>0</v>
      </c>
      <c r="AS95" s="170" t="n">
        <f aca="false">COUNTIFS(database!$H$2:$H$182,$P95,database!$S$2:$S$182,AS$41,database!$Z$2:$Z$182,"O")</f>
        <v>0</v>
      </c>
      <c r="AT95" s="170" t="n">
        <f aca="false">COUNTIFS(database!$H$2:$H$182,$P95,database!$S$2:$S$182,AT$41,database!$Z$2:$Z$182,"O")</f>
        <v>0</v>
      </c>
      <c r="AU95" s="170" t="n">
        <f aca="false">COUNTIFS(database!$H$2:$H$182,$P95,database!$S$2:$S$182,AU$41,database!$Z$2:$Z$182,"O")</f>
        <v>0</v>
      </c>
      <c r="AV95" s="170" t="n">
        <f aca="false">COUNTIFS(database!$H$2:$H$182,$P95,database!$S$2:$S$182,AV$41,database!$Z$2:$Z$182,"O")</f>
        <v>0</v>
      </c>
      <c r="AW95" s="170" t="n">
        <f aca="false">COUNTIFS(database!$H$2:$H$182,$P95,database!$S$2:$S$182,AW$41,database!$Z$2:$Z$182,"O")</f>
        <v>0</v>
      </c>
      <c r="AX95" s="170" t="n">
        <f aca="false">COUNTIFS(database!$H$2:$H$182,$P95,database!$S$2:$S$182,AX$41,database!$Z$2:$Z$182,"O")</f>
        <v>0</v>
      </c>
      <c r="AY95" s="170" t="n">
        <f aca="false">COUNTIFS(database!$H$2:$H$182,$P95,database!$S$2:$S$182,AY$41,database!$Z$2:$Z$182,"O")</f>
        <v>0</v>
      </c>
      <c r="AZ95" s="170" t="n">
        <f aca="false">COUNTIFS(database!$H$2:$H$182,$P95,database!$S$2:$S$182,AZ$41,database!$Z$2:$Z$182,"O")</f>
        <v>0</v>
      </c>
      <c r="BA95" s="170" t="n">
        <f aca="false">COUNTIFS(database!$H$2:$H$182,$P95,database!$S$2:$S$182,BA$41,database!$Z$2:$Z$182,"O")</f>
        <v>0</v>
      </c>
      <c r="BB95" s="170" t="n">
        <f aca="false">COUNTIFS(database!$H$2:$H$182,$P95,database!$S$2:$S$182,BB$41,database!$Z$2:$Z$182,"O")</f>
        <v>0</v>
      </c>
      <c r="BC95" s="170" t="n">
        <f aca="false">COUNTIFS(database!$H$2:$H$182,$P95,database!$S$2:$S$182,BC$41,database!$Z$2:$Z$182,"O")</f>
        <v>0</v>
      </c>
      <c r="BD95" s="171" t="n">
        <f aca="false">SUM(AQ$42:AQ95)</f>
        <v>0</v>
      </c>
      <c r="BE95" s="171" t="n">
        <f aca="false">SUM(AR$42:AR95)</f>
        <v>3</v>
      </c>
      <c r="BF95" s="171" t="n">
        <f aca="false">SUM(AS$42:AS95)</f>
        <v>0</v>
      </c>
      <c r="BG95" s="171" t="n">
        <f aca="false">SUM(AT$42:AT95)</f>
        <v>1</v>
      </c>
      <c r="BH95" s="171" t="n">
        <f aca="false">SUM(AU$42:AU95)</f>
        <v>0</v>
      </c>
      <c r="BI95" s="171" t="n">
        <f aca="false">SUM(AV$42:AV95)</f>
        <v>0</v>
      </c>
      <c r="BJ95" s="171" t="n">
        <f aca="false">SUM(AW$42:AW95)</f>
        <v>0</v>
      </c>
      <c r="BK95" s="171" t="n">
        <f aca="false">SUM(AX$42:AX95)</f>
        <v>0</v>
      </c>
      <c r="BL95" s="171" t="n">
        <f aca="false">SUM(AY$42:AY95)</f>
        <v>0</v>
      </c>
      <c r="BM95" s="171" t="n">
        <f aca="false">SUM(AZ$42:AZ95)</f>
        <v>0</v>
      </c>
      <c r="BN95" s="171" t="n">
        <f aca="false">SUM(BA$42:BA95)</f>
        <v>1</v>
      </c>
      <c r="BO95" s="171" t="n">
        <f aca="false">SUM(BB$42:BB95)</f>
        <v>0</v>
      </c>
      <c r="BP95" s="171" t="n">
        <f aca="false">SUM(BC$42:BC95)</f>
        <v>0</v>
      </c>
      <c r="BQ95" s="172" t="n">
        <f aca="false">COUNTIFS(database!$H$2:$H$182,$P95,database!$S$2:$S$182,BQ$41,database!$Z$2:$Z$182,"S")</f>
        <v>0</v>
      </c>
      <c r="BR95" s="172" t="n">
        <f aca="false">COUNTIFS(database!$H$2:$H$182,$P95,database!$S$2:$S$182,BR$41,database!$Z$2:$Z$182,"S")</f>
        <v>2</v>
      </c>
      <c r="BS95" s="172" t="n">
        <f aca="false">COUNTIFS(database!$H$2:$H$182,$P95,database!$S$2:$S$182,BS$41,database!$Z$2:$Z$182,"S")</f>
        <v>0</v>
      </c>
      <c r="BT95" s="172" t="n">
        <f aca="false">COUNTIFS(database!$H$2:$H$182,$P95,database!$S$2:$S$182,BT$41,database!$Z$2:$Z$182,"S")</f>
        <v>0</v>
      </c>
      <c r="BU95" s="172" t="n">
        <f aca="false">COUNTIFS(database!$H$2:$H$182,$P95,database!$S$2:$S$182,BU$41,database!$Z$2:$Z$182,"S")</f>
        <v>0</v>
      </c>
      <c r="BV95" s="172" t="n">
        <f aca="false">COUNTIFS(database!$H$2:$H$182,$P95,database!$S$2:$S$182,BV$41,database!$Z$2:$Z$182,"S")</f>
        <v>0</v>
      </c>
      <c r="BW95" s="172" t="n">
        <f aca="false">COUNTIFS(database!$H$2:$H$182,$P95,database!$S$2:$S$182,BW$41,database!$Z$2:$Z$182,"S")</f>
        <v>0</v>
      </c>
      <c r="BX95" s="172" t="n">
        <f aca="false">COUNTIFS(database!$H$2:$H$182,$P95,database!$S$2:$S$182,BX$41,database!$Z$2:$Z$182,"S")</f>
        <v>0</v>
      </c>
      <c r="BY95" s="172" t="n">
        <f aca="false">COUNTIFS(database!$H$2:$H$182,$P95,database!$S$2:$S$182,BY$41,database!$Z$2:$Z$182,"S")</f>
        <v>0</v>
      </c>
      <c r="BZ95" s="171" t="n">
        <f aca="false">SUM(BQ$42:BQ95)</f>
        <v>8</v>
      </c>
      <c r="CA95" s="171" t="n">
        <f aca="false">SUM(BR$42:BR95)</f>
        <v>26</v>
      </c>
      <c r="CB95" s="171" t="n">
        <f aca="false">SUM(BS$42:BS95)</f>
        <v>2</v>
      </c>
      <c r="CC95" s="171" t="n">
        <f aca="false">SUM(BT$42:BT95)</f>
        <v>19</v>
      </c>
      <c r="CD95" s="171" t="n">
        <f aca="false">SUM(BU$42:BU95)</f>
        <v>3</v>
      </c>
      <c r="CE95" s="171" t="n">
        <f aca="false">SUM(BV$42:BV95)</f>
        <v>7</v>
      </c>
      <c r="CF95" s="171" t="n">
        <f aca="false">SUM(BW$42:BW95)</f>
        <v>6</v>
      </c>
      <c r="CG95" s="171" t="n">
        <f aca="false">SUM(BX$42:BX95)</f>
        <v>6</v>
      </c>
      <c r="CH95" s="171" t="n">
        <f aca="false">SUM(BY$42:BY95)</f>
        <v>3</v>
      </c>
    </row>
    <row r="96" customFormat="false" ht="15.75" hidden="false" customHeight="true" outlineLevel="0" collapsed="false">
      <c r="A96" s="166"/>
      <c r="B96" s="166" t="n">
        <v>2012</v>
      </c>
      <c r="C96" s="166" t="n">
        <f aca="false">COUNTIF(database!$H$2:$H$182,B96)</f>
        <v>0</v>
      </c>
      <c r="D96" s="166" t="n">
        <f aca="false">COUNTIFS(database!$H$2:$H$182,$B96,database!$U$2:$U$182,D$41)</f>
        <v>0</v>
      </c>
      <c r="E96" s="166" t="n">
        <f aca="false">COUNTIFS(database!$H$2:$H$182,$B96,database!$U$2:$U$182,E$41)</f>
        <v>0</v>
      </c>
      <c r="F96" s="166" t="n">
        <f aca="false">COUNTIFS(database!$H$2:$H$182,$B96,database!$U$2:$U$182,F$41)</f>
        <v>0</v>
      </c>
      <c r="G96" s="166" t="n">
        <f aca="false">COUNTIFS(database!$H$2:$H$182,$B96,database!$U$2:$U$182,G$41)</f>
        <v>0</v>
      </c>
      <c r="H96" s="166" t="n">
        <f aca="false">SUM(D$42:D96)</f>
        <v>60</v>
      </c>
      <c r="I96" s="166" t="n">
        <f aca="false">SUM(E$42:E96)</f>
        <v>8</v>
      </c>
      <c r="J96" s="166" t="n">
        <f aca="false">SUM(F$42:F96)</f>
        <v>91</v>
      </c>
      <c r="K96" s="166"/>
      <c r="L96" s="166" t="n">
        <f aca="false">SUM(G$42:G96)</f>
        <v>3</v>
      </c>
      <c r="M96" s="166"/>
      <c r="N96" s="166"/>
      <c r="O96" s="166"/>
      <c r="P96" s="166" t="n">
        <v>2012</v>
      </c>
      <c r="Q96" s="166" t="n">
        <f aca="false">COUNTIFS(database!$H$2:$H$182,$P96,database!$S$2:$S$182,Q$41)</f>
        <v>0</v>
      </c>
      <c r="R96" s="166" t="n">
        <f aca="false">COUNTIFS(database!$H$2:$H$182,$P96,database!$S$2:$S$182,R$41)</f>
        <v>0</v>
      </c>
      <c r="S96" s="166" t="n">
        <f aca="false">COUNTIFS(database!$H$2:$H$182,$P96,database!$S$2:$S$182,S$41)</f>
        <v>0</v>
      </c>
      <c r="T96" s="166" t="n">
        <f aca="false">COUNTIFS(database!$H$2:$H$182,$P96,database!$S$2:$S$182,T$41)</f>
        <v>0</v>
      </c>
      <c r="U96" s="166" t="n">
        <f aca="false">COUNTIFS(database!$H$2:$H$182,$P96,database!$S$2:$S$182,U$41)</f>
        <v>0</v>
      </c>
      <c r="V96" s="166" t="n">
        <f aca="false">COUNTIFS(database!$H$2:$H$182,$P96,database!$S$2:$S$182,V$41)</f>
        <v>0</v>
      </c>
      <c r="W96" s="166" t="n">
        <f aca="false">COUNTIFS(database!$H$2:$H$182,$P96,database!$S$2:$S$182,W$41)</f>
        <v>0</v>
      </c>
      <c r="X96" s="166" t="n">
        <f aca="false">COUNTIFS(database!$H$2:$H$182,$P96,database!$S$2:$S$182,X$41)</f>
        <v>0</v>
      </c>
      <c r="Y96" s="166" t="n">
        <f aca="false">COUNTIFS(database!$H$2:$H$182,$P96,database!$S$2:$S$182,Y$41)</f>
        <v>0</v>
      </c>
      <c r="Z96" s="166" t="n">
        <f aca="false">COUNTIFS(database!$H$2:$H$182,$P96,database!$S$2:$S$182,Z$41)</f>
        <v>0</v>
      </c>
      <c r="AA96" s="166" t="n">
        <f aca="false">COUNTIFS(database!$H$2:$H$182,$P96,database!$S$2:$S$182,AA$41)</f>
        <v>0</v>
      </c>
      <c r="AB96" s="166" t="n">
        <f aca="false">COUNTIFS(database!$H$2:$H$182,$P96,database!$S$2:$S$182,AB$41)</f>
        <v>0</v>
      </c>
      <c r="AC96" s="166" t="n">
        <f aca="false">COUNTIFS(database!$H$2:$H$182,$P96,database!$S$2:$S$182,AC$41)</f>
        <v>0</v>
      </c>
      <c r="AD96" s="173" t="n">
        <f aca="false">SUM(Q$42:Q96)</f>
        <v>15</v>
      </c>
      <c r="AE96" s="173" t="n">
        <f aca="false">SUM(R$42:R96)</f>
        <v>51</v>
      </c>
      <c r="AF96" s="173" t="n">
        <f aca="false">SUM(S$42:S96)</f>
        <v>3</v>
      </c>
      <c r="AG96" s="173" t="n">
        <f aca="false">SUM(T$42:T96)</f>
        <v>36</v>
      </c>
      <c r="AH96" s="173" t="n">
        <f aca="false">SUM(U$42:U96)</f>
        <v>0</v>
      </c>
      <c r="AI96" s="173" t="n">
        <f aca="false">SUM(V$42:V96)</f>
        <v>12</v>
      </c>
      <c r="AJ96" s="173" t="n">
        <f aca="false">SUM(W$42:W96)</f>
        <v>0</v>
      </c>
      <c r="AK96" s="173" t="n">
        <f aca="false">SUM(X$42:X96)</f>
        <v>12</v>
      </c>
      <c r="AL96" s="173" t="n">
        <f aca="false">SUM(Y$42:Y96)</f>
        <v>10</v>
      </c>
      <c r="AM96" s="173" t="n">
        <f aca="false">SUM(Z$42:Z96)</f>
        <v>8</v>
      </c>
      <c r="AN96" s="173" t="n">
        <f aca="false">SUM(AA$42:AA96)</f>
        <v>8</v>
      </c>
      <c r="AO96" s="173" t="n">
        <f aca="false">SUM(AB$42:AB96)</f>
        <v>3</v>
      </c>
      <c r="AP96" s="173" t="n">
        <f aca="false">SUM(AC$42:AC96)</f>
        <v>4</v>
      </c>
      <c r="AQ96" s="170" t="n">
        <f aca="false">COUNTIFS(database!$H$2:$H$182,$P96,database!$S$2:$S$182,AQ$41,database!$Z$2:$Z$182,"O")</f>
        <v>0</v>
      </c>
      <c r="AR96" s="170" t="n">
        <f aca="false">COUNTIFS(database!$H$2:$H$182,$P96,database!$S$2:$S$182,AR$41,database!$Z$2:$Z$182,"O")</f>
        <v>0</v>
      </c>
      <c r="AS96" s="170" t="n">
        <f aca="false">COUNTIFS(database!$H$2:$H$182,$P96,database!$S$2:$S$182,AS$41,database!$Z$2:$Z$182,"O")</f>
        <v>0</v>
      </c>
      <c r="AT96" s="170" t="n">
        <f aca="false">COUNTIFS(database!$H$2:$H$182,$P96,database!$S$2:$S$182,AT$41,database!$Z$2:$Z$182,"O")</f>
        <v>0</v>
      </c>
      <c r="AU96" s="170" t="n">
        <f aca="false">COUNTIFS(database!$H$2:$H$182,$P96,database!$S$2:$S$182,AU$41,database!$Z$2:$Z$182,"O")</f>
        <v>0</v>
      </c>
      <c r="AV96" s="170" t="n">
        <f aca="false">COUNTIFS(database!$H$2:$H$182,$P96,database!$S$2:$S$182,AV$41,database!$Z$2:$Z$182,"O")</f>
        <v>0</v>
      </c>
      <c r="AW96" s="170" t="n">
        <f aca="false">COUNTIFS(database!$H$2:$H$182,$P96,database!$S$2:$S$182,AW$41,database!$Z$2:$Z$182,"O")</f>
        <v>0</v>
      </c>
      <c r="AX96" s="170" t="n">
        <f aca="false">COUNTIFS(database!$H$2:$H$182,$P96,database!$S$2:$S$182,AX$41,database!$Z$2:$Z$182,"O")</f>
        <v>0</v>
      </c>
      <c r="AY96" s="170" t="n">
        <f aca="false">COUNTIFS(database!$H$2:$H$182,$P96,database!$S$2:$S$182,AY$41,database!$Z$2:$Z$182,"O")</f>
        <v>0</v>
      </c>
      <c r="AZ96" s="170" t="n">
        <f aca="false">COUNTIFS(database!$H$2:$H$182,$P96,database!$S$2:$S$182,AZ$41,database!$Z$2:$Z$182,"O")</f>
        <v>0</v>
      </c>
      <c r="BA96" s="170" t="n">
        <f aca="false">COUNTIFS(database!$H$2:$H$182,$P96,database!$S$2:$S$182,BA$41,database!$Z$2:$Z$182,"O")</f>
        <v>0</v>
      </c>
      <c r="BB96" s="170" t="n">
        <f aca="false">COUNTIFS(database!$H$2:$H$182,$P96,database!$S$2:$S$182,BB$41,database!$Z$2:$Z$182,"O")</f>
        <v>0</v>
      </c>
      <c r="BC96" s="170" t="n">
        <f aca="false">COUNTIFS(database!$H$2:$H$182,$P96,database!$S$2:$S$182,BC$41,database!$Z$2:$Z$182,"O")</f>
        <v>0</v>
      </c>
      <c r="BD96" s="171" t="n">
        <f aca="false">SUM(AQ$42:AQ96)</f>
        <v>0</v>
      </c>
      <c r="BE96" s="171" t="n">
        <f aca="false">SUM(AR$42:AR96)</f>
        <v>3</v>
      </c>
      <c r="BF96" s="171" t="n">
        <f aca="false">SUM(AS$42:AS96)</f>
        <v>0</v>
      </c>
      <c r="BG96" s="171" t="n">
        <f aca="false">SUM(AT$42:AT96)</f>
        <v>1</v>
      </c>
      <c r="BH96" s="171" t="n">
        <f aca="false">SUM(AU$42:AU96)</f>
        <v>0</v>
      </c>
      <c r="BI96" s="171" t="n">
        <f aca="false">SUM(AV$42:AV96)</f>
        <v>0</v>
      </c>
      <c r="BJ96" s="171" t="n">
        <f aca="false">SUM(AW$42:AW96)</f>
        <v>0</v>
      </c>
      <c r="BK96" s="171" t="n">
        <f aca="false">SUM(AX$42:AX96)</f>
        <v>0</v>
      </c>
      <c r="BL96" s="171" t="n">
        <f aca="false">SUM(AY$42:AY96)</f>
        <v>0</v>
      </c>
      <c r="BM96" s="171" t="n">
        <f aca="false">SUM(AZ$42:AZ96)</f>
        <v>0</v>
      </c>
      <c r="BN96" s="171" t="n">
        <f aca="false">SUM(BA$42:BA96)</f>
        <v>1</v>
      </c>
      <c r="BO96" s="171" t="n">
        <f aca="false">SUM(BB$42:BB96)</f>
        <v>0</v>
      </c>
      <c r="BP96" s="171" t="n">
        <f aca="false">SUM(BC$42:BC96)</f>
        <v>0</v>
      </c>
      <c r="BQ96" s="172" t="n">
        <f aca="false">COUNTIFS(database!$H$2:$H$182,$P96,database!$S$2:$S$182,BQ$41,database!$Z$2:$Z$182,"S")</f>
        <v>0</v>
      </c>
      <c r="BR96" s="172" t="n">
        <f aca="false">COUNTIFS(database!$H$2:$H$182,$P96,database!$S$2:$S$182,BR$41,database!$Z$2:$Z$182,"S")</f>
        <v>0</v>
      </c>
      <c r="BS96" s="172" t="n">
        <f aca="false">COUNTIFS(database!$H$2:$H$182,$P96,database!$S$2:$S$182,BS$41,database!$Z$2:$Z$182,"S")</f>
        <v>0</v>
      </c>
      <c r="BT96" s="172" t="n">
        <f aca="false">COUNTIFS(database!$H$2:$H$182,$P96,database!$S$2:$S$182,BT$41,database!$Z$2:$Z$182,"S")</f>
        <v>0</v>
      </c>
      <c r="BU96" s="172" t="n">
        <f aca="false">COUNTIFS(database!$H$2:$H$182,$P96,database!$S$2:$S$182,BU$41,database!$Z$2:$Z$182,"S")</f>
        <v>0</v>
      </c>
      <c r="BV96" s="172" t="n">
        <f aca="false">COUNTIFS(database!$H$2:$H$182,$P96,database!$S$2:$S$182,BV$41,database!$Z$2:$Z$182,"S")</f>
        <v>0</v>
      </c>
      <c r="BW96" s="172" t="n">
        <f aca="false">COUNTIFS(database!$H$2:$H$182,$P96,database!$S$2:$S$182,BW$41,database!$Z$2:$Z$182,"S")</f>
        <v>0</v>
      </c>
      <c r="BX96" s="172" t="n">
        <f aca="false">COUNTIFS(database!$H$2:$H$182,$P96,database!$S$2:$S$182,BX$41,database!$Z$2:$Z$182,"S")</f>
        <v>0</v>
      </c>
      <c r="BY96" s="172" t="n">
        <f aca="false">COUNTIFS(database!$H$2:$H$182,$P96,database!$S$2:$S$182,BY$41,database!$Z$2:$Z$182,"S")</f>
        <v>0</v>
      </c>
      <c r="BZ96" s="171" t="n">
        <f aca="false">SUM(BQ$42:BQ96)</f>
        <v>8</v>
      </c>
      <c r="CA96" s="171" t="n">
        <f aca="false">SUM(BR$42:BR96)</f>
        <v>26</v>
      </c>
      <c r="CB96" s="171" t="n">
        <f aca="false">SUM(BS$42:BS96)</f>
        <v>2</v>
      </c>
      <c r="CC96" s="171" t="n">
        <f aca="false">SUM(BT$42:BT96)</f>
        <v>19</v>
      </c>
      <c r="CD96" s="171" t="n">
        <f aca="false">SUM(BU$42:BU96)</f>
        <v>3</v>
      </c>
      <c r="CE96" s="171" t="n">
        <f aca="false">SUM(BV$42:BV96)</f>
        <v>7</v>
      </c>
      <c r="CF96" s="171" t="n">
        <f aca="false">SUM(BW$42:BW96)</f>
        <v>6</v>
      </c>
      <c r="CG96" s="171" t="n">
        <f aca="false">SUM(BX$42:BX96)</f>
        <v>6</v>
      </c>
      <c r="CH96" s="171" t="n">
        <f aca="false">SUM(BY$42:BY96)</f>
        <v>3</v>
      </c>
    </row>
    <row r="97" customFormat="false" ht="15.75" hidden="false" customHeight="true" outlineLevel="0" collapsed="false">
      <c r="A97" s="166"/>
      <c r="B97" s="166" t="n">
        <v>2013</v>
      </c>
      <c r="C97" s="166" t="n">
        <f aca="false">COUNTIF(database!$H$2:$H$182,B97)</f>
        <v>3</v>
      </c>
      <c r="D97" s="166" t="n">
        <f aca="false">COUNTIFS(database!$H$2:$H$182,$B97,database!$U$2:$U$182,D$41)</f>
        <v>0</v>
      </c>
      <c r="E97" s="166" t="n">
        <f aca="false">COUNTIFS(database!$H$2:$H$182,$B97,database!$U$2:$U$182,E$41)</f>
        <v>0</v>
      </c>
      <c r="F97" s="166" t="n">
        <f aca="false">COUNTIFS(database!$H$2:$H$182,$B97,database!$U$2:$U$182,F$41)</f>
        <v>3</v>
      </c>
      <c r="G97" s="166" t="n">
        <f aca="false">COUNTIFS(database!$H$2:$H$182,$B97,database!$U$2:$U$182,G$41)</f>
        <v>0</v>
      </c>
      <c r="H97" s="166" t="n">
        <f aca="false">SUM(D$42:D97)</f>
        <v>60</v>
      </c>
      <c r="I97" s="166" t="n">
        <f aca="false">SUM(E$42:E97)</f>
        <v>8</v>
      </c>
      <c r="J97" s="166" t="n">
        <f aca="false">SUM(F$42:F97)</f>
        <v>94</v>
      </c>
      <c r="K97" s="166"/>
      <c r="L97" s="166" t="n">
        <f aca="false">SUM(G$42:G97)</f>
        <v>3</v>
      </c>
      <c r="M97" s="166"/>
      <c r="N97" s="166"/>
      <c r="O97" s="166"/>
      <c r="P97" s="166" t="n">
        <v>2013</v>
      </c>
      <c r="Q97" s="166" t="n">
        <f aca="false">COUNTIFS(database!$H$2:$H$182,$P97,database!$S$2:$S$182,Q$41)</f>
        <v>0</v>
      </c>
      <c r="R97" s="166" t="n">
        <f aca="false">COUNTIFS(database!$H$2:$H$182,$P97,database!$S$2:$S$182,R$41)</f>
        <v>1</v>
      </c>
      <c r="S97" s="166" t="n">
        <f aca="false">COUNTIFS(database!$H$2:$H$182,$P97,database!$S$2:$S$182,S$41)</f>
        <v>1</v>
      </c>
      <c r="T97" s="166" t="n">
        <f aca="false">COUNTIFS(database!$H$2:$H$182,$P97,database!$S$2:$S$182,T$41)</f>
        <v>1</v>
      </c>
      <c r="U97" s="166" t="n">
        <f aca="false">COUNTIFS(database!$H$2:$H$182,$P97,database!$S$2:$S$182,U$41)</f>
        <v>0</v>
      </c>
      <c r="V97" s="166" t="n">
        <f aca="false">COUNTIFS(database!$H$2:$H$182,$P97,database!$S$2:$S$182,V$41)</f>
        <v>0</v>
      </c>
      <c r="W97" s="166" t="n">
        <f aca="false">COUNTIFS(database!$H$2:$H$182,$P97,database!$S$2:$S$182,W$41)</f>
        <v>0</v>
      </c>
      <c r="X97" s="166" t="n">
        <f aca="false">COUNTIFS(database!$H$2:$H$182,$P97,database!$S$2:$S$182,X$41)</f>
        <v>0</v>
      </c>
      <c r="Y97" s="166" t="n">
        <f aca="false">COUNTIFS(database!$H$2:$H$182,$P97,database!$S$2:$S$182,Y$41)</f>
        <v>0</v>
      </c>
      <c r="Z97" s="166" t="n">
        <f aca="false">COUNTIFS(database!$H$2:$H$182,$P97,database!$S$2:$S$182,Z$41)</f>
        <v>0</v>
      </c>
      <c r="AA97" s="166" t="n">
        <f aca="false">COUNTIFS(database!$H$2:$H$182,$P97,database!$S$2:$S$182,AA$41)</f>
        <v>0</v>
      </c>
      <c r="AB97" s="166" t="n">
        <f aca="false">COUNTIFS(database!$H$2:$H$182,$P97,database!$S$2:$S$182,AB$41)</f>
        <v>0</v>
      </c>
      <c r="AC97" s="166" t="n">
        <f aca="false">COUNTIFS(database!$H$2:$H$182,$P97,database!$S$2:$S$182,AC$41)</f>
        <v>0</v>
      </c>
      <c r="AD97" s="173" t="n">
        <f aca="false">SUM(Q$42:Q97)</f>
        <v>15</v>
      </c>
      <c r="AE97" s="173" t="n">
        <f aca="false">SUM(R$42:R97)</f>
        <v>52</v>
      </c>
      <c r="AF97" s="173" t="n">
        <f aca="false">SUM(S$42:S97)</f>
        <v>4</v>
      </c>
      <c r="AG97" s="173" t="n">
        <f aca="false">SUM(T$42:T97)</f>
        <v>37</v>
      </c>
      <c r="AH97" s="173" t="n">
        <f aca="false">SUM(U$42:U97)</f>
        <v>0</v>
      </c>
      <c r="AI97" s="173" t="n">
        <f aca="false">SUM(V$42:V97)</f>
        <v>12</v>
      </c>
      <c r="AJ97" s="173" t="n">
        <f aca="false">SUM(W$42:W97)</f>
        <v>0</v>
      </c>
      <c r="AK97" s="173" t="n">
        <f aca="false">SUM(X$42:X97)</f>
        <v>12</v>
      </c>
      <c r="AL97" s="173" t="n">
        <f aca="false">SUM(Y$42:Y97)</f>
        <v>10</v>
      </c>
      <c r="AM97" s="173" t="n">
        <f aca="false">SUM(Z$42:Z97)</f>
        <v>8</v>
      </c>
      <c r="AN97" s="173" t="n">
        <f aca="false">SUM(AA$42:AA97)</f>
        <v>8</v>
      </c>
      <c r="AO97" s="173" t="n">
        <f aca="false">SUM(AB$42:AB97)</f>
        <v>3</v>
      </c>
      <c r="AP97" s="173" t="n">
        <f aca="false">SUM(AC$42:AC97)</f>
        <v>4</v>
      </c>
      <c r="AQ97" s="170" t="n">
        <f aca="false">COUNTIFS(database!$H$2:$H$182,$P97,database!$S$2:$S$182,AQ$41,database!$Z$2:$Z$182,"O")</f>
        <v>0</v>
      </c>
      <c r="AR97" s="170" t="n">
        <f aca="false">COUNTIFS(database!$H$2:$H$182,$P97,database!$S$2:$S$182,AR$41,database!$Z$2:$Z$182,"O")</f>
        <v>0</v>
      </c>
      <c r="AS97" s="170" t="n">
        <f aca="false">COUNTIFS(database!$H$2:$H$182,$P97,database!$S$2:$S$182,AS$41,database!$Z$2:$Z$182,"O")</f>
        <v>0</v>
      </c>
      <c r="AT97" s="170" t="n">
        <f aca="false">COUNTIFS(database!$H$2:$H$182,$P97,database!$S$2:$S$182,AT$41,database!$Z$2:$Z$182,"O")</f>
        <v>0</v>
      </c>
      <c r="AU97" s="170" t="n">
        <f aca="false">COUNTIFS(database!$H$2:$H$182,$P97,database!$S$2:$S$182,AU$41,database!$Z$2:$Z$182,"O")</f>
        <v>0</v>
      </c>
      <c r="AV97" s="170" t="n">
        <f aca="false">COUNTIFS(database!$H$2:$H$182,$P97,database!$S$2:$S$182,AV$41,database!$Z$2:$Z$182,"O")</f>
        <v>0</v>
      </c>
      <c r="AW97" s="170" t="n">
        <f aca="false">COUNTIFS(database!$H$2:$H$182,$P97,database!$S$2:$S$182,AW$41,database!$Z$2:$Z$182,"O")</f>
        <v>0</v>
      </c>
      <c r="AX97" s="170" t="n">
        <f aca="false">COUNTIFS(database!$H$2:$H$182,$P97,database!$S$2:$S$182,AX$41,database!$Z$2:$Z$182,"O")</f>
        <v>0</v>
      </c>
      <c r="AY97" s="170" t="n">
        <f aca="false">COUNTIFS(database!$H$2:$H$182,$P97,database!$S$2:$S$182,AY$41,database!$Z$2:$Z$182,"O")</f>
        <v>0</v>
      </c>
      <c r="AZ97" s="170" t="n">
        <f aca="false">COUNTIFS(database!$H$2:$H$182,$P97,database!$S$2:$S$182,AZ$41,database!$Z$2:$Z$182,"O")</f>
        <v>0</v>
      </c>
      <c r="BA97" s="170" t="n">
        <f aca="false">COUNTIFS(database!$H$2:$H$182,$P97,database!$S$2:$S$182,BA$41,database!$Z$2:$Z$182,"O")</f>
        <v>0</v>
      </c>
      <c r="BB97" s="170" t="n">
        <f aca="false">COUNTIFS(database!$H$2:$H$182,$P97,database!$S$2:$S$182,BB$41,database!$Z$2:$Z$182,"O")</f>
        <v>0</v>
      </c>
      <c r="BC97" s="170" t="n">
        <f aca="false">COUNTIFS(database!$H$2:$H$182,$P97,database!$S$2:$S$182,BC$41,database!$Z$2:$Z$182,"O")</f>
        <v>0</v>
      </c>
      <c r="BD97" s="171" t="n">
        <f aca="false">SUM(AQ$42:AQ97)</f>
        <v>0</v>
      </c>
      <c r="BE97" s="171" t="n">
        <f aca="false">SUM(AR$42:AR97)</f>
        <v>3</v>
      </c>
      <c r="BF97" s="171" t="n">
        <f aca="false">SUM(AS$42:AS97)</f>
        <v>0</v>
      </c>
      <c r="BG97" s="171" t="n">
        <f aca="false">SUM(AT$42:AT97)</f>
        <v>1</v>
      </c>
      <c r="BH97" s="171" t="n">
        <f aca="false">SUM(AU$42:AU97)</f>
        <v>0</v>
      </c>
      <c r="BI97" s="171" t="n">
        <f aca="false">SUM(AV$42:AV97)</f>
        <v>0</v>
      </c>
      <c r="BJ97" s="171" t="n">
        <f aca="false">SUM(AW$42:AW97)</f>
        <v>0</v>
      </c>
      <c r="BK97" s="171" t="n">
        <f aca="false">SUM(AX$42:AX97)</f>
        <v>0</v>
      </c>
      <c r="BL97" s="171" t="n">
        <f aca="false">SUM(AY$42:AY97)</f>
        <v>0</v>
      </c>
      <c r="BM97" s="171" t="n">
        <f aca="false">SUM(AZ$42:AZ97)</f>
        <v>0</v>
      </c>
      <c r="BN97" s="171" t="n">
        <f aca="false">SUM(BA$42:BA97)</f>
        <v>1</v>
      </c>
      <c r="BO97" s="171" t="n">
        <f aca="false">SUM(BB$42:BB97)</f>
        <v>0</v>
      </c>
      <c r="BP97" s="171" t="n">
        <f aca="false">SUM(BC$42:BC97)</f>
        <v>0</v>
      </c>
      <c r="BQ97" s="172" t="n">
        <f aca="false">COUNTIFS(database!$H$2:$H$182,$P97,database!$S$2:$S$182,BQ$41,database!$Z$2:$Z$182,"S")</f>
        <v>0</v>
      </c>
      <c r="BR97" s="172" t="n">
        <f aca="false">COUNTIFS(database!$H$2:$H$182,$P97,database!$S$2:$S$182,BR$41,database!$Z$2:$Z$182,"S")</f>
        <v>1</v>
      </c>
      <c r="BS97" s="172" t="n">
        <f aca="false">COUNTIFS(database!$H$2:$H$182,$P97,database!$S$2:$S$182,BS$41,database!$Z$2:$Z$182,"S")</f>
        <v>1</v>
      </c>
      <c r="BT97" s="172" t="n">
        <f aca="false">COUNTIFS(database!$H$2:$H$182,$P97,database!$S$2:$S$182,BT$41,database!$Z$2:$Z$182,"S")</f>
        <v>1</v>
      </c>
      <c r="BU97" s="172" t="n">
        <f aca="false">COUNTIFS(database!$H$2:$H$182,$P97,database!$S$2:$S$182,BU$41,database!$Z$2:$Z$182,"S")</f>
        <v>0</v>
      </c>
      <c r="BV97" s="172" t="n">
        <f aca="false">COUNTIFS(database!$H$2:$H$182,$P97,database!$S$2:$S$182,BV$41,database!$Z$2:$Z$182,"S")</f>
        <v>0</v>
      </c>
      <c r="BW97" s="172" t="n">
        <f aca="false">COUNTIFS(database!$H$2:$H$182,$P97,database!$S$2:$S$182,BW$41,database!$Z$2:$Z$182,"S")</f>
        <v>0</v>
      </c>
      <c r="BX97" s="172" t="n">
        <f aca="false">COUNTIFS(database!$H$2:$H$182,$P97,database!$S$2:$S$182,BX$41,database!$Z$2:$Z$182,"S")</f>
        <v>0</v>
      </c>
      <c r="BY97" s="172" t="n">
        <f aca="false">COUNTIFS(database!$H$2:$H$182,$P97,database!$S$2:$S$182,BY$41,database!$Z$2:$Z$182,"S")</f>
        <v>0</v>
      </c>
      <c r="BZ97" s="171" t="n">
        <f aca="false">SUM(BQ$42:BQ97)</f>
        <v>8</v>
      </c>
      <c r="CA97" s="171" t="n">
        <f aca="false">SUM(BR$42:BR97)</f>
        <v>27</v>
      </c>
      <c r="CB97" s="171" t="n">
        <f aca="false">SUM(BS$42:BS97)</f>
        <v>3</v>
      </c>
      <c r="CC97" s="171" t="n">
        <f aca="false">SUM(BT$42:BT97)</f>
        <v>20</v>
      </c>
      <c r="CD97" s="171" t="n">
        <f aca="false">SUM(BU$42:BU97)</f>
        <v>3</v>
      </c>
      <c r="CE97" s="171" t="n">
        <f aca="false">SUM(BV$42:BV97)</f>
        <v>7</v>
      </c>
      <c r="CF97" s="171" t="n">
        <f aca="false">SUM(BW$42:BW97)</f>
        <v>6</v>
      </c>
      <c r="CG97" s="171" t="n">
        <f aca="false">SUM(BX$42:BX97)</f>
        <v>6</v>
      </c>
      <c r="CH97" s="171" t="n">
        <f aca="false">SUM(BY$42:BY97)</f>
        <v>3</v>
      </c>
    </row>
    <row r="98" customFormat="false" ht="15.75" hidden="false" customHeight="true" outlineLevel="0" collapsed="false">
      <c r="A98" s="166"/>
      <c r="B98" s="166" t="n">
        <v>2014</v>
      </c>
      <c r="C98" s="166" t="n">
        <f aca="false">COUNTIF(database!$H$2:$H$182,B98)</f>
        <v>3</v>
      </c>
      <c r="D98" s="166" t="n">
        <f aca="false">COUNTIFS(database!$H$2:$H$182,$B98,database!$U$2:$U$182,D$41)</f>
        <v>0</v>
      </c>
      <c r="E98" s="166" t="n">
        <f aca="false">COUNTIFS(database!$H$2:$H$182,$B98,database!$U$2:$U$182,E$41)</f>
        <v>0</v>
      </c>
      <c r="F98" s="166" t="n">
        <f aca="false">COUNTIFS(database!$H$2:$H$182,$B98,database!$U$2:$U$182,F$41)</f>
        <v>3</v>
      </c>
      <c r="G98" s="166" t="n">
        <f aca="false">COUNTIFS(database!$H$2:$H$182,$B98,database!$U$2:$U$182,G$41)</f>
        <v>0</v>
      </c>
      <c r="H98" s="166" t="n">
        <f aca="false">SUM(D$42:D98)</f>
        <v>60</v>
      </c>
      <c r="I98" s="166" t="n">
        <f aca="false">SUM(E$42:E98)</f>
        <v>8</v>
      </c>
      <c r="J98" s="166" t="n">
        <f aca="false">SUM(F$42:F98)</f>
        <v>97</v>
      </c>
      <c r="K98" s="166"/>
      <c r="L98" s="166" t="n">
        <f aca="false">SUM(G$42:G98)</f>
        <v>3</v>
      </c>
      <c r="M98" s="166"/>
      <c r="N98" s="166"/>
      <c r="O98" s="166"/>
      <c r="P98" s="166" t="n">
        <v>2014</v>
      </c>
      <c r="Q98" s="166" t="n">
        <f aca="false">COUNTIFS(database!$H$2:$H$182,$P98,database!$S$2:$S$182,Q$41)</f>
        <v>0</v>
      </c>
      <c r="R98" s="166" t="n">
        <f aca="false">COUNTIFS(database!$H$2:$H$182,$P98,database!$S$2:$S$182,R$41)</f>
        <v>2</v>
      </c>
      <c r="S98" s="166" t="n">
        <f aca="false">COUNTIFS(database!$H$2:$H$182,$P98,database!$S$2:$S$182,S$41)</f>
        <v>0</v>
      </c>
      <c r="T98" s="166" t="n">
        <f aca="false">COUNTIFS(database!$H$2:$H$182,$P98,database!$S$2:$S$182,T$41)</f>
        <v>0</v>
      </c>
      <c r="U98" s="166" t="n">
        <f aca="false">COUNTIFS(database!$H$2:$H$182,$P98,database!$S$2:$S$182,U$41)</f>
        <v>0</v>
      </c>
      <c r="V98" s="166" t="n">
        <f aca="false">COUNTIFS(database!$H$2:$H$182,$P98,database!$S$2:$S$182,V$41)</f>
        <v>0</v>
      </c>
      <c r="W98" s="166" t="n">
        <f aca="false">COUNTIFS(database!$H$2:$H$182,$P98,database!$S$2:$S$182,W$41)</f>
        <v>1</v>
      </c>
      <c r="X98" s="166" t="n">
        <f aca="false">COUNTIFS(database!$H$2:$H$182,$P98,database!$S$2:$S$182,X$41)</f>
        <v>0</v>
      </c>
      <c r="Y98" s="166" t="n">
        <f aca="false">COUNTIFS(database!$H$2:$H$182,$P98,database!$S$2:$S$182,Y$41)</f>
        <v>0</v>
      </c>
      <c r="Z98" s="166" t="n">
        <f aca="false">COUNTIFS(database!$H$2:$H$182,$P98,database!$S$2:$S$182,Z$41)</f>
        <v>0</v>
      </c>
      <c r="AA98" s="166" t="n">
        <f aca="false">COUNTIFS(database!$H$2:$H$182,$P98,database!$S$2:$S$182,AA$41)</f>
        <v>0</v>
      </c>
      <c r="AB98" s="166" t="n">
        <f aca="false">COUNTIFS(database!$H$2:$H$182,$P98,database!$S$2:$S$182,AB$41)</f>
        <v>0</v>
      </c>
      <c r="AC98" s="166" t="n">
        <f aca="false">COUNTIFS(database!$H$2:$H$182,$P98,database!$S$2:$S$182,AC$41)</f>
        <v>0</v>
      </c>
      <c r="AD98" s="173" t="n">
        <f aca="false">SUM(Q$42:Q98)</f>
        <v>15</v>
      </c>
      <c r="AE98" s="173" t="n">
        <f aca="false">SUM(R$42:R98)</f>
        <v>54</v>
      </c>
      <c r="AF98" s="173" t="n">
        <f aca="false">SUM(S$42:S98)</f>
        <v>4</v>
      </c>
      <c r="AG98" s="173" t="n">
        <f aca="false">SUM(T$42:T98)</f>
        <v>37</v>
      </c>
      <c r="AH98" s="173" t="n">
        <f aca="false">SUM(U$42:U98)</f>
        <v>0</v>
      </c>
      <c r="AI98" s="173" t="n">
        <f aca="false">SUM(V$42:V98)</f>
        <v>12</v>
      </c>
      <c r="AJ98" s="173" t="n">
        <f aca="false">SUM(W$42:W98)</f>
        <v>1</v>
      </c>
      <c r="AK98" s="173" t="n">
        <f aca="false">SUM(X$42:X98)</f>
        <v>12</v>
      </c>
      <c r="AL98" s="173" t="n">
        <f aca="false">SUM(Y$42:Y98)</f>
        <v>10</v>
      </c>
      <c r="AM98" s="173" t="n">
        <f aca="false">SUM(Z$42:Z98)</f>
        <v>8</v>
      </c>
      <c r="AN98" s="173" t="n">
        <f aca="false">SUM(AA$42:AA98)</f>
        <v>8</v>
      </c>
      <c r="AO98" s="173" t="n">
        <f aca="false">SUM(AB$42:AB98)</f>
        <v>3</v>
      </c>
      <c r="AP98" s="173" t="n">
        <f aca="false">SUM(AC$42:AC98)</f>
        <v>4</v>
      </c>
      <c r="AQ98" s="170" t="n">
        <f aca="false">COUNTIFS(database!$H$2:$H$182,$P98,database!$S$2:$S$182,AQ$41,database!$Z$2:$Z$182,"O")</f>
        <v>0</v>
      </c>
      <c r="AR98" s="170" t="n">
        <f aca="false">COUNTIFS(database!$H$2:$H$182,$P98,database!$S$2:$S$182,AR$41,database!$Z$2:$Z$182,"O")</f>
        <v>1</v>
      </c>
      <c r="AS98" s="170" t="n">
        <f aca="false">COUNTIFS(database!$H$2:$H$182,$P98,database!$S$2:$S$182,AS$41,database!$Z$2:$Z$182,"O")</f>
        <v>0</v>
      </c>
      <c r="AT98" s="170" t="n">
        <f aca="false">COUNTIFS(database!$H$2:$H$182,$P98,database!$S$2:$S$182,AT$41,database!$Z$2:$Z$182,"O")</f>
        <v>0</v>
      </c>
      <c r="AU98" s="170" t="n">
        <f aca="false">COUNTIFS(database!$H$2:$H$182,$P98,database!$S$2:$S$182,AU$41,database!$Z$2:$Z$182,"O")</f>
        <v>0</v>
      </c>
      <c r="AV98" s="170" t="n">
        <f aca="false">COUNTIFS(database!$H$2:$H$182,$P98,database!$S$2:$S$182,AV$41,database!$Z$2:$Z$182,"O")</f>
        <v>0</v>
      </c>
      <c r="AW98" s="170" t="n">
        <f aca="false">COUNTIFS(database!$H$2:$H$182,$P98,database!$S$2:$S$182,AW$41,database!$Z$2:$Z$182,"O")</f>
        <v>1</v>
      </c>
      <c r="AX98" s="170" t="n">
        <f aca="false">COUNTIFS(database!$H$2:$H$182,$P98,database!$S$2:$S$182,AX$41,database!$Z$2:$Z$182,"O")</f>
        <v>0</v>
      </c>
      <c r="AY98" s="170" t="n">
        <f aca="false">COUNTIFS(database!$H$2:$H$182,$P98,database!$S$2:$S$182,AY$41,database!$Z$2:$Z$182,"O")</f>
        <v>0</v>
      </c>
      <c r="AZ98" s="170" t="n">
        <f aca="false">COUNTIFS(database!$H$2:$H$182,$P98,database!$S$2:$S$182,AZ$41,database!$Z$2:$Z$182,"O")</f>
        <v>0</v>
      </c>
      <c r="BA98" s="170" t="n">
        <f aca="false">COUNTIFS(database!$H$2:$H$182,$P98,database!$S$2:$S$182,BA$41,database!$Z$2:$Z$182,"O")</f>
        <v>0</v>
      </c>
      <c r="BB98" s="170" t="n">
        <f aca="false">COUNTIFS(database!$H$2:$H$182,$P98,database!$S$2:$S$182,BB$41,database!$Z$2:$Z$182,"O")</f>
        <v>0</v>
      </c>
      <c r="BC98" s="170" t="n">
        <f aca="false">COUNTIFS(database!$H$2:$H$182,$P98,database!$S$2:$S$182,BC$41,database!$Z$2:$Z$182,"O")</f>
        <v>0</v>
      </c>
      <c r="BD98" s="171" t="n">
        <f aca="false">SUM(AQ$42:AQ98)</f>
        <v>0</v>
      </c>
      <c r="BE98" s="171" t="n">
        <f aca="false">SUM(AR$42:AR98)</f>
        <v>4</v>
      </c>
      <c r="BF98" s="171" t="n">
        <f aca="false">SUM(AS$42:AS98)</f>
        <v>0</v>
      </c>
      <c r="BG98" s="171" t="n">
        <f aca="false">SUM(AT$42:AT98)</f>
        <v>1</v>
      </c>
      <c r="BH98" s="171" t="n">
        <f aca="false">SUM(AU$42:AU98)</f>
        <v>0</v>
      </c>
      <c r="BI98" s="171" t="n">
        <f aca="false">SUM(AV$42:AV98)</f>
        <v>0</v>
      </c>
      <c r="BJ98" s="171" t="n">
        <f aca="false">SUM(AW$42:AW98)</f>
        <v>1</v>
      </c>
      <c r="BK98" s="171" t="n">
        <f aca="false">SUM(AX$42:AX98)</f>
        <v>0</v>
      </c>
      <c r="BL98" s="171" t="n">
        <f aca="false">SUM(AY$42:AY98)</f>
        <v>0</v>
      </c>
      <c r="BM98" s="171" t="n">
        <f aca="false">SUM(AZ$42:AZ98)</f>
        <v>0</v>
      </c>
      <c r="BN98" s="171" t="n">
        <f aca="false">SUM(BA$42:BA98)</f>
        <v>1</v>
      </c>
      <c r="BO98" s="171" t="n">
        <f aca="false">SUM(BB$42:BB98)</f>
        <v>0</v>
      </c>
      <c r="BP98" s="171" t="n">
        <f aca="false">SUM(BC$42:BC98)</f>
        <v>0</v>
      </c>
      <c r="BQ98" s="172" t="n">
        <f aca="false">COUNTIFS(database!$H$2:$H$182,$P98,database!$S$2:$S$182,BQ$41,database!$Z$2:$Z$182,"S")</f>
        <v>0</v>
      </c>
      <c r="BR98" s="172" t="n">
        <f aca="false">COUNTIFS(database!$H$2:$H$182,$P98,database!$S$2:$S$182,BR$41,database!$Z$2:$Z$182,"S")</f>
        <v>0</v>
      </c>
      <c r="BS98" s="172" t="n">
        <f aca="false">COUNTIFS(database!$H$2:$H$182,$P98,database!$S$2:$S$182,BS$41,database!$Z$2:$Z$182,"S")</f>
        <v>0</v>
      </c>
      <c r="BT98" s="172" t="n">
        <f aca="false">COUNTIFS(database!$H$2:$H$182,$P98,database!$S$2:$S$182,BT$41,database!$Z$2:$Z$182,"S")</f>
        <v>0</v>
      </c>
      <c r="BU98" s="172" t="n">
        <f aca="false">COUNTIFS(database!$H$2:$H$182,$P98,database!$S$2:$S$182,BU$41,database!$Z$2:$Z$182,"S")</f>
        <v>0</v>
      </c>
      <c r="BV98" s="172" t="n">
        <f aca="false">COUNTIFS(database!$H$2:$H$182,$P98,database!$S$2:$S$182,BV$41,database!$Z$2:$Z$182,"S")</f>
        <v>0</v>
      </c>
      <c r="BW98" s="172" t="n">
        <f aca="false">COUNTIFS(database!$H$2:$H$182,$P98,database!$S$2:$S$182,BW$41,database!$Z$2:$Z$182,"S")</f>
        <v>0</v>
      </c>
      <c r="BX98" s="172" t="n">
        <f aca="false">COUNTIFS(database!$H$2:$H$182,$P98,database!$S$2:$S$182,BX$41,database!$Z$2:$Z$182,"S")</f>
        <v>0</v>
      </c>
      <c r="BY98" s="172" t="n">
        <f aca="false">COUNTIFS(database!$H$2:$H$182,$P98,database!$S$2:$S$182,BY$41,database!$Z$2:$Z$182,"S")</f>
        <v>0</v>
      </c>
      <c r="BZ98" s="171" t="n">
        <f aca="false">SUM(BQ$42:BQ98)</f>
        <v>8</v>
      </c>
      <c r="CA98" s="171" t="n">
        <f aca="false">SUM(BR$42:BR98)</f>
        <v>27</v>
      </c>
      <c r="CB98" s="171" t="n">
        <f aca="false">SUM(BS$42:BS98)</f>
        <v>3</v>
      </c>
      <c r="CC98" s="171" t="n">
        <f aca="false">SUM(BT$42:BT98)</f>
        <v>20</v>
      </c>
      <c r="CD98" s="171" t="n">
        <f aca="false">SUM(BU$42:BU98)</f>
        <v>3</v>
      </c>
      <c r="CE98" s="171" t="n">
        <f aca="false">SUM(BV$42:BV98)</f>
        <v>7</v>
      </c>
      <c r="CF98" s="171" t="n">
        <f aca="false">SUM(BW$42:BW98)</f>
        <v>6</v>
      </c>
      <c r="CG98" s="171" t="n">
        <f aca="false">SUM(BX$42:BX98)</f>
        <v>6</v>
      </c>
      <c r="CH98" s="171" t="n">
        <f aca="false">SUM(BY$42:BY98)</f>
        <v>3</v>
      </c>
    </row>
    <row r="99" customFormat="false" ht="15.75" hidden="false" customHeight="true" outlineLevel="0" collapsed="false">
      <c r="A99" s="166"/>
      <c r="B99" s="166" t="n">
        <v>2015</v>
      </c>
      <c r="C99" s="166" t="n">
        <f aca="false">COUNTIF(database!$H$2:$H$182,B99)</f>
        <v>0</v>
      </c>
      <c r="D99" s="166" t="n">
        <f aca="false">COUNTIFS(database!$H$2:$H$182,$B99,database!$U$2:$U$182,D$41)</f>
        <v>0</v>
      </c>
      <c r="E99" s="166" t="n">
        <f aca="false">COUNTIFS(database!$H$2:$H$182,$B99,database!$U$2:$U$182,E$41)</f>
        <v>0</v>
      </c>
      <c r="F99" s="166" t="n">
        <f aca="false">COUNTIFS(database!$H$2:$H$182,$B99,database!$U$2:$U$182,F$41)</f>
        <v>0</v>
      </c>
      <c r="G99" s="166" t="n">
        <f aca="false">COUNTIFS(database!$H$2:$H$182,$B99,database!$U$2:$U$182,G$41)</f>
        <v>0</v>
      </c>
      <c r="H99" s="166" t="n">
        <f aca="false">SUM(D$42:D99)</f>
        <v>60</v>
      </c>
      <c r="I99" s="166" t="n">
        <f aca="false">SUM(E$42:E99)</f>
        <v>8</v>
      </c>
      <c r="J99" s="166" t="n">
        <f aca="false">SUM(F$42:F99)</f>
        <v>97</v>
      </c>
      <c r="K99" s="166"/>
      <c r="L99" s="166" t="n">
        <f aca="false">SUM(G$42:G99)</f>
        <v>3</v>
      </c>
      <c r="M99" s="166"/>
      <c r="N99" s="166"/>
      <c r="O99" s="166"/>
      <c r="P99" s="166" t="n">
        <v>2015</v>
      </c>
      <c r="Q99" s="166" t="n">
        <f aca="false">COUNTIFS(database!$H$2:$H$182,$P99,database!$S$2:$S$182,Q$41)</f>
        <v>0</v>
      </c>
      <c r="R99" s="166" t="n">
        <f aca="false">COUNTIFS(database!$H$2:$H$182,$P99,database!$S$2:$S$182,R$41)</f>
        <v>0</v>
      </c>
      <c r="S99" s="166" t="n">
        <f aca="false">COUNTIFS(database!$H$2:$H$182,$P99,database!$S$2:$S$182,S$41)</f>
        <v>0</v>
      </c>
      <c r="T99" s="166" t="n">
        <f aca="false">COUNTIFS(database!$H$2:$H$182,$P99,database!$S$2:$S$182,T$41)</f>
        <v>0</v>
      </c>
      <c r="U99" s="166" t="n">
        <f aca="false">COUNTIFS(database!$H$2:$H$182,$P99,database!$S$2:$S$182,U$41)</f>
        <v>0</v>
      </c>
      <c r="V99" s="166" t="n">
        <f aca="false">COUNTIFS(database!$H$2:$H$182,$P99,database!$S$2:$S$182,V$41)</f>
        <v>0</v>
      </c>
      <c r="W99" s="166" t="n">
        <f aca="false">COUNTIFS(database!$H$2:$H$182,$P99,database!$S$2:$S$182,W$41)</f>
        <v>0</v>
      </c>
      <c r="X99" s="166" t="n">
        <f aca="false">COUNTIFS(database!$H$2:$H$182,$P99,database!$S$2:$S$182,X$41)</f>
        <v>0</v>
      </c>
      <c r="Y99" s="166" t="n">
        <f aca="false">COUNTIFS(database!$H$2:$H$182,$P99,database!$S$2:$S$182,Y$41)</f>
        <v>0</v>
      </c>
      <c r="Z99" s="166" t="n">
        <f aca="false">COUNTIFS(database!$H$2:$H$182,$P99,database!$S$2:$S$182,Z$41)</f>
        <v>0</v>
      </c>
      <c r="AA99" s="166" t="n">
        <f aca="false">COUNTIFS(database!$H$2:$H$182,$P99,database!$S$2:$S$182,AA$41)</f>
        <v>0</v>
      </c>
      <c r="AB99" s="166" t="n">
        <f aca="false">COUNTIFS(database!$H$2:$H$182,$P99,database!$S$2:$S$182,AB$41)</f>
        <v>0</v>
      </c>
      <c r="AC99" s="166" t="n">
        <f aca="false">COUNTIFS(database!$H$2:$H$182,$P99,database!$S$2:$S$182,AC$41)</f>
        <v>0</v>
      </c>
      <c r="AD99" s="173" t="n">
        <f aca="false">SUM(Q$42:Q99)</f>
        <v>15</v>
      </c>
      <c r="AE99" s="173" t="n">
        <f aca="false">SUM(R$42:R99)</f>
        <v>54</v>
      </c>
      <c r="AF99" s="173" t="n">
        <f aca="false">SUM(S$42:S99)</f>
        <v>4</v>
      </c>
      <c r="AG99" s="173" t="n">
        <f aca="false">SUM(T$42:T99)</f>
        <v>37</v>
      </c>
      <c r="AH99" s="173" t="n">
        <f aca="false">SUM(U$42:U99)</f>
        <v>0</v>
      </c>
      <c r="AI99" s="173" t="n">
        <f aca="false">SUM(V$42:V99)</f>
        <v>12</v>
      </c>
      <c r="AJ99" s="173" t="n">
        <f aca="false">SUM(W$42:W99)</f>
        <v>1</v>
      </c>
      <c r="AK99" s="173" t="n">
        <f aca="false">SUM(X$42:X99)</f>
        <v>12</v>
      </c>
      <c r="AL99" s="173" t="n">
        <f aca="false">SUM(Y$42:Y99)</f>
        <v>10</v>
      </c>
      <c r="AM99" s="173" t="n">
        <f aca="false">SUM(Z$42:Z99)</f>
        <v>8</v>
      </c>
      <c r="AN99" s="173" t="n">
        <f aca="false">SUM(AA$42:AA99)</f>
        <v>8</v>
      </c>
      <c r="AO99" s="173" t="n">
        <f aca="false">SUM(AB$42:AB99)</f>
        <v>3</v>
      </c>
      <c r="AP99" s="173" t="n">
        <f aca="false">SUM(AC$42:AC99)</f>
        <v>4</v>
      </c>
      <c r="AQ99" s="170" t="n">
        <f aca="false">COUNTIFS(database!$H$2:$H$182,$P99,database!$S$2:$S$182,AQ$41,database!$Z$2:$Z$182,"O")</f>
        <v>0</v>
      </c>
      <c r="AR99" s="170" t="n">
        <f aca="false">COUNTIFS(database!$H$2:$H$182,$P99,database!$S$2:$S$182,AR$41,database!$Z$2:$Z$182,"O")</f>
        <v>0</v>
      </c>
      <c r="AS99" s="170" t="n">
        <f aca="false">COUNTIFS(database!$H$2:$H$182,$P99,database!$S$2:$S$182,AS$41,database!$Z$2:$Z$182,"O")</f>
        <v>0</v>
      </c>
      <c r="AT99" s="170" t="n">
        <f aca="false">COUNTIFS(database!$H$2:$H$182,$P99,database!$S$2:$S$182,AT$41,database!$Z$2:$Z$182,"O")</f>
        <v>0</v>
      </c>
      <c r="AU99" s="170" t="n">
        <f aca="false">COUNTIFS(database!$H$2:$H$182,$P99,database!$S$2:$S$182,AU$41,database!$Z$2:$Z$182,"O")</f>
        <v>0</v>
      </c>
      <c r="AV99" s="170" t="n">
        <f aca="false">COUNTIFS(database!$H$2:$H$182,$P99,database!$S$2:$S$182,AV$41,database!$Z$2:$Z$182,"O")</f>
        <v>0</v>
      </c>
      <c r="AW99" s="170" t="n">
        <f aca="false">COUNTIFS(database!$H$2:$H$182,$P99,database!$S$2:$S$182,AW$41,database!$Z$2:$Z$182,"O")</f>
        <v>0</v>
      </c>
      <c r="AX99" s="170" t="n">
        <f aca="false">COUNTIFS(database!$H$2:$H$182,$P99,database!$S$2:$S$182,AX$41,database!$Z$2:$Z$182,"O")</f>
        <v>0</v>
      </c>
      <c r="AY99" s="170" t="n">
        <f aca="false">COUNTIFS(database!$H$2:$H$182,$P99,database!$S$2:$S$182,AY$41,database!$Z$2:$Z$182,"O")</f>
        <v>0</v>
      </c>
      <c r="AZ99" s="170" t="n">
        <f aca="false">COUNTIFS(database!$H$2:$H$182,$P99,database!$S$2:$S$182,AZ$41,database!$Z$2:$Z$182,"O")</f>
        <v>0</v>
      </c>
      <c r="BA99" s="170" t="n">
        <f aca="false">COUNTIFS(database!$H$2:$H$182,$P99,database!$S$2:$S$182,BA$41,database!$Z$2:$Z$182,"O")</f>
        <v>0</v>
      </c>
      <c r="BB99" s="170" t="n">
        <f aca="false">COUNTIFS(database!$H$2:$H$182,$P99,database!$S$2:$S$182,BB$41,database!$Z$2:$Z$182,"O")</f>
        <v>0</v>
      </c>
      <c r="BC99" s="170" t="n">
        <f aca="false">COUNTIFS(database!$H$2:$H$182,$P99,database!$S$2:$S$182,BC$41,database!$Z$2:$Z$182,"O")</f>
        <v>0</v>
      </c>
      <c r="BD99" s="171" t="n">
        <f aca="false">SUM(AQ$42:AQ99)</f>
        <v>0</v>
      </c>
      <c r="BE99" s="171" t="n">
        <f aca="false">SUM(AR$42:AR99)</f>
        <v>4</v>
      </c>
      <c r="BF99" s="171" t="n">
        <f aca="false">SUM(AS$42:AS99)</f>
        <v>0</v>
      </c>
      <c r="BG99" s="171" t="n">
        <f aca="false">SUM(AT$42:AT99)</f>
        <v>1</v>
      </c>
      <c r="BH99" s="171" t="n">
        <f aca="false">SUM(AU$42:AU99)</f>
        <v>0</v>
      </c>
      <c r="BI99" s="171" t="n">
        <f aca="false">SUM(AV$42:AV99)</f>
        <v>0</v>
      </c>
      <c r="BJ99" s="171" t="n">
        <f aca="false">SUM(AW$42:AW99)</f>
        <v>1</v>
      </c>
      <c r="BK99" s="171" t="n">
        <f aca="false">SUM(AX$42:AX99)</f>
        <v>0</v>
      </c>
      <c r="BL99" s="171" t="n">
        <f aca="false">SUM(AY$42:AY99)</f>
        <v>0</v>
      </c>
      <c r="BM99" s="171" t="n">
        <f aca="false">SUM(AZ$42:AZ99)</f>
        <v>0</v>
      </c>
      <c r="BN99" s="171" t="n">
        <f aca="false">SUM(BA$42:BA99)</f>
        <v>1</v>
      </c>
      <c r="BO99" s="171" t="n">
        <f aca="false">SUM(BB$42:BB99)</f>
        <v>0</v>
      </c>
      <c r="BP99" s="171" t="n">
        <f aca="false">SUM(BC$42:BC99)</f>
        <v>0</v>
      </c>
      <c r="BQ99" s="172" t="n">
        <f aca="false">COUNTIFS(database!$H$2:$H$182,$P99,database!$S$2:$S$182,BQ$41,database!$Z$2:$Z$182,"S")</f>
        <v>0</v>
      </c>
      <c r="BR99" s="172" t="n">
        <f aca="false">COUNTIFS(database!$H$2:$H$182,$P99,database!$S$2:$S$182,BR$41,database!$Z$2:$Z$182,"S")</f>
        <v>0</v>
      </c>
      <c r="BS99" s="172" t="n">
        <f aca="false">COUNTIFS(database!$H$2:$H$182,$P99,database!$S$2:$S$182,BS$41,database!$Z$2:$Z$182,"S")</f>
        <v>0</v>
      </c>
      <c r="BT99" s="172" t="n">
        <f aca="false">COUNTIFS(database!$H$2:$H$182,$P99,database!$S$2:$S$182,BT$41,database!$Z$2:$Z$182,"S")</f>
        <v>0</v>
      </c>
      <c r="BU99" s="172" t="n">
        <f aca="false">COUNTIFS(database!$H$2:$H$182,$P99,database!$S$2:$S$182,BU$41,database!$Z$2:$Z$182,"S")</f>
        <v>0</v>
      </c>
      <c r="BV99" s="172" t="n">
        <f aca="false">COUNTIFS(database!$H$2:$H$182,$P99,database!$S$2:$S$182,BV$41,database!$Z$2:$Z$182,"S")</f>
        <v>0</v>
      </c>
      <c r="BW99" s="172" t="n">
        <f aca="false">COUNTIFS(database!$H$2:$H$182,$P99,database!$S$2:$S$182,BW$41,database!$Z$2:$Z$182,"S")</f>
        <v>0</v>
      </c>
      <c r="BX99" s="172" t="n">
        <f aca="false">COUNTIFS(database!$H$2:$H$182,$P99,database!$S$2:$S$182,BX$41,database!$Z$2:$Z$182,"S")</f>
        <v>0</v>
      </c>
      <c r="BY99" s="172" t="n">
        <f aca="false">COUNTIFS(database!$H$2:$H$182,$P99,database!$S$2:$S$182,BY$41,database!$Z$2:$Z$182,"S")</f>
        <v>0</v>
      </c>
      <c r="BZ99" s="171" t="n">
        <f aca="false">SUM(BQ$42:BQ99)</f>
        <v>8</v>
      </c>
      <c r="CA99" s="171" t="n">
        <f aca="false">SUM(BR$42:BR99)</f>
        <v>27</v>
      </c>
      <c r="CB99" s="171" t="n">
        <f aca="false">SUM(BS$42:BS99)</f>
        <v>3</v>
      </c>
      <c r="CC99" s="171" t="n">
        <f aca="false">SUM(BT$42:BT99)</f>
        <v>20</v>
      </c>
      <c r="CD99" s="171" t="n">
        <f aca="false">SUM(BU$42:BU99)</f>
        <v>3</v>
      </c>
      <c r="CE99" s="171" t="n">
        <f aca="false">SUM(BV$42:BV99)</f>
        <v>7</v>
      </c>
      <c r="CF99" s="171" t="n">
        <f aca="false">SUM(BW$42:BW99)</f>
        <v>6</v>
      </c>
      <c r="CG99" s="171" t="n">
        <f aca="false">SUM(BX$42:BX99)</f>
        <v>6</v>
      </c>
      <c r="CH99" s="171" t="n">
        <f aca="false">SUM(BY$42:BY99)</f>
        <v>3</v>
      </c>
    </row>
    <row r="100" customFormat="false" ht="15.75" hidden="false" customHeight="true" outlineLevel="0" collapsed="false">
      <c r="A100" s="166"/>
      <c r="B100" s="166" t="n">
        <v>2016</v>
      </c>
      <c r="C100" s="166" t="n">
        <f aca="false">COUNTIF(database!$H$2:$H$182,B100)</f>
        <v>0</v>
      </c>
      <c r="D100" s="166" t="n">
        <f aca="false">COUNTIFS(database!$H$2:$H$182,$B100,database!$U$2:$U$182,D$41)</f>
        <v>0</v>
      </c>
      <c r="E100" s="166" t="n">
        <f aca="false">COUNTIFS(database!$H$2:$H$182,$B100,database!$U$2:$U$182,E$41)</f>
        <v>0</v>
      </c>
      <c r="F100" s="166" t="n">
        <f aca="false">COUNTIFS(database!$H$2:$H$182,$B100,database!$U$2:$U$182,F$41)</f>
        <v>0</v>
      </c>
      <c r="G100" s="166" t="n">
        <f aca="false">COUNTIFS(database!$H$2:$H$182,$B100,database!$U$2:$U$182,G$41)</f>
        <v>0</v>
      </c>
      <c r="H100" s="166" t="n">
        <f aca="false">SUM(D$42:D100)</f>
        <v>60</v>
      </c>
      <c r="I100" s="166" t="n">
        <f aca="false">SUM(E$42:E100)</f>
        <v>8</v>
      </c>
      <c r="J100" s="166" t="n">
        <f aca="false">SUM(F$42:F100)</f>
        <v>97</v>
      </c>
      <c r="K100" s="166"/>
      <c r="L100" s="166" t="n">
        <f aca="false">SUM(G$42:G100)</f>
        <v>3</v>
      </c>
      <c r="M100" s="166"/>
      <c r="N100" s="166"/>
      <c r="O100" s="166"/>
      <c r="P100" s="166" t="n">
        <v>2016</v>
      </c>
      <c r="Q100" s="166" t="n">
        <f aca="false">COUNTIFS(database!$H$2:$H$182,$P100,database!$S$2:$S$182,Q$41)</f>
        <v>0</v>
      </c>
      <c r="R100" s="166" t="n">
        <f aca="false">COUNTIFS(database!$H$2:$H$182,$P100,database!$S$2:$S$182,R$41)</f>
        <v>0</v>
      </c>
      <c r="S100" s="166" t="n">
        <f aca="false">COUNTIFS(database!$H$2:$H$182,$P100,database!$S$2:$S$182,S$41)</f>
        <v>0</v>
      </c>
      <c r="T100" s="166" t="n">
        <f aca="false">COUNTIFS(database!$H$2:$H$182,$P100,database!$S$2:$S$182,T$41)</f>
        <v>0</v>
      </c>
      <c r="U100" s="166" t="n">
        <f aca="false">COUNTIFS(database!$H$2:$H$182,$P100,database!$S$2:$S$182,U$41)</f>
        <v>0</v>
      </c>
      <c r="V100" s="166" t="n">
        <f aca="false">COUNTIFS(database!$H$2:$H$182,$P100,database!$S$2:$S$182,V$41)</f>
        <v>0</v>
      </c>
      <c r="W100" s="166" t="n">
        <f aca="false">COUNTIFS(database!$H$2:$H$182,$P100,database!$S$2:$S$182,W$41)</f>
        <v>0</v>
      </c>
      <c r="X100" s="166" t="n">
        <f aca="false">COUNTIFS(database!$H$2:$H$182,$P100,database!$S$2:$S$182,X$41)</f>
        <v>0</v>
      </c>
      <c r="Y100" s="166" t="n">
        <f aca="false">COUNTIFS(database!$H$2:$H$182,$P100,database!$S$2:$S$182,Y$41)</f>
        <v>0</v>
      </c>
      <c r="Z100" s="166" t="n">
        <f aca="false">COUNTIFS(database!$H$2:$H$182,$P100,database!$S$2:$S$182,Z$41)</f>
        <v>0</v>
      </c>
      <c r="AA100" s="166" t="n">
        <f aca="false">COUNTIFS(database!$H$2:$H$182,$P100,database!$S$2:$S$182,AA$41)</f>
        <v>0</v>
      </c>
      <c r="AB100" s="166" t="n">
        <f aca="false">COUNTIFS(database!$H$2:$H$182,$P100,database!$S$2:$S$182,AB$41)</f>
        <v>0</v>
      </c>
      <c r="AC100" s="166" t="n">
        <f aca="false">COUNTIFS(database!$H$2:$H$182,$P100,database!$S$2:$S$182,AC$41)</f>
        <v>0</v>
      </c>
      <c r="AD100" s="173" t="n">
        <f aca="false">SUM(Q$42:Q100)</f>
        <v>15</v>
      </c>
      <c r="AE100" s="173" t="n">
        <f aca="false">SUM(R$42:R100)</f>
        <v>54</v>
      </c>
      <c r="AF100" s="173" t="n">
        <f aca="false">SUM(S$42:S100)</f>
        <v>4</v>
      </c>
      <c r="AG100" s="173" t="n">
        <f aca="false">SUM(T$42:T100)</f>
        <v>37</v>
      </c>
      <c r="AH100" s="173" t="n">
        <f aca="false">SUM(U$42:U100)</f>
        <v>0</v>
      </c>
      <c r="AI100" s="173" t="n">
        <f aca="false">SUM(V$42:V100)</f>
        <v>12</v>
      </c>
      <c r="AJ100" s="173" t="n">
        <f aca="false">SUM(W$42:W100)</f>
        <v>1</v>
      </c>
      <c r="AK100" s="173" t="n">
        <f aca="false">SUM(X$42:X100)</f>
        <v>12</v>
      </c>
      <c r="AL100" s="173" t="n">
        <f aca="false">SUM(Y$42:Y100)</f>
        <v>10</v>
      </c>
      <c r="AM100" s="173" t="n">
        <f aca="false">SUM(Z$42:Z100)</f>
        <v>8</v>
      </c>
      <c r="AN100" s="173" t="n">
        <f aca="false">SUM(AA$42:AA100)</f>
        <v>8</v>
      </c>
      <c r="AO100" s="173" t="n">
        <f aca="false">SUM(AB$42:AB100)</f>
        <v>3</v>
      </c>
      <c r="AP100" s="173" t="n">
        <f aca="false">SUM(AC$42:AC100)</f>
        <v>4</v>
      </c>
      <c r="AQ100" s="170" t="n">
        <f aca="false">COUNTIFS(database!$H$2:$H$182,$P100,database!$S$2:$S$182,AQ$41,database!$Z$2:$Z$182,"O")</f>
        <v>0</v>
      </c>
      <c r="AR100" s="170" t="n">
        <f aca="false">COUNTIFS(database!$H$2:$H$182,$P100,database!$S$2:$S$182,AR$41,database!$Z$2:$Z$182,"O")</f>
        <v>0</v>
      </c>
      <c r="AS100" s="170" t="n">
        <f aca="false">COUNTIFS(database!$H$2:$H$182,$P100,database!$S$2:$S$182,AS$41,database!$Z$2:$Z$182,"O")</f>
        <v>0</v>
      </c>
      <c r="AT100" s="170" t="n">
        <f aca="false">COUNTIFS(database!$H$2:$H$182,$P100,database!$S$2:$S$182,AT$41,database!$Z$2:$Z$182,"O")</f>
        <v>0</v>
      </c>
      <c r="AU100" s="170" t="n">
        <f aca="false">COUNTIFS(database!$H$2:$H$182,$P100,database!$S$2:$S$182,AU$41,database!$Z$2:$Z$182,"O")</f>
        <v>0</v>
      </c>
      <c r="AV100" s="170" t="n">
        <f aca="false">COUNTIFS(database!$H$2:$H$182,$P100,database!$S$2:$S$182,AV$41,database!$Z$2:$Z$182,"O")</f>
        <v>0</v>
      </c>
      <c r="AW100" s="170" t="n">
        <f aca="false">COUNTIFS(database!$H$2:$H$182,$P100,database!$S$2:$S$182,AW$41,database!$Z$2:$Z$182,"O")</f>
        <v>0</v>
      </c>
      <c r="AX100" s="170" t="n">
        <f aca="false">COUNTIFS(database!$H$2:$H$182,$P100,database!$S$2:$S$182,AX$41,database!$Z$2:$Z$182,"O")</f>
        <v>0</v>
      </c>
      <c r="AY100" s="170" t="n">
        <f aca="false">COUNTIFS(database!$H$2:$H$182,$P100,database!$S$2:$S$182,AY$41,database!$Z$2:$Z$182,"O")</f>
        <v>0</v>
      </c>
      <c r="AZ100" s="170" t="n">
        <f aca="false">COUNTIFS(database!$H$2:$H$182,$P100,database!$S$2:$S$182,AZ$41,database!$Z$2:$Z$182,"O")</f>
        <v>0</v>
      </c>
      <c r="BA100" s="170" t="n">
        <f aca="false">COUNTIFS(database!$H$2:$H$182,$P100,database!$S$2:$S$182,BA$41,database!$Z$2:$Z$182,"O")</f>
        <v>0</v>
      </c>
      <c r="BB100" s="170" t="n">
        <f aca="false">COUNTIFS(database!$H$2:$H$182,$P100,database!$S$2:$S$182,BB$41,database!$Z$2:$Z$182,"O")</f>
        <v>0</v>
      </c>
      <c r="BC100" s="170" t="n">
        <f aca="false">COUNTIFS(database!$H$2:$H$182,$P100,database!$S$2:$S$182,BC$41,database!$Z$2:$Z$182,"O")</f>
        <v>0</v>
      </c>
      <c r="BD100" s="171" t="n">
        <f aca="false">SUM(AQ$42:AQ100)</f>
        <v>0</v>
      </c>
      <c r="BE100" s="171" t="n">
        <f aca="false">SUM(AR$42:AR100)</f>
        <v>4</v>
      </c>
      <c r="BF100" s="171" t="n">
        <f aca="false">SUM(AS$42:AS100)</f>
        <v>0</v>
      </c>
      <c r="BG100" s="171" t="n">
        <f aca="false">SUM(AT$42:AT100)</f>
        <v>1</v>
      </c>
      <c r="BH100" s="171" t="n">
        <f aca="false">SUM(AU$42:AU100)</f>
        <v>0</v>
      </c>
      <c r="BI100" s="171" t="n">
        <f aca="false">SUM(AV$42:AV100)</f>
        <v>0</v>
      </c>
      <c r="BJ100" s="171" t="n">
        <f aca="false">SUM(AW$42:AW100)</f>
        <v>1</v>
      </c>
      <c r="BK100" s="171" t="n">
        <f aca="false">SUM(AX$42:AX100)</f>
        <v>0</v>
      </c>
      <c r="BL100" s="171" t="n">
        <f aca="false">SUM(AY$42:AY100)</f>
        <v>0</v>
      </c>
      <c r="BM100" s="171" t="n">
        <f aca="false">SUM(AZ$42:AZ100)</f>
        <v>0</v>
      </c>
      <c r="BN100" s="171" t="n">
        <f aca="false">SUM(BA$42:BA100)</f>
        <v>1</v>
      </c>
      <c r="BO100" s="171" t="n">
        <f aca="false">SUM(BB$42:BB100)</f>
        <v>0</v>
      </c>
      <c r="BP100" s="171" t="n">
        <f aca="false">SUM(BC$42:BC100)</f>
        <v>0</v>
      </c>
      <c r="BQ100" s="172" t="n">
        <f aca="false">COUNTIFS(database!$H$2:$H$182,$P100,database!$S$2:$S$182,BQ$41,database!$Z$2:$Z$182,"S")</f>
        <v>0</v>
      </c>
      <c r="BR100" s="172" t="n">
        <f aca="false">COUNTIFS(database!$H$2:$H$182,$P100,database!$S$2:$S$182,BR$41,database!$Z$2:$Z$182,"S")</f>
        <v>0</v>
      </c>
      <c r="BS100" s="172" t="n">
        <f aca="false">COUNTIFS(database!$H$2:$H$182,$P100,database!$S$2:$S$182,BS$41,database!$Z$2:$Z$182,"S")</f>
        <v>0</v>
      </c>
      <c r="BT100" s="172" t="n">
        <f aca="false">COUNTIFS(database!$H$2:$H$182,$P100,database!$S$2:$S$182,BT$41,database!$Z$2:$Z$182,"S")</f>
        <v>0</v>
      </c>
      <c r="BU100" s="172" t="n">
        <f aca="false">COUNTIFS(database!$H$2:$H$182,$P100,database!$S$2:$S$182,BU$41,database!$Z$2:$Z$182,"S")</f>
        <v>0</v>
      </c>
      <c r="BV100" s="172" t="n">
        <f aca="false">COUNTIFS(database!$H$2:$H$182,$P100,database!$S$2:$S$182,BV$41,database!$Z$2:$Z$182,"S")</f>
        <v>0</v>
      </c>
      <c r="BW100" s="172" t="n">
        <f aca="false">COUNTIFS(database!$H$2:$H$182,$P100,database!$S$2:$S$182,BW$41,database!$Z$2:$Z$182,"S")</f>
        <v>0</v>
      </c>
      <c r="BX100" s="172" t="n">
        <f aca="false">COUNTIFS(database!$H$2:$H$182,$P100,database!$S$2:$S$182,BX$41,database!$Z$2:$Z$182,"S")</f>
        <v>0</v>
      </c>
      <c r="BY100" s="172" t="n">
        <f aca="false">COUNTIFS(database!$H$2:$H$182,$P100,database!$S$2:$S$182,BY$41,database!$Z$2:$Z$182,"S")</f>
        <v>0</v>
      </c>
      <c r="BZ100" s="171" t="n">
        <f aca="false">SUM(BQ$42:BQ100)</f>
        <v>8</v>
      </c>
      <c r="CA100" s="171" t="n">
        <f aca="false">SUM(BR$42:BR100)</f>
        <v>27</v>
      </c>
      <c r="CB100" s="171" t="n">
        <f aca="false">SUM(BS$42:BS100)</f>
        <v>3</v>
      </c>
      <c r="CC100" s="171" t="n">
        <f aca="false">SUM(BT$42:BT100)</f>
        <v>20</v>
      </c>
      <c r="CD100" s="171" t="n">
        <f aca="false">SUM(BU$42:BU100)</f>
        <v>3</v>
      </c>
      <c r="CE100" s="171" t="n">
        <f aca="false">SUM(BV$42:BV100)</f>
        <v>7</v>
      </c>
      <c r="CF100" s="171" t="n">
        <f aca="false">SUM(BW$42:BW100)</f>
        <v>6</v>
      </c>
      <c r="CG100" s="171" t="n">
        <f aca="false">SUM(BX$42:BX100)</f>
        <v>6</v>
      </c>
      <c r="CH100" s="171" t="n">
        <f aca="false">SUM(BY$42:BY100)</f>
        <v>3</v>
      </c>
    </row>
    <row r="101" customFormat="false" ht="15.75" hidden="false" customHeight="true" outlineLevel="0" collapsed="false">
      <c r="A101" s="166"/>
      <c r="B101" s="166" t="n">
        <v>2017</v>
      </c>
      <c r="C101" s="166" t="n">
        <f aca="false">COUNTIF(database!$H$2:$H$182,B101)</f>
        <v>0</v>
      </c>
      <c r="D101" s="166" t="n">
        <f aca="false">COUNTIFS(database!$H$2:$H$182,$B101,database!$U$2:$U$182,D$41)</f>
        <v>0</v>
      </c>
      <c r="E101" s="166" t="n">
        <f aca="false">COUNTIFS(database!$H$2:$H$182,$B101,database!$U$2:$U$182,E$41)</f>
        <v>0</v>
      </c>
      <c r="F101" s="166" t="n">
        <f aca="false">COUNTIFS(database!$H$2:$H$182,$B101,database!$U$2:$U$182,F$41)</f>
        <v>0</v>
      </c>
      <c r="G101" s="166" t="n">
        <f aca="false">COUNTIFS(database!$H$2:$H$182,$B101,database!$U$2:$U$182,G$41)</f>
        <v>0</v>
      </c>
      <c r="H101" s="166" t="n">
        <f aca="false">SUM(D$42:D101)</f>
        <v>60</v>
      </c>
      <c r="I101" s="166" t="n">
        <f aca="false">SUM(E$42:E101)</f>
        <v>8</v>
      </c>
      <c r="J101" s="166" t="n">
        <f aca="false">SUM(F$42:F101)</f>
        <v>97</v>
      </c>
      <c r="K101" s="166"/>
      <c r="L101" s="166" t="n">
        <f aca="false">SUM(G$42:G101)</f>
        <v>3</v>
      </c>
      <c r="M101" s="166"/>
      <c r="N101" s="166"/>
      <c r="O101" s="166"/>
      <c r="P101" s="166" t="n">
        <v>2017</v>
      </c>
      <c r="Q101" s="166" t="n">
        <f aca="false">COUNTIFS(database!$H$2:$H$182,$P101,database!$S$2:$S$182,Q$41)</f>
        <v>0</v>
      </c>
      <c r="R101" s="166" t="n">
        <f aca="false">COUNTIFS(database!$H$2:$H$182,$P101,database!$S$2:$S$182,R$41)</f>
        <v>0</v>
      </c>
      <c r="S101" s="166" t="n">
        <f aca="false">COUNTIFS(database!$H$2:$H$182,$P101,database!$S$2:$S$182,S$41)</f>
        <v>0</v>
      </c>
      <c r="T101" s="166" t="n">
        <f aca="false">COUNTIFS(database!$H$2:$H$182,$P101,database!$S$2:$S$182,T$41)</f>
        <v>0</v>
      </c>
      <c r="U101" s="166" t="n">
        <f aca="false">COUNTIFS(database!$H$2:$H$182,$P101,database!$S$2:$S$182,U$41)</f>
        <v>0</v>
      </c>
      <c r="V101" s="166" t="n">
        <f aca="false">COUNTIFS(database!$H$2:$H$182,$P101,database!$S$2:$S$182,V$41)</f>
        <v>0</v>
      </c>
      <c r="W101" s="166" t="n">
        <f aca="false">COUNTIFS(database!$H$2:$H$182,$P101,database!$S$2:$S$182,W$41)</f>
        <v>0</v>
      </c>
      <c r="X101" s="166" t="n">
        <f aca="false">COUNTIFS(database!$H$2:$H$182,$P101,database!$S$2:$S$182,X$41)</f>
        <v>0</v>
      </c>
      <c r="Y101" s="166" t="n">
        <f aca="false">COUNTIFS(database!$H$2:$H$182,$P101,database!$S$2:$S$182,Y$41)</f>
        <v>0</v>
      </c>
      <c r="Z101" s="166" t="n">
        <f aca="false">COUNTIFS(database!$H$2:$H$182,$P101,database!$S$2:$S$182,Z$41)</f>
        <v>0</v>
      </c>
      <c r="AA101" s="166" t="n">
        <f aca="false">COUNTIFS(database!$H$2:$H$182,$P101,database!$S$2:$S$182,AA$41)</f>
        <v>0</v>
      </c>
      <c r="AB101" s="166" t="n">
        <f aca="false">COUNTIFS(database!$H$2:$H$182,$P101,database!$S$2:$S$182,AB$41)</f>
        <v>0</v>
      </c>
      <c r="AC101" s="166" t="n">
        <f aca="false">COUNTIFS(database!$H$2:$H$182,$P101,database!$S$2:$S$182,AC$41)</f>
        <v>0</v>
      </c>
      <c r="AD101" s="173" t="n">
        <f aca="false">SUM(Q$42:Q101)</f>
        <v>15</v>
      </c>
      <c r="AE101" s="173" t="n">
        <f aca="false">SUM(R$42:R101)</f>
        <v>54</v>
      </c>
      <c r="AF101" s="173" t="n">
        <f aca="false">SUM(S$42:S101)</f>
        <v>4</v>
      </c>
      <c r="AG101" s="173" t="n">
        <f aca="false">SUM(T$42:T101)</f>
        <v>37</v>
      </c>
      <c r="AH101" s="173" t="n">
        <f aca="false">SUM(U$42:U101)</f>
        <v>0</v>
      </c>
      <c r="AI101" s="173" t="n">
        <f aca="false">SUM(V$42:V101)</f>
        <v>12</v>
      </c>
      <c r="AJ101" s="173" t="n">
        <f aca="false">SUM(W$42:W101)</f>
        <v>1</v>
      </c>
      <c r="AK101" s="173" t="n">
        <f aca="false">SUM(X$42:X101)</f>
        <v>12</v>
      </c>
      <c r="AL101" s="173" t="n">
        <f aca="false">SUM(Y$42:Y101)</f>
        <v>10</v>
      </c>
      <c r="AM101" s="173" t="n">
        <f aca="false">SUM(Z$42:Z101)</f>
        <v>8</v>
      </c>
      <c r="AN101" s="173" t="n">
        <f aca="false">SUM(AA$42:AA101)</f>
        <v>8</v>
      </c>
      <c r="AO101" s="173" t="n">
        <f aca="false">SUM(AB$42:AB101)</f>
        <v>3</v>
      </c>
      <c r="AP101" s="173" t="n">
        <f aca="false">SUM(AC$42:AC101)</f>
        <v>4</v>
      </c>
      <c r="AQ101" s="170" t="n">
        <f aca="false">COUNTIFS(database!$H$2:$H$182,$P101,database!$S$2:$S$182,AQ$41,database!$Z$2:$Z$182,"O")</f>
        <v>0</v>
      </c>
      <c r="AR101" s="170" t="n">
        <f aca="false">COUNTIFS(database!$H$2:$H$182,$P101,database!$S$2:$S$182,AR$41,database!$Z$2:$Z$182,"O")</f>
        <v>0</v>
      </c>
      <c r="AS101" s="170" t="n">
        <f aca="false">COUNTIFS(database!$H$2:$H$182,$P101,database!$S$2:$S$182,AS$41,database!$Z$2:$Z$182,"O")</f>
        <v>0</v>
      </c>
      <c r="AT101" s="170" t="n">
        <f aca="false">COUNTIFS(database!$H$2:$H$182,$P101,database!$S$2:$S$182,AT$41,database!$Z$2:$Z$182,"O")</f>
        <v>0</v>
      </c>
      <c r="AU101" s="170" t="n">
        <f aca="false">COUNTIFS(database!$H$2:$H$182,$P101,database!$S$2:$S$182,AU$41,database!$Z$2:$Z$182,"O")</f>
        <v>0</v>
      </c>
      <c r="AV101" s="170" t="n">
        <f aca="false">COUNTIFS(database!$H$2:$H$182,$P101,database!$S$2:$S$182,AV$41,database!$Z$2:$Z$182,"O")</f>
        <v>0</v>
      </c>
      <c r="AW101" s="170" t="n">
        <f aca="false">COUNTIFS(database!$H$2:$H$182,$P101,database!$S$2:$S$182,AW$41,database!$Z$2:$Z$182,"O")</f>
        <v>0</v>
      </c>
      <c r="AX101" s="170" t="n">
        <f aca="false">COUNTIFS(database!$H$2:$H$182,$P101,database!$S$2:$S$182,AX$41,database!$Z$2:$Z$182,"O")</f>
        <v>0</v>
      </c>
      <c r="AY101" s="170" t="n">
        <f aca="false">COUNTIFS(database!$H$2:$H$182,$P101,database!$S$2:$S$182,AY$41,database!$Z$2:$Z$182,"O")</f>
        <v>0</v>
      </c>
      <c r="AZ101" s="170" t="n">
        <f aca="false">COUNTIFS(database!$H$2:$H$182,$P101,database!$S$2:$S$182,AZ$41,database!$Z$2:$Z$182,"O")</f>
        <v>0</v>
      </c>
      <c r="BA101" s="170" t="n">
        <f aca="false">COUNTIFS(database!$H$2:$H$182,$P101,database!$S$2:$S$182,BA$41,database!$Z$2:$Z$182,"O")</f>
        <v>0</v>
      </c>
      <c r="BB101" s="170" t="n">
        <f aca="false">COUNTIFS(database!$H$2:$H$182,$P101,database!$S$2:$S$182,BB$41,database!$Z$2:$Z$182,"O")</f>
        <v>0</v>
      </c>
      <c r="BC101" s="170" t="n">
        <f aca="false">COUNTIFS(database!$H$2:$H$182,$P101,database!$S$2:$S$182,BC$41,database!$Z$2:$Z$182,"O")</f>
        <v>0</v>
      </c>
      <c r="BD101" s="171" t="n">
        <f aca="false">SUM(AQ$42:AQ101)</f>
        <v>0</v>
      </c>
      <c r="BE101" s="171" t="n">
        <f aca="false">SUM(AR$42:AR101)</f>
        <v>4</v>
      </c>
      <c r="BF101" s="171" t="n">
        <f aca="false">SUM(AS$42:AS101)</f>
        <v>0</v>
      </c>
      <c r="BG101" s="171" t="n">
        <f aca="false">SUM(AT$42:AT101)</f>
        <v>1</v>
      </c>
      <c r="BH101" s="171" t="n">
        <f aca="false">SUM(AU$42:AU101)</f>
        <v>0</v>
      </c>
      <c r="BI101" s="171" t="n">
        <f aca="false">SUM(AV$42:AV101)</f>
        <v>0</v>
      </c>
      <c r="BJ101" s="171" t="n">
        <f aca="false">SUM(AW$42:AW101)</f>
        <v>1</v>
      </c>
      <c r="BK101" s="171" t="n">
        <f aca="false">SUM(AX$42:AX101)</f>
        <v>0</v>
      </c>
      <c r="BL101" s="171" t="n">
        <f aca="false">SUM(AY$42:AY101)</f>
        <v>0</v>
      </c>
      <c r="BM101" s="171" t="n">
        <f aca="false">SUM(AZ$42:AZ101)</f>
        <v>0</v>
      </c>
      <c r="BN101" s="171" t="n">
        <f aca="false">SUM(BA$42:BA101)</f>
        <v>1</v>
      </c>
      <c r="BO101" s="171" t="n">
        <f aca="false">SUM(BB$42:BB101)</f>
        <v>0</v>
      </c>
      <c r="BP101" s="171" t="n">
        <f aca="false">SUM(BC$42:BC101)</f>
        <v>0</v>
      </c>
      <c r="BQ101" s="172" t="n">
        <f aca="false">COUNTIFS(database!$H$2:$H$182,$P101,database!$S$2:$S$182,BQ$41,database!$Z$2:$Z$182,"S")</f>
        <v>0</v>
      </c>
      <c r="BR101" s="172" t="n">
        <f aca="false">COUNTIFS(database!$H$2:$H$182,$P101,database!$S$2:$S$182,BR$41,database!$Z$2:$Z$182,"S")</f>
        <v>0</v>
      </c>
      <c r="BS101" s="172" t="n">
        <f aca="false">COUNTIFS(database!$H$2:$H$182,$P101,database!$S$2:$S$182,BS$41,database!$Z$2:$Z$182,"S")</f>
        <v>0</v>
      </c>
      <c r="BT101" s="172" t="n">
        <f aca="false">COUNTIFS(database!$H$2:$H$182,$P101,database!$S$2:$S$182,BT$41,database!$Z$2:$Z$182,"S")</f>
        <v>0</v>
      </c>
      <c r="BU101" s="172" t="n">
        <f aca="false">COUNTIFS(database!$H$2:$H$182,$P101,database!$S$2:$S$182,BU$41,database!$Z$2:$Z$182,"S")</f>
        <v>0</v>
      </c>
      <c r="BV101" s="172" t="n">
        <f aca="false">COUNTIFS(database!$H$2:$H$182,$P101,database!$S$2:$S$182,BV$41,database!$Z$2:$Z$182,"S")</f>
        <v>0</v>
      </c>
      <c r="BW101" s="172" t="n">
        <f aca="false">COUNTIFS(database!$H$2:$H$182,$P101,database!$S$2:$S$182,BW$41,database!$Z$2:$Z$182,"S")</f>
        <v>0</v>
      </c>
      <c r="BX101" s="172" t="n">
        <f aca="false">COUNTIFS(database!$H$2:$H$182,$P101,database!$S$2:$S$182,BX$41,database!$Z$2:$Z$182,"S")</f>
        <v>0</v>
      </c>
      <c r="BY101" s="172" t="n">
        <f aca="false">COUNTIFS(database!$H$2:$H$182,$P101,database!$S$2:$S$182,BY$41,database!$Z$2:$Z$182,"S")</f>
        <v>0</v>
      </c>
      <c r="BZ101" s="171" t="n">
        <f aca="false">SUM(BQ$42:BQ101)</f>
        <v>8</v>
      </c>
      <c r="CA101" s="171" t="n">
        <f aca="false">SUM(BR$42:BR101)</f>
        <v>27</v>
      </c>
      <c r="CB101" s="171" t="n">
        <f aca="false">SUM(BS$42:BS101)</f>
        <v>3</v>
      </c>
      <c r="CC101" s="171" t="n">
        <f aca="false">SUM(BT$42:BT101)</f>
        <v>20</v>
      </c>
      <c r="CD101" s="171" t="n">
        <f aca="false">SUM(BU$42:BU101)</f>
        <v>3</v>
      </c>
      <c r="CE101" s="171" t="n">
        <f aca="false">SUM(BV$42:BV101)</f>
        <v>7</v>
      </c>
      <c r="CF101" s="171" t="n">
        <f aca="false">SUM(BW$42:BW101)</f>
        <v>6</v>
      </c>
      <c r="CG101" s="171" t="n">
        <f aca="false">SUM(BX$42:BX101)</f>
        <v>6</v>
      </c>
      <c r="CH101" s="171" t="n">
        <f aca="false">SUM(BY$42:BY101)</f>
        <v>3</v>
      </c>
    </row>
    <row r="102" customFormat="false" ht="15.75" hidden="false" customHeight="true" outlineLevel="0" collapsed="false">
      <c r="A102" s="166"/>
      <c r="B102" s="166" t="n">
        <v>2018</v>
      </c>
      <c r="C102" s="166" t="n">
        <f aca="false">COUNTIF(database!$H$2:$H$182,B102)</f>
        <v>5</v>
      </c>
      <c r="D102" s="166" t="n">
        <f aca="false">COUNTIFS(database!$H$2:$H$182,$B102,database!$U$2:$U$182,D$41)</f>
        <v>1</v>
      </c>
      <c r="E102" s="166" t="n">
        <f aca="false">COUNTIFS(database!$H$2:$H$182,$B102,database!$U$2:$U$182,E$41)</f>
        <v>0</v>
      </c>
      <c r="F102" s="166" t="n">
        <f aca="false">COUNTIFS(database!$H$2:$H$182,$B102,database!$U$2:$U$182,F$41)</f>
        <v>1</v>
      </c>
      <c r="G102" s="166" t="n">
        <f aca="false">COUNTIFS(database!$H$2:$H$182,$B102,database!$U$2:$U$182,G$41)</f>
        <v>3</v>
      </c>
      <c r="H102" s="166" t="n">
        <f aca="false">SUM(D$42:D102)</f>
        <v>61</v>
      </c>
      <c r="I102" s="166" t="n">
        <f aca="false">SUM(E$42:E102)</f>
        <v>8</v>
      </c>
      <c r="J102" s="166" t="n">
        <f aca="false">SUM(F$42:F102)</f>
        <v>98</v>
      </c>
      <c r="K102" s="166"/>
      <c r="L102" s="166" t="n">
        <f aca="false">SUM(G$42:G102)</f>
        <v>6</v>
      </c>
      <c r="M102" s="166"/>
      <c r="N102" s="166"/>
      <c r="O102" s="166"/>
      <c r="P102" s="166" t="n">
        <v>2018</v>
      </c>
      <c r="Q102" s="166" t="n">
        <f aca="false">COUNTIFS(database!$H$2:$H$182,$P102,database!$S$2:$S$182,Q$41)</f>
        <v>0</v>
      </c>
      <c r="R102" s="166" t="n">
        <f aca="false">COUNTIFS(database!$H$2:$H$182,$P102,database!$S$2:$S$182,R$41)</f>
        <v>3</v>
      </c>
      <c r="S102" s="166" t="n">
        <f aca="false">COUNTIFS(database!$H$2:$H$182,$P102,database!$S$2:$S$182,S$41)</f>
        <v>1</v>
      </c>
      <c r="T102" s="166" t="n">
        <f aca="false">COUNTIFS(database!$H$2:$H$182,$P102,database!$S$2:$S$182,T$41)</f>
        <v>1</v>
      </c>
      <c r="U102" s="166" t="n">
        <f aca="false">COUNTIFS(database!$H$2:$H$182,$P102,database!$S$2:$S$182,U$41)</f>
        <v>0</v>
      </c>
      <c r="V102" s="166" t="n">
        <f aca="false">COUNTIFS(database!$H$2:$H$182,$P102,database!$S$2:$S$182,V$41)</f>
        <v>0</v>
      </c>
      <c r="W102" s="166" t="n">
        <f aca="false">COUNTIFS(database!$H$2:$H$182,$P102,database!$S$2:$S$182,W$41)</f>
        <v>0</v>
      </c>
      <c r="X102" s="166" t="n">
        <f aca="false">COUNTIFS(database!$H$2:$H$182,$P102,database!$S$2:$S$182,X$41)</f>
        <v>0</v>
      </c>
      <c r="Y102" s="166" t="n">
        <f aca="false">COUNTIFS(database!$H$2:$H$182,$P102,database!$S$2:$S$182,Y$41)</f>
        <v>0</v>
      </c>
      <c r="Z102" s="166" t="n">
        <f aca="false">COUNTIFS(database!$H$2:$H$182,$P102,database!$S$2:$S$182,Z$41)</f>
        <v>0</v>
      </c>
      <c r="AA102" s="166" t="n">
        <f aca="false">COUNTIFS(database!$H$2:$H$182,$P102,database!$S$2:$S$182,AA$41)</f>
        <v>0</v>
      </c>
      <c r="AB102" s="166" t="n">
        <f aca="false">COUNTIFS(database!$H$2:$H$182,$P102,database!$S$2:$S$182,AB$41)</f>
        <v>0</v>
      </c>
      <c r="AC102" s="166" t="n">
        <f aca="false">COUNTIFS(database!$H$2:$H$182,$P102,database!$S$2:$S$182,AC$41)</f>
        <v>0</v>
      </c>
      <c r="AD102" s="173" t="n">
        <f aca="false">SUM(Q$42:Q102)</f>
        <v>15</v>
      </c>
      <c r="AE102" s="173" t="n">
        <f aca="false">SUM(R$42:R102)</f>
        <v>57</v>
      </c>
      <c r="AF102" s="173" t="n">
        <f aca="false">SUM(S$42:S102)</f>
        <v>5</v>
      </c>
      <c r="AG102" s="173" t="n">
        <f aca="false">SUM(T$42:T102)</f>
        <v>38</v>
      </c>
      <c r="AH102" s="173" t="n">
        <f aca="false">SUM(U$42:U102)</f>
        <v>0</v>
      </c>
      <c r="AI102" s="173" t="n">
        <f aca="false">SUM(V$42:V102)</f>
        <v>12</v>
      </c>
      <c r="AJ102" s="173" t="n">
        <f aca="false">SUM(W$42:W102)</f>
        <v>1</v>
      </c>
      <c r="AK102" s="173" t="n">
        <f aca="false">SUM(X$42:X102)</f>
        <v>12</v>
      </c>
      <c r="AL102" s="173" t="n">
        <f aca="false">SUM(Y$42:Y102)</f>
        <v>10</v>
      </c>
      <c r="AM102" s="173" t="n">
        <f aca="false">SUM(Z$42:Z102)</f>
        <v>8</v>
      </c>
      <c r="AN102" s="173" t="n">
        <f aca="false">SUM(AA$42:AA102)</f>
        <v>8</v>
      </c>
      <c r="AO102" s="173" t="n">
        <f aca="false">SUM(AB$42:AB102)</f>
        <v>3</v>
      </c>
      <c r="AP102" s="173" t="n">
        <f aca="false">SUM(AC$42:AC102)</f>
        <v>4</v>
      </c>
      <c r="AQ102" s="170" t="n">
        <f aca="false">COUNTIFS(database!$H$2:$H$182,$P102,database!$S$2:$S$182,AQ$41,database!$Z$2:$Z$182,"O")</f>
        <v>0</v>
      </c>
      <c r="AR102" s="170" t="n">
        <f aca="false">COUNTIFS(database!$H$2:$H$182,$P102,database!$S$2:$S$182,AR$41,database!$Z$2:$Z$182,"O")</f>
        <v>0</v>
      </c>
      <c r="AS102" s="170" t="n">
        <f aca="false">COUNTIFS(database!$H$2:$H$182,$P102,database!$S$2:$S$182,AS$41,database!$Z$2:$Z$182,"O")</f>
        <v>0</v>
      </c>
      <c r="AT102" s="170" t="n">
        <f aca="false">COUNTIFS(database!$H$2:$H$182,$P102,database!$S$2:$S$182,AT$41,database!$Z$2:$Z$182,"O")</f>
        <v>1</v>
      </c>
      <c r="AU102" s="170" t="n">
        <f aca="false">COUNTIFS(database!$H$2:$H$182,$P102,database!$S$2:$S$182,AU$41,database!$Z$2:$Z$182,"O")</f>
        <v>0</v>
      </c>
      <c r="AV102" s="170" t="n">
        <f aca="false">COUNTIFS(database!$H$2:$H$182,$P102,database!$S$2:$S$182,AV$41,database!$Z$2:$Z$182,"O")</f>
        <v>0</v>
      </c>
      <c r="AW102" s="170" t="n">
        <f aca="false">COUNTIFS(database!$H$2:$H$182,$P102,database!$S$2:$S$182,AW$41,database!$Z$2:$Z$182,"O")</f>
        <v>0</v>
      </c>
      <c r="AX102" s="170" t="n">
        <f aca="false">COUNTIFS(database!$H$2:$H$182,$P102,database!$S$2:$S$182,AX$41,database!$Z$2:$Z$182,"O")</f>
        <v>0</v>
      </c>
      <c r="AY102" s="170" t="n">
        <f aca="false">COUNTIFS(database!$H$2:$H$182,$P102,database!$S$2:$S$182,AY$41,database!$Z$2:$Z$182,"O")</f>
        <v>0</v>
      </c>
      <c r="AZ102" s="170" t="n">
        <f aca="false">COUNTIFS(database!$H$2:$H$182,$P102,database!$S$2:$S$182,AZ$41,database!$Z$2:$Z$182,"O")</f>
        <v>0</v>
      </c>
      <c r="BA102" s="170" t="n">
        <f aca="false">COUNTIFS(database!$H$2:$H$182,$P102,database!$S$2:$S$182,BA$41,database!$Z$2:$Z$182,"O")</f>
        <v>0</v>
      </c>
      <c r="BB102" s="170" t="n">
        <f aca="false">COUNTIFS(database!$H$2:$H$182,$P102,database!$S$2:$S$182,BB$41,database!$Z$2:$Z$182,"O")</f>
        <v>0</v>
      </c>
      <c r="BC102" s="170" t="n">
        <f aca="false">COUNTIFS(database!$H$2:$H$182,$P102,database!$S$2:$S$182,BC$41,database!$Z$2:$Z$182,"O")</f>
        <v>0</v>
      </c>
      <c r="BD102" s="171" t="n">
        <f aca="false">SUM(AQ$42:AQ102)</f>
        <v>0</v>
      </c>
      <c r="BE102" s="171" t="n">
        <f aca="false">SUM(AR$42:AR102)</f>
        <v>4</v>
      </c>
      <c r="BF102" s="171" t="n">
        <f aca="false">SUM(AS$42:AS102)</f>
        <v>0</v>
      </c>
      <c r="BG102" s="171" t="n">
        <f aca="false">SUM(AT$42:AT102)</f>
        <v>2</v>
      </c>
      <c r="BH102" s="171" t="n">
        <f aca="false">SUM(AU$42:AU102)</f>
        <v>0</v>
      </c>
      <c r="BI102" s="171" t="n">
        <f aca="false">SUM(AV$42:AV102)</f>
        <v>0</v>
      </c>
      <c r="BJ102" s="171" t="n">
        <f aca="false">SUM(AW$42:AW102)</f>
        <v>1</v>
      </c>
      <c r="BK102" s="171" t="n">
        <f aca="false">SUM(AX$42:AX102)</f>
        <v>0</v>
      </c>
      <c r="BL102" s="171" t="n">
        <f aca="false">SUM(AY$42:AY102)</f>
        <v>0</v>
      </c>
      <c r="BM102" s="171" t="n">
        <f aca="false">SUM(AZ$42:AZ102)</f>
        <v>0</v>
      </c>
      <c r="BN102" s="171" t="n">
        <f aca="false">SUM(BA$42:BA102)</f>
        <v>1</v>
      </c>
      <c r="BO102" s="171" t="n">
        <f aca="false">SUM(BB$42:BB102)</f>
        <v>0</v>
      </c>
      <c r="BP102" s="171" t="n">
        <f aca="false">SUM(BC$42:BC102)</f>
        <v>0</v>
      </c>
      <c r="BQ102" s="172" t="n">
        <f aca="false">COUNTIFS(database!$H$2:$H$182,$P102,database!$S$2:$S$182,BQ$41,database!$Z$2:$Z$182,"S")</f>
        <v>0</v>
      </c>
      <c r="BR102" s="172" t="n">
        <f aca="false">COUNTIFS(database!$H$2:$H$182,$P102,database!$S$2:$S$182,BR$41,database!$Z$2:$Z$182,"S")</f>
        <v>2</v>
      </c>
      <c r="BS102" s="172" t="n">
        <f aca="false">COUNTIFS(database!$H$2:$H$182,$P102,database!$S$2:$S$182,BS$41,database!$Z$2:$Z$182,"S")</f>
        <v>1</v>
      </c>
      <c r="BT102" s="172" t="n">
        <f aca="false">COUNTIFS(database!$H$2:$H$182,$P102,database!$S$2:$S$182,BT$41,database!$Z$2:$Z$182,"S")</f>
        <v>0</v>
      </c>
      <c r="BU102" s="172" t="n">
        <f aca="false">COUNTIFS(database!$H$2:$H$182,$P102,database!$S$2:$S$182,BU$41,database!$Z$2:$Z$182,"S")</f>
        <v>0</v>
      </c>
      <c r="BV102" s="172" t="n">
        <f aca="false">COUNTIFS(database!$H$2:$H$182,$P102,database!$S$2:$S$182,BV$41,database!$Z$2:$Z$182,"S")</f>
        <v>0</v>
      </c>
      <c r="BW102" s="172" t="n">
        <f aca="false">COUNTIFS(database!$H$2:$H$182,$P102,database!$S$2:$S$182,BW$41,database!$Z$2:$Z$182,"S")</f>
        <v>0</v>
      </c>
      <c r="BX102" s="172" t="n">
        <f aca="false">COUNTIFS(database!$H$2:$H$182,$P102,database!$S$2:$S$182,BX$41,database!$Z$2:$Z$182,"S")</f>
        <v>0</v>
      </c>
      <c r="BY102" s="172" t="n">
        <f aca="false">COUNTIFS(database!$H$2:$H$182,$P102,database!$S$2:$S$182,BY$41,database!$Z$2:$Z$182,"S")</f>
        <v>0</v>
      </c>
      <c r="BZ102" s="171" t="n">
        <f aca="false">SUM(BQ$42:BQ102)</f>
        <v>8</v>
      </c>
      <c r="CA102" s="171" t="n">
        <f aca="false">SUM(BR$42:BR102)</f>
        <v>29</v>
      </c>
      <c r="CB102" s="171" t="n">
        <f aca="false">SUM(BS$42:BS102)</f>
        <v>4</v>
      </c>
      <c r="CC102" s="171" t="n">
        <f aca="false">SUM(BT$42:BT102)</f>
        <v>20</v>
      </c>
      <c r="CD102" s="171" t="n">
        <f aca="false">SUM(BU$42:BU102)</f>
        <v>3</v>
      </c>
      <c r="CE102" s="171" t="n">
        <f aca="false">SUM(BV$42:BV102)</f>
        <v>7</v>
      </c>
      <c r="CF102" s="171" t="n">
        <f aca="false">SUM(BW$42:BW102)</f>
        <v>6</v>
      </c>
      <c r="CG102" s="171" t="n">
        <f aca="false">SUM(BX$42:BX102)</f>
        <v>6</v>
      </c>
      <c r="CH102" s="171" t="n">
        <f aca="false">SUM(BY$42:BY102)</f>
        <v>3</v>
      </c>
    </row>
    <row r="103" customFormat="false" ht="15.75" hidden="false" customHeight="true" outlineLevel="0" collapsed="false">
      <c r="A103" s="166"/>
      <c r="B103" s="166" t="n">
        <v>2019</v>
      </c>
      <c r="C103" s="166" t="n">
        <f aca="false">COUNTIF(database!$H$2:$H$182,B103)</f>
        <v>4</v>
      </c>
      <c r="D103" s="166" t="n">
        <f aca="false">COUNTIFS(database!$H$2:$H$182,$B103,database!$U$2:$U$182,D$41)</f>
        <v>3</v>
      </c>
      <c r="E103" s="166" t="n">
        <f aca="false">COUNTIFS(database!$H$2:$H$182,$B103,database!$U$2:$U$182,E$41)</f>
        <v>0</v>
      </c>
      <c r="F103" s="166" t="n">
        <f aca="false">COUNTIFS(database!$H$2:$H$182,$B103,database!$U$2:$U$182,F$41)</f>
        <v>0</v>
      </c>
      <c r="G103" s="166" t="n">
        <f aca="false">COUNTIFS(database!$H$2:$H$182,$B103,database!$U$2:$U$182,G$41)</f>
        <v>1</v>
      </c>
      <c r="H103" s="166" t="n">
        <f aca="false">SUM(D$42:D103)</f>
        <v>64</v>
      </c>
      <c r="I103" s="166" t="n">
        <f aca="false">SUM(E$42:E103)</f>
        <v>8</v>
      </c>
      <c r="J103" s="166" t="n">
        <f aca="false">SUM(F$42:F103)</f>
        <v>98</v>
      </c>
      <c r="K103" s="166"/>
      <c r="L103" s="166" t="n">
        <f aca="false">SUM(G$42:G103)</f>
        <v>7</v>
      </c>
      <c r="M103" s="166"/>
      <c r="N103" s="166"/>
      <c r="O103" s="166"/>
      <c r="P103" s="166" t="n">
        <v>2019</v>
      </c>
      <c r="Q103" s="166" t="n">
        <f aca="false">COUNTIFS(database!$H$2:$H$182,$P103,database!$S$2:$S$182,Q$41)</f>
        <v>0</v>
      </c>
      <c r="R103" s="166" t="n">
        <f aca="false">COUNTIFS(database!$H$2:$H$182,$P103,database!$S$2:$S$182,R$41)</f>
        <v>1</v>
      </c>
      <c r="S103" s="166" t="n">
        <f aca="false">COUNTIFS(database!$H$2:$H$182,$P103,database!$S$2:$S$182,S$41)</f>
        <v>1</v>
      </c>
      <c r="T103" s="166" t="n">
        <f aca="false">COUNTIFS(database!$H$2:$H$182,$P103,database!$S$2:$S$182,T$41)</f>
        <v>2</v>
      </c>
      <c r="U103" s="166" t="n">
        <f aca="false">COUNTIFS(database!$H$2:$H$182,$P103,database!$S$2:$S$182,U$41)</f>
        <v>0</v>
      </c>
      <c r="V103" s="166" t="n">
        <f aca="false">COUNTIFS(database!$H$2:$H$182,$P103,database!$S$2:$S$182,V$41)</f>
        <v>0</v>
      </c>
      <c r="W103" s="166" t="n">
        <f aca="false">COUNTIFS(database!$H$2:$H$182,$P103,database!$S$2:$S$182,W$41)</f>
        <v>0</v>
      </c>
      <c r="X103" s="166" t="n">
        <f aca="false">COUNTIFS(database!$H$2:$H$182,$P103,database!$S$2:$S$182,X$41)</f>
        <v>0</v>
      </c>
      <c r="Y103" s="166" t="n">
        <f aca="false">COUNTIFS(database!$H$2:$H$182,$P103,database!$S$2:$S$182,Y$41)</f>
        <v>0</v>
      </c>
      <c r="Z103" s="166" t="n">
        <f aca="false">COUNTIFS(database!$H$2:$H$182,$P103,database!$S$2:$S$182,Z$41)</f>
        <v>0</v>
      </c>
      <c r="AA103" s="166" t="n">
        <f aca="false">COUNTIFS(database!$H$2:$H$182,$P103,database!$S$2:$S$182,AA$41)</f>
        <v>0</v>
      </c>
      <c r="AB103" s="166" t="n">
        <f aca="false">COUNTIFS(database!$H$2:$H$182,$P103,database!$S$2:$S$182,AB$41)</f>
        <v>0</v>
      </c>
      <c r="AC103" s="166" t="n">
        <f aca="false">COUNTIFS(database!$H$2:$H$182,$P103,database!$S$2:$S$182,AC$41)</f>
        <v>0</v>
      </c>
      <c r="AD103" s="173" t="n">
        <f aca="false">SUM(Q$42:Q103)</f>
        <v>15</v>
      </c>
      <c r="AE103" s="173" t="n">
        <f aca="false">SUM(R$42:R103)</f>
        <v>58</v>
      </c>
      <c r="AF103" s="173" t="n">
        <f aca="false">SUM(S$42:S103)</f>
        <v>6</v>
      </c>
      <c r="AG103" s="173" t="n">
        <f aca="false">SUM(T$42:T103)</f>
        <v>40</v>
      </c>
      <c r="AH103" s="173" t="n">
        <f aca="false">SUM(U$42:U103)</f>
        <v>0</v>
      </c>
      <c r="AI103" s="173" t="n">
        <f aca="false">SUM(V$42:V103)</f>
        <v>12</v>
      </c>
      <c r="AJ103" s="173" t="n">
        <f aca="false">SUM(W$42:W103)</f>
        <v>1</v>
      </c>
      <c r="AK103" s="173" t="n">
        <f aca="false">SUM(X$42:X103)</f>
        <v>12</v>
      </c>
      <c r="AL103" s="173" t="n">
        <f aca="false">SUM(Y$42:Y103)</f>
        <v>10</v>
      </c>
      <c r="AM103" s="173" t="n">
        <f aca="false">SUM(Z$42:Z103)</f>
        <v>8</v>
      </c>
      <c r="AN103" s="173" t="n">
        <f aca="false">SUM(AA$42:AA103)</f>
        <v>8</v>
      </c>
      <c r="AO103" s="173" t="n">
        <f aca="false">SUM(AB$42:AB103)</f>
        <v>3</v>
      </c>
      <c r="AP103" s="173" t="n">
        <f aca="false">SUM(AC$42:AC103)</f>
        <v>4</v>
      </c>
      <c r="AQ103" s="170" t="n">
        <f aca="false">COUNTIFS(database!$H$2:$H$182,$P103,database!$S$2:$S$182,AQ$41,database!$Z$2:$Z$182,"O")</f>
        <v>0</v>
      </c>
      <c r="AR103" s="170" t="n">
        <f aca="false">COUNTIFS(database!$H$2:$H$182,$P103,database!$S$2:$S$182,AR$41,database!$Z$2:$Z$182,"O")</f>
        <v>0</v>
      </c>
      <c r="AS103" s="170" t="n">
        <f aca="false">COUNTIFS(database!$H$2:$H$182,$P103,database!$S$2:$S$182,AS$41,database!$Z$2:$Z$182,"O")</f>
        <v>0</v>
      </c>
      <c r="AT103" s="170" t="n">
        <f aca="false">COUNTIFS(database!$H$2:$H$182,$P103,database!$S$2:$S$182,AT$41,database!$Z$2:$Z$182,"O")</f>
        <v>0</v>
      </c>
      <c r="AU103" s="170" t="n">
        <f aca="false">COUNTIFS(database!$H$2:$H$182,$P103,database!$S$2:$S$182,AU$41,database!$Z$2:$Z$182,"O")</f>
        <v>0</v>
      </c>
      <c r="AV103" s="170" t="n">
        <f aca="false">COUNTIFS(database!$H$2:$H$182,$P103,database!$S$2:$S$182,AV$41,database!$Z$2:$Z$182,"O")</f>
        <v>0</v>
      </c>
      <c r="AW103" s="170" t="n">
        <f aca="false">COUNTIFS(database!$H$2:$H$182,$P103,database!$S$2:$S$182,AW$41,database!$Z$2:$Z$182,"O")</f>
        <v>0</v>
      </c>
      <c r="AX103" s="170" t="n">
        <f aca="false">COUNTIFS(database!$H$2:$H$182,$P103,database!$S$2:$S$182,AX$41,database!$Z$2:$Z$182,"O")</f>
        <v>0</v>
      </c>
      <c r="AY103" s="170" t="n">
        <f aca="false">COUNTIFS(database!$H$2:$H$182,$P103,database!$S$2:$S$182,AY$41,database!$Z$2:$Z$182,"O")</f>
        <v>0</v>
      </c>
      <c r="AZ103" s="170" t="n">
        <f aca="false">COUNTIFS(database!$H$2:$H$182,$P103,database!$S$2:$S$182,AZ$41,database!$Z$2:$Z$182,"O")</f>
        <v>0</v>
      </c>
      <c r="BA103" s="170" t="n">
        <f aca="false">COUNTIFS(database!$H$2:$H$182,$P103,database!$S$2:$S$182,BA$41,database!$Z$2:$Z$182,"O")</f>
        <v>0</v>
      </c>
      <c r="BB103" s="170" t="n">
        <f aca="false">COUNTIFS(database!$H$2:$H$182,$P103,database!$S$2:$S$182,BB$41,database!$Z$2:$Z$182,"O")</f>
        <v>0</v>
      </c>
      <c r="BC103" s="170" t="n">
        <f aca="false">COUNTIFS(database!$H$2:$H$182,$P103,database!$S$2:$S$182,BC$41,database!$Z$2:$Z$182,"O")</f>
        <v>0</v>
      </c>
      <c r="BD103" s="171" t="n">
        <f aca="false">SUM(AQ$42:AQ103)</f>
        <v>0</v>
      </c>
      <c r="BE103" s="171" t="n">
        <f aca="false">SUM(AR$42:AR103)</f>
        <v>4</v>
      </c>
      <c r="BF103" s="171" t="n">
        <f aca="false">SUM(AS$42:AS103)</f>
        <v>0</v>
      </c>
      <c r="BG103" s="171" t="n">
        <f aca="false">SUM(AT$42:AT103)</f>
        <v>2</v>
      </c>
      <c r="BH103" s="171" t="n">
        <f aca="false">SUM(AU$42:AU103)</f>
        <v>0</v>
      </c>
      <c r="BI103" s="171" t="n">
        <f aca="false">SUM(AV$42:AV103)</f>
        <v>0</v>
      </c>
      <c r="BJ103" s="171" t="n">
        <f aca="false">SUM(AW$42:AW103)</f>
        <v>1</v>
      </c>
      <c r="BK103" s="171" t="n">
        <f aca="false">SUM(AX$42:AX103)</f>
        <v>0</v>
      </c>
      <c r="BL103" s="171" t="n">
        <f aca="false">SUM(AY$42:AY103)</f>
        <v>0</v>
      </c>
      <c r="BM103" s="171" t="n">
        <f aca="false">SUM(AZ$42:AZ103)</f>
        <v>0</v>
      </c>
      <c r="BN103" s="171" t="n">
        <f aca="false">SUM(BA$42:BA103)</f>
        <v>1</v>
      </c>
      <c r="BO103" s="171" t="n">
        <f aca="false">SUM(BB$42:BB103)</f>
        <v>0</v>
      </c>
      <c r="BP103" s="171" t="n">
        <f aca="false">SUM(BC$42:BC103)</f>
        <v>0</v>
      </c>
      <c r="BQ103" s="172" t="n">
        <f aca="false">COUNTIFS(database!$H$2:$H$182,$P103,database!$S$2:$S$182,BQ$41,database!$Z$2:$Z$182,"S")</f>
        <v>0</v>
      </c>
      <c r="BR103" s="172" t="n">
        <f aca="false">COUNTIFS(database!$H$2:$H$182,$P103,database!$S$2:$S$182,BR$41,database!$Z$2:$Z$182,"S")</f>
        <v>0</v>
      </c>
      <c r="BS103" s="172" t="n">
        <f aca="false">COUNTIFS(database!$H$2:$H$182,$P103,database!$S$2:$S$182,BS$41,database!$Z$2:$Z$182,"S")</f>
        <v>1</v>
      </c>
      <c r="BT103" s="172" t="n">
        <f aca="false">COUNTIFS(database!$H$2:$H$182,$P103,database!$S$2:$S$182,BT$41,database!$Z$2:$Z$182,"S")</f>
        <v>2</v>
      </c>
      <c r="BU103" s="172" t="n">
        <f aca="false">COUNTIFS(database!$H$2:$H$182,$P103,database!$S$2:$S$182,BU$41,database!$Z$2:$Z$182,"S")</f>
        <v>0</v>
      </c>
      <c r="BV103" s="172" t="n">
        <f aca="false">COUNTIFS(database!$H$2:$H$182,$P103,database!$S$2:$S$182,BV$41,database!$Z$2:$Z$182,"S")</f>
        <v>0</v>
      </c>
      <c r="BW103" s="172" t="n">
        <f aca="false">COUNTIFS(database!$H$2:$H$182,$P103,database!$S$2:$S$182,BW$41,database!$Z$2:$Z$182,"S")</f>
        <v>0</v>
      </c>
      <c r="BX103" s="172" t="n">
        <f aca="false">COUNTIFS(database!$H$2:$H$182,$P103,database!$S$2:$S$182,BX$41,database!$Z$2:$Z$182,"S")</f>
        <v>0</v>
      </c>
      <c r="BY103" s="172" t="n">
        <f aca="false">COUNTIFS(database!$H$2:$H$182,$P103,database!$S$2:$S$182,BY$41,database!$Z$2:$Z$182,"S")</f>
        <v>0</v>
      </c>
      <c r="BZ103" s="171" t="n">
        <f aca="false">SUM(BQ$42:BQ103)</f>
        <v>8</v>
      </c>
      <c r="CA103" s="171" t="n">
        <f aca="false">SUM(BR$42:BR103)</f>
        <v>29</v>
      </c>
      <c r="CB103" s="171" t="n">
        <f aca="false">SUM(BS$42:BS103)</f>
        <v>5</v>
      </c>
      <c r="CC103" s="171" t="n">
        <f aca="false">SUM(BT$42:BT103)</f>
        <v>22</v>
      </c>
      <c r="CD103" s="171" t="n">
        <f aca="false">SUM(BU$42:BU103)</f>
        <v>3</v>
      </c>
      <c r="CE103" s="171" t="n">
        <f aca="false">SUM(BV$42:BV103)</f>
        <v>7</v>
      </c>
      <c r="CF103" s="171" t="n">
        <f aca="false">SUM(BW$42:BW103)</f>
        <v>6</v>
      </c>
      <c r="CG103" s="171" t="n">
        <f aca="false">SUM(BX$42:BX103)</f>
        <v>6</v>
      </c>
      <c r="CH103" s="171" t="n">
        <f aca="false">SUM(BY$42:BY103)</f>
        <v>3</v>
      </c>
    </row>
    <row r="104" customFormat="false" ht="15.75" hidden="false" customHeight="true" outlineLevel="0" collapsed="false">
      <c r="A104" s="166"/>
      <c r="B104" s="166" t="n">
        <v>2020</v>
      </c>
      <c r="C104" s="166" t="n">
        <f aca="false">COUNTIF(database!$H$2:$H$182,B104)</f>
        <v>0</v>
      </c>
      <c r="D104" s="166" t="n">
        <f aca="false">COUNTIFS(database!$H$2:$H$182,$B104,database!$U$2:$U$182,D$41)</f>
        <v>0</v>
      </c>
      <c r="E104" s="166" t="n">
        <f aca="false">COUNTIFS(database!$H$2:$H$182,$B104,database!$U$2:$U$182,E$41)</f>
        <v>0</v>
      </c>
      <c r="F104" s="166" t="n">
        <f aca="false">COUNTIFS(database!$H$2:$H$182,$B104,database!$U$2:$U$182,F$41)</f>
        <v>0</v>
      </c>
      <c r="G104" s="166" t="n">
        <f aca="false">COUNTIFS(database!$H$2:$H$182,$B104,database!$U$2:$U$182,G$41)</f>
        <v>0</v>
      </c>
      <c r="H104" s="166" t="n">
        <f aca="false">SUM(D$42:D104)</f>
        <v>64</v>
      </c>
      <c r="I104" s="166" t="n">
        <f aca="false">SUM(E$42:E104)</f>
        <v>8</v>
      </c>
      <c r="J104" s="166" t="n">
        <f aca="false">SUM(F$42:F104)</f>
        <v>98</v>
      </c>
      <c r="K104" s="166"/>
      <c r="L104" s="166" t="n">
        <f aca="false">SUM(G$42:G104)</f>
        <v>7</v>
      </c>
      <c r="M104" s="166"/>
      <c r="N104" s="166"/>
      <c r="O104" s="166"/>
      <c r="P104" s="166" t="n">
        <v>2020</v>
      </c>
      <c r="Q104" s="166" t="n">
        <f aca="false">COUNTIFS(database!$H$2:$H$182,$P104,database!$S$2:$S$182,Q$41)</f>
        <v>0</v>
      </c>
      <c r="R104" s="166" t="n">
        <f aca="false">COUNTIFS(database!$H$2:$H$182,$P104,database!$S$2:$S$182,R$41)</f>
        <v>0</v>
      </c>
      <c r="S104" s="166" t="n">
        <f aca="false">COUNTIFS(database!$H$2:$H$182,$P104,database!$S$2:$S$182,S$41)</f>
        <v>0</v>
      </c>
      <c r="T104" s="166" t="n">
        <f aca="false">COUNTIFS(database!$H$2:$H$182,$P104,database!$S$2:$S$182,T$41)</f>
        <v>0</v>
      </c>
      <c r="U104" s="166" t="n">
        <f aca="false">COUNTIFS(database!$H$2:$H$182,$P104,database!$S$2:$S$182,U$41)</f>
        <v>0</v>
      </c>
      <c r="V104" s="166" t="n">
        <f aca="false">COUNTIFS(database!$H$2:$H$182,$P104,database!$S$2:$S$182,V$41)</f>
        <v>0</v>
      </c>
      <c r="W104" s="166" t="n">
        <f aca="false">COUNTIFS(database!$H$2:$H$182,$P104,database!$S$2:$S$182,W$41)</f>
        <v>0</v>
      </c>
      <c r="X104" s="166" t="n">
        <f aca="false">COUNTIFS(database!$H$2:$H$182,$P104,database!$S$2:$S$182,X$41)</f>
        <v>0</v>
      </c>
      <c r="Y104" s="166" t="n">
        <f aca="false">COUNTIFS(database!$H$2:$H$182,$P104,database!$S$2:$S$182,Y$41)</f>
        <v>0</v>
      </c>
      <c r="Z104" s="166" t="n">
        <f aca="false">COUNTIFS(database!$H$2:$H$182,$P104,database!$S$2:$S$182,Z$41)</f>
        <v>0</v>
      </c>
      <c r="AA104" s="166" t="n">
        <f aca="false">COUNTIFS(database!$H$2:$H$182,$P104,database!$S$2:$S$182,AA$41)</f>
        <v>0</v>
      </c>
      <c r="AB104" s="166" t="n">
        <f aca="false">COUNTIFS(database!$H$2:$H$182,$P104,database!$S$2:$S$182,AB$41)</f>
        <v>0</v>
      </c>
      <c r="AC104" s="166" t="n">
        <f aca="false">COUNTIFS(database!$H$2:$H$182,$P104,database!$S$2:$S$182,AC$41)</f>
        <v>0</v>
      </c>
      <c r="AD104" s="173" t="n">
        <f aca="false">SUM(Q$42:Q104)</f>
        <v>15</v>
      </c>
      <c r="AE104" s="173" t="n">
        <f aca="false">SUM(R$42:R104)</f>
        <v>58</v>
      </c>
      <c r="AF104" s="173" t="n">
        <f aca="false">SUM(S$42:S104)</f>
        <v>6</v>
      </c>
      <c r="AG104" s="173" t="n">
        <f aca="false">SUM(T$42:T104)</f>
        <v>40</v>
      </c>
      <c r="AH104" s="173" t="n">
        <f aca="false">SUM(U$42:U104)</f>
        <v>0</v>
      </c>
      <c r="AI104" s="173" t="n">
        <f aca="false">SUM(V$42:V104)</f>
        <v>12</v>
      </c>
      <c r="AJ104" s="173" t="n">
        <f aca="false">SUM(W$42:W104)</f>
        <v>1</v>
      </c>
      <c r="AK104" s="173" t="n">
        <f aca="false">SUM(X$42:X104)</f>
        <v>12</v>
      </c>
      <c r="AL104" s="173" t="n">
        <f aca="false">SUM(Y$42:Y104)</f>
        <v>10</v>
      </c>
      <c r="AM104" s="173" t="n">
        <f aca="false">SUM(Z$42:Z104)</f>
        <v>8</v>
      </c>
      <c r="AN104" s="173" t="n">
        <f aca="false">SUM(AA$42:AA104)</f>
        <v>8</v>
      </c>
      <c r="AO104" s="173" t="n">
        <f aca="false">SUM(AB$42:AB104)</f>
        <v>3</v>
      </c>
      <c r="AP104" s="173" t="n">
        <f aca="false">SUM(AC$42:AC104)</f>
        <v>4</v>
      </c>
      <c r="AQ104" s="170" t="n">
        <f aca="false">COUNTIFS(database!$H$2:$H$182,$P104,database!$S$2:$S$182,AQ$41,database!$Z$2:$Z$182,"O")</f>
        <v>0</v>
      </c>
      <c r="AR104" s="170" t="n">
        <f aca="false">COUNTIFS(database!$H$2:$H$182,$P104,database!$S$2:$S$182,AR$41,database!$Z$2:$Z$182,"O")</f>
        <v>0</v>
      </c>
      <c r="AS104" s="170" t="n">
        <f aca="false">COUNTIFS(database!$H$2:$H$182,$P104,database!$S$2:$S$182,AS$41,database!$Z$2:$Z$182,"O")</f>
        <v>0</v>
      </c>
      <c r="AT104" s="170" t="n">
        <f aca="false">COUNTIFS(database!$H$2:$H$182,$P104,database!$S$2:$S$182,AT$41,database!$Z$2:$Z$182,"O")</f>
        <v>0</v>
      </c>
      <c r="AU104" s="170" t="n">
        <f aca="false">COUNTIFS(database!$H$2:$H$182,$P104,database!$S$2:$S$182,AU$41,database!$Z$2:$Z$182,"O")</f>
        <v>0</v>
      </c>
      <c r="AV104" s="170" t="n">
        <f aca="false">COUNTIFS(database!$H$2:$H$182,$P104,database!$S$2:$S$182,AV$41,database!$Z$2:$Z$182,"O")</f>
        <v>0</v>
      </c>
      <c r="AW104" s="170" t="n">
        <f aca="false">COUNTIFS(database!$H$2:$H$182,$P104,database!$S$2:$S$182,AW$41,database!$Z$2:$Z$182,"O")</f>
        <v>0</v>
      </c>
      <c r="AX104" s="170" t="n">
        <f aca="false">COUNTIFS(database!$H$2:$H$182,$P104,database!$S$2:$S$182,AX$41,database!$Z$2:$Z$182,"O")</f>
        <v>0</v>
      </c>
      <c r="AY104" s="170" t="n">
        <f aca="false">COUNTIFS(database!$H$2:$H$182,$P104,database!$S$2:$S$182,AY$41,database!$Z$2:$Z$182,"O")</f>
        <v>0</v>
      </c>
      <c r="AZ104" s="170" t="n">
        <f aca="false">COUNTIFS(database!$H$2:$H$182,$P104,database!$S$2:$S$182,AZ$41,database!$Z$2:$Z$182,"O")</f>
        <v>0</v>
      </c>
      <c r="BA104" s="170" t="n">
        <f aca="false">COUNTIFS(database!$H$2:$H$182,$P104,database!$S$2:$S$182,BA$41,database!$Z$2:$Z$182,"O")</f>
        <v>0</v>
      </c>
      <c r="BB104" s="170" t="n">
        <f aca="false">COUNTIFS(database!$H$2:$H$182,$P104,database!$S$2:$S$182,BB$41,database!$Z$2:$Z$182,"O")</f>
        <v>0</v>
      </c>
      <c r="BC104" s="170" t="n">
        <f aca="false">COUNTIFS(database!$H$2:$H$182,$P104,database!$S$2:$S$182,BC$41,database!$Z$2:$Z$182,"O")</f>
        <v>0</v>
      </c>
      <c r="BD104" s="171" t="n">
        <f aca="false">SUM(AQ$42:AQ104)</f>
        <v>0</v>
      </c>
      <c r="BE104" s="171" t="n">
        <f aca="false">SUM(AR$42:AR104)</f>
        <v>4</v>
      </c>
      <c r="BF104" s="171" t="n">
        <f aca="false">SUM(AS$42:AS104)</f>
        <v>0</v>
      </c>
      <c r="BG104" s="171" t="n">
        <f aca="false">SUM(AT$42:AT104)</f>
        <v>2</v>
      </c>
      <c r="BH104" s="171" t="n">
        <f aca="false">SUM(AU$42:AU104)</f>
        <v>0</v>
      </c>
      <c r="BI104" s="171" t="n">
        <f aca="false">SUM(AV$42:AV104)</f>
        <v>0</v>
      </c>
      <c r="BJ104" s="171" t="n">
        <f aca="false">SUM(AW$42:AW104)</f>
        <v>1</v>
      </c>
      <c r="BK104" s="171" t="n">
        <f aca="false">SUM(AX$42:AX104)</f>
        <v>0</v>
      </c>
      <c r="BL104" s="171" t="n">
        <f aca="false">SUM(AY$42:AY104)</f>
        <v>0</v>
      </c>
      <c r="BM104" s="171" t="n">
        <f aca="false">SUM(AZ$42:AZ104)</f>
        <v>0</v>
      </c>
      <c r="BN104" s="171" t="n">
        <f aca="false">SUM(BA$42:BA104)</f>
        <v>1</v>
      </c>
      <c r="BO104" s="171" t="n">
        <f aca="false">SUM(BB$42:BB104)</f>
        <v>0</v>
      </c>
      <c r="BP104" s="171" t="n">
        <f aca="false">SUM(BC$42:BC104)</f>
        <v>0</v>
      </c>
      <c r="BQ104" s="172" t="n">
        <f aca="false">COUNTIFS(database!$H$2:$H$182,$P104,database!$S$2:$S$182,BQ$41,database!$Z$2:$Z$182,"S")</f>
        <v>0</v>
      </c>
      <c r="BR104" s="172" t="n">
        <f aca="false">COUNTIFS(database!$H$2:$H$182,$P104,database!$S$2:$S$182,BR$41,database!$Z$2:$Z$182,"S")</f>
        <v>0</v>
      </c>
      <c r="BS104" s="172" t="n">
        <f aca="false">COUNTIFS(database!$H$2:$H$182,$P104,database!$S$2:$S$182,BS$41,database!$Z$2:$Z$182,"S")</f>
        <v>0</v>
      </c>
      <c r="BT104" s="172" t="n">
        <f aca="false">COUNTIFS(database!$H$2:$H$182,$P104,database!$S$2:$S$182,BT$41,database!$Z$2:$Z$182,"S")</f>
        <v>0</v>
      </c>
      <c r="BU104" s="172" t="n">
        <f aca="false">COUNTIFS(database!$H$2:$H$182,$P104,database!$S$2:$S$182,BU$41,database!$Z$2:$Z$182,"S")</f>
        <v>0</v>
      </c>
      <c r="BV104" s="172" t="n">
        <f aca="false">COUNTIFS(database!$H$2:$H$182,$P104,database!$S$2:$S$182,BV$41,database!$Z$2:$Z$182,"S")</f>
        <v>0</v>
      </c>
      <c r="BW104" s="172" t="n">
        <f aca="false">COUNTIFS(database!$H$2:$H$182,$P104,database!$S$2:$S$182,BW$41,database!$Z$2:$Z$182,"S")</f>
        <v>0</v>
      </c>
      <c r="BX104" s="172" t="n">
        <f aca="false">COUNTIFS(database!$H$2:$H$182,$P104,database!$S$2:$S$182,BX$41,database!$Z$2:$Z$182,"S")</f>
        <v>0</v>
      </c>
      <c r="BY104" s="172" t="n">
        <f aca="false">COUNTIFS(database!$H$2:$H$182,$P104,database!$S$2:$S$182,BY$41,database!$Z$2:$Z$182,"S")</f>
        <v>0</v>
      </c>
      <c r="BZ104" s="171" t="n">
        <f aca="false">SUM(BQ$42:BQ104)</f>
        <v>8</v>
      </c>
      <c r="CA104" s="171" t="n">
        <f aca="false">SUM(BR$42:BR104)</f>
        <v>29</v>
      </c>
      <c r="CB104" s="171" t="n">
        <f aca="false">SUM(BS$42:BS104)</f>
        <v>5</v>
      </c>
      <c r="CC104" s="171" t="n">
        <f aca="false">SUM(BT$42:BT104)</f>
        <v>22</v>
      </c>
      <c r="CD104" s="171" t="n">
        <f aca="false">SUM(BU$42:BU104)</f>
        <v>3</v>
      </c>
      <c r="CE104" s="171" t="n">
        <f aca="false">SUM(BV$42:BV104)</f>
        <v>7</v>
      </c>
      <c r="CF104" s="171" t="n">
        <f aca="false">SUM(BW$42:BW104)</f>
        <v>6</v>
      </c>
      <c r="CG104" s="171" t="n">
        <f aca="false">SUM(BX$42:BX104)</f>
        <v>6</v>
      </c>
      <c r="CH104" s="171" t="n">
        <f aca="false">SUM(BY$42:BY104)</f>
        <v>3</v>
      </c>
    </row>
    <row r="105" customFormat="false" ht="15.75" hidden="false" customHeight="true" outlineLevel="0" collapsed="false">
      <c r="A105" s="166"/>
      <c r="B105" s="166"/>
      <c r="C105" s="166" t="n">
        <f aca="false">SUM(C42:C103)</f>
        <v>177</v>
      </c>
      <c r="D105" s="166" t="n">
        <f aca="false">SUM(D42:D103)</f>
        <v>64</v>
      </c>
      <c r="E105" s="166" t="n">
        <f aca="false">SUM(E42:E103)</f>
        <v>8</v>
      </c>
      <c r="F105" s="166" t="n">
        <f aca="false">SUM(F42:F103)</f>
        <v>98</v>
      </c>
      <c r="G105" s="166" t="n">
        <f aca="false">SUM(G42:G103)</f>
        <v>7</v>
      </c>
      <c r="H105" s="166"/>
      <c r="I105" s="166"/>
      <c r="J105" s="166"/>
      <c r="K105" s="166"/>
      <c r="L105" s="166"/>
      <c r="M105" s="166"/>
      <c r="N105" s="166"/>
      <c r="O105" s="166"/>
      <c r="P105" s="166"/>
      <c r="Q105" s="166"/>
      <c r="R105" s="166"/>
      <c r="S105" s="166"/>
      <c r="T105" s="166"/>
      <c r="U105" s="166"/>
      <c r="V105" s="166"/>
      <c r="W105" s="166"/>
      <c r="X105" s="166"/>
      <c r="Y105" s="166"/>
      <c r="Z105" s="166"/>
      <c r="AA105" s="166"/>
      <c r="AB105" s="166"/>
      <c r="AC105" s="166"/>
      <c r="AD105" s="166"/>
      <c r="AE105" s="166"/>
      <c r="AF105" s="166"/>
      <c r="AG105" s="166"/>
      <c r="AH105" s="166"/>
      <c r="AI105" s="166"/>
      <c r="AJ105" s="166"/>
      <c r="AK105" s="166"/>
      <c r="AL105" s="166"/>
      <c r="AM105" s="166"/>
      <c r="AN105" s="166"/>
      <c r="AO105" s="166"/>
      <c r="AP105" s="166"/>
      <c r="AQ105" s="166"/>
      <c r="AR105" s="166"/>
      <c r="AS105" s="166"/>
      <c r="AT105" s="166"/>
      <c r="AU105" s="166"/>
      <c r="AV105" s="166"/>
      <c r="AW105" s="166"/>
      <c r="AX105" s="166"/>
      <c r="AY105" s="166"/>
      <c r="AZ105" s="166"/>
      <c r="BA105" s="166"/>
      <c r="BB105" s="166"/>
      <c r="BC105" s="166"/>
      <c r="BD105" s="166"/>
      <c r="BE105" s="166"/>
      <c r="BF105" s="166"/>
      <c r="BG105" s="166"/>
      <c r="BH105" s="166"/>
      <c r="BI105" s="166"/>
      <c r="BJ105" s="166"/>
      <c r="BK105" s="166"/>
      <c r="BL105" s="166"/>
      <c r="BM105" s="166"/>
      <c r="BN105" s="166"/>
      <c r="BO105" s="166"/>
      <c r="BP105" s="166"/>
      <c r="BQ105" s="166"/>
      <c r="BR105" s="166"/>
      <c r="BS105" s="166"/>
      <c r="BT105" s="166"/>
      <c r="BU105" s="166"/>
      <c r="BV105" s="166"/>
      <c r="BW105" s="166"/>
      <c r="BX105" s="166"/>
      <c r="BY105" s="166"/>
      <c r="BZ105" s="166"/>
      <c r="CA105" s="166"/>
      <c r="CB105" s="166"/>
      <c r="CC105" s="166"/>
      <c r="CD105" s="166"/>
      <c r="CE105" s="166"/>
      <c r="CF105" s="166"/>
      <c r="CG105" s="166"/>
      <c r="CH105" s="166"/>
    </row>
    <row r="106" customFormat="false" ht="15.75" hidden="false" customHeight="true" outlineLevel="0" collapsed="false">
      <c r="A106" s="166"/>
      <c r="B106" s="166"/>
      <c r="C106" s="166"/>
      <c r="D106" s="166"/>
      <c r="E106" s="166"/>
      <c r="F106" s="166"/>
      <c r="G106" s="166"/>
      <c r="H106" s="166"/>
      <c r="I106" s="166"/>
      <c r="J106" s="166"/>
      <c r="K106" s="166"/>
      <c r="L106" s="166"/>
      <c r="M106" s="166"/>
      <c r="N106" s="166"/>
      <c r="O106" s="166"/>
      <c r="P106" s="166"/>
      <c r="Q106" s="166"/>
      <c r="R106" s="166"/>
      <c r="S106" s="166"/>
      <c r="T106" s="166"/>
      <c r="U106" s="166"/>
      <c r="V106" s="166"/>
      <c r="W106" s="166"/>
      <c r="X106" s="166"/>
      <c r="Y106" s="166"/>
      <c r="Z106" s="166"/>
      <c r="AA106" s="166"/>
      <c r="AB106" s="166"/>
      <c r="AC106" s="166"/>
      <c r="AD106" s="166"/>
      <c r="AE106" s="166"/>
      <c r="AF106" s="166"/>
      <c r="AG106" s="166"/>
      <c r="AH106" s="166"/>
      <c r="AI106" s="166"/>
      <c r="AJ106" s="166"/>
      <c r="AK106" s="166"/>
      <c r="AL106" s="166"/>
      <c r="AM106" s="166"/>
      <c r="AN106" s="166"/>
      <c r="AO106" s="166"/>
      <c r="AP106" s="166"/>
      <c r="AQ106" s="166"/>
      <c r="AR106" s="166"/>
      <c r="AS106" s="166"/>
      <c r="AT106" s="166"/>
      <c r="AU106" s="166"/>
      <c r="AV106" s="166"/>
      <c r="AW106" s="166"/>
      <c r="AX106" s="166"/>
      <c r="AY106" s="166"/>
      <c r="AZ106" s="166"/>
      <c r="BA106" s="166"/>
      <c r="BB106" s="166"/>
      <c r="BC106" s="166"/>
      <c r="BD106" s="166"/>
      <c r="BE106" s="166"/>
      <c r="BF106" s="166"/>
      <c r="BG106" s="166"/>
      <c r="BH106" s="166"/>
      <c r="BI106" s="166"/>
      <c r="BJ106" s="166"/>
      <c r="BK106" s="166"/>
      <c r="BL106" s="166"/>
      <c r="BM106" s="166"/>
      <c r="BN106" s="166"/>
      <c r="BO106" s="166"/>
      <c r="BP106" s="166"/>
      <c r="BQ106" s="166" t="n">
        <f aca="false">SUM(BQ42:BQ104)</f>
        <v>8</v>
      </c>
      <c r="BR106" s="166" t="n">
        <f aca="false">SUM(BR42:BR104)</f>
        <v>29</v>
      </c>
      <c r="BS106" s="166" t="n">
        <f aca="false">SUM(BS42:BS104)</f>
        <v>5</v>
      </c>
      <c r="BT106" s="166" t="n">
        <f aca="false">SUM(BT42:BT104)</f>
        <v>22</v>
      </c>
      <c r="BU106" s="166" t="n">
        <f aca="false">SUM(BU42:BU104)</f>
        <v>3</v>
      </c>
      <c r="BV106" s="166" t="n">
        <f aca="false">SUM(BV42:BV104)</f>
        <v>7</v>
      </c>
      <c r="BW106" s="166" t="n">
        <f aca="false">SUM(BW42:BW104)</f>
        <v>6</v>
      </c>
      <c r="BX106" s="166" t="n">
        <f aca="false">SUM(BX42:BX104)</f>
        <v>6</v>
      </c>
      <c r="BY106" s="166" t="n">
        <f aca="false">SUM(BY42:BY104)</f>
        <v>3</v>
      </c>
      <c r="BZ106" s="167" t="n">
        <f aca="false">SUM(BZ42:BZ104)</f>
        <v>372</v>
      </c>
      <c r="CA106" s="167" t="n">
        <f aca="false">SUM(CA42:CA104)</f>
        <v>993</v>
      </c>
      <c r="CB106" s="167" t="n">
        <f aca="false">SUM(CB42:CB104)</f>
        <v>112</v>
      </c>
      <c r="CC106" s="167" t="n">
        <f aca="false">SUM(CC42:CC104)</f>
        <v>1015</v>
      </c>
      <c r="CD106" s="167" t="n">
        <f aca="false">SUM(CD42:CD104)</f>
        <v>149</v>
      </c>
      <c r="CE106" s="167" t="n">
        <f aca="false">SUM(CE42:CE104)</f>
        <v>323</v>
      </c>
      <c r="CF106" s="167" t="n">
        <f aca="false">SUM(CF42:CF104)</f>
        <v>302</v>
      </c>
      <c r="CG106" s="167" t="n">
        <f aca="false">SUM(CG42:CG104)</f>
        <v>305</v>
      </c>
      <c r="CH106" s="167" t="n">
        <f aca="false">SUM(CH42:CH104)</f>
        <v>148</v>
      </c>
    </row>
    <row r="107" customFormat="false" ht="15.75" hidden="false" customHeight="true" outlineLevel="0" collapsed="false">
      <c r="A107" s="166"/>
      <c r="B107" s="166"/>
      <c r="C107" s="166"/>
      <c r="D107" s="166"/>
      <c r="E107" s="166"/>
      <c r="F107" s="166"/>
      <c r="G107" s="166"/>
      <c r="H107" s="166"/>
      <c r="I107" s="166"/>
      <c r="J107" s="166"/>
      <c r="K107" s="166"/>
      <c r="L107" s="166"/>
      <c r="M107" s="166"/>
      <c r="N107" s="166"/>
      <c r="O107" s="166"/>
      <c r="P107" s="166"/>
      <c r="Q107" s="166"/>
      <c r="R107" s="166"/>
      <c r="S107" s="166"/>
      <c r="T107" s="166"/>
      <c r="U107" s="166"/>
      <c r="V107" s="166"/>
      <c r="W107" s="166"/>
      <c r="X107" s="166"/>
      <c r="Y107" s="166"/>
      <c r="Z107" s="166"/>
      <c r="AA107" s="166"/>
      <c r="AB107" s="166"/>
      <c r="AC107" s="166"/>
      <c r="AD107" s="166"/>
      <c r="AE107" s="166"/>
      <c r="AF107" s="166"/>
      <c r="AG107" s="166"/>
      <c r="AH107" s="166"/>
      <c r="AI107" s="166"/>
      <c r="AJ107" s="166"/>
      <c r="AK107" s="166"/>
      <c r="AL107" s="166"/>
      <c r="AM107" s="166"/>
      <c r="AN107" s="166"/>
      <c r="AO107" s="166"/>
      <c r="AP107" s="166"/>
      <c r="AQ107" s="166"/>
      <c r="AR107" s="166"/>
      <c r="AS107" s="166"/>
      <c r="AT107" s="166"/>
      <c r="AU107" s="166"/>
      <c r="AV107" s="166"/>
      <c r="AW107" s="166"/>
      <c r="AX107" s="166"/>
      <c r="AY107" s="166"/>
      <c r="AZ107" s="166"/>
      <c r="BA107" s="166"/>
      <c r="BB107" s="166"/>
      <c r="BC107" s="166"/>
      <c r="BD107" s="166"/>
      <c r="BE107" s="166"/>
      <c r="BF107" s="166"/>
      <c r="BG107" s="166"/>
      <c r="BH107" s="166"/>
      <c r="BI107" s="166"/>
      <c r="BJ107" s="166"/>
      <c r="BK107" s="166"/>
      <c r="BL107" s="166"/>
      <c r="BM107" s="166"/>
      <c r="BN107" s="166"/>
      <c r="BO107" s="166"/>
      <c r="BP107" s="166"/>
      <c r="BQ107" s="166"/>
      <c r="BR107" s="166"/>
      <c r="BS107" s="166"/>
      <c r="BT107" s="166"/>
      <c r="BU107" s="166"/>
      <c r="BV107" s="166"/>
      <c r="BW107" s="166"/>
      <c r="BX107" s="166"/>
      <c r="BY107" s="166"/>
      <c r="BZ107" s="166"/>
      <c r="CA107" s="166"/>
      <c r="CB107" s="166"/>
      <c r="CC107" s="166"/>
      <c r="CD107" s="166"/>
      <c r="CE107" s="166"/>
      <c r="CF107" s="166"/>
      <c r="CG107" s="166"/>
      <c r="CH107" s="166"/>
    </row>
    <row r="108" customFormat="false" ht="15.75" hidden="false" customHeight="true" outlineLevel="0" collapsed="false">
      <c r="A108" s="166"/>
      <c r="B108" s="166"/>
      <c r="C108" s="166"/>
      <c r="D108" s="166"/>
      <c r="E108" s="166"/>
      <c r="F108" s="166"/>
      <c r="G108" s="166"/>
      <c r="H108" s="166"/>
      <c r="I108" s="166"/>
      <c r="J108" s="166"/>
      <c r="K108" s="166"/>
      <c r="L108" s="166"/>
      <c r="M108" s="166"/>
      <c r="N108" s="166"/>
      <c r="O108" s="166"/>
      <c r="P108" s="166"/>
      <c r="Q108" s="166"/>
      <c r="R108" s="166"/>
      <c r="S108" s="166"/>
      <c r="T108" s="166"/>
      <c r="U108" s="166"/>
      <c r="V108" s="166"/>
      <c r="W108" s="166"/>
      <c r="X108" s="166"/>
      <c r="Y108" s="166"/>
      <c r="Z108" s="166"/>
      <c r="AA108" s="166"/>
      <c r="AB108" s="166"/>
      <c r="AC108" s="166"/>
      <c r="AD108" s="166"/>
      <c r="AE108" s="166"/>
      <c r="AF108" s="166"/>
      <c r="AG108" s="166"/>
      <c r="AH108" s="166"/>
      <c r="AI108" s="166"/>
      <c r="AJ108" s="166"/>
      <c r="AK108" s="166"/>
      <c r="AL108" s="166"/>
      <c r="AM108" s="166"/>
      <c r="AN108" s="166"/>
      <c r="AO108" s="166"/>
      <c r="AP108" s="166"/>
      <c r="AQ108" s="166"/>
      <c r="AR108" s="166"/>
      <c r="AS108" s="166"/>
      <c r="AT108" s="166"/>
      <c r="AU108" s="166"/>
      <c r="AV108" s="166"/>
      <c r="AW108" s="166"/>
      <c r="AX108" s="166"/>
      <c r="AY108" s="166"/>
      <c r="AZ108" s="166"/>
      <c r="BA108" s="166"/>
      <c r="BB108" s="166"/>
      <c r="BC108" s="166"/>
      <c r="BD108" s="166"/>
      <c r="BE108" s="166"/>
      <c r="BF108" s="166"/>
      <c r="BG108" s="166"/>
      <c r="BH108" s="166"/>
      <c r="BI108" s="166"/>
      <c r="BJ108" s="166"/>
      <c r="BK108" s="166"/>
      <c r="BL108" s="166"/>
      <c r="BM108" s="166"/>
      <c r="BN108" s="166"/>
      <c r="BO108" s="166"/>
      <c r="BP108" s="166"/>
      <c r="BQ108" s="166"/>
      <c r="BR108" s="166"/>
      <c r="BS108" s="166"/>
      <c r="BT108" s="166"/>
      <c r="BU108" s="166"/>
      <c r="BV108" s="166"/>
      <c r="BW108" s="166"/>
      <c r="BX108" s="166"/>
      <c r="BY108" s="166"/>
      <c r="BZ108" s="166"/>
      <c r="CA108" s="166"/>
      <c r="CB108" s="166"/>
      <c r="CC108" s="166"/>
      <c r="CD108" s="166"/>
      <c r="CE108" s="166"/>
      <c r="CF108" s="166"/>
      <c r="CG108" s="166"/>
      <c r="CH108" s="166"/>
    </row>
    <row r="109" customFormat="false" ht="15.75" hidden="false" customHeight="true" outlineLevel="0" collapsed="false">
      <c r="A109" s="166"/>
      <c r="B109" s="166"/>
      <c r="C109" s="166"/>
      <c r="D109" s="166"/>
      <c r="E109" s="166"/>
      <c r="F109" s="166"/>
      <c r="G109" s="166"/>
      <c r="H109" s="166"/>
      <c r="I109" s="166"/>
      <c r="J109" s="166"/>
      <c r="K109" s="166"/>
      <c r="L109" s="166"/>
      <c r="M109" s="166"/>
      <c r="N109" s="166"/>
      <c r="O109" s="166"/>
      <c r="P109" s="166"/>
      <c r="Q109" s="166"/>
      <c r="R109" s="166"/>
      <c r="S109" s="166"/>
      <c r="T109" s="166"/>
      <c r="U109" s="166"/>
      <c r="V109" s="166"/>
      <c r="W109" s="166"/>
      <c r="X109" s="166"/>
      <c r="Y109" s="166"/>
      <c r="Z109" s="166"/>
      <c r="AA109" s="166"/>
      <c r="AB109" s="166"/>
      <c r="AC109" s="166"/>
      <c r="AD109" s="166"/>
      <c r="AE109" s="166"/>
      <c r="AF109" s="166"/>
      <c r="AG109" s="166"/>
      <c r="AH109" s="166"/>
      <c r="AI109" s="166"/>
      <c r="AJ109" s="166"/>
      <c r="AK109" s="166"/>
      <c r="AL109" s="166"/>
      <c r="AM109" s="166"/>
      <c r="AN109" s="166"/>
      <c r="AO109" s="166"/>
      <c r="AP109" s="166"/>
      <c r="AQ109" s="166"/>
      <c r="AR109" s="166"/>
      <c r="AS109" s="166"/>
      <c r="AT109" s="166"/>
      <c r="AU109" s="166"/>
      <c r="AV109" s="166"/>
      <c r="AW109" s="166"/>
      <c r="AX109" s="166"/>
      <c r="AY109" s="166"/>
      <c r="AZ109" s="166"/>
      <c r="BA109" s="166"/>
      <c r="BB109" s="166"/>
      <c r="BC109" s="166"/>
      <c r="BD109" s="166"/>
      <c r="BE109" s="166"/>
      <c r="BF109" s="166"/>
      <c r="BG109" s="166"/>
      <c r="BH109" s="166"/>
      <c r="BI109" s="166"/>
      <c r="BJ109" s="166"/>
      <c r="BK109" s="166"/>
      <c r="BL109" s="166"/>
      <c r="BM109" s="166"/>
      <c r="BN109" s="166"/>
      <c r="BO109" s="166"/>
      <c r="BP109" s="166"/>
      <c r="BQ109" s="166"/>
      <c r="BR109" s="166"/>
      <c r="BS109" s="166"/>
      <c r="BT109" s="166"/>
      <c r="BU109" s="166"/>
      <c r="BV109" s="166"/>
      <c r="BW109" s="166"/>
      <c r="BX109" s="166"/>
      <c r="BY109" s="166"/>
      <c r="BZ109" s="166"/>
      <c r="CA109" s="166"/>
      <c r="CB109" s="166"/>
      <c r="CC109" s="166"/>
      <c r="CD109" s="166"/>
      <c r="CE109" s="166"/>
      <c r="CF109" s="166"/>
      <c r="CG109" s="166"/>
      <c r="CH109" s="166"/>
    </row>
    <row r="110" customFormat="false" ht="15.75" hidden="false" customHeight="true" outlineLevel="0" collapsed="false">
      <c r="A110" s="166"/>
      <c r="B110" s="166"/>
      <c r="C110" s="166"/>
      <c r="D110" s="166"/>
      <c r="E110" s="166"/>
      <c r="F110" s="166"/>
      <c r="G110" s="166"/>
      <c r="H110" s="166"/>
      <c r="I110" s="166"/>
      <c r="J110" s="166"/>
      <c r="K110" s="166"/>
      <c r="L110" s="166"/>
      <c r="M110" s="166"/>
      <c r="N110" s="166"/>
      <c r="O110" s="166"/>
      <c r="P110" s="166"/>
      <c r="Q110" s="166"/>
      <c r="R110" s="166"/>
      <c r="S110" s="166"/>
      <c r="T110" s="166"/>
      <c r="U110" s="166"/>
      <c r="V110" s="166"/>
      <c r="W110" s="166"/>
      <c r="X110" s="166"/>
      <c r="Y110" s="166"/>
      <c r="Z110" s="166"/>
      <c r="AA110" s="166"/>
      <c r="AB110" s="166"/>
      <c r="AC110" s="166"/>
      <c r="AD110" s="166"/>
      <c r="AE110" s="166"/>
      <c r="AF110" s="166"/>
      <c r="AG110" s="166"/>
      <c r="AH110" s="166"/>
      <c r="AI110" s="166"/>
      <c r="AJ110" s="166"/>
      <c r="AK110" s="166"/>
      <c r="AL110" s="166"/>
      <c r="AM110" s="166"/>
      <c r="AN110" s="166"/>
      <c r="AO110" s="166"/>
      <c r="AP110" s="166"/>
      <c r="AQ110" s="166"/>
      <c r="AR110" s="166"/>
      <c r="AS110" s="166"/>
      <c r="AT110" s="166"/>
      <c r="AU110" s="166"/>
      <c r="AV110" s="166"/>
      <c r="AW110" s="166"/>
      <c r="AX110" s="166"/>
      <c r="AY110" s="166"/>
      <c r="AZ110" s="166"/>
      <c r="BA110" s="166"/>
      <c r="BB110" s="166"/>
      <c r="BC110" s="166"/>
      <c r="BD110" s="166"/>
      <c r="BE110" s="166"/>
      <c r="BF110" s="166"/>
      <c r="BG110" s="166"/>
      <c r="BH110" s="166"/>
      <c r="BI110" s="166"/>
      <c r="BJ110" s="166"/>
      <c r="BK110" s="166"/>
      <c r="BL110" s="166"/>
      <c r="BM110" s="166"/>
      <c r="BN110" s="166"/>
      <c r="BO110" s="166"/>
      <c r="BP110" s="166"/>
      <c r="BQ110" s="166"/>
      <c r="BR110" s="166"/>
      <c r="BS110" s="166"/>
      <c r="BT110" s="166"/>
      <c r="BU110" s="166"/>
      <c r="BV110" s="166"/>
      <c r="BW110" s="166"/>
      <c r="BX110" s="166"/>
      <c r="BY110" s="166"/>
      <c r="BZ110" s="166"/>
      <c r="CA110" s="166"/>
      <c r="CB110" s="166"/>
      <c r="CC110" s="166"/>
      <c r="CD110" s="166"/>
      <c r="CE110" s="166"/>
      <c r="CF110" s="166"/>
      <c r="CG110" s="166"/>
      <c r="CH110" s="166"/>
    </row>
    <row r="111" customFormat="false" ht="15.75" hidden="false" customHeight="true" outlineLevel="0" collapsed="false">
      <c r="A111" s="166"/>
      <c r="B111" s="166"/>
      <c r="C111" s="166"/>
      <c r="D111" s="166"/>
      <c r="E111" s="166"/>
      <c r="F111" s="166"/>
      <c r="G111" s="166"/>
      <c r="H111" s="166"/>
      <c r="I111" s="166"/>
      <c r="J111" s="166"/>
      <c r="K111" s="166"/>
      <c r="L111" s="166"/>
      <c r="M111" s="166"/>
      <c r="N111" s="166"/>
      <c r="O111" s="166"/>
      <c r="P111" s="166"/>
      <c r="Q111" s="166"/>
      <c r="R111" s="166"/>
      <c r="S111" s="166"/>
      <c r="T111" s="166"/>
      <c r="U111" s="166"/>
      <c r="V111" s="166"/>
      <c r="W111" s="166"/>
      <c r="X111" s="166"/>
      <c r="Y111" s="166"/>
      <c r="Z111" s="166"/>
      <c r="AA111" s="166"/>
      <c r="AB111" s="166"/>
      <c r="AC111" s="166"/>
      <c r="AD111" s="166"/>
      <c r="AE111" s="166"/>
      <c r="AF111" s="166"/>
      <c r="AG111" s="166"/>
      <c r="AH111" s="166"/>
      <c r="AI111" s="166"/>
      <c r="AJ111" s="166"/>
      <c r="AK111" s="166"/>
      <c r="AL111" s="166"/>
      <c r="AM111" s="166"/>
      <c r="AN111" s="166"/>
      <c r="AO111" s="166"/>
      <c r="AP111" s="166"/>
      <c r="AQ111" s="166"/>
      <c r="AR111" s="166"/>
      <c r="AS111" s="166"/>
      <c r="AT111" s="166"/>
      <c r="AU111" s="166"/>
      <c r="AV111" s="166"/>
      <c r="AW111" s="166"/>
      <c r="AX111" s="166"/>
      <c r="AY111" s="166"/>
      <c r="AZ111" s="166"/>
      <c r="BA111" s="166"/>
      <c r="BB111" s="166"/>
      <c r="BC111" s="166"/>
      <c r="BD111" s="166"/>
      <c r="BE111" s="166"/>
      <c r="BF111" s="166"/>
      <c r="BG111" s="166"/>
      <c r="BH111" s="166"/>
      <c r="BI111" s="166"/>
      <c r="BJ111" s="166"/>
      <c r="BK111" s="166"/>
      <c r="BL111" s="166"/>
      <c r="BM111" s="166"/>
      <c r="BN111" s="166"/>
      <c r="BO111" s="166"/>
      <c r="BP111" s="166"/>
      <c r="BQ111" s="166"/>
      <c r="BR111" s="166"/>
      <c r="BS111" s="166"/>
      <c r="BT111" s="166"/>
      <c r="BU111" s="166"/>
      <c r="BV111" s="166"/>
      <c r="BW111" s="166"/>
      <c r="BX111" s="166"/>
      <c r="BY111" s="166"/>
      <c r="BZ111" s="166"/>
      <c r="CA111" s="166"/>
      <c r="CB111" s="166"/>
      <c r="CC111" s="166"/>
      <c r="CD111" s="166"/>
      <c r="CE111" s="166"/>
      <c r="CF111" s="166"/>
      <c r="CG111" s="166"/>
      <c r="CH111" s="166"/>
    </row>
    <row r="112" customFormat="false" ht="15.75" hidden="false" customHeight="true" outlineLevel="0" collapsed="false">
      <c r="A112" s="166"/>
      <c r="B112" s="166"/>
      <c r="C112" s="166"/>
      <c r="D112" s="166"/>
      <c r="E112" s="166"/>
      <c r="F112" s="166"/>
      <c r="G112" s="166"/>
      <c r="H112" s="166"/>
      <c r="I112" s="166"/>
      <c r="J112" s="166"/>
      <c r="K112" s="166"/>
      <c r="L112" s="166"/>
      <c r="M112" s="166"/>
      <c r="N112" s="166"/>
      <c r="O112" s="166"/>
      <c r="P112" s="166"/>
      <c r="Q112" s="166"/>
      <c r="R112" s="166"/>
      <c r="S112" s="166"/>
      <c r="T112" s="166"/>
      <c r="U112" s="166"/>
      <c r="V112" s="166"/>
      <c r="W112" s="166"/>
      <c r="X112" s="166"/>
      <c r="Y112" s="166"/>
      <c r="Z112" s="166"/>
      <c r="AA112" s="166"/>
      <c r="AB112" s="166"/>
      <c r="AC112" s="166"/>
      <c r="AD112" s="166"/>
      <c r="AE112" s="166"/>
      <c r="AF112" s="166"/>
      <c r="AG112" s="166"/>
      <c r="AH112" s="166"/>
      <c r="AI112" s="166"/>
      <c r="AJ112" s="166"/>
      <c r="AK112" s="166"/>
      <c r="AL112" s="166"/>
      <c r="AM112" s="166"/>
      <c r="AN112" s="166"/>
      <c r="AO112" s="166"/>
      <c r="AP112" s="166"/>
      <c r="AQ112" s="166"/>
      <c r="AR112" s="166"/>
      <c r="AS112" s="166"/>
      <c r="AT112" s="166"/>
      <c r="AU112" s="166"/>
      <c r="AV112" s="166"/>
      <c r="AW112" s="166"/>
      <c r="AX112" s="166"/>
      <c r="AY112" s="166"/>
      <c r="AZ112" s="166"/>
      <c r="BA112" s="166"/>
      <c r="BB112" s="166"/>
      <c r="BC112" s="166"/>
      <c r="BD112" s="166"/>
      <c r="BE112" s="166"/>
      <c r="BF112" s="166"/>
      <c r="BG112" s="166"/>
      <c r="BH112" s="166"/>
      <c r="BI112" s="166"/>
      <c r="BJ112" s="166"/>
      <c r="BK112" s="166"/>
      <c r="BL112" s="166"/>
      <c r="BM112" s="166"/>
      <c r="BN112" s="166"/>
      <c r="BO112" s="166"/>
      <c r="BP112" s="166"/>
      <c r="BQ112" s="166"/>
      <c r="BR112" s="166"/>
      <c r="BS112" s="166"/>
      <c r="BT112" s="166"/>
      <c r="BU112" s="166"/>
      <c r="BV112" s="166"/>
      <c r="BW112" s="166"/>
      <c r="BX112" s="166"/>
      <c r="BY112" s="166"/>
      <c r="BZ112" s="166"/>
      <c r="CA112" s="166"/>
      <c r="CB112" s="166"/>
      <c r="CC112" s="166"/>
      <c r="CD112" s="166"/>
      <c r="CE112" s="166"/>
      <c r="CF112" s="166"/>
      <c r="CG112" s="166"/>
      <c r="CH112" s="166"/>
    </row>
    <row r="113" customFormat="false" ht="15.75" hidden="false" customHeight="true" outlineLevel="0" collapsed="false">
      <c r="A113" s="166"/>
      <c r="B113" s="166"/>
      <c r="C113" s="166"/>
      <c r="D113" s="166"/>
      <c r="E113" s="166"/>
      <c r="F113" s="166"/>
      <c r="G113" s="166"/>
      <c r="H113" s="166"/>
      <c r="I113" s="166"/>
      <c r="J113" s="166"/>
      <c r="K113" s="166"/>
      <c r="L113" s="166"/>
      <c r="M113" s="166"/>
      <c r="N113" s="166"/>
      <c r="O113" s="166"/>
      <c r="P113" s="166"/>
      <c r="Q113" s="166"/>
      <c r="R113" s="166"/>
      <c r="S113" s="166"/>
      <c r="T113" s="166"/>
      <c r="U113" s="166"/>
      <c r="V113" s="166"/>
      <c r="W113" s="166"/>
      <c r="X113" s="166"/>
      <c r="Y113" s="166"/>
      <c r="Z113" s="166"/>
      <c r="AA113" s="166"/>
      <c r="AB113" s="166"/>
      <c r="AC113" s="166"/>
      <c r="AD113" s="166"/>
      <c r="AE113" s="166"/>
      <c r="AF113" s="166"/>
      <c r="AG113" s="166"/>
      <c r="AH113" s="166"/>
      <c r="AI113" s="166"/>
      <c r="AJ113" s="166"/>
      <c r="AK113" s="166"/>
      <c r="AL113" s="166"/>
      <c r="AM113" s="166"/>
      <c r="AN113" s="166"/>
      <c r="AO113" s="166"/>
      <c r="AP113" s="166"/>
      <c r="AQ113" s="166"/>
      <c r="AR113" s="166"/>
      <c r="AS113" s="166"/>
      <c r="AT113" s="166"/>
      <c r="AU113" s="166"/>
      <c r="AV113" s="166"/>
      <c r="AW113" s="166"/>
      <c r="AX113" s="166"/>
      <c r="AY113" s="166"/>
      <c r="AZ113" s="166"/>
      <c r="BA113" s="166"/>
      <c r="BB113" s="166"/>
      <c r="BC113" s="166"/>
      <c r="BD113" s="166"/>
      <c r="BE113" s="166"/>
      <c r="BF113" s="166"/>
      <c r="BG113" s="166"/>
      <c r="BH113" s="166"/>
      <c r="BI113" s="166"/>
      <c r="BJ113" s="166"/>
      <c r="BK113" s="166"/>
      <c r="BL113" s="166"/>
      <c r="BM113" s="166"/>
      <c r="BN113" s="166"/>
      <c r="BO113" s="166"/>
      <c r="BP113" s="166"/>
      <c r="BQ113" s="166"/>
      <c r="BR113" s="166"/>
      <c r="BS113" s="166"/>
      <c r="BT113" s="166"/>
      <c r="BU113" s="166"/>
      <c r="BV113" s="166"/>
      <c r="BW113" s="166"/>
      <c r="BX113" s="166"/>
      <c r="BY113" s="166"/>
      <c r="BZ113" s="166"/>
      <c r="CA113" s="166"/>
      <c r="CB113" s="166"/>
      <c r="CC113" s="166"/>
      <c r="CD113" s="166"/>
      <c r="CE113" s="166"/>
      <c r="CF113" s="166"/>
      <c r="CG113" s="166"/>
      <c r="CH113" s="166"/>
    </row>
    <row r="114" customFormat="false" ht="15.75" hidden="false" customHeight="true" outlineLevel="0" collapsed="false">
      <c r="A114" s="166"/>
      <c r="B114" s="166"/>
      <c r="C114" s="166"/>
      <c r="D114" s="166"/>
      <c r="E114" s="166"/>
      <c r="F114" s="166"/>
      <c r="G114" s="166"/>
      <c r="H114" s="166"/>
      <c r="I114" s="166"/>
      <c r="J114" s="166"/>
      <c r="K114" s="166"/>
      <c r="L114" s="166"/>
      <c r="M114" s="166"/>
      <c r="N114" s="166"/>
      <c r="O114" s="166"/>
      <c r="P114" s="166"/>
      <c r="Q114" s="166"/>
      <c r="R114" s="166"/>
      <c r="S114" s="166"/>
      <c r="T114" s="166"/>
      <c r="U114" s="166"/>
      <c r="V114" s="166"/>
      <c r="W114" s="166"/>
      <c r="X114" s="166"/>
      <c r="Y114" s="166"/>
      <c r="Z114" s="166"/>
      <c r="AA114" s="166"/>
      <c r="AB114" s="166"/>
      <c r="AC114" s="166"/>
      <c r="AD114" s="166"/>
      <c r="AE114" s="166"/>
      <c r="AF114" s="166"/>
      <c r="AG114" s="166"/>
      <c r="AH114" s="166"/>
      <c r="AI114" s="166"/>
      <c r="AJ114" s="166"/>
      <c r="AK114" s="166"/>
      <c r="AL114" s="166"/>
      <c r="AM114" s="166"/>
      <c r="AN114" s="166"/>
      <c r="AO114" s="166"/>
      <c r="AP114" s="166"/>
      <c r="AQ114" s="166"/>
      <c r="AR114" s="166"/>
      <c r="AS114" s="166"/>
      <c r="AT114" s="166"/>
      <c r="AU114" s="166"/>
      <c r="AV114" s="166"/>
      <c r="AW114" s="166"/>
      <c r="AX114" s="166"/>
      <c r="AY114" s="166"/>
      <c r="AZ114" s="166"/>
      <c r="BA114" s="166"/>
      <c r="BB114" s="166"/>
      <c r="BC114" s="166"/>
      <c r="BD114" s="166"/>
      <c r="BE114" s="166"/>
      <c r="BF114" s="166"/>
      <c r="BG114" s="166"/>
      <c r="BH114" s="166"/>
      <c r="BI114" s="166"/>
      <c r="BJ114" s="166"/>
      <c r="BK114" s="166"/>
      <c r="BL114" s="166"/>
      <c r="BM114" s="166"/>
      <c r="BN114" s="166"/>
      <c r="BO114" s="166"/>
      <c r="BP114" s="166"/>
      <c r="BQ114" s="166"/>
      <c r="BR114" s="166"/>
      <c r="BS114" s="166"/>
      <c r="BT114" s="166"/>
      <c r="BU114" s="166"/>
      <c r="BV114" s="166"/>
      <c r="BW114" s="166"/>
      <c r="BX114" s="166"/>
      <c r="BY114" s="166"/>
      <c r="BZ114" s="166"/>
      <c r="CA114" s="166"/>
      <c r="CB114" s="166"/>
      <c r="CC114" s="166"/>
      <c r="CD114" s="166"/>
      <c r="CE114" s="166"/>
      <c r="CF114" s="166"/>
      <c r="CG114" s="166"/>
      <c r="CH114" s="166"/>
    </row>
    <row r="115" customFormat="false" ht="14.4" hidden="false" customHeight="false" outlineLevel="0" collapsed="false">
      <c r="A115" s="166"/>
      <c r="B115" s="166"/>
      <c r="C115" s="166"/>
      <c r="D115" s="166"/>
      <c r="E115" s="166"/>
      <c r="F115" s="166"/>
      <c r="G115" s="166"/>
      <c r="H115" s="166"/>
      <c r="I115" s="166"/>
      <c r="J115" s="166"/>
      <c r="K115" s="166"/>
      <c r="L115" s="166"/>
      <c r="M115" s="166"/>
      <c r="N115" s="166"/>
      <c r="O115" s="166"/>
      <c r="P115" s="166"/>
      <c r="Q115" s="166"/>
      <c r="R115" s="166"/>
      <c r="S115" s="166"/>
      <c r="T115" s="166"/>
      <c r="U115" s="166"/>
      <c r="V115" s="166"/>
      <c r="W115" s="166"/>
      <c r="X115" s="166"/>
      <c r="Y115" s="166"/>
      <c r="Z115" s="166"/>
      <c r="AA115" s="166"/>
      <c r="AB115" s="166"/>
      <c r="AC115" s="166"/>
      <c r="AD115" s="166"/>
      <c r="AE115" s="166"/>
      <c r="AF115" s="166"/>
      <c r="AG115" s="166"/>
      <c r="AH115" s="166"/>
      <c r="AI115" s="166"/>
      <c r="AJ115" s="166"/>
      <c r="AK115" s="166"/>
      <c r="AL115" s="166"/>
      <c r="AM115" s="166"/>
      <c r="AN115" s="166"/>
      <c r="AO115" s="166"/>
      <c r="AP115" s="166"/>
      <c r="AQ115" s="166"/>
      <c r="AR115" s="166"/>
      <c r="AS115" s="166"/>
      <c r="AT115" s="166"/>
      <c r="AU115" s="166"/>
      <c r="AV115" s="166"/>
      <c r="AW115" s="166"/>
      <c r="AX115" s="166"/>
      <c r="AY115" s="166"/>
      <c r="AZ115" s="166"/>
      <c r="BA115" s="166"/>
      <c r="BB115" s="166"/>
      <c r="BC115" s="166"/>
      <c r="BD115" s="166"/>
      <c r="BE115" s="166"/>
      <c r="BF115" s="166"/>
      <c r="BG115" s="166"/>
      <c r="BH115" s="166"/>
      <c r="BI115" s="166"/>
      <c r="BJ115" s="166"/>
      <c r="BK115" s="166"/>
      <c r="BL115" s="166"/>
      <c r="BM115" s="166"/>
      <c r="BN115" s="166"/>
      <c r="BO115" s="166"/>
      <c r="BP115" s="166"/>
      <c r="BQ115" s="166"/>
      <c r="BR115" s="166"/>
      <c r="BS115" s="166"/>
      <c r="BT115" s="166"/>
      <c r="BU115" s="166"/>
      <c r="BV115" s="166"/>
      <c r="BW115" s="166"/>
      <c r="BX115" s="166"/>
      <c r="BY115" s="166"/>
      <c r="BZ115" s="166"/>
      <c r="CA115" s="166"/>
      <c r="CB115" s="166"/>
      <c r="CC115" s="166"/>
      <c r="CD115" s="166"/>
      <c r="CE115" s="166"/>
      <c r="CF115" s="166"/>
      <c r="CG115" s="166"/>
      <c r="CH115" s="166"/>
    </row>
    <row r="116" customFormat="false" ht="15.75" hidden="false" customHeight="true" outlineLevel="0" collapsed="false">
      <c r="A116" s="166"/>
      <c r="B116" s="166"/>
      <c r="C116" s="166"/>
      <c r="D116" s="166"/>
      <c r="E116" s="166"/>
      <c r="F116" s="166"/>
      <c r="G116" s="166"/>
      <c r="H116" s="166"/>
      <c r="I116" s="166"/>
      <c r="J116" s="166"/>
      <c r="K116" s="166"/>
      <c r="L116" s="166"/>
      <c r="M116" s="166"/>
      <c r="N116" s="166"/>
      <c r="O116" s="166"/>
      <c r="P116" s="166"/>
      <c r="Q116" s="166"/>
      <c r="R116" s="166"/>
      <c r="S116" s="166"/>
      <c r="T116" s="166"/>
      <c r="U116" s="166"/>
      <c r="V116" s="166"/>
      <c r="W116" s="166"/>
      <c r="X116" s="166"/>
      <c r="Y116" s="166"/>
      <c r="Z116" s="166"/>
      <c r="AA116" s="166"/>
      <c r="AB116" s="166"/>
      <c r="AC116" s="166"/>
      <c r="AD116" s="166"/>
      <c r="AE116" s="166"/>
      <c r="AF116" s="166"/>
      <c r="AG116" s="166"/>
      <c r="AH116" s="166"/>
      <c r="AI116" s="166"/>
      <c r="AJ116" s="166"/>
      <c r="AK116" s="166"/>
      <c r="AL116" s="166"/>
      <c r="AM116" s="166"/>
      <c r="AN116" s="166"/>
      <c r="AO116" s="166"/>
      <c r="AP116" s="166"/>
      <c r="AQ116" s="166"/>
      <c r="AR116" s="166"/>
      <c r="AS116" s="166"/>
      <c r="AT116" s="166"/>
      <c r="AU116" s="166"/>
      <c r="AV116" s="166"/>
      <c r="AW116" s="166"/>
      <c r="AX116" s="166"/>
      <c r="AY116" s="166"/>
      <c r="AZ116" s="166"/>
      <c r="BA116" s="166"/>
      <c r="BB116" s="166"/>
      <c r="BC116" s="166"/>
      <c r="BD116" s="166"/>
      <c r="BE116" s="166"/>
      <c r="BF116" s="166"/>
      <c r="BG116" s="166"/>
      <c r="BH116" s="166"/>
      <c r="BI116" s="166"/>
      <c r="BJ116" s="166"/>
      <c r="BK116" s="166"/>
      <c r="BL116" s="166"/>
      <c r="BM116" s="166"/>
      <c r="BN116" s="166"/>
      <c r="BO116" s="166"/>
      <c r="BP116" s="166"/>
      <c r="BQ116" s="166"/>
      <c r="BR116" s="166"/>
      <c r="BS116" s="166"/>
      <c r="BT116" s="166"/>
      <c r="BU116" s="166"/>
      <c r="BV116" s="166"/>
      <c r="BW116" s="166"/>
      <c r="BX116" s="166"/>
      <c r="BY116" s="166"/>
      <c r="BZ116" s="166"/>
      <c r="CA116" s="166"/>
      <c r="CB116" s="166"/>
      <c r="CC116" s="166"/>
      <c r="CD116" s="166"/>
      <c r="CE116" s="166"/>
      <c r="CF116" s="166"/>
      <c r="CG116" s="166"/>
      <c r="CH116" s="166"/>
    </row>
    <row r="117" customFormat="false" ht="15.75" hidden="false" customHeight="true" outlineLevel="0" collapsed="false">
      <c r="A117" s="166"/>
      <c r="B117" s="166"/>
      <c r="C117" s="166"/>
      <c r="D117" s="166"/>
      <c r="E117" s="166"/>
      <c r="F117" s="166"/>
      <c r="G117" s="166"/>
      <c r="H117" s="166"/>
      <c r="I117" s="166"/>
      <c r="J117" s="166"/>
      <c r="K117" s="166"/>
      <c r="L117" s="166"/>
      <c r="M117" s="166"/>
      <c r="N117" s="166"/>
      <c r="O117" s="166"/>
      <c r="P117" s="166"/>
      <c r="Q117" s="166"/>
      <c r="R117" s="166"/>
      <c r="S117" s="166"/>
      <c r="T117" s="166"/>
      <c r="U117" s="166"/>
      <c r="V117" s="166"/>
      <c r="W117" s="166"/>
      <c r="X117" s="166"/>
      <c r="Y117" s="166"/>
      <c r="Z117" s="166"/>
      <c r="AA117" s="166"/>
      <c r="AB117" s="166"/>
      <c r="AC117" s="166"/>
      <c r="AD117" s="166"/>
      <c r="AE117" s="166"/>
      <c r="AF117" s="166"/>
      <c r="AG117" s="166"/>
      <c r="AH117" s="166"/>
      <c r="AI117" s="166"/>
      <c r="AJ117" s="166"/>
      <c r="AK117" s="166"/>
      <c r="AL117" s="166"/>
      <c r="AM117" s="166"/>
      <c r="AN117" s="166"/>
      <c r="AO117" s="166"/>
      <c r="AP117" s="166"/>
      <c r="AQ117" s="166"/>
      <c r="AR117" s="166"/>
      <c r="AS117" s="166"/>
      <c r="AT117" s="166"/>
      <c r="AU117" s="166"/>
      <c r="AV117" s="166"/>
      <c r="AW117" s="166"/>
      <c r="AX117" s="166"/>
      <c r="AY117" s="166"/>
      <c r="AZ117" s="166"/>
      <c r="BA117" s="166"/>
      <c r="BB117" s="166"/>
      <c r="BC117" s="166"/>
      <c r="BD117" s="166"/>
      <c r="BE117" s="166"/>
      <c r="BF117" s="166"/>
      <c r="BG117" s="166"/>
      <c r="BH117" s="166"/>
      <c r="BI117" s="166"/>
      <c r="BJ117" s="166"/>
      <c r="BK117" s="166"/>
      <c r="BL117" s="166"/>
      <c r="BM117" s="166"/>
      <c r="BN117" s="166"/>
      <c r="BO117" s="166"/>
      <c r="BP117" s="166"/>
      <c r="BQ117" s="166"/>
      <c r="BR117" s="166"/>
      <c r="BS117" s="166"/>
      <c r="BT117" s="166"/>
      <c r="BU117" s="166"/>
      <c r="BV117" s="166"/>
      <c r="BW117" s="166"/>
      <c r="BX117" s="166"/>
      <c r="BY117" s="166"/>
      <c r="BZ117" s="166"/>
      <c r="CA117" s="166"/>
      <c r="CB117" s="166"/>
      <c r="CC117" s="166"/>
      <c r="CD117" s="166"/>
      <c r="CE117" s="166"/>
      <c r="CF117" s="166"/>
      <c r="CG117" s="166"/>
      <c r="CH117" s="166"/>
    </row>
    <row r="118" customFormat="false" ht="15.75" hidden="false" customHeight="true" outlineLevel="0" collapsed="false">
      <c r="A118" s="166"/>
      <c r="B118" s="166"/>
      <c r="C118" s="166" t="s">
        <v>994</v>
      </c>
      <c r="D118" s="166" t="s">
        <v>995</v>
      </c>
      <c r="E118" s="166" t="s">
        <v>996</v>
      </c>
      <c r="F118" s="166" t="s">
        <v>997</v>
      </c>
      <c r="G118" s="166"/>
      <c r="H118" s="166"/>
      <c r="I118" s="166"/>
      <c r="J118" s="166"/>
      <c r="K118" s="166"/>
      <c r="L118" s="166"/>
      <c r="M118" s="166"/>
      <c r="N118" s="166"/>
      <c r="O118" s="166"/>
      <c r="P118" s="166"/>
      <c r="Q118" s="166"/>
      <c r="R118" s="166"/>
      <c r="S118" s="166"/>
      <c r="T118" s="166"/>
      <c r="U118" s="166"/>
      <c r="V118" s="166"/>
      <c r="W118" s="166"/>
      <c r="X118" s="166"/>
      <c r="Y118" s="166"/>
      <c r="Z118" s="166"/>
      <c r="AA118" s="166"/>
      <c r="AB118" s="166"/>
      <c r="AC118" s="166"/>
      <c r="AD118" s="166"/>
      <c r="AE118" s="166"/>
      <c r="AF118" s="166"/>
      <c r="AG118" s="166"/>
      <c r="AH118" s="166"/>
      <c r="AI118" s="166"/>
      <c r="AJ118" s="166"/>
      <c r="AK118" s="166"/>
      <c r="AL118" s="166"/>
      <c r="AM118" s="166"/>
      <c r="AN118" s="166"/>
      <c r="AO118" s="166"/>
      <c r="AP118" s="166"/>
      <c r="AQ118" s="166"/>
      <c r="AR118" s="166"/>
      <c r="AS118" s="166"/>
      <c r="AT118" s="166"/>
      <c r="AU118" s="166"/>
      <c r="AV118" s="166"/>
      <c r="AW118" s="166"/>
      <c r="AX118" s="166"/>
      <c r="AY118" s="166"/>
      <c r="AZ118" s="166"/>
      <c r="BA118" s="166"/>
      <c r="BB118" s="166"/>
      <c r="BC118" s="166"/>
      <c r="BD118" s="166"/>
      <c r="BE118" s="166"/>
      <c r="BF118" s="166"/>
      <c r="BG118" s="166"/>
      <c r="BH118" s="166"/>
      <c r="BI118" s="166"/>
      <c r="BJ118" s="166"/>
      <c r="BK118" s="166"/>
      <c r="BL118" s="166"/>
      <c r="BM118" s="166"/>
      <c r="BN118" s="166"/>
      <c r="BO118" s="166"/>
      <c r="BP118" s="166"/>
      <c r="BQ118" s="166"/>
      <c r="BR118" s="166"/>
      <c r="BS118" s="166"/>
      <c r="BT118" s="166"/>
      <c r="BU118" s="166"/>
      <c r="BV118" s="166"/>
      <c r="BW118" s="166"/>
      <c r="BX118" s="166"/>
      <c r="BY118" s="166"/>
      <c r="BZ118" s="166"/>
      <c r="CA118" s="166"/>
      <c r="CB118" s="166"/>
      <c r="CC118" s="166"/>
      <c r="CD118" s="166"/>
      <c r="CE118" s="166"/>
      <c r="CF118" s="166"/>
      <c r="CG118" s="166"/>
      <c r="CH118" s="166"/>
    </row>
    <row r="119" customFormat="false" ht="15.75" hidden="false" customHeight="true" outlineLevel="0" collapsed="false">
      <c r="A119" s="166"/>
      <c r="B119" s="166" t="s">
        <v>776</v>
      </c>
      <c r="C119" s="166" t="n">
        <v>31</v>
      </c>
      <c r="D119" s="166"/>
      <c r="E119" s="166"/>
      <c r="F119" s="166"/>
      <c r="G119" s="166" t="n">
        <v>31</v>
      </c>
      <c r="H119" s="166" t="n">
        <f aca="false">SUM(C119:F119)</f>
        <v>31</v>
      </c>
      <c r="I119" s="166" t="n">
        <f aca="false">H119-G119</f>
        <v>0</v>
      </c>
      <c r="J119" s="166"/>
      <c r="K119" s="166"/>
      <c r="L119" s="166"/>
      <c r="M119" s="166"/>
      <c r="N119" s="166"/>
      <c r="O119" s="166"/>
      <c r="P119" s="166"/>
      <c r="Q119" s="166"/>
      <c r="R119" s="166"/>
      <c r="S119" s="166"/>
      <c r="T119" s="166"/>
      <c r="U119" s="166"/>
      <c r="V119" s="166"/>
      <c r="W119" s="166"/>
      <c r="X119" s="166"/>
      <c r="Y119" s="166"/>
      <c r="Z119" s="166"/>
      <c r="AA119" s="166"/>
      <c r="AB119" s="166"/>
      <c r="AC119" s="166"/>
      <c r="AD119" s="166"/>
      <c r="AE119" s="166"/>
      <c r="AF119" s="166"/>
      <c r="AG119" s="166"/>
      <c r="AH119" s="166"/>
      <c r="AI119" s="166"/>
      <c r="AJ119" s="166"/>
      <c r="AK119" s="166"/>
      <c r="AL119" s="166"/>
      <c r="AM119" s="166"/>
      <c r="AN119" s="166"/>
      <c r="AO119" s="166"/>
      <c r="AP119" s="166"/>
      <c r="AQ119" s="166"/>
      <c r="AR119" s="166"/>
      <c r="AS119" s="166"/>
      <c r="AT119" s="166"/>
      <c r="AU119" s="166"/>
      <c r="AV119" s="166"/>
      <c r="AW119" s="166"/>
      <c r="AX119" s="166"/>
      <c r="AY119" s="166"/>
      <c r="AZ119" s="166"/>
      <c r="BA119" s="166"/>
      <c r="BB119" s="166"/>
      <c r="BC119" s="166"/>
      <c r="BD119" s="166"/>
      <c r="BE119" s="166"/>
      <c r="BF119" s="166"/>
      <c r="BG119" s="166"/>
      <c r="BH119" s="166"/>
      <c r="BI119" s="166"/>
      <c r="BJ119" s="166"/>
      <c r="BK119" s="166"/>
      <c r="BL119" s="166"/>
      <c r="BM119" s="166"/>
      <c r="BN119" s="166"/>
      <c r="BO119" s="166"/>
      <c r="BP119" s="166"/>
      <c r="BQ119" s="166"/>
      <c r="BR119" s="166"/>
      <c r="BS119" s="166"/>
      <c r="BT119" s="166"/>
      <c r="BU119" s="166"/>
      <c r="BV119" s="166"/>
      <c r="BW119" s="166"/>
      <c r="BX119" s="166"/>
      <c r="BY119" s="166"/>
      <c r="BZ119" s="166"/>
      <c r="CA119" s="166"/>
      <c r="CB119" s="166"/>
      <c r="CC119" s="166"/>
      <c r="CD119" s="166"/>
      <c r="CE119" s="166"/>
      <c r="CF119" s="166"/>
      <c r="CG119" s="166"/>
      <c r="CH119" s="166"/>
    </row>
    <row r="120" customFormat="false" ht="15.75" hidden="false" customHeight="true" outlineLevel="0" collapsed="false">
      <c r="A120" s="166"/>
      <c r="B120" s="166" t="s">
        <v>781</v>
      </c>
      <c r="C120" s="166" t="n">
        <v>13</v>
      </c>
      <c r="D120" s="166"/>
      <c r="E120" s="166" t="n">
        <v>1</v>
      </c>
      <c r="F120" s="166"/>
      <c r="G120" s="166" t="n">
        <v>14</v>
      </c>
      <c r="H120" s="166" t="n">
        <f aca="false">SUM(C120:F120)</f>
        <v>14</v>
      </c>
      <c r="I120" s="166" t="n">
        <f aca="false">H120-G120</f>
        <v>0</v>
      </c>
      <c r="J120" s="166"/>
      <c r="K120" s="166"/>
      <c r="L120" s="166"/>
      <c r="M120" s="166"/>
      <c r="N120" s="166"/>
      <c r="O120" s="166"/>
      <c r="P120" s="166"/>
      <c r="Q120" s="166"/>
      <c r="R120" s="166"/>
      <c r="S120" s="166"/>
      <c r="T120" s="166"/>
      <c r="U120" s="166"/>
      <c r="V120" s="166"/>
      <c r="W120" s="166"/>
      <c r="X120" s="166"/>
      <c r="Y120" s="166"/>
      <c r="Z120" s="166"/>
      <c r="AA120" s="166"/>
      <c r="AB120" s="166"/>
      <c r="AC120" s="166"/>
      <c r="AD120" s="166"/>
      <c r="AE120" s="166"/>
      <c r="AF120" s="166"/>
      <c r="AG120" s="166"/>
      <c r="AH120" s="166"/>
      <c r="AI120" s="166"/>
      <c r="AJ120" s="166"/>
      <c r="AK120" s="166"/>
      <c r="AL120" s="166"/>
      <c r="AM120" s="166"/>
      <c r="AN120" s="166"/>
      <c r="AO120" s="166"/>
      <c r="AP120" s="166"/>
      <c r="AQ120" s="166"/>
      <c r="AR120" s="166"/>
      <c r="AS120" s="166"/>
      <c r="AT120" s="166"/>
      <c r="AU120" s="166"/>
      <c r="AV120" s="166"/>
      <c r="AW120" s="166"/>
      <c r="AX120" s="166"/>
      <c r="AY120" s="166"/>
      <c r="AZ120" s="166"/>
      <c r="BA120" s="166"/>
      <c r="BB120" s="166"/>
      <c r="BC120" s="166"/>
      <c r="BD120" s="166"/>
      <c r="BE120" s="166"/>
      <c r="BF120" s="166"/>
      <c r="BG120" s="166"/>
      <c r="BH120" s="166"/>
      <c r="BI120" s="166"/>
      <c r="BJ120" s="166"/>
      <c r="BK120" s="166"/>
      <c r="BL120" s="166"/>
      <c r="BM120" s="166"/>
      <c r="BN120" s="166"/>
      <c r="BO120" s="166"/>
      <c r="BP120" s="166"/>
      <c r="BQ120" s="166"/>
      <c r="BR120" s="166"/>
      <c r="BS120" s="166"/>
      <c r="BT120" s="166"/>
      <c r="BU120" s="166"/>
      <c r="BV120" s="166"/>
      <c r="BW120" s="166"/>
      <c r="BX120" s="166"/>
      <c r="BY120" s="166"/>
      <c r="BZ120" s="166"/>
      <c r="CA120" s="166"/>
      <c r="CB120" s="166"/>
      <c r="CC120" s="166"/>
      <c r="CD120" s="166"/>
      <c r="CE120" s="166"/>
      <c r="CF120" s="166"/>
      <c r="CG120" s="166"/>
      <c r="CH120" s="166"/>
    </row>
    <row r="121" customFormat="false" ht="15.75" hidden="false" customHeight="true" outlineLevel="0" collapsed="false">
      <c r="A121" s="166"/>
      <c r="B121" s="166" t="s">
        <v>815</v>
      </c>
      <c r="C121" s="166" t="n">
        <v>1</v>
      </c>
      <c r="D121" s="166"/>
      <c r="E121" s="166" t="n">
        <v>16</v>
      </c>
      <c r="F121" s="166"/>
      <c r="G121" s="166" t="n">
        <v>17</v>
      </c>
      <c r="H121" s="166" t="n">
        <f aca="false">SUM(C121:F121)</f>
        <v>17</v>
      </c>
      <c r="I121" s="166" t="n">
        <f aca="false">H121-G121</f>
        <v>0</v>
      </c>
      <c r="J121" s="166"/>
      <c r="K121" s="166"/>
      <c r="L121" s="166"/>
      <c r="M121" s="166"/>
      <c r="N121" s="166"/>
      <c r="O121" s="166"/>
      <c r="P121" s="166"/>
      <c r="Q121" s="166"/>
      <c r="R121" s="166"/>
      <c r="S121" s="166"/>
      <c r="T121" s="166"/>
      <c r="U121" s="166"/>
      <c r="V121" s="166"/>
      <c r="W121" s="166"/>
      <c r="X121" s="166"/>
      <c r="Y121" s="166"/>
      <c r="Z121" s="166"/>
      <c r="AA121" s="166"/>
      <c r="AB121" s="166"/>
      <c r="AC121" s="166"/>
      <c r="AD121" s="166"/>
      <c r="AE121" s="166"/>
      <c r="AF121" s="166"/>
      <c r="AG121" s="166"/>
      <c r="AH121" s="166"/>
      <c r="AI121" s="166"/>
      <c r="AJ121" s="166"/>
      <c r="AK121" s="166"/>
      <c r="AL121" s="166"/>
      <c r="AM121" s="166"/>
      <c r="AN121" s="166"/>
      <c r="AO121" s="166"/>
      <c r="AP121" s="166"/>
      <c r="AQ121" s="166"/>
      <c r="AR121" s="166"/>
      <c r="AS121" s="166"/>
      <c r="AT121" s="166"/>
      <c r="AU121" s="166"/>
      <c r="AV121" s="166"/>
      <c r="AW121" s="166"/>
      <c r="AX121" s="166"/>
      <c r="AY121" s="166"/>
      <c r="AZ121" s="166"/>
      <c r="BA121" s="166"/>
      <c r="BB121" s="166"/>
      <c r="BC121" s="166"/>
      <c r="BD121" s="166"/>
      <c r="BE121" s="166"/>
      <c r="BF121" s="166"/>
      <c r="BG121" s="166"/>
      <c r="BH121" s="166"/>
      <c r="BI121" s="166"/>
      <c r="BJ121" s="166"/>
      <c r="BK121" s="166"/>
      <c r="BL121" s="166"/>
      <c r="BM121" s="166"/>
      <c r="BN121" s="166"/>
      <c r="BO121" s="166"/>
      <c r="BP121" s="166"/>
      <c r="BQ121" s="166"/>
      <c r="BR121" s="166"/>
      <c r="BS121" s="166"/>
      <c r="BT121" s="166"/>
      <c r="BU121" s="166"/>
      <c r="BV121" s="166"/>
      <c r="BW121" s="166"/>
      <c r="BX121" s="166"/>
      <c r="BY121" s="166"/>
      <c r="BZ121" s="166"/>
      <c r="CA121" s="166"/>
      <c r="CB121" s="166"/>
      <c r="CC121" s="166"/>
      <c r="CD121" s="166"/>
      <c r="CE121" s="166"/>
      <c r="CF121" s="166"/>
      <c r="CG121" s="166"/>
      <c r="CH121" s="166"/>
    </row>
    <row r="122" customFormat="false" ht="15.75" hidden="false" customHeight="true" outlineLevel="0" collapsed="false">
      <c r="A122" s="166"/>
      <c r="B122" s="166" t="s">
        <v>876</v>
      </c>
      <c r="C122" s="166"/>
      <c r="D122" s="166"/>
      <c r="E122" s="166" t="n">
        <v>1</v>
      </c>
      <c r="F122" s="166"/>
      <c r="G122" s="166" t="n">
        <v>1</v>
      </c>
      <c r="H122" s="166" t="n">
        <f aca="false">SUM(C122:F122)</f>
        <v>1</v>
      </c>
      <c r="I122" s="166" t="n">
        <f aca="false">H122-G122</f>
        <v>0</v>
      </c>
      <c r="J122" s="166"/>
      <c r="K122" s="166"/>
      <c r="L122" s="166"/>
      <c r="M122" s="166"/>
      <c r="N122" s="166"/>
      <c r="O122" s="166"/>
      <c r="P122" s="166"/>
      <c r="Q122" s="166"/>
      <c r="R122" s="166"/>
      <c r="S122" s="166"/>
      <c r="T122" s="166"/>
      <c r="U122" s="166"/>
      <c r="V122" s="166"/>
      <c r="W122" s="166"/>
      <c r="X122" s="166"/>
      <c r="Y122" s="166"/>
      <c r="Z122" s="166"/>
      <c r="AA122" s="166"/>
      <c r="AB122" s="166"/>
      <c r="AC122" s="166"/>
      <c r="AD122" s="166"/>
      <c r="AE122" s="166"/>
      <c r="AF122" s="166"/>
      <c r="AG122" s="166"/>
      <c r="AH122" s="166"/>
      <c r="AI122" s="166"/>
      <c r="AJ122" s="166"/>
      <c r="AK122" s="166"/>
      <c r="AL122" s="166"/>
      <c r="AM122" s="166"/>
      <c r="AN122" s="166"/>
      <c r="AO122" s="166"/>
      <c r="AP122" s="166"/>
      <c r="AQ122" s="166"/>
      <c r="AR122" s="166"/>
      <c r="AS122" s="166"/>
      <c r="AT122" s="166"/>
      <c r="AU122" s="166"/>
      <c r="AV122" s="166"/>
      <c r="AW122" s="166"/>
      <c r="AX122" s="166"/>
      <c r="AY122" s="166"/>
      <c r="AZ122" s="166"/>
      <c r="BA122" s="166"/>
      <c r="BB122" s="166"/>
      <c r="BC122" s="166"/>
      <c r="BD122" s="166"/>
      <c r="BE122" s="166"/>
      <c r="BF122" s="166"/>
      <c r="BG122" s="166"/>
      <c r="BH122" s="166"/>
      <c r="BI122" s="166"/>
      <c r="BJ122" s="166"/>
      <c r="BK122" s="166"/>
      <c r="BL122" s="166"/>
      <c r="BM122" s="166"/>
      <c r="BN122" s="166"/>
      <c r="BO122" s="166"/>
      <c r="BP122" s="166"/>
      <c r="BQ122" s="166"/>
      <c r="BR122" s="166"/>
      <c r="BS122" s="166"/>
      <c r="BT122" s="166"/>
      <c r="BU122" s="166"/>
      <c r="BV122" s="166"/>
      <c r="BW122" s="166"/>
      <c r="BX122" s="166"/>
      <c r="BY122" s="166"/>
      <c r="BZ122" s="166"/>
      <c r="CA122" s="166"/>
      <c r="CB122" s="166"/>
      <c r="CC122" s="166"/>
      <c r="CD122" s="166"/>
      <c r="CE122" s="166"/>
      <c r="CF122" s="166"/>
      <c r="CG122" s="166"/>
      <c r="CH122" s="166"/>
    </row>
    <row r="123" customFormat="false" ht="15.75" hidden="false" customHeight="true" outlineLevel="0" collapsed="false">
      <c r="A123" s="166"/>
      <c r="B123" s="166" t="s">
        <v>785</v>
      </c>
      <c r="C123" s="166"/>
      <c r="D123" s="166" t="n">
        <v>2</v>
      </c>
      <c r="E123" s="166" t="n">
        <v>31</v>
      </c>
      <c r="F123" s="166"/>
      <c r="G123" s="166" t="n">
        <v>33</v>
      </c>
      <c r="H123" s="166" t="n">
        <f aca="false">SUM(C123:F123)</f>
        <v>33</v>
      </c>
      <c r="I123" s="166" t="n">
        <f aca="false">H123-G123</f>
        <v>0</v>
      </c>
      <c r="J123" s="166"/>
      <c r="K123" s="166"/>
      <c r="L123" s="166"/>
      <c r="M123" s="166"/>
      <c r="N123" s="166"/>
      <c r="O123" s="166"/>
      <c r="P123" s="166"/>
      <c r="Q123" s="166"/>
      <c r="R123" s="166"/>
      <c r="S123" s="166"/>
      <c r="T123" s="166"/>
      <c r="U123" s="166"/>
      <c r="V123" s="166"/>
      <c r="W123" s="166"/>
      <c r="X123" s="166"/>
      <c r="Y123" s="166"/>
      <c r="Z123" s="166"/>
      <c r="AA123" s="166"/>
      <c r="AB123" s="166"/>
      <c r="AC123" s="166"/>
      <c r="AD123" s="166"/>
      <c r="AE123" s="166"/>
      <c r="AF123" s="166"/>
      <c r="AG123" s="166"/>
      <c r="AH123" s="166"/>
      <c r="AI123" s="166"/>
      <c r="AJ123" s="166"/>
      <c r="AK123" s="166"/>
      <c r="AL123" s="166"/>
      <c r="AM123" s="166"/>
      <c r="AN123" s="166"/>
      <c r="AO123" s="166"/>
      <c r="AP123" s="166"/>
      <c r="AQ123" s="166"/>
      <c r="AR123" s="166"/>
      <c r="AS123" s="166"/>
      <c r="AT123" s="166"/>
      <c r="AU123" s="166"/>
      <c r="AV123" s="166"/>
      <c r="AW123" s="166"/>
      <c r="AX123" s="166"/>
      <c r="AY123" s="166"/>
      <c r="AZ123" s="166"/>
      <c r="BA123" s="166"/>
      <c r="BB123" s="166"/>
      <c r="BC123" s="166"/>
      <c r="BD123" s="166"/>
      <c r="BE123" s="166"/>
      <c r="BF123" s="166"/>
      <c r="BG123" s="166"/>
      <c r="BH123" s="166"/>
      <c r="BI123" s="166"/>
      <c r="BJ123" s="166"/>
      <c r="BK123" s="166"/>
      <c r="BL123" s="166"/>
      <c r="BM123" s="166"/>
      <c r="BN123" s="166"/>
      <c r="BO123" s="166"/>
      <c r="BP123" s="166"/>
      <c r="BQ123" s="166"/>
      <c r="BR123" s="166"/>
      <c r="BS123" s="166"/>
      <c r="BT123" s="166"/>
      <c r="BU123" s="166"/>
      <c r="BV123" s="166"/>
      <c r="BW123" s="166"/>
      <c r="BX123" s="166"/>
      <c r="BY123" s="166"/>
      <c r="BZ123" s="166"/>
      <c r="CA123" s="166"/>
      <c r="CB123" s="166"/>
      <c r="CC123" s="166"/>
      <c r="CD123" s="166"/>
      <c r="CE123" s="166"/>
      <c r="CF123" s="166"/>
      <c r="CG123" s="166"/>
      <c r="CH123" s="166"/>
    </row>
    <row r="124" customFormat="false" ht="15.75" hidden="false" customHeight="true" outlineLevel="0" collapsed="false">
      <c r="A124" s="166"/>
      <c r="B124" s="166" t="s">
        <v>803</v>
      </c>
      <c r="C124" s="166" t="n">
        <v>1</v>
      </c>
      <c r="D124" s="166" t="n">
        <v>2</v>
      </c>
      <c r="E124" s="166" t="n">
        <v>13</v>
      </c>
      <c r="F124" s="166"/>
      <c r="G124" s="166" t="n">
        <v>16</v>
      </c>
      <c r="H124" s="166" t="n">
        <f aca="false">SUM(C124:F124)</f>
        <v>16</v>
      </c>
      <c r="I124" s="166" t="n">
        <f aca="false">H124-G124</f>
        <v>0</v>
      </c>
      <c r="J124" s="166"/>
      <c r="K124" s="166"/>
      <c r="L124" s="166"/>
      <c r="M124" s="166"/>
      <c r="N124" s="166"/>
      <c r="O124" s="166"/>
      <c r="P124" s="166"/>
      <c r="Q124" s="166"/>
      <c r="R124" s="166"/>
      <c r="S124" s="166"/>
      <c r="T124" s="166"/>
      <c r="U124" s="166"/>
      <c r="V124" s="166"/>
      <c r="W124" s="166"/>
      <c r="X124" s="166"/>
      <c r="Y124" s="166"/>
      <c r="Z124" s="166"/>
      <c r="AA124" s="166"/>
      <c r="AB124" s="166"/>
      <c r="AC124" s="166"/>
      <c r="AD124" s="166"/>
      <c r="AE124" s="166"/>
      <c r="AF124" s="166"/>
      <c r="AG124" s="166"/>
      <c r="AH124" s="166"/>
      <c r="AI124" s="166"/>
      <c r="AJ124" s="166"/>
      <c r="AK124" s="166"/>
      <c r="AL124" s="166"/>
      <c r="AM124" s="166"/>
      <c r="AN124" s="166"/>
      <c r="AO124" s="166"/>
      <c r="AP124" s="166"/>
      <c r="AQ124" s="166"/>
      <c r="AR124" s="166"/>
      <c r="AS124" s="166"/>
      <c r="AT124" s="166"/>
      <c r="AU124" s="166"/>
      <c r="AV124" s="166"/>
      <c r="AW124" s="166"/>
      <c r="AX124" s="166"/>
      <c r="AY124" s="166"/>
      <c r="AZ124" s="166"/>
      <c r="BA124" s="166"/>
      <c r="BB124" s="166"/>
      <c r="BC124" s="166"/>
      <c r="BD124" s="166"/>
      <c r="BE124" s="166"/>
      <c r="BF124" s="166"/>
      <c r="BG124" s="166"/>
      <c r="BH124" s="166"/>
      <c r="BI124" s="166"/>
      <c r="BJ124" s="166"/>
      <c r="BK124" s="166"/>
      <c r="BL124" s="166"/>
      <c r="BM124" s="166"/>
      <c r="BN124" s="166"/>
      <c r="BO124" s="166"/>
      <c r="BP124" s="166"/>
      <c r="BQ124" s="166"/>
      <c r="BR124" s="166"/>
      <c r="BS124" s="166"/>
      <c r="BT124" s="166"/>
      <c r="BU124" s="166"/>
      <c r="BV124" s="166"/>
      <c r="BW124" s="166"/>
      <c r="BX124" s="166"/>
      <c r="BY124" s="166"/>
      <c r="BZ124" s="166"/>
      <c r="CA124" s="166"/>
      <c r="CB124" s="166"/>
      <c r="CC124" s="166"/>
      <c r="CD124" s="166"/>
      <c r="CE124" s="166"/>
      <c r="CF124" s="166"/>
      <c r="CG124" s="166"/>
      <c r="CH124" s="166"/>
    </row>
    <row r="125" customFormat="false" ht="15.75" hidden="false" customHeight="true" outlineLevel="0" collapsed="false">
      <c r="A125" s="166"/>
      <c r="B125" s="166" t="s">
        <v>793</v>
      </c>
      <c r="C125" s="166" t="n">
        <v>13</v>
      </c>
      <c r="D125" s="166"/>
      <c r="E125" s="166"/>
      <c r="F125" s="166"/>
      <c r="G125" s="166" t="n">
        <v>13</v>
      </c>
      <c r="H125" s="166" t="n">
        <f aca="false">SUM(C125:F125)</f>
        <v>13</v>
      </c>
      <c r="I125" s="166" t="n">
        <f aca="false">H125-G125</f>
        <v>0</v>
      </c>
      <c r="J125" s="166"/>
      <c r="K125" s="166"/>
      <c r="L125" s="166"/>
      <c r="M125" s="166"/>
      <c r="N125" s="166"/>
      <c r="O125" s="166"/>
      <c r="P125" s="166"/>
      <c r="Q125" s="166"/>
      <c r="R125" s="166"/>
      <c r="S125" s="166"/>
      <c r="T125" s="166"/>
      <c r="U125" s="166"/>
      <c r="V125" s="166"/>
      <c r="W125" s="166"/>
      <c r="X125" s="166"/>
      <c r="Y125" s="166"/>
      <c r="Z125" s="166"/>
      <c r="AA125" s="166"/>
      <c r="AB125" s="166"/>
      <c r="AC125" s="166"/>
      <c r="AD125" s="166"/>
      <c r="AE125" s="166"/>
      <c r="AF125" s="166"/>
      <c r="AG125" s="166"/>
      <c r="AH125" s="166"/>
      <c r="AI125" s="166"/>
      <c r="AJ125" s="166"/>
      <c r="AK125" s="166"/>
      <c r="AL125" s="166"/>
      <c r="AM125" s="166"/>
      <c r="AN125" s="166"/>
      <c r="AO125" s="166"/>
      <c r="AP125" s="166"/>
      <c r="AQ125" s="166"/>
      <c r="AR125" s="166"/>
      <c r="AS125" s="166"/>
      <c r="AT125" s="166"/>
      <c r="AU125" s="166"/>
      <c r="AV125" s="166"/>
      <c r="AW125" s="166"/>
      <c r="AX125" s="166"/>
      <c r="AY125" s="166"/>
      <c r="AZ125" s="166"/>
      <c r="BA125" s="166"/>
      <c r="BB125" s="166"/>
      <c r="BC125" s="166"/>
      <c r="BD125" s="166"/>
      <c r="BE125" s="166"/>
      <c r="BF125" s="166"/>
      <c r="BG125" s="166"/>
      <c r="BH125" s="166"/>
      <c r="BI125" s="166"/>
      <c r="BJ125" s="166"/>
      <c r="BK125" s="166"/>
      <c r="BL125" s="166"/>
      <c r="BM125" s="166"/>
      <c r="BN125" s="166"/>
      <c r="BO125" s="166"/>
      <c r="BP125" s="166"/>
      <c r="BQ125" s="166"/>
      <c r="BR125" s="166"/>
      <c r="BS125" s="166"/>
      <c r="BT125" s="166"/>
      <c r="BU125" s="166"/>
      <c r="BV125" s="166"/>
      <c r="BW125" s="166"/>
      <c r="BX125" s="166"/>
      <c r="BY125" s="166"/>
      <c r="BZ125" s="166"/>
      <c r="CA125" s="166"/>
      <c r="CB125" s="166"/>
      <c r="CC125" s="166"/>
      <c r="CD125" s="166"/>
      <c r="CE125" s="166"/>
      <c r="CF125" s="166"/>
      <c r="CG125" s="166"/>
      <c r="CH125" s="166"/>
    </row>
    <row r="126" customFormat="false" ht="15.75" hidden="false" customHeight="true" outlineLevel="0" collapsed="false">
      <c r="A126" s="166"/>
      <c r="B126" s="166" t="s">
        <v>802</v>
      </c>
      <c r="C126" s="166"/>
      <c r="D126" s="166" t="n">
        <v>1</v>
      </c>
      <c r="E126" s="166" t="n">
        <v>25</v>
      </c>
      <c r="F126" s="166" t="n">
        <v>2</v>
      </c>
      <c r="G126" s="166" t="n">
        <v>28</v>
      </c>
      <c r="H126" s="166" t="n">
        <f aca="false">SUM(C126:F126)</f>
        <v>28</v>
      </c>
      <c r="I126" s="166" t="n">
        <f aca="false">H126-G126</f>
        <v>0</v>
      </c>
      <c r="J126" s="166"/>
      <c r="K126" s="166"/>
      <c r="L126" s="166"/>
      <c r="M126" s="166"/>
      <c r="N126" s="166"/>
      <c r="O126" s="166"/>
      <c r="P126" s="166"/>
      <c r="Q126" s="166"/>
      <c r="R126" s="166"/>
      <c r="S126" s="166"/>
      <c r="T126" s="166"/>
      <c r="U126" s="166"/>
      <c r="V126" s="166"/>
      <c r="W126" s="166"/>
      <c r="X126" s="166"/>
      <c r="Y126" s="166"/>
      <c r="Z126" s="166"/>
      <c r="AA126" s="166"/>
      <c r="AB126" s="166"/>
      <c r="AC126" s="166"/>
      <c r="AD126" s="166"/>
      <c r="AE126" s="166"/>
      <c r="AF126" s="166"/>
      <c r="AG126" s="166"/>
      <c r="AH126" s="166"/>
      <c r="AI126" s="166"/>
      <c r="AJ126" s="166"/>
      <c r="AK126" s="166"/>
      <c r="AL126" s="166"/>
      <c r="AM126" s="166"/>
      <c r="AN126" s="166"/>
      <c r="AO126" s="166"/>
      <c r="AP126" s="166"/>
      <c r="AQ126" s="166"/>
      <c r="AR126" s="166"/>
      <c r="AS126" s="166"/>
      <c r="AT126" s="166"/>
      <c r="AU126" s="166"/>
      <c r="AV126" s="166"/>
      <c r="AW126" s="166"/>
      <c r="AX126" s="166"/>
      <c r="AY126" s="166"/>
      <c r="AZ126" s="166"/>
      <c r="BA126" s="166"/>
      <c r="BB126" s="166"/>
      <c r="BC126" s="166"/>
      <c r="BD126" s="166"/>
      <c r="BE126" s="166"/>
      <c r="BF126" s="166"/>
      <c r="BG126" s="166"/>
      <c r="BH126" s="166"/>
      <c r="BI126" s="166"/>
      <c r="BJ126" s="166"/>
      <c r="BK126" s="166"/>
      <c r="BL126" s="166"/>
      <c r="BM126" s="166"/>
      <c r="BN126" s="166"/>
      <c r="BO126" s="166"/>
      <c r="BP126" s="166"/>
      <c r="BQ126" s="166"/>
      <c r="BR126" s="166"/>
      <c r="BS126" s="166"/>
      <c r="BT126" s="166"/>
      <c r="BU126" s="166"/>
      <c r="BV126" s="166"/>
      <c r="BW126" s="166"/>
      <c r="BX126" s="166"/>
      <c r="BY126" s="166"/>
      <c r="BZ126" s="166"/>
      <c r="CA126" s="166"/>
      <c r="CB126" s="166"/>
      <c r="CC126" s="166"/>
      <c r="CD126" s="166"/>
      <c r="CE126" s="166"/>
      <c r="CF126" s="166"/>
      <c r="CG126" s="166"/>
      <c r="CH126" s="166"/>
    </row>
    <row r="127" customFormat="false" ht="15.75" hidden="false" customHeight="true" outlineLevel="0" collapsed="false">
      <c r="A127" s="166"/>
      <c r="B127" s="166" t="s">
        <v>866</v>
      </c>
      <c r="C127" s="166"/>
      <c r="D127" s="166"/>
      <c r="E127" s="166" t="n">
        <v>3</v>
      </c>
      <c r="F127" s="166" t="n">
        <v>3</v>
      </c>
      <c r="G127" s="166" t="n">
        <v>6</v>
      </c>
      <c r="H127" s="166" t="n">
        <f aca="false">SUM(C127:F127)</f>
        <v>6</v>
      </c>
      <c r="I127" s="166" t="n">
        <f aca="false">H127-G127</f>
        <v>0</v>
      </c>
      <c r="J127" s="166"/>
      <c r="K127" s="166"/>
      <c r="L127" s="166"/>
      <c r="M127" s="166"/>
      <c r="N127" s="166"/>
      <c r="O127" s="166"/>
      <c r="P127" s="166"/>
      <c r="Q127" s="166"/>
      <c r="R127" s="166"/>
      <c r="S127" s="166"/>
      <c r="T127" s="166"/>
      <c r="U127" s="166"/>
      <c r="V127" s="166"/>
      <c r="W127" s="166"/>
      <c r="X127" s="166"/>
      <c r="Y127" s="166"/>
      <c r="Z127" s="166"/>
      <c r="AA127" s="166"/>
      <c r="AB127" s="166"/>
      <c r="AC127" s="166"/>
      <c r="AD127" s="166"/>
      <c r="AE127" s="166"/>
      <c r="AF127" s="166"/>
      <c r="AG127" s="166"/>
      <c r="AH127" s="166"/>
      <c r="AI127" s="166"/>
      <c r="AJ127" s="166"/>
      <c r="AK127" s="166"/>
      <c r="AL127" s="166"/>
      <c r="AM127" s="166"/>
      <c r="AN127" s="166"/>
      <c r="AO127" s="166"/>
      <c r="AP127" s="166"/>
      <c r="AQ127" s="166"/>
      <c r="AR127" s="166"/>
      <c r="AS127" s="166"/>
      <c r="AT127" s="166"/>
      <c r="AU127" s="166"/>
      <c r="AV127" s="166"/>
      <c r="AW127" s="166"/>
      <c r="AX127" s="166"/>
      <c r="AY127" s="166"/>
      <c r="AZ127" s="166"/>
      <c r="BA127" s="166"/>
      <c r="BB127" s="166"/>
      <c r="BC127" s="166"/>
      <c r="BD127" s="166"/>
      <c r="BE127" s="166"/>
      <c r="BF127" s="166"/>
      <c r="BG127" s="166"/>
      <c r="BH127" s="166"/>
      <c r="BI127" s="166"/>
      <c r="BJ127" s="166"/>
      <c r="BK127" s="166"/>
      <c r="BL127" s="166"/>
      <c r="BM127" s="166"/>
      <c r="BN127" s="166"/>
      <c r="BO127" s="166"/>
      <c r="BP127" s="166"/>
      <c r="BQ127" s="166"/>
      <c r="BR127" s="166"/>
      <c r="BS127" s="166"/>
      <c r="BT127" s="166"/>
      <c r="BU127" s="166"/>
      <c r="BV127" s="166"/>
      <c r="BW127" s="166"/>
      <c r="BX127" s="166"/>
      <c r="BY127" s="166"/>
      <c r="BZ127" s="166"/>
      <c r="CA127" s="166"/>
      <c r="CB127" s="166"/>
      <c r="CC127" s="166"/>
      <c r="CD127" s="166"/>
      <c r="CE127" s="166"/>
      <c r="CF127" s="166"/>
      <c r="CG127" s="166"/>
      <c r="CH127" s="166"/>
    </row>
    <row r="128" customFormat="false" ht="15.75" hidden="false" customHeight="true" outlineLevel="0" collapsed="false">
      <c r="A128" s="166"/>
      <c r="B128" s="166" t="s">
        <v>879</v>
      </c>
      <c r="C128" s="166"/>
      <c r="D128" s="166"/>
      <c r="E128" s="166"/>
      <c r="F128" s="166" t="n">
        <v>1</v>
      </c>
      <c r="G128" s="166" t="n">
        <v>1</v>
      </c>
      <c r="H128" s="166" t="n">
        <f aca="false">SUM(C128:F128)</f>
        <v>1</v>
      </c>
      <c r="I128" s="166" t="n">
        <f aca="false">H128-G128</f>
        <v>0</v>
      </c>
      <c r="J128" s="166"/>
      <c r="K128" s="166"/>
      <c r="L128" s="166"/>
      <c r="M128" s="166"/>
      <c r="N128" s="166"/>
      <c r="O128" s="166"/>
      <c r="P128" s="166"/>
      <c r="Q128" s="166"/>
      <c r="R128" s="166"/>
      <c r="S128" s="166"/>
      <c r="T128" s="166"/>
      <c r="U128" s="166"/>
      <c r="V128" s="166"/>
      <c r="W128" s="166"/>
      <c r="X128" s="166"/>
      <c r="Y128" s="166"/>
      <c r="Z128" s="166"/>
      <c r="AA128" s="166"/>
      <c r="AB128" s="166"/>
      <c r="AC128" s="166"/>
      <c r="AD128" s="166"/>
      <c r="AE128" s="166"/>
      <c r="AF128" s="166"/>
      <c r="AG128" s="166"/>
      <c r="AH128" s="166"/>
      <c r="AI128" s="166"/>
      <c r="AJ128" s="166"/>
      <c r="AK128" s="166"/>
      <c r="AL128" s="166"/>
      <c r="AM128" s="166"/>
      <c r="AN128" s="166"/>
      <c r="AO128" s="166"/>
      <c r="AP128" s="166"/>
      <c r="AQ128" s="166"/>
      <c r="AR128" s="166"/>
      <c r="AS128" s="166"/>
      <c r="AT128" s="166"/>
      <c r="AU128" s="166"/>
      <c r="AV128" s="166"/>
      <c r="AW128" s="166"/>
      <c r="AX128" s="166"/>
      <c r="AY128" s="166"/>
      <c r="AZ128" s="166"/>
      <c r="BA128" s="166"/>
      <c r="BB128" s="166"/>
      <c r="BC128" s="166"/>
      <c r="BD128" s="166"/>
      <c r="BE128" s="166"/>
      <c r="BF128" s="166"/>
      <c r="BG128" s="166"/>
      <c r="BH128" s="166"/>
      <c r="BI128" s="166"/>
      <c r="BJ128" s="166"/>
      <c r="BK128" s="166"/>
      <c r="BL128" s="166"/>
      <c r="BM128" s="166"/>
      <c r="BN128" s="166"/>
      <c r="BO128" s="166"/>
      <c r="BP128" s="166"/>
      <c r="BQ128" s="166"/>
      <c r="BR128" s="166"/>
      <c r="BS128" s="166"/>
      <c r="BT128" s="166"/>
      <c r="BU128" s="166"/>
      <c r="BV128" s="166"/>
      <c r="BW128" s="166"/>
      <c r="BX128" s="166"/>
      <c r="BY128" s="166"/>
      <c r="BZ128" s="166"/>
      <c r="CA128" s="166"/>
      <c r="CB128" s="166"/>
      <c r="CC128" s="166"/>
      <c r="CD128" s="166"/>
      <c r="CE128" s="166"/>
      <c r="CF128" s="166"/>
      <c r="CG128" s="166"/>
      <c r="CH128" s="166"/>
    </row>
    <row r="129" customFormat="false" ht="15.75" hidden="false" customHeight="true" outlineLevel="0" collapsed="false">
      <c r="A129" s="166"/>
      <c r="B129" s="166" t="s">
        <v>783</v>
      </c>
      <c r="C129" s="166" t="n">
        <v>4</v>
      </c>
      <c r="D129" s="166" t="n">
        <v>2</v>
      </c>
      <c r="E129" s="166" t="n">
        <v>7</v>
      </c>
      <c r="F129" s="166"/>
      <c r="G129" s="166" t="n">
        <v>13</v>
      </c>
      <c r="H129" s="166" t="n">
        <f aca="false">SUM(C129:F129)</f>
        <v>13</v>
      </c>
      <c r="I129" s="166" t="n">
        <f aca="false">H129-G129</f>
        <v>0</v>
      </c>
      <c r="J129" s="166"/>
      <c r="K129" s="166"/>
      <c r="L129" s="166"/>
      <c r="M129" s="166"/>
      <c r="N129" s="166"/>
      <c r="O129" s="166"/>
      <c r="P129" s="166"/>
      <c r="Q129" s="166"/>
      <c r="R129" s="166"/>
      <c r="S129" s="166"/>
      <c r="T129" s="166"/>
      <c r="U129" s="166"/>
      <c r="V129" s="166"/>
      <c r="W129" s="166"/>
      <c r="X129" s="166"/>
      <c r="Y129" s="166"/>
      <c r="Z129" s="166"/>
      <c r="AA129" s="166"/>
      <c r="AB129" s="166"/>
      <c r="AC129" s="166"/>
      <c r="AD129" s="166"/>
      <c r="AE129" s="166"/>
      <c r="AF129" s="166"/>
      <c r="AG129" s="166"/>
      <c r="AH129" s="166"/>
      <c r="AI129" s="166"/>
      <c r="AJ129" s="166"/>
      <c r="AK129" s="166"/>
      <c r="AL129" s="166"/>
      <c r="AM129" s="166"/>
      <c r="AN129" s="166"/>
      <c r="AO129" s="166"/>
      <c r="AP129" s="166"/>
      <c r="AQ129" s="166"/>
      <c r="AR129" s="166"/>
      <c r="AS129" s="166"/>
      <c r="AT129" s="166"/>
      <c r="AU129" s="166"/>
      <c r="AV129" s="166"/>
      <c r="AW129" s="166"/>
      <c r="AX129" s="166"/>
      <c r="AY129" s="166"/>
      <c r="AZ129" s="166"/>
      <c r="BA129" s="166"/>
      <c r="BB129" s="166"/>
      <c r="BC129" s="166"/>
      <c r="BD129" s="166"/>
      <c r="BE129" s="166"/>
      <c r="BF129" s="166"/>
      <c r="BG129" s="166"/>
      <c r="BH129" s="166"/>
      <c r="BI129" s="166"/>
      <c r="BJ129" s="166"/>
      <c r="BK129" s="166"/>
      <c r="BL129" s="166"/>
      <c r="BM129" s="166"/>
      <c r="BN129" s="166"/>
      <c r="BO129" s="166"/>
      <c r="BP129" s="166"/>
      <c r="BQ129" s="166"/>
      <c r="BR129" s="166"/>
      <c r="BS129" s="166"/>
      <c r="BT129" s="166"/>
      <c r="BU129" s="166"/>
      <c r="BV129" s="166"/>
      <c r="BW129" s="166"/>
      <c r="BX129" s="166"/>
      <c r="BY129" s="166"/>
      <c r="BZ129" s="166"/>
      <c r="CA129" s="166"/>
      <c r="CB129" s="166"/>
      <c r="CC129" s="166"/>
      <c r="CD129" s="166"/>
      <c r="CE129" s="166"/>
      <c r="CF129" s="166"/>
      <c r="CG129" s="166"/>
      <c r="CH129" s="166"/>
    </row>
    <row r="130" customFormat="false" ht="15.75" hidden="false" customHeight="true" outlineLevel="0" collapsed="false">
      <c r="A130" s="166"/>
      <c r="B130" s="166" t="s">
        <v>53</v>
      </c>
      <c r="C130" s="166" t="n">
        <v>1</v>
      </c>
      <c r="D130" s="166" t="n">
        <v>1</v>
      </c>
      <c r="E130" s="166" t="n">
        <v>1</v>
      </c>
      <c r="F130" s="166"/>
      <c r="G130" s="166" t="n">
        <v>3</v>
      </c>
      <c r="H130" s="166" t="n">
        <f aca="false">SUM(C130:F130)</f>
        <v>3</v>
      </c>
      <c r="I130" s="166" t="n">
        <f aca="false">H130-G130</f>
        <v>0</v>
      </c>
      <c r="J130" s="166"/>
      <c r="K130" s="166"/>
      <c r="L130" s="166"/>
      <c r="M130" s="166"/>
      <c r="N130" s="166"/>
      <c r="O130" s="166"/>
      <c r="P130" s="166"/>
      <c r="Q130" s="166"/>
      <c r="R130" s="166"/>
      <c r="S130" s="166"/>
      <c r="T130" s="166"/>
      <c r="U130" s="166"/>
      <c r="V130" s="166"/>
      <c r="W130" s="166"/>
      <c r="X130" s="166"/>
      <c r="Y130" s="166"/>
      <c r="Z130" s="166"/>
      <c r="AA130" s="166"/>
      <c r="AB130" s="166"/>
      <c r="AC130" s="166"/>
      <c r="AD130" s="166"/>
      <c r="AE130" s="166"/>
      <c r="AF130" s="166"/>
      <c r="AG130" s="166"/>
      <c r="AH130" s="166"/>
      <c r="AI130" s="166"/>
      <c r="AJ130" s="166"/>
      <c r="AK130" s="166"/>
      <c r="AL130" s="166"/>
      <c r="AM130" s="166"/>
      <c r="AN130" s="166"/>
      <c r="AO130" s="166"/>
      <c r="AP130" s="166"/>
      <c r="AQ130" s="166"/>
      <c r="AR130" s="166"/>
      <c r="AS130" s="166"/>
      <c r="AT130" s="166"/>
      <c r="AU130" s="166"/>
      <c r="AV130" s="166"/>
      <c r="AW130" s="166"/>
      <c r="AX130" s="166"/>
      <c r="AY130" s="166"/>
      <c r="AZ130" s="166"/>
      <c r="BA130" s="166"/>
      <c r="BB130" s="166"/>
      <c r="BC130" s="166"/>
      <c r="BD130" s="166"/>
      <c r="BE130" s="166"/>
      <c r="BF130" s="166"/>
      <c r="BG130" s="166"/>
      <c r="BH130" s="166"/>
      <c r="BI130" s="166"/>
      <c r="BJ130" s="166"/>
      <c r="BK130" s="166"/>
      <c r="BL130" s="166"/>
      <c r="BM130" s="166"/>
      <c r="BN130" s="166"/>
      <c r="BO130" s="166"/>
      <c r="BP130" s="166"/>
      <c r="BQ130" s="166"/>
      <c r="BR130" s="166"/>
      <c r="BS130" s="166"/>
      <c r="BT130" s="166"/>
      <c r="BU130" s="166"/>
      <c r="BV130" s="166"/>
      <c r="BW130" s="166"/>
      <c r="BX130" s="166"/>
      <c r="BY130" s="166"/>
      <c r="BZ130" s="166"/>
      <c r="CA130" s="166"/>
      <c r="CB130" s="166"/>
      <c r="CC130" s="166"/>
      <c r="CD130" s="166"/>
      <c r="CE130" s="166"/>
      <c r="CF130" s="166"/>
      <c r="CG130" s="166"/>
      <c r="CH130" s="166"/>
    </row>
    <row r="131" customFormat="false" ht="15.75" hidden="false" customHeight="true" outlineLevel="0" collapsed="false">
      <c r="A131" s="166"/>
      <c r="B131" s="166" t="s">
        <v>988</v>
      </c>
      <c r="C131" s="166" t="n">
        <v>64</v>
      </c>
      <c r="D131" s="166" t="n">
        <v>8</v>
      </c>
      <c r="E131" s="166" t="n">
        <v>98</v>
      </c>
      <c r="F131" s="166" t="n">
        <v>6</v>
      </c>
      <c r="G131" s="166" t="n">
        <f aca="false">SUM(G119:G130)</f>
        <v>176</v>
      </c>
      <c r="H131" s="166"/>
      <c r="I131" s="166"/>
      <c r="J131" s="166"/>
      <c r="K131" s="166"/>
      <c r="L131" s="166"/>
      <c r="M131" s="166"/>
      <c r="N131" s="166"/>
      <c r="O131" s="166"/>
      <c r="P131" s="166"/>
      <c r="Q131" s="166"/>
      <c r="R131" s="166"/>
      <c r="S131" s="166"/>
      <c r="T131" s="166"/>
      <c r="U131" s="166"/>
      <c r="V131" s="166"/>
      <c r="W131" s="166"/>
      <c r="X131" s="166"/>
      <c r="Y131" s="166"/>
      <c r="Z131" s="166"/>
      <c r="AA131" s="166"/>
      <c r="AB131" s="166"/>
      <c r="AC131" s="166"/>
      <c r="AD131" s="166"/>
      <c r="AE131" s="166"/>
      <c r="AF131" s="166"/>
      <c r="AG131" s="166"/>
      <c r="AH131" s="166"/>
      <c r="AI131" s="166"/>
      <c r="AJ131" s="166"/>
      <c r="AK131" s="166"/>
      <c r="AL131" s="166"/>
      <c r="AM131" s="166"/>
      <c r="AN131" s="166"/>
      <c r="AO131" s="166"/>
      <c r="AP131" s="166"/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6"/>
      <c r="BC131" s="166"/>
      <c r="BD131" s="166"/>
      <c r="BE131" s="166"/>
      <c r="BF131" s="166"/>
      <c r="BG131" s="166"/>
      <c r="BH131" s="166"/>
      <c r="BI131" s="166"/>
      <c r="BJ131" s="166"/>
      <c r="BK131" s="166"/>
      <c r="BL131" s="166"/>
      <c r="BM131" s="166"/>
      <c r="BN131" s="166"/>
      <c r="BO131" s="166"/>
      <c r="BP131" s="166"/>
      <c r="BQ131" s="166"/>
      <c r="BR131" s="166"/>
      <c r="BS131" s="166"/>
      <c r="BT131" s="166"/>
      <c r="BU131" s="166"/>
      <c r="BV131" s="166"/>
      <c r="BW131" s="166"/>
      <c r="BX131" s="166"/>
      <c r="BY131" s="166"/>
      <c r="BZ131" s="166"/>
      <c r="CA131" s="166"/>
      <c r="CB131" s="166"/>
      <c r="CC131" s="166"/>
      <c r="CD131" s="166"/>
      <c r="CE131" s="166"/>
      <c r="CF131" s="166"/>
      <c r="CG131" s="166"/>
      <c r="CH131" s="166"/>
    </row>
    <row r="132" customFormat="false" ht="15.75" hidden="false" customHeight="true" outlineLevel="0" collapsed="false">
      <c r="A132" s="166"/>
      <c r="B132" s="166"/>
      <c r="C132" s="166" t="n">
        <f aca="false">SUM(C119:C130)</f>
        <v>64</v>
      </c>
      <c r="D132" s="166" t="n">
        <f aca="false">SUM(D119:D130)</f>
        <v>8</v>
      </c>
      <c r="E132" s="166" t="n">
        <f aca="false">SUM(E119:E130)</f>
        <v>98</v>
      </c>
      <c r="F132" s="166" t="n">
        <f aca="false">SUM(F119:F130)</f>
        <v>6</v>
      </c>
      <c r="G132" s="166"/>
      <c r="H132" s="166"/>
      <c r="I132" s="166"/>
      <c r="J132" s="166"/>
      <c r="K132" s="166"/>
      <c r="L132" s="166"/>
      <c r="M132" s="166"/>
      <c r="N132" s="166"/>
      <c r="O132" s="166"/>
      <c r="P132" s="166"/>
      <c r="Q132" s="166"/>
      <c r="R132" s="166"/>
      <c r="S132" s="166"/>
      <c r="T132" s="166"/>
      <c r="U132" s="166"/>
      <c r="V132" s="166"/>
      <c r="W132" s="166"/>
      <c r="X132" s="166"/>
      <c r="Y132" s="166"/>
      <c r="Z132" s="166"/>
      <c r="AA132" s="166"/>
      <c r="AB132" s="166"/>
      <c r="AC132" s="166"/>
      <c r="AD132" s="166"/>
      <c r="AE132" s="166"/>
      <c r="AF132" s="166"/>
      <c r="AG132" s="166"/>
      <c r="AH132" s="166"/>
      <c r="AI132" s="166"/>
      <c r="AJ132" s="166"/>
      <c r="AK132" s="166"/>
      <c r="AL132" s="166"/>
      <c r="AM132" s="166"/>
      <c r="AN132" s="166"/>
      <c r="AO132" s="166"/>
      <c r="AP132" s="166"/>
      <c r="AQ132" s="166"/>
      <c r="AR132" s="166"/>
      <c r="AS132" s="166"/>
      <c r="AT132" s="166"/>
      <c r="AU132" s="166"/>
      <c r="AV132" s="166"/>
      <c r="AW132" s="166"/>
      <c r="AX132" s="166"/>
      <c r="AY132" s="166"/>
      <c r="AZ132" s="166"/>
      <c r="BA132" s="166"/>
      <c r="BB132" s="166"/>
      <c r="BC132" s="166"/>
      <c r="BD132" s="166"/>
      <c r="BE132" s="166"/>
      <c r="BF132" s="166"/>
      <c r="BG132" s="166"/>
      <c r="BH132" s="166"/>
      <c r="BI132" s="166"/>
      <c r="BJ132" s="166"/>
      <c r="BK132" s="166"/>
      <c r="BL132" s="166"/>
      <c r="BM132" s="166"/>
      <c r="BN132" s="166"/>
      <c r="BO132" s="166"/>
      <c r="BP132" s="166"/>
      <c r="BQ132" s="166"/>
      <c r="BR132" s="166"/>
      <c r="BS132" s="166"/>
      <c r="BT132" s="166"/>
      <c r="BU132" s="166"/>
      <c r="BV132" s="166"/>
      <c r="BW132" s="166"/>
      <c r="BX132" s="166"/>
      <c r="BY132" s="166"/>
      <c r="BZ132" s="166"/>
      <c r="CA132" s="166"/>
      <c r="CB132" s="166"/>
      <c r="CC132" s="166"/>
      <c r="CD132" s="166"/>
      <c r="CE132" s="166"/>
      <c r="CF132" s="166"/>
      <c r="CG132" s="166"/>
      <c r="CH132" s="166"/>
    </row>
    <row r="133" customFormat="false" ht="15.75" hidden="false" customHeight="true" outlineLevel="0" collapsed="false">
      <c r="A133" s="166"/>
      <c r="B133" s="166"/>
      <c r="C133" s="166"/>
      <c r="D133" s="166"/>
      <c r="E133" s="166"/>
      <c r="F133" s="166"/>
      <c r="G133" s="166"/>
      <c r="H133" s="166"/>
      <c r="I133" s="166"/>
      <c r="J133" s="166"/>
      <c r="K133" s="166"/>
      <c r="L133" s="166"/>
      <c r="M133" s="166"/>
      <c r="N133" s="166"/>
      <c r="O133" s="166"/>
      <c r="P133" s="166"/>
      <c r="Q133" s="166"/>
      <c r="R133" s="166"/>
      <c r="S133" s="166"/>
      <c r="T133" s="166"/>
      <c r="U133" s="166"/>
      <c r="V133" s="166"/>
      <c r="W133" s="166"/>
      <c r="X133" s="166"/>
      <c r="Y133" s="166"/>
      <c r="Z133" s="166"/>
      <c r="AA133" s="166"/>
      <c r="AB133" s="166"/>
      <c r="AC133" s="166"/>
      <c r="AD133" s="166"/>
      <c r="AE133" s="166"/>
      <c r="AF133" s="166"/>
      <c r="AG133" s="166"/>
      <c r="AH133" s="166"/>
      <c r="AI133" s="166"/>
      <c r="AJ133" s="166"/>
      <c r="AK133" s="166"/>
      <c r="AL133" s="166"/>
      <c r="AM133" s="166"/>
      <c r="AN133" s="166"/>
      <c r="AO133" s="166"/>
      <c r="AP133" s="166"/>
      <c r="AQ133" s="166"/>
      <c r="AR133" s="166"/>
      <c r="AS133" s="166"/>
      <c r="AT133" s="166"/>
      <c r="AU133" s="166"/>
      <c r="AV133" s="166"/>
      <c r="AW133" s="166"/>
      <c r="AX133" s="166"/>
      <c r="AY133" s="166"/>
      <c r="AZ133" s="166"/>
      <c r="BA133" s="166"/>
      <c r="BB133" s="166"/>
      <c r="BC133" s="166"/>
      <c r="BD133" s="166"/>
      <c r="BE133" s="166"/>
      <c r="BF133" s="166"/>
      <c r="BG133" s="166"/>
      <c r="BH133" s="166"/>
      <c r="BI133" s="166"/>
      <c r="BJ133" s="166"/>
      <c r="BK133" s="166"/>
      <c r="BL133" s="166"/>
      <c r="BM133" s="166"/>
      <c r="BN133" s="166"/>
      <c r="BO133" s="166"/>
      <c r="BP133" s="166"/>
      <c r="BQ133" s="166"/>
      <c r="BR133" s="166"/>
      <c r="BS133" s="166"/>
      <c r="BT133" s="166"/>
      <c r="BU133" s="166"/>
      <c r="BV133" s="166"/>
      <c r="BW133" s="166"/>
      <c r="BX133" s="166"/>
      <c r="BY133" s="166"/>
      <c r="BZ133" s="166"/>
      <c r="CA133" s="166"/>
      <c r="CB133" s="166"/>
      <c r="CC133" s="166"/>
      <c r="CD133" s="166"/>
      <c r="CE133" s="166"/>
      <c r="CF133" s="166"/>
      <c r="CG133" s="166"/>
      <c r="CH133" s="166"/>
    </row>
    <row r="134" customFormat="false" ht="15.75" hidden="false" customHeight="true" outlineLevel="0" collapsed="false">
      <c r="A134" s="166"/>
      <c r="B134" s="166"/>
      <c r="C134" s="166"/>
      <c r="D134" s="166"/>
      <c r="E134" s="166"/>
      <c r="F134" s="166"/>
      <c r="G134" s="166"/>
      <c r="H134" s="166"/>
      <c r="I134" s="166"/>
      <c r="J134" s="166"/>
      <c r="K134" s="166"/>
      <c r="L134" s="166"/>
      <c r="M134" s="166"/>
      <c r="N134" s="166"/>
      <c r="O134" s="166"/>
      <c r="P134" s="166"/>
      <c r="Q134" s="166"/>
      <c r="R134" s="166"/>
      <c r="S134" s="166"/>
      <c r="T134" s="166"/>
      <c r="U134" s="166"/>
      <c r="V134" s="166"/>
      <c r="W134" s="166"/>
      <c r="X134" s="166"/>
      <c r="Y134" s="166"/>
      <c r="Z134" s="166"/>
      <c r="AA134" s="166"/>
      <c r="AB134" s="166"/>
      <c r="AC134" s="166"/>
      <c r="AD134" s="166"/>
      <c r="AE134" s="166"/>
      <c r="AF134" s="166"/>
      <c r="AG134" s="166"/>
      <c r="AH134" s="166"/>
      <c r="AI134" s="166"/>
      <c r="AJ134" s="166"/>
      <c r="AK134" s="166"/>
      <c r="AL134" s="166"/>
      <c r="AM134" s="166"/>
      <c r="AN134" s="166"/>
      <c r="AO134" s="166"/>
      <c r="AP134" s="166"/>
      <c r="AQ134" s="166"/>
      <c r="AR134" s="166"/>
      <c r="AS134" s="166"/>
      <c r="AT134" s="166"/>
      <c r="AU134" s="166"/>
      <c r="AV134" s="166"/>
      <c r="AW134" s="166"/>
      <c r="AX134" s="166"/>
      <c r="AY134" s="166"/>
      <c r="AZ134" s="166"/>
      <c r="BA134" s="166"/>
      <c r="BB134" s="166"/>
      <c r="BC134" s="166"/>
      <c r="BD134" s="166"/>
      <c r="BE134" s="166"/>
      <c r="BF134" s="166"/>
      <c r="BG134" s="166"/>
      <c r="BH134" s="166"/>
      <c r="BI134" s="166"/>
      <c r="BJ134" s="166"/>
      <c r="BK134" s="166"/>
      <c r="BL134" s="166"/>
      <c r="BM134" s="166"/>
      <c r="BN134" s="166"/>
      <c r="BO134" s="166"/>
      <c r="BP134" s="166"/>
      <c r="BQ134" s="166"/>
      <c r="BR134" s="166"/>
      <c r="BS134" s="166"/>
      <c r="BT134" s="166"/>
      <c r="BU134" s="166"/>
      <c r="BV134" s="166"/>
      <c r="BW134" s="166"/>
      <c r="BX134" s="166"/>
      <c r="BY134" s="166"/>
      <c r="BZ134" s="166"/>
      <c r="CA134" s="166"/>
      <c r="CB134" s="166"/>
      <c r="CC134" s="166"/>
      <c r="CD134" s="166"/>
      <c r="CE134" s="166"/>
      <c r="CF134" s="166"/>
      <c r="CG134" s="166"/>
      <c r="CH134" s="166"/>
    </row>
    <row r="135" customFormat="false" ht="15.75" hidden="false" customHeight="true" outlineLevel="0" collapsed="false">
      <c r="A135" s="166"/>
      <c r="B135" s="166"/>
      <c r="C135" s="166"/>
      <c r="D135" s="166"/>
      <c r="E135" s="166"/>
      <c r="F135" s="166"/>
      <c r="G135" s="166"/>
      <c r="H135" s="166"/>
      <c r="I135" s="166"/>
      <c r="J135" s="166"/>
      <c r="K135" s="166"/>
      <c r="L135" s="166"/>
      <c r="M135" s="166"/>
      <c r="N135" s="166"/>
      <c r="O135" s="166"/>
      <c r="P135" s="166"/>
      <c r="Q135" s="166"/>
      <c r="R135" s="166"/>
      <c r="S135" s="166"/>
      <c r="T135" s="166"/>
      <c r="U135" s="166"/>
      <c r="V135" s="166"/>
      <c r="W135" s="166"/>
      <c r="X135" s="166"/>
      <c r="Y135" s="166"/>
      <c r="Z135" s="166"/>
      <c r="AA135" s="166"/>
      <c r="AB135" s="166"/>
      <c r="AC135" s="166"/>
      <c r="AD135" s="166"/>
      <c r="AE135" s="166"/>
      <c r="AF135" s="166"/>
      <c r="AG135" s="166"/>
      <c r="AH135" s="166"/>
      <c r="AI135" s="166"/>
      <c r="AJ135" s="166"/>
      <c r="AK135" s="166"/>
      <c r="AL135" s="166"/>
      <c r="AM135" s="166"/>
      <c r="AN135" s="166"/>
      <c r="AO135" s="166"/>
      <c r="AP135" s="166"/>
      <c r="AQ135" s="166"/>
      <c r="AR135" s="166"/>
      <c r="AS135" s="166"/>
      <c r="AT135" s="166"/>
      <c r="AU135" s="166"/>
      <c r="AV135" s="166"/>
      <c r="AW135" s="166"/>
      <c r="AX135" s="166"/>
      <c r="AY135" s="166"/>
      <c r="AZ135" s="166"/>
      <c r="BA135" s="166"/>
      <c r="BB135" s="166"/>
      <c r="BC135" s="166"/>
      <c r="BD135" s="166"/>
      <c r="BE135" s="166"/>
      <c r="BF135" s="166"/>
      <c r="BG135" s="166"/>
      <c r="BH135" s="166"/>
      <c r="BI135" s="166"/>
      <c r="BJ135" s="166"/>
      <c r="BK135" s="166" t="s">
        <v>885</v>
      </c>
      <c r="BL135" s="166" t="s">
        <v>874</v>
      </c>
      <c r="BM135" s="166" t="s">
        <v>818</v>
      </c>
      <c r="BN135" s="166" t="s">
        <v>814</v>
      </c>
      <c r="BO135" s="166"/>
      <c r="BP135" s="166"/>
      <c r="BQ135" s="166"/>
      <c r="BR135" s="166"/>
      <c r="BS135" s="166"/>
      <c r="BT135" s="166"/>
      <c r="BU135" s="166"/>
      <c r="BV135" s="166"/>
      <c r="BW135" s="166"/>
      <c r="BX135" s="166"/>
      <c r="BY135" s="166"/>
      <c r="BZ135" s="166"/>
      <c r="CA135" s="166"/>
      <c r="CB135" s="166"/>
      <c r="CC135" s="166"/>
      <c r="CD135" s="166"/>
      <c r="CE135" s="166"/>
      <c r="CF135" s="166"/>
      <c r="CG135" s="166"/>
      <c r="CH135" s="166"/>
    </row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H1" activeCellId="0" sqref="H1"/>
    </sheetView>
  </sheetViews>
  <sheetFormatPr defaultRowHeight="15" zeroHeight="false" outlineLevelRow="0" outlineLevelCol="0"/>
  <cols>
    <col collapsed="false" customWidth="true" hidden="false" outlineLevel="0" max="1" min="1" style="0" width="18.4"/>
    <col collapsed="false" customWidth="true" hidden="false" outlineLevel="0" max="2" min="2" style="0" width="12.6"/>
    <col collapsed="false" customWidth="true" hidden="false" outlineLevel="0" max="4" min="3" style="0" width="6.1"/>
    <col collapsed="false" customWidth="true" hidden="false" outlineLevel="0" max="5" min="5" style="0" width="17"/>
    <col collapsed="false" customWidth="true" hidden="false" outlineLevel="0" max="1025" min="6" style="0" width="12.6"/>
  </cols>
  <sheetData>
    <row r="1" customFormat="false" ht="14.4" hidden="false" customHeight="false" outlineLevel="0" collapsed="false">
      <c r="A1" s="174" t="s">
        <v>889</v>
      </c>
      <c r="B1" s="174" t="s">
        <v>998</v>
      </c>
      <c r="C1" s="174"/>
      <c r="D1" s="174" t="s">
        <v>999</v>
      </c>
      <c r="E1" s="174" t="s">
        <v>1000</v>
      </c>
      <c r="F1" s="174" t="s">
        <v>1001</v>
      </c>
    </row>
    <row r="2" customFormat="false" ht="14.4" hidden="false" customHeight="false" outlineLevel="0" collapsed="false">
      <c r="A2" s="162" t="s">
        <v>862</v>
      </c>
      <c r="B2" s="175" t="n">
        <v>39130</v>
      </c>
      <c r="C2" s="176" t="n">
        <f aca="true">(TODAY()-B2)/365</f>
        <v>16.3561643835616</v>
      </c>
      <c r="D2" s="176" t="s">
        <v>536</v>
      </c>
      <c r="E2" s="162" t="s">
        <v>230</v>
      </c>
      <c r="F2" s="162" t="s">
        <v>1002</v>
      </c>
    </row>
    <row r="3" customFormat="false" ht="14.4" hidden="false" customHeight="false" outlineLevel="0" collapsed="false">
      <c r="A3" s="162" t="s">
        <v>867</v>
      </c>
      <c r="B3" s="175" t="n">
        <v>39130</v>
      </c>
      <c r="C3" s="176" t="n">
        <f aca="true">(TODAY()-B3)/365</f>
        <v>16.3561643835616</v>
      </c>
      <c r="D3" s="176" t="s">
        <v>536</v>
      </c>
      <c r="E3" s="162" t="s">
        <v>230</v>
      </c>
      <c r="F3" s="162" t="s">
        <v>1002</v>
      </c>
    </row>
    <row r="4" customFormat="false" ht="14.4" hidden="false" customHeight="false" outlineLevel="0" collapsed="false">
      <c r="A4" s="162" t="s">
        <v>572</v>
      </c>
      <c r="B4" s="175" t="n">
        <v>39743</v>
      </c>
      <c r="C4" s="176" t="n">
        <f aca="true">(TODAY()-B4)/365</f>
        <v>14.6767123287671</v>
      </c>
      <c r="D4" s="176" t="s">
        <v>1003</v>
      </c>
      <c r="E4" s="162" t="s">
        <v>576</v>
      </c>
      <c r="F4" s="162" t="s">
        <v>1004</v>
      </c>
    </row>
    <row r="5" customFormat="false" ht="14.4" hidden="false" customHeight="false" outlineLevel="0" collapsed="false">
      <c r="A5" s="162" t="s">
        <v>581</v>
      </c>
      <c r="B5" s="175" t="n">
        <v>39982</v>
      </c>
      <c r="C5" s="176" t="n">
        <f aca="true">(TODAY()-B5)/365</f>
        <v>14.0219178082192</v>
      </c>
      <c r="D5" s="176" t="s">
        <v>536</v>
      </c>
      <c r="E5" s="162" t="s">
        <v>230</v>
      </c>
      <c r="F5" s="162" t="s">
        <v>1004</v>
      </c>
    </row>
    <row r="6" customFormat="false" ht="14.25" hidden="false" customHeight="true" outlineLevel="0" collapsed="false">
      <c r="A6" s="162" t="s">
        <v>631</v>
      </c>
      <c r="B6" s="175" t="n">
        <v>41935</v>
      </c>
      <c r="C6" s="176" t="n">
        <f aca="true">(TODAY()-B6)/365</f>
        <v>8.67123287671233</v>
      </c>
      <c r="D6" s="176" t="s">
        <v>1003</v>
      </c>
      <c r="E6" s="162" t="s">
        <v>565</v>
      </c>
      <c r="F6" s="162" t="s">
        <v>53</v>
      </c>
    </row>
    <row r="7" customFormat="false" ht="14.25" hidden="false" customHeight="true" outlineLevel="0" collapsed="false">
      <c r="A7" s="162" t="s">
        <v>634</v>
      </c>
      <c r="B7" s="175" t="n">
        <v>41935</v>
      </c>
      <c r="C7" s="176" t="n">
        <f aca="true">(TODAY()-B7)/365</f>
        <v>8.67123287671233</v>
      </c>
      <c r="D7" s="176" t="s">
        <v>1003</v>
      </c>
      <c r="E7" s="162" t="s">
        <v>635</v>
      </c>
      <c r="F7" s="162" t="s">
        <v>53</v>
      </c>
    </row>
    <row r="8" customFormat="false" ht="14.25" hidden="false" customHeight="true" outlineLevel="0" collapsed="false">
      <c r="A8" s="162" t="s">
        <v>639</v>
      </c>
      <c r="B8" s="175" t="n">
        <v>43240</v>
      </c>
      <c r="C8" s="176" t="n">
        <f aca="true">(TODAY()-B8)/365</f>
        <v>5.0958904109589</v>
      </c>
      <c r="D8" s="176" t="s">
        <v>536</v>
      </c>
      <c r="E8" s="162" t="s">
        <v>565</v>
      </c>
      <c r="F8" s="162" t="s">
        <v>643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H1" activeCellId="0" sqref="H1"/>
    </sheetView>
  </sheetViews>
  <sheetFormatPr defaultRowHeight="15" zeroHeight="false" outlineLevelRow="0" outlineLevelCol="0"/>
  <cols>
    <col collapsed="false" customWidth="true" hidden="false" outlineLevel="0" max="1" min="1" style="0" width="22.4"/>
    <col collapsed="false" customWidth="true" hidden="false" outlineLevel="0" max="2" min="2" style="0" width="20.8"/>
    <col collapsed="false" customWidth="true" hidden="false" outlineLevel="0" max="3" min="3" style="0" width="12.6"/>
    <col collapsed="false" customWidth="true" hidden="false" outlineLevel="0" max="4" min="4" style="0" width="20"/>
    <col collapsed="false" customWidth="true" hidden="false" outlineLevel="0" max="1025" min="5" style="0" width="12.6"/>
  </cols>
  <sheetData>
    <row r="1" customFormat="false" ht="15" hidden="false" customHeight="false" outlineLevel="0" collapsed="false">
      <c r="A1" s="174" t="s">
        <v>1005</v>
      </c>
      <c r="B1" s="174" t="s">
        <v>889</v>
      </c>
      <c r="C1" s="174" t="s">
        <v>1006</v>
      </c>
      <c r="D1" s="174" t="s">
        <v>1007</v>
      </c>
      <c r="E1" s="174" t="s">
        <v>1008</v>
      </c>
      <c r="F1" s="174" t="s">
        <v>998</v>
      </c>
      <c r="G1" s="162" t="s">
        <v>904</v>
      </c>
    </row>
    <row r="2" customFormat="false" ht="15" hidden="false" customHeight="false" outlineLevel="0" collapsed="false">
      <c r="A2" s="162" t="s">
        <v>1009</v>
      </c>
      <c r="B2" s="162" t="s">
        <v>911</v>
      </c>
      <c r="C2" s="162" t="s">
        <v>1010</v>
      </c>
      <c r="D2" s="162" t="s">
        <v>1011</v>
      </c>
      <c r="E2" s="162" t="s">
        <v>1012</v>
      </c>
      <c r="F2" s="162" t="n">
        <v>2021</v>
      </c>
      <c r="G2" s="162" t="s">
        <v>1013</v>
      </c>
    </row>
    <row r="3" customFormat="false" ht="15" hidden="false" customHeight="false" outlineLevel="0" collapsed="false">
      <c r="A3" s="177" t="s">
        <v>1014</v>
      </c>
      <c r="B3" s="162" t="s">
        <v>916</v>
      </c>
      <c r="C3" s="162" t="s">
        <v>1015</v>
      </c>
      <c r="D3" s="162" t="s">
        <v>1016</v>
      </c>
      <c r="E3" s="162" t="s">
        <v>703</v>
      </c>
      <c r="F3" s="162" t="n">
        <v>2021</v>
      </c>
      <c r="G3" s="162" t="s">
        <v>1017</v>
      </c>
    </row>
    <row r="4" customFormat="false" ht="15" hidden="false" customHeight="false" outlineLevel="0" collapsed="false">
      <c r="A4" s="177" t="s">
        <v>931</v>
      </c>
      <c r="B4" s="162" t="s">
        <v>929</v>
      </c>
      <c r="C4" s="162" t="s">
        <v>1018</v>
      </c>
      <c r="D4" s="162" t="s">
        <v>1019</v>
      </c>
      <c r="E4" s="162"/>
      <c r="F4" s="162" t="n">
        <v>2022</v>
      </c>
      <c r="G4" s="162" t="s">
        <v>1020</v>
      </c>
    </row>
    <row r="5" customFormat="false" ht="15" hidden="false" customHeight="false" outlineLevel="0" collapsed="false">
      <c r="A5" s="177" t="s">
        <v>1021</v>
      </c>
      <c r="G5" s="162" t="s">
        <v>1022</v>
      </c>
    </row>
    <row r="6" customFormat="false" ht="15" hidden="false" customHeight="false" outlineLevel="0" collapsed="false">
      <c r="A6" s="177" t="s">
        <v>1023</v>
      </c>
      <c r="G6" s="162" t="s">
        <v>1022</v>
      </c>
    </row>
    <row r="7" customFormat="false" ht="15" hidden="false" customHeight="false" outlineLevel="0" collapsed="false">
      <c r="A7" s="177" t="s">
        <v>1024</v>
      </c>
      <c r="G7" s="162" t="s">
        <v>1022</v>
      </c>
    </row>
    <row r="8" customFormat="false" ht="15" hidden="false" customHeight="false" outlineLevel="0" collapsed="false">
      <c r="A8" s="177" t="s">
        <v>1025</v>
      </c>
      <c r="G8" s="162" t="s">
        <v>1022</v>
      </c>
    </row>
    <row r="9" customFormat="false" ht="15" hidden="false" customHeight="false" outlineLevel="0" collapsed="false">
      <c r="A9" s="177" t="s">
        <v>1026</v>
      </c>
      <c r="G9" s="162" t="s">
        <v>1022</v>
      </c>
    </row>
    <row r="10" customFormat="false" ht="15" hidden="false" customHeight="false" outlineLevel="0" collapsed="false">
      <c r="A10" s="177" t="s">
        <v>1027</v>
      </c>
      <c r="C10" s="178"/>
      <c r="G10" s="162" t="s">
        <v>1022</v>
      </c>
    </row>
    <row r="11" customFormat="false" ht="15" hidden="false" customHeight="false" outlineLevel="0" collapsed="false">
      <c r="A11" s="162" t="s">
        <v>1028</v>
      </c>
      <c r="G11" s="162" t="s">
        <v>1022</v>
      </c>
    </row>
    <row r="12" customFormat="false" ht="15" hidden="false" customHeight="false" outlineLevel="0" collapsed="false">
      <c r="A12" s="177" t="s">
        <v>1029</v>
      </c>
      <c r="G12" s="162" t="s">
        <v>1022</v>
      </c>
    </row>
    <row r="13" customFormat="false" ht="15" hidden="false" customHeight="false" outlineLevel="0" collapsed="false">
      <c r="A13" s="177" t="s">
        <v>1030</v>
      </c>
      <c r="G13" s="162" t="s">
        <v>1022</v>
      </c>
    </row>
    <row r="14" customFormat="false" ht="15" hidden="false" customHeight="false" outlineLevel="0" collapsed="false">
      <c r="A14" s="177" t="s">
        <v>920</v>
      </c>
      <c r="G14" s="162" t="s">
        <v>1022</v>
      </c>
    </row>
    <row r="15" customFormat="false" ht="15" hidden="false" customHeight="false" outlineLevel="0" collapsed="false">
      <c r="A15" s="177" t="s">
        <v>1031</v>
      </c>
      <c r="G15" s="162" t="s">
        <v>1022</v>
      </c>
    </row>
  </sheetData>
  <autoFilter ref="A1:G1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72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1" ySplit="0" topLeftCell="B1" activePane="topRight" state="frozen"/>
      <selection pane="topLeft" activeCell="A1" activeCellId="0" sqref="A1"/>
      <selection pane="top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8.5"/>
    <col collapsed="false" customWidth="true" hidden="false" outlineLevel="0" max="2" min="2" style="0" width="9.2"/>
    <col collapsed="false" customWidth="true" hidden="false" outlineLevel="0" max="3" min="3" style="0" width="11.9"/>
    <col collapsed="false" customWidth="true" hidden="false" outlineLevel="0" max="4" min="4" style="0" width="12.2"/>
    <col collapsed="false" customWidth="true" hidden="false" outlineLevel="0" max="5" min="5" style="0" width="10.59"/>
    <col collapsed="false" customWidth="true" hidden="false" outlineLevel="0" max="6" min="6" style="0" width="12.2"/>
    <col collapsed="false" customWidth="true" hidden="false" outlineLevel="0" max="7" min="7" style="0" width="9"/>
    <col collapsed="false" customWidth="true" hidden="false" outlineLevel="0" max="8" min="8" style="0" width="12.91"/>
    <col collapsed="false" customWidth="true" hidden="false" outlineLevel="0" max="9" min="9" style="0" width="7.8"/>
    <col collapsed="false" customWidth="true" hidden="false" outlineLevel="0" max="10" min="10" style="0" width="12.2"/>
    <col collapsed="false" customWidth="true" hidden="false" outlineLevel="0" max="11" min="11" style="0" width="10.2"/>
    <col collapsed="false" customWidth="true" hidden="false" outlineLevel="0" max="12" min="12" style="0" width="5.9"/>
    <col collapsed="false" customWidth="true" hidden="false" outlineLevel="0" max="14" min="13" style="0" width="20.8"/>
    <col collapsed="false" customWidth="true" hidden="false" outlineLevel="0" max="15" min="15" style="0" width="10.8"/>
    <col collapsed="false" customWidth="true" hidden="false" outlineLevel="0" max="16" min="16" style="0" width="17.2"/>
    <col collapsed="false" customWidth="true" hidden="false" outlineLevel="0" max="19" min="17" style="0" width="12.2"/>
    <col collapsed="false" customWidth="true" hidden="false" outlineLevel="0" max="20" min="20" style="0" width="17.8"/>
    <col collapsed="false" customWidth="true" hidden="false" outlineLevel="0" max="21" min="21" style="0" width="17.4"/>
    <col collapsed="false" customWidth="true" hidden="false" outlineLevel="0" max="22" min="22" style="0" width="18.1"/>
    <col collapsed="false" customWidth="true" hidden="false" outlineLevel="0" max="23" min="23" style="0" width="12.2"/>
    <col collapsed="false" customWidth="true" hidden="false" outlineLevel="0" max="24" min="24" style="0" width="16.4"/>
    <col collapsed="false" customWidth="true" hidden="false" outlineLevel="0" max="37" min="25" style="0" width="12.2"/>
    <col collapsed="false" customWidth="true" hidden="false" outlineLevel="0" max="38" min="38" style="0" width="11.4"/>
    <col collapsed="false" customWidth="true" hidden="false" outlineLevel="0" max="39" min="39" style="0" width="12.2"/>
    <col collapsed="false" customWidth="true" hidden="false" outlineLevel="0" max="40" min="40" style="0" width="19.2"/>
    <col collapsed="false" customWidth="true" hidden="false" outlineLevel="0" max="41" min="41" style="0" width="12.2"/>
    <col collapsed="false" customWidth="true" hidden="false" outlineLevel="0" max="42" min="42" style="0" width="19.4"/>
    <col collapsed="false" customWidth="true" hidden="false" outlineLevel="0" max="46" min="43" style="0" width="12.2"/>
    <col collapsed="false" customWidth="true" hidden="false" outlineLevel="0" max="47" min="47" style="0" width="20.2"/>
    <col collapsed="false" customWidth="true" hidden="false" outlineLevel="0" max="48" min="48" style="0" width="10.89"/>
    <col collapsed="false" customWidth="true" hidden="false" outlineLevel="0" max="49" min="49" style="0" width="15.4"/>
    <col collapsed="false" customWidth="true" hidden="false" outlineLevel="0" max="56" min="50" style="0" width="12.2"/>
    <col collapsed="false" customWidth="true" hidden="false" outlineLevel="0" max="57" min="57" style="0" width="14.6"/>
    <col collapsed="false" customWidth="true" hidden="false" outlineLevel="0" max="64" min="58" style="0" width="12.2"/>
    <col collapsed="false" customWidth="true" hidden="false" outlineLevel="0" max="1025" min="65" style="0" width="12.6"/>
  </cols>
  <sheetData>
    <row r="1" customFormat="false" ht="14.25" hidden="false" customHeight="true" outlineLevel="0" collapsed="false">
      <c r="A1" s="179" t="s">
        <v>747</v>
      </c>
      <c r="B1" s="179" t="s">
        <v>1</v>
      </c>
      <c r="C1" s="180" t="s">
        <v>2</v>
      </c>
      <c r="D1" s="179" t="s">
        <v>1032</v>
      </c>
      <c r="E1" s="179" t="s">
        <v>1033</v>
      </c>
      <c r="F1" s="179" t="s">
        <v>1034</v>
      </c>
      <c r="G1" s="181" t="s">
        <v>748</v>
      </c>
      <c r="H1" s="182" t="s">
        <v>751</v>
      </c>
      <c r="I1" s="182" t="s">
        <v>8</v>
      </c>
      <c r="J1" s="181" t="s">
        <v>1035</v>
      </c>
      <c r="K1" s="182" t="s">
        <v>1036</v>
      </c>
      <c r="L1" s="183" t="s">
        <v>10</v>
      </c>
      <c r="M1" s="183" t="s">
        <v>1037</v>
      </c>
      <c r="N1" s="183" t="s">
        <v>1038</v>
      </c>
      <c r="O1" s="183" t="s">
        <v>758</v>
      </c>
      <c r="P1" s="179" t="s">
        <v>1039</v>
      </c>
      <c r="Q1" s="179" t="s">
        <v>1040</v>
      </c>
      <c r="R1" s="179" t="s">
        <v>760</v>
      </c>
      <c r="S1" s="179" t="s">
        <v>1041</v>
      </c>
      <c r="T1" s="179" t="s">
        <v>11</v>
      </c>
      <c r="U1" s="179" t="s">
        <v>1042</v>
      </c>
      <c r="V1" s="179" t="s">
        <v>756</v>
      </c>
      <c r="W1" s="181" t="s">
        <v>1043</v>
      </c>
      <c r="X1" s="179" t="s">
        <v>1044</v>
      </c>
      <c r="Y1" s="179" t="s">
        <v>1045</v>
      </c>
      <c r="Z1" s="179" t="s">
        <v>1046</v>
      </c>
      <c r="AA1" s="179" t="s">
        <v>1047</v>
      </c>
      <c r="AB1" s="179" t="s">
        <v>1048</v>
      </c>
      <c r="AC1" s="181" t="s">
        <v>1049</v>
      </c>
      <c r="AD1" s="179" t="s">
        <v>1050</v>
      </c>
      <c r="AE1" s="179" t="s">
        <v>1051</v>
      </c>
      <c r="AF1" s="179" t="s">
        <v>1052</v>
      </c>
      <c r="AG1" s="179" t="s">
        <v>1053</v>
      </c>
      <c r="AH1" s="179" t="s">
        <v>1054</v>
      </c>
      <c r="AI1" s="179" t="s">
        <v>1055</v>
      </c>
      <c r="AJ1" s="179" t="s">
        <v>1056</v>
      </c>
      <c r="AK1" s="179" t="s">
        <v>20</v>
      </c>
      <c r="AL1" s="179" t="s">
        <v>1057</v>
      </c>
      <c r="AM1" s="179" t="s">
        <v>22</v>
      </c>
      <c r="AN1" s="181" t="s">
        <v>1058</v>
      </c>
      <c r="AO1" s="184" t="s">
        <v>1059</v>
      </c>
      <c r="AP1" s="184" t="s">
        <v>1060</v>
      </c>
      <c r="AQ1" s="179" t="s">
        <v>1061</v>
      </c>
      <c r="AR1" s="179" t="s">
        <v>770</v>
      </c>
      <c r="AS1" s="180"/>
      <c r="AT1" s="180"/>
      <c r="AU1" s="180"/>
      <c r="AV1" s="180"/>
      <c r="AW1" s="180"/>
      <c r="AX1" s="180"/>
      <c r="AY1" s="180"/>
      <c r="AZ1" s="180"/>
      <c r="BA1" s="180"/>
      <c r="BB1" s="180"/>
      <c r="BC1" s="180"/>
      <c r="BD1" s="180"/>
      <c r="BE1" s="180"/>
      <c r="BF1" s="180"/>
      <c r="BG1" s="180"/>
      <c r="BH1" s="180"/>
      <c r="BI1" s="180"/>
      <c r="BJ1" s="180"/>
      <c r="BK1" s="180"/>
      <c r="BL1" s="180"/>
    </row>
    <row r="2" customFormat="false" ht="14.25" hidden="false" customHeight="true" outlineLevel="0" collapsed="false">
      <c r="A2" s="185" t="s">
        <v>44</v>
      </c>
      <c r="B2" s="185" t="s">
        <v>44</v>
      </c>
      <c r="C2" s="185" t="s">
        <v>45</v>
      </c>
      <c r="D2" s="185" t="s">
        <v>63</v>
      </c>
      <c r="E2" s="185" t="s">
        <v>1062</v>
      </c>
      <c r="F2" s="186" t="s">
        <v>44</v>
      </c>
      <c r="G2" s="187" t="n">
        <v>21414</v>
      </c>
      <c r="H2" s="187" t="s">
        <v>1063</v>
      </c>
      <c r="I2" s="187" t="s">
        <v>1064</v>
      </c>
      <c r="J2" s="187" t="s">
        <v>1065</v>
      </c>
      <c r="K2" s="187" t="s">
        <v>1066</v>
      </c>
      <c r="L2" s="188" t="s">
        <v>51</v>
      </c>
      <c r="M2" s="188" t="s">
        <v>1067</v>
      </c>
      <c r="N2" s="188" t="s">
        <v>1067</v>
      </c>
      <c r="O2" s="189" t="s">
        <v>1068</v>
      </c>
      <c r="P2" s="189"/>
      <c r="Q2" s="189" t="s">
        <v>774</v>
      </c>
      <c r="R2" s="189" t="s">
        <v>775</v>
      </c>
      <c r="S2" s="189" t="str">
        <f aca="false">IF('database (3)'!$Q2="Successfull","-","")</f>
        <v/>
      </c>
      <c r="T2" s="189" t="s">
        <v>1069</v>
      </c>
      <c r="U2" s="189" t="s">
        <v>1070</v>
      </c>
      <c r="V2" s="190" t="n">
        <v>38</v>
      </c>
      <c r="W2" s="187" t="s">
        <v>63</v>
      </c>
      <c r="X2" s="189" t="s">
        <v>55</v>
      </c>
      <c r="Y2" s="189" t="n">
        <v>29000</v>
      </c>
      <c r="Z2" s="189" t="n">
        <v>29000</v>
      </c>
      <c r="AA2" s="189"/>
      <c r="AB2" s="189"/>
      <c r="AC2" s="189" t="str">
        <f aca="false">IF('database (3)'!$AB2="No","N/A","")</f>
        <v/>
      </c>
      <c r="AD2" s="189" t="str">
        <f aca="false">IF('database (3)'!$AB2="No","N/A","")</f>
        <v/>
      </c>
      <c r="AE2" s="189" t="str">
        <f aca="false">IF('database (3)'!$AB2="No","N/A","")</f>
        <v/>
      </c>
      <c r="AF2" s="189" t="str">
        <f aca="false">IF('database (3)'!$AB2="No","N/A","")</f>
        <v/>
      </c>
      <c r="AG2" s="189" t="str">
        <f aca="false">IF('database (3)'!$AB2="No","N/A","")</f>
        <v/>
      </c>
      <c r="AH2" s="189"/>
      <c r="AI2" s="189" t="s">
        <v>63</v>
      </c>
      <c r="AJ2" s="189"/>
      <c r="AK2" s="189" t="s">
        <v>53</v>
      </c>
      <c r="AL2" s="189" t="s">
        <v>63</v>
      </c>
      <c r="AM2" s="189" t="s">
        <v>63</v>
      </c>
      <c r="AN2" s="187" t="n">
        <v>21414</v>
      </c>
      <c r="AO2" s="187"/>
      <c r="AP2" s="187"/>
      <c r="AQ2" s="189" t="s">
        <v>1071</v>
      </c>
      <c r="AR2" s="189" t="s">
        <v>60</v>
      </c>
      <c r="AS2" s="185"/>
      <c r="AT2" s="185"/>
      <c r="AU2" s="185"/>
      <c r="AV2" s="185"/>
      <c r="AW2" s="185"/>
      <c r="AX2" s="185"/>
      <c r="AY2" s="185"/>
      <c r="AZ2" s="185"/>
      <c r="BA2" s="185"/>
      <c r="BB2" s="185"/>
      <c r="BC2" s="185"/>
      <c r="BD2" s="185"/>
      <c r="BE2" s="185"/>
      <c r="BF2" s="185"/>
      <c r="BG2" s="185"/>
      <c r="BH2" s="185"/>
      <c r="BI2" s="185"/>
      <c r="BJ2" s="185"/>
      <c r="BK2" s="185"/>
      <c r="BL2" s="185"/>
    </row>
    <row r="3" customFormat="false" ht="14.25" hidden="false" customHeight="true" outlineLevel="0" collapsed="false">
      <c r="A3" s="185" t="s">
        <v>61</v>
      </c>
      <c r="B3" s="185" t="s">
        <v>61</v>
      </c>
      <c r="C3" s="185" t="s">
        <v>62</v>
      </c>
      <c r="D3" s="185" t="s">
        <v>63</v>
      </c>
      <c r="E3" s="185" t="s">
        <v>1072</v>
      </c>
      <c r="F3" s="186" t="s">
        <v>1073</v>
      </c>
      <c r="G3" s="187" t="n">
        <v>21451</v>
      </c>
      <c r="H3" s="187" t="s">
        <v>64</v>
      </c>
      <c r="I3" s="187" t="s">
        <v>1074</v>
      </c>
      <c r="J3" s="187" t="s">
        <v>1075</v>
      </c>
      <c r="K3" s="187" t="s">
        <v>1075</v>
      </c>
      <c r="L3" s="188" t="s">
        <v>66</v>
      </c>
      <c r="M3" s="188" t="s">
        <v>1067</v>
      </c>
      <c r="N3" s="188" t="s">
        <v>1067</v>
      </c>
      <c r="O3" s="189" t="s">
        <v>1076</v>
      </c>
      <c r="P3" s="189"/>
      <c r="Q3" s="189" t="s">
        <v>774</v>
      </c>
      <c r="R3" s="189" t="s">
        <v>775</v>
      </c>
      <c r="S3" s="189" t="str">
        <f aca="false">IF('database (3)'!$Q3="Successfull","-","")</f>
        <v/>
      </c>
      <c r="T3" s="189" t="s">
        <v>778</v>
      </c>
      <c r="U3" s="189" t="s">
        <v>1077</v>
      </c>
      <c r="V3" s="190" t="n">
        <v>360</v>
      </c>
      <c r="W3" s="187" t="s">
        <v>63</v>
      </c>
      <c r="X3" s="189" t="s">
        <v>63</v>
      </c>
      <c r="Y3" s="189" t="s">
        <v>63</v>
      </c>
      <c r="Z3" s="189" t="s">
        <v>63</v>
      </c>
      <c r="AA3" s="189" t="s">
        <v>63</v>
      </c>
      <c r="AB3" s="189" t="s">
        <v>96</v>
      </c>
      <c r="AC3" s="189" t="str">
        <f aca="false">IF('database (3)'!$AB3="No","N/A","")</f>
        <v>N/A</v>
      </c>
      <c r="AD3" s="189" t="str">
        <f aca="false">IF('database (3)'!$AB3="No","N/A","")</f>
        <v>N/A</v>
      </c>
      <c r="AE3" s="189" t="str">
        <f aca="false">IF('database (3)'!$AB3="No","N/A","")</f>
        <v>N/A</v>
      </c>
      <c r="AF3" s="189" t="str">
        <f aca="false">IF('database (3)'!$AB3="No","N/A","")</f>
        <v>N/A</v>
      </c>
      <c r="AG3" s="189" t="str">
        <f aca="false">IF('database (3)'!$AB3="No","N/A","")</f>
        <v>N/A</v>
      </c>
      <c r="AH3" s="189" t="str">
        <f aca="false">IF(OR('database (3)'!$T3="Orbital probe",'database (3)'!$T3="Crew orbiter",'database (3)'!$T3="Crew orbiter (U)"),"N/A","")</f>
        <v/>
      </c>
      <c r="AI3" s="189" t="str">
        <f aca="false">IF(OR('database (3)'!$T3="Orbital probe",'database (3)'!$T3="Crew orbiter",'database (3)'!$T3="Crew orbiter (U)"),"N/A","")</f>
        <v/>
      </c>
      <c r="AJ3" s="189" t="str">
        <f aca="false">IF(OR('database (3)'!$T3="Orbital probe",'database (3)'!$T3="Crew orbiter",'database (3)'!$T3="Crew orbiter (U)"),"N/A","")</f>
        <v/>
      </c>
      <c r="AK3" s="189" t="s">
        <v>1078</v>
      </c>
      <c r="AL3" s="189" t="s">
        <v>63</v>
      </c>
      <c r="AM3" s="189" t="s">
        <v>63</v>
      </c>
      <c r="AN3" s="187" t="n">
        <v>21451</v>
      </c>
      <c r="AO3" s="189" t="str">
        <f aca="false">IF(AND('database (3)'!$AK3="Moon crash",'database (3)'!$Q3="Successful"),"","N/A")</f>
        <v>N/A</v>
      </c>
      <c r="AP3" s="189" t="str">
        <f aca="false">IF(AND('database (3)'!$AK3="Moon crash",'database (3)'!$Q3="Successful"),"","N/A")</f>
        <v>N/A</v>
      </c>
      <c r="AQ3" s="189" t="s">
        <v>1079</v>
      </c>
      <c r="AR3" s="189"/>
      <c r="AS3" s="185"/>
      <c r="AT3" s="185"/>
      <c r="AU3" s="185"/>
      <c r="AV3" s="185"/>
      <c r="AW3" s="185"/>
      <c r="AX3" s="185"/>
      <c r="AY3" s="185"/>
      <c r="AZ3" s="185"/>
      <c r="BA3" s="185"/>
      <c r="BB3" s="185"/>
      <c r="BC3" s="185"/>
      <c r="BD3" s="185"/>
      <c r="BE3" s="185"/>
      <c r="BF3" s="185"/>
      <c r="BG3" s="185"/>
      <c r="BH3" s="185"/>
      <c r="BI3" s="185"/>
      <c r="BJ3" s="185"/>
      <c r="BK3" s="185"/>
      <c r="BL3" s="185"/>
    </row>
    <row r="4" customFormat="false" ht="14.25" hidden="false" customHeight="true" outlineLevel="0" collapsed="false">
      <c r="A4" s="185" t="s">
        <v>71</v>
      </c>
      <c r="B4" s="185" t="s">
        <v>71</v>
      </c>
      <c r="C4" s="185" t="s">
        <v>45</v>
      </c>
      <c r="D4" s="185" t="s">
        <v>63</v>
      </c>
      <c r="E4" s="185" t="s">
        <v>1080</v>
      </c>
      <c r="F4" s="186" t="s">
        <v>71</v>
      </c>
      <c r="G4" s="187" t="n">
        <v>21469</v>
      </c>
      <c r="H4" s="187" t="s">
        <v>1063</v>
      </c>
      <c r="I4" s="187" t="s">
        <v>1064</v>
      </c>
      <c r="J4" s="187" t="s">
        <v>1081</v>
      </c>
      <c r="K4" s="187" t="s">
        <v>1066</v>
      </c>
      <c r="L4" s="188" t="s">
        <v>51</v>
      </c>
      <c r="M4" s="188" t="s">
        <v>1067</v>
      </c>
      <c r="N4" s="188" t="s">
        <v>1067</v>
      </c>
      <c r="O4" s="189" t="s">
        <v>1068</v>
      </c>
      <c r="P4" s="189"/>
      <c r="Q4" s="189" t="s">
        <v>774</v>
      </c>
      <c r="R4" s="189" t="s">
        <v>1082</v>
      </c>
      <c r="S4" s="189" t="str">
        <f aca="false">IF('database (3)'!$Q4="Successfull","-","")</f>
        <v/>
      </c>
      <c r="T4" s="189" t="s">
        <v>1069</v>
      </c>
      <c r="U4" s="189" t="s">
        <v>1083</v>
      </c>
      <c r="V4" s="190" t="n">
        <v>38</v>
      </c>
      <c r="W4" s="187" t="s">
        <v>63</v>
      </c>
      <c r="X4" s="189"/>
      <c r="Y4" s="189"/>
      <c r="Z4" s="189"/>
      <c r="AA4" s="189"/>
      <c r="AB4" s="189"/>
      <c r="AC4" s="189" t="str">
        <f aca="false">IF('database (3)'!$AB4="No","N/A","")</f>
        <v/>
      </c>
      <c r="AD4" s="189" t="str">
        <f aca="false">IF('database (3)'!$AB4="No","N/A","")</f>
        <v/>
      </c>
      <c r="AE4" s="189" t="str">
        <f aca="false">IF('database (3)'!$AB4="No","N/A","")</f>
        <v/>
      </c>
      <c r="AF4" s="189" t="str">
        <f aca="false">IF('database (3)'!$AB4="No","N/A","")</f>
        <v/>
      </c>
      <c r="AG4" s="189" t="str">
        <f aca="false">IF('database (3)'!$AB4="No","N/A","")</f>
        <v/>
      </c>
      <c r="AH4" s="189"/>
      <c r="AI4" s="189" t="s">
        <v>63</v>
      </c>
      <c r="AJ4" s="189"/>
      <c r="AK4" s="189" t="s">
        <v>53</v>
      </c>
      <c r="AL4" s="189" t="s">
        <v>63</v>
      </c>
      <c r="AM4" s="189" t="s">
        <v>63</v>
      </c>
      <c r="AN4" s="187" t="n">
        <v>21471</v>
      </c>
      <c r="AO4" s="187"/>
      <c r="AP4" s="187"/>
      <c r="AQ4" s="189" t="s">
        <v>1071</v>
      </c>
      <c r="AR4" s="189"/>
      <c r="AS4" s="185"/>
      <c r="AT4" s="185"/>
      <c r="AU4" s="185"/>
      <c r="AV4" s="185"/>
      <c r="AW4" s="185"/>
      <c r="AX4" s="185"/>
      <c r="AY4" s="185"/>
      <c r="AZ4" s="185"/>
      <c r="BA4" s="185"/>
      <c r="BB4" s="185"/>
      <c r="BC4" s="185"/>
      <c r="BD4" s="185"/>
      <c r="BE4" s="185"/>
      <c r="BF4" s="185"/>
      <c r="BG4" s="185"/>
      <c r="BH4" s="185"/>
      <c r="BI4" s="185"/>
      <c r="BJ4" s="185"/>
      <c r="BK4" s="185"/>
      <c r="BL4" s="185"/>
    </row>
    <row r="5" customFormat="false" ht="14.25" hidden="false" customHeight="true" outlineLevel="0" collapsed="false">
      <c r="A5" s="185" t="s">
        <v>70</v>
      </c>
      <c r="B5" s="185" t="s">
        <v>70</v>
      </c>
      <c r="C5" s="185" t="s">
        <v>62</v>
      </c>
      <c r="D5" s="185" t="s">
        <v>63</v>
      </c>
      <c r="E5" s="185" t="s">
        <v>1084</v>
      </c>
      <c r="F5" s="186" t="s">
        <v>1073</v>
      </c>
      <c r="G5" s="187" t="n">
        <v>21469</v>
      </c>
      <c r="H5" s="187" t="s">
        <v>64</v>
      </c>
      <c r="I5" s="187" t="s">
        <v>1074</v>
      </c>
      <c r="J5" s="187" t="s">
        <v>1085</v>
      </c>
      <c r="K5" s="187" t="s">
        <v>1075</v>
      </c>
      <c r="L5" s="188" t="s">
        <v>66</v>
      </c>
      <c r="M5" s="188" t="s">
        <v>1067</v>
      </c>
      <c r="N5" s="188" t="s">
        <v>1067</v>
      </c>
      <c r="O5" s="189" t="s">
        <v>1076</v>
      </c>
      <c r="P5" s="189" t="s">
        <v>779</v>
      </c>
      <c r="Q5" s="189" t="s">
        <v>774</v>
      </c>
      <c r="R5" s="189" t="s">
        <v>775</v>
      </c>
      <c r="S5" s="189" t="str">
        <f aca="false">IF('database (3)'!$Q5="Successfull","-","")</f>
        <v/>
      </c>
      <c r="T5" s="189" t="s">
        <v>778</v>
      </c>
      <c r="U5" s="189" t="s">
        <v>1077</v>
      </c>
      <c r="V5" s="190" t="n">
        <v>360</v>
      </c>
      <c r="W5" s="187" t="s">
        <v>63</v>
      </c>
      <c r="X5" s="189" t="s">
        <v>63</v>
      </c>
      <c r="Y5" s="189" t="s">
        <v>63</v>
      </c>
      <c r="Z5" s="189" t="s">
        <v>63</v>
      </c>
      <c r="AA5" s="189" t="s">
        <v>63</v>
      </c>
      <c r="AB5" s="189" t="s">
        <v>96</v>
      </c>
      <c r="AC5" s="189" t="str">
        <f aca="false">IF('database (3)'!$AB5="No","N/A","")</f>
        <v>N/A</v>
      </c>
      <c r="AD5" s="189" t="str">
        <f aca="false">IF('database (3)'!$AB5="No","N/A","")</f>
        <v>N/A</v>
      </c>
      <c r="AE5" s="189" t="str">
        <f aca="false">IF('database (3)'!$AB5="No","N/A","")</f>
        <v>N/A</v>
      </c>
      <c r="AF5" s="189" t="str">
        <f aca="false">IF('database (3)'!$AB5="No","N/A","")</f>
        <v>N/A</v>
      </c>
      <c r="AG5" s="189" t="str">
        <f aca="false">IF('database (3)'!$AB5="No","N/A","")</f>
        <v>N/A</v>
      </c>
      <c r="AH5" s="189" t="str">
        <f aca="false">IF(OR('database (3)'!$T5="Orbital probe",'database (3)'!$T5="Crew orbiter",'database (3)'!$T5="Crew orbiter (U)"),"N/A","")</f>
        <v/>
      </c>
      <c r="AI5" s="189" t="str">
        <f aca="false">IF(OR('database (3)'!$T5="Orbital probe",'database (3)'!$T5="Crew orbiter",'database (3)'!$T5="Crew orbiter (U)"),"N/A","")</f>
        <v/>
      </c>
      <c r="AJ5" s="189" t="str">
        <f aca="false">IF(OR('database (3)'!$T5="Orbital probe",'database (3)'!$T5="Crew orbiter",'database (3)'!$T5="Crew orbiter (U)"),"N/A","")</f>
        <v/>
      </c>
      <c r="AK5" s="189" t="s">
        <v>1078</v>
      </c>
      <c r="AL5" s="189" t="s">
        <v>63</v>
      </c>
      <c r="AM5" s="189" t="s">
        <v>63</v>
      </c>
      <c r="AN5" s="187" t="n">
        <v>21469</v>
      </c>
      <c r="AO5" s="189" t="str">
        <f aca="false">IF(AND('database (3)'!$AK5="Moon crash",'database (3)'!$Q5="Successful"),"","N/A")</f>
        <v>N/A</v>
      </c>
      <c r="AP5" s="189" t="str">
        <f aca="false">IF(AND('database (3)'!$AK5="Moon crash",'database (3)'!$Q5="Successful"),"","N/A")</f>
        <v>N/A</v>
      </c>
      <c r="AQ5" s="189" t="s">
        <v>1079</v>
      </c>
      <c r="AR5" s="189"/>
      <c r="AS5" s="185"/>
      <c r="AT5" s="185"/>
      <c r="AU5" s="185"/>
      <c r="AV5" s="185"/>
      <c r="AW5" s="185"/>
      <c r="AX5" s="185"/>
      <c r="AY5" s="185"/>
      <c r="AZ5" s="185"/>
      <c r="BA5" s="185"/>
      <c r="BB5" s="185"/>
      <c r="BC5" s="185"/>
      <c r="BD5" s="185"/>
      <c r="BE5" s="185"/>
      <c r="BF5" s="185"/>
      <c r="BG5" s="185"/>
      <c r="BH5" s="185"/>
      <c r="BI5" s="185"/>
      <c r="BJ5" s="185"/>
      <c r="BK5" s="185"/>
      <c r="BL5" s="185"/>
    </row>
    <row r="6" customFormat="false" ht="14.25" hidden="false" customHeight="true" outlineLevel="0" collapsed="false">
      <c r="A6" s="185" t="s">
        <v>75</v>
      </c>
      <c r="B6" s="185" t="s">
        <v>75</v>
      </c>
      <c r="C6" s="185" t="s">
        <v>45</v>
      </c>
      <c r="D6" s="185"/>
      <c r="E6" s="185" t="s">
        <v>1086</v>
      </c>
      <c r="F6" s="186" t="s">
        <v>75</v>
      </c>
      <c r="G6" s="187" t="n">
        <v>21497</v>
      </c>
      <c r="H6" s="187" t="s">
        <v>1063</v>
      </c>
      <c r="I6" s="187" t="s">
        <v>1064</v>
      </c>
      <c r="J6" s="187"/>
      <c r="K6" s="187" t="s">
        <v>1075</v>
      </c>
      <c r="L6" s="188" t="s">
        <v>51</v>
      </c>
      <c r="M6" s="188"/>
      <c r="N6" s="188"/>
      <c r="O6" s="189" t="s">
        <v>1068</v>
      </c>
      <c r="P6" s="189"/>
      <c r="Q6" s="189" t="s">
        <v>774</v>
      </c>
      <c r="R6" s="189"/>
      <c r="S6" s="189" t="str">
        <f aca="false">IF('database (3)'!$Q6="Successfull","-","")</f>
        <v/>
      </c>
      <c r="T6" s="189" t="s">
        <v>1069</v>
      </c>
      <c r="U6" s="189" t="s">
        <v>1087</v>
      </c>
      <c r="V6" s="190"/>
      <c r="W6" s="187"/>
      <c r="X6" s="189"/>
      <c r="Y6" s="189"/>
      <c r="Z6" s="189"/>
      <c r="AA6" s="189"/>
      <c r="AB6" s="189"/>
      <c r="AC6" s="189" t="str">
        <f aca="false">IF('database (3)'!$AB6="No","N/A","")</f>
        <v/>
      </c>
      <c r="AD6" s="189" t="str">
        <f aca="false">IF('database (3)'!$AB6="No","N/A","")</f>
        <v/>
      </c>
      <c r="AE6" s="189" t="str">
        <f aca="false">IF('database (3)'!$AB6="No","N/A","")</f>
        <v/>
      </c>
      <c r="AF6" s="189" t="str">
        <f aca="false">IF('database (3)'!$AB6="No","N/A","")</f>
        <v/>
      </c>
      <c r="AG6" s="189" t="str">
        <f aca="false">IF('database (3)'!$AB6="No","N/A","")</f>
        <v/>
      </c>
      <c r="AH6" s="189"/>
      <c r="AI6" s="189"/>
      <c r="AJ6" s="189"/>
      <c r="AK6" s="189"/>
      <c r="AL6" s="189"/>
      <c r="AM6" s="189"/>
      <c r="AN6" s="187" t="n">
        <v>21497</v>
      </c>
      <c r="AO6" s="187"/>
      <c r="AP6" s="187"/>
      <c r="AQ6" s="189" t="s">
        <v>1071</v>
      </c>
      <c r="AR6" s="189"/>
      <c r="AS6" s="185"/>
      <c r="AT6" s="185"/>
      <c r="AU6" s="185"/>
      <c r="AV6" s="185"/>
      <c r="AW6" s="185"/>
      <c r="AX6" s="185"/>
      <c r="AY6" s="185"/>
      <c r="AZ6" s="185"/>
      <c r="BA6" s="185"/>
      <c r="BB6" s="185"/>
      <c r="BC6" s="185"/>
      <c r="BD6" s="185"/>
      <c r="BE6" s="185"/>
      <c r="BF6" s="185"/>
      <c r="BG6" s="185"/>
      <c r="BH6" s="185"/>
      <c r="BI6" s="185"/>
      <c r="BJ6" s="185"/>
      <c r="BK6" s="185"/>
      <c r="BL6" s="185"/>
    </row>
    <row r="7" customFormat="false" ht="14.25" hidden="false" customHeight="true" outlineLevel="0" collapsed="false">
      <c r="A7" s="185" t="s">
        <v>80</v>
      </c>
      <c r="B7" s="185" t="s">
        <v>80</v>
      </c>
      <c r="C7" s="185" t="s">
        <v>62</v>
      </c>
      <c r="D7" s="185" t="s">
        <v>63</v>
      </c>
      <c r="E7" s="185" t="s">
        <v>1088</v>
      </c>
      <c r="F7" s="186" t="s">
        <v>1073</v>
      </c>
      <c r="G7" s="187" t="n">
        <v>21523</v>
      </c>
      <c r="H7" s="187" t="s">
        <v>64</v>
      </c>
      <c r="I7" s="187" t="s">
        <v>1074</v>
      </c>
      <c r="J7" s="187"/>
      <c r="K7" s="187" t="s">
        <v>1075</v>
      </c>
      <c r="L7" s="188" t="s">
        <v>66</v>
      </c>
      <c r="M7" s="188" t="s">
        <v>1067</v>
      </c>
      <c r="N7" s="188" t="s">
        <v>1067</v>
      </c>
      <c r="O7" s="189" t="s">
        <v>1076</v>
      </c>
      <c r="P7" s="189" t="s">
        <v>46</v>
      </c>
      <c r="Q7" s="189" t="s">
        <v>774</v>
      </c>
      <c r="R7" s="189" t="s">
        <v>775</v>
      </c>
      <c r="S7" s="189" t="str">
        <f aca="false">IF('database (3)'!$Q7="Successfull","-","")</f>
        <v/>
      </c>
      <c r="T7" s="189" t="s">
        <v>778</v>
      </c>
      <c r="U7" s="189" t="s">
        <v>1077</v>
      </c>
      <c r="V7" s="190" t="n">
        <v>156</v>
      </c>
      <c r="W7" s="187" t="s">
        <v>63</v>
      </c>
      <c r="X7" s="189" t="s">
        <v>63</v>
      </c>
      <c r="Y7" s="189" t="s">
        <v>63</v>
      </c>
      <c r="Z7" s="189" t="s">
        <v>63</v>
      </c>
      <c r="AA7" s="189" t="s">
        <v>63</v>
      </c>
      <c r="AB7" s="189" t="s">
        <v>96</v>
      </c>
      <c r="AC7" s="189" t="str">
        <f aca="false">IF('database (3)'!$AB7="No","N/A","")</f>
        <v>N/A</v>
      </c>
      <c r="AD7" s="189" t="str">
        <f aca="false">IF('database (3)'!$AB7="No","N/A","")</f>
        <v>N/A</v>
      </c>
      <c r="AE7" s="189" t="str">
        <f aca="false">IF('database (3)'!$AB7="No","N/A","")</f>
        <v>N/A</v>
      </c>
      <c r="AF7" s="189" t="str">
        <f aca="false">IF('database (3)'!$AB7="No","N/A","")</f>
        <v>N/A</v>
      </c>
      <c r="AG7" s="189" t="str">
        <f aca="false">IF('database (3)'!$AB7="No","N/A","")</f>
        <v>N/A</v>
      </c>
      <c r="AH7" s="189" t="str">
        <f aca="false">IF(OR('database (3)'!$T7="Orbital probe",'database (3)'!$T7="Crew orbiter",'database (3)'!$T7="Crew orbiter (U)"),"N/A","")</f>
        <v/>
      </c>
      <c r="AI7" s="189" t="str">
        <f aca="false">IF(OR('database (3)'!$T7="Orbital probe",'database (3)'!$T7="Crew orbiter",'database (3)'!$T7="Crew orbiter (U)"),"N/A","")</f>
        <v/>
      </c>
      <c r="AJ7" s="189" t="str">
        <f aca="false">IF(OR('database (3)'!$T7="Orbital probe",'database (3)'!$T7="Crew orbiter",'database (3)'!$T7="Crew orbiter (U)"),"N/A","")</f>
        <v/>
      </c>
      <c r="AK7" s="189" t="s">
        <v>1078</v>
      </c>
      <c r="AL7" s="189" t="s">
        <v>63</v>
      </c>
      <c r="AM7" s="189" t="s">
        <v>63</v>
      </c>
      <c r="AN7" s="187" t="n">
        <v>21523</v>
      </c>
      <c r="AO7" s="189" t="str">
        <f aca="false">IF(AND('database (3)'!$AK7="Moon crash",'database (3)'!$Q7="Successful"),"","N/A")</f>
        <v>N/A</v>
      </c>
      <c r="AP7" s="189" t="str">
        <f aca="false">IF(AND('database (3)'!$AK7="Moon crash",'database (3)'!$Q7="Successful"),"","N/A")</f>
        <v>N/A</v>
      </c>
      <c r="AQ7" s="189" t="s">
        <v>1079</v>
      </c>
      <c r="AR7" s="189"/>
      <c r="AS7" s="185"/>
      <c r="AT7" s="185"/>
      <c r="AU7" s="185"/>
      <c r="AV7" s="185"/>
      <c r="AW7" s="185"/>
      <c r="AX7" s="185"/>
      <c r="AY7" s="185"/>
      <c r="AZ7" s="185"/>
      <c r="BA7" s="185"/>
      <c r="BB7" s="185"/>
      <c r="BC7" s="185"/>
      <c r="BD7" s="185"/>
      <c r="BE7" s="185"/>
      <c r="BF7" s="185"/>
      <c r="BG7" s="185"/>
      <c r="BH7" s="185"/>
      <c r="BI7" s="185"/>
      <c r="BJ7" s="185"/>
      <c r="BK7" s="185"/>
      <c r="BL7" s="185"/>
    </row>
    <row r="8" customFormat="false" ht="14.25" hidden="false" customHeight="true" outlineLevel="0" collapsed="false">
      <c r="A8" s="185" t="s">
        <v>81</v>
      </c>
      <c r="B8" s="185" t="s">
        <v>81</v>
      </c>
      <c r="C8" s="185" t="s">
        <v>45</v>
      </c>
      <c r="D8" s="185"/>
      <c r="E8" s="185"/>
      <c r="F8" s="186" t="s">
        <v>81</v>
      </c>
      <c r="G8" s="187" t="n">
        <v>21526</v>
      </c>
      <c r="H8" s="187"/>
      <c r="I8" s="187"/>
      <c r="J8" s="187"/>
      <c r="K8" s="187"/>
      <c r="L8" s="188" t="s">
        <v>51</v>
      </c>
      <c r="M8" s="188"/>
      <c r="N8" s="188"/>
      <c r="O8" s="189" t="s">
        <v>1089</v>
      </c>
      <c r="P8" s="189"/>
      <c r="Q8" s="189" t="s">
        <v>774</v>
      </c>
      <c r="R8" s="189"/>
      <c r="S8" s="189" t="str">
        <f aca="false">IF('database (3)'!$Q8="Successfull","-","")</f>
        <v/>
      </c>
      <c r="T8" s="189" t="s">
        <v>1090</v>
      </c>
      <c r="U8" s="189"/>
      <c r="V8" s="190"/>
      <c r="W8" s="187"/>
      <c r="X8" s="189"/>
      <c r="Y8" s="189"/>
      <c r="Z8" s="189"/>
      <c r="AA8" s="189"/>
      <c r="AB8" s="189"/>
      <c r="AC8" s="189" t="str">
        <f aca="false">IF('database (3)'!$AB8="No","N/A","")</f>
        <v/>
      </c>
      <c r="AD8" s="189" t="str">
        <f aca="false">IF('database (3)'!$AB8="No","N/A","")</f>
        <v/>
      </c>
      <c r="AE8" s="189" t="str">
        <f aca="false">IF('database (3)'!$AB8="No","N/A","")</f>
        <v/>
      </c>
      <c r="AF8" s="189" t="str">
        <f aca="false">IF('database (3)'!$AB8="No","N/A","")</f>
        <v/>
      </c>
      <c r="AG8" s="189" t="str">
        <f aca="false">IF('database (3)'!$AB8="No","N/A","")</f>
        <v/>
      </c>
      <c r="AH8" s="189"/>
      <c r="AI8" s="189"/>
      <c r="AJ8" s="189"/>
      <c r="AK8" s="189"/>
      <c r="AL8" s="189"/>
      <c r="AM8" s="189"/>
      <c r="AN8" s="187"/>
      <c r="AO8" s="187"/>
      <c r="AP8" s="187"/>
      <c r="AQ8" s="189" t="s">
        <v>1071</v>
      </c>
      <c r="AR8" s="189"/>
      <c r="AS8" s="185"/>
      <c r="AT8" s="185"/>
      <c r="AU8" s="185"/>
      <c r="AV8" s="185"/>
      <c r="AW8" s="185"/>
      <c r="AX8" s="185"/>
      <c r="AY8" s="185"/>
      <c r="AZ8" s="185"/>
      <c r="BA8" s="185"/>
      <c r="BB8" s="185"/>
      <c r="BC8" s="185"/>
      <c r="BD8" s="185"/>
      <c r="BE8" s="185"/>
      <c r="BF8" s="185"/>
      <c r="BG8" s="185"/>
      <c r="BH8" s="185"/>
      <c r="BI8" s="185"/>
      <c r="BJ8" s="185"/>
      <c r="BK8" s="185"/>
      <c r="BL8" s="185"/>
    </row>
    <row r="9" customFormat="false" ht="14.25" hidden="false" customHeight="true" outlineLevel="0" collapsed="false">
      <c r="A9" s="185" t="s">
        <v>87</v>
      </c>
      <c r="B9" s="185" t="s">
        <v>87</v>
      </c>
      <c r="C9" s="185" t="s">
        <v>62</v>
      </c>
      <c r="D9" s="185" t="s">
        <v>88</v>
      </c>
      <c r="E9" s="185"/>
      <c r="F9" s="186" t="s">
        <v>87</v>
      </c>
      <c r="G9" s="187" t="n">
        <v>21552</v>
      </c>
      <c r="H9" s="187"/>
      <c r="I9" s="187"/>
      <c r="J9" s="187"/>
      <c r="K9" s="187"/>
      <c r="L9" s="188" t="s">
        <v>66</v>
      </c>
      <c r="M9" s="188"/>
      <c r="N9" s="188"/>
      <c r="O9" s="189" t="s">
        <v>1076</v>
      </c>
      <c r="P9" s="189"/>
      <c r="Q9" s="189" t="s">
        <v>1091</v>
      </c>
      <c r="R9" s="189" t="s">
        <v>1092</v>
      </c>
      <c r="S9" s="189" t="str">
        <f aca="false">IF('database (3)'!$Q9="Successfull","-","")</f>
        <v/>
      </c>
      <c r="T9" s="189" t="s">
        <v>778</v>
      </c>
      <c r="U9" s="189"/>
      <c r="V9" s="190"/>
      <c r="W9" s="187"/>
      <c r="X9" s="189"/>
      <c r="Y9" s="189"/>
      <c r="Z9" s="189"/>
      <c r="AA9" s="189"/>
      <c r="AB9" s="189"/>
      <c r="AC9" s="189" t="str">
        <f aca="false">IF('database (3)'!$AB9="No","N/A","")</f>
        <v/>
      </c>
      <c r="AD9" s="189" t="str">
        <f aca="false">IF('database (3)'!$AB9="No","N/A","")</f>
        <v/>
      </c>
      <c r="AE9" s="189" t="str">
        <f aca="false">IF('database (3)'!$AB9="No","N/A","")</f>
        <v/>
      </c>
      <c r="AF9" s="189" t="str">
        <f aca="false">IF('database (3)'!$AB9="No","N/A","")</f>
        <v/>
      </c>
      <c r="AG9" s="189" t="str">
        <f aca="false">IF('database (3)'!$AB9="No","N/A","")</f>
        <v/>
      </c>
      <c r="AH9" s="189"/>
      <c r="AI9" s="189"/>
      <c r="AJ9" s="189"/>
      <c r="AK9" s="189"/>
      <c r="AL9" s="189"/>
      <c r="AM9" s="189"/>
      <c r="AN9" s="187"/>
      <c r="AO9" s="187"/>
      <c r="AP9" s="187"/>
      <c r="AQ9" s="189" t="s">
        <v>1071</v>
      </c>
      <c r="AR9" s="189"/>
      <c r="AS9" s="185"/>
      <c r="AT9" s="185"/>
      <c r="AU9" s="185"/>
      <c r="AV9" s="185"/>
      <c r="AW9" s="185"/>
      <c r="AX9" s="185"/>
      <c r="AY9" s="185"/>
      <c r="AZ9" s="185"/>
      <c r="BA9" s="185"/>
      <c r="BB9" s="185"/>
      <c r="BC9" s="185"/>
      <c r="BD9" s="185"/>
      <c r="BE9" s="185"/>
      <c r="BF9" s="185"/>
      <c r="BG9" s="185"/>
      <c r="BH9" s="185"/>
      <c r="BI9" s="185"/>
      <c r="BJ9" s="185"/>
      <c r="BK9" s="185"/>
      <c r="BL9" s="185"/>
    </row>
    <row r="10" customFormat="false" ht="14.25" hidden="false" customHeight="true" outlineLevel="0" collapsed="false">
      <c r="A10" s="185" t="s">
        <v>98</v>
      </c>
      <c r="B10" s="185" t="s">
        <v>98</v>
      </c>
      <c r="C10" s="185" t="s">
        <v>45</v>
      </c>
      <c r="D10" s="185"/>
      <c r="E10" s="185"/>
      <c r="F10" s="186" t="s">
        <v>98</v>
      </c>
      <c r="G10" s="187" t="n">
        <v>21612</v>
      </c>
      <c r="H10" s="187"/>
      <c r="I10" s="187"/>
      <c r="J10" s="187"/>
      <c r="K10" s="187"/>
      <c r="L10" s="188" t="s">
        <v>51</v>
      </c>
      <c r="M10" s="188"/>
      <c r="N10" s="188"/>
      <c r="O10" s="189" t="s">
        <v>1089</v>
      </c>
      <c r="P10" s="189"/>
      <c r="Q10" s="189" t="s">
        <v>1091</v>
      </c>
      <c r="R10" s="189"/>
      <c r="S10" s="189" t="str">
        <f aca="false">IF('database (3)'!$Q10="Successfull","-","")</f>
        <v/>
      </c>
      <c r="T10" s="189" t="s">
        <v>1093</v>
      </c>
      <c r="U10" s="189"/>
      <c r="V10" s="190"/>
      <c r="W10" s="187"/>
      <c r="X10" s="189"/>
      <c r="Y10" s="189"/>
      <c r="Z10" s="189"/>
      <c r="AA10" s="189"/>
      <c r="AB10" s="189"/>
      <c r="AC10" s="189" t="str">
        <f aca="false">IF('database (3)'!$AB10="No","N/A","")</f>
        <v/>
      </c>
      <c r="AD10" s="189" t="str">
        <f aca="false">IF('database (3)'!$AB10="No","N/A","")</f>
        <v/>
      </c>
      <c r="AE10" s="189" t="str">
        <f aca="false">IF('database (3)'!$AB10="No","N/A","")</f>
        <v/>
      </c>
      <c r="AF10" s="189" t="str">
        <f aca="false">IF('database (3)'!$AB10="No","N/A","")</f>
        <v/>
      </c>
      <c r="AG10" s="189" t="str">
        <f aca="false">IF('database (3)'!$AB10="No","N/A","")</f>
        <v/>
      </c>
      <c r="AH10" s="189"/>
      <c r="AI10" s="189"/>
      <c r="AJ10" s="189"/>
      <c r="AK10" s="189"/>
      <c r="AL10" s="189"/>
      <c r="AM10" s="189"/>
      <c r="AN10" s="187"/>
      <c r="AO10" s="187"/>
      <c r="AP10" s="187"/>
      <c r="AQ10" s="189" t="s">
        <v>1071</v>
      </c>
      <c r="AR10" s="189"/>
      <c r="AS10" s="185"/>
      <c r="AT10" s="185"/>
      <c r="AU10" s="185"/>
      <c r="AV10" s="185"/>
      <c r="AW10" s="185"/>
      <c r="AX10" s="185"/>
      <c r="AY10" s="185"/>
      <c r="AZ10" s="185"/>
      <c r="BA10" s="185"/>
      <c r="BB10" s="185"/>
      <c r="BC10" s="185"/>
      <c r="BD10" s="185"/>
      <c r="BE10" s="185"/>
      <c r="BF10" s="185"/>
      <c r="BG10" s="185"/>
      <c r="BH10" s="185"/>
      <c r="BI10" s="185"/>
      <c r="BJ10" s="185"/>
      <c r="BK10" s="185"/>
      <c r="BL10" s="185"/>
    </row>
    <row r="11" customFormat="false" ht="14.25" hidden="false" customHeight="true" outlineLevel="0" collapsed="false">
      <c r="A11" s="185" t="s">
        <v>103</v>
      </c>
      <c r="B11" s="185" t="s">
        <v>103</v>
      </c>
      <c r="C11" s="185" t="s">
        <v>62</v>
      </c>
      <c r="D11" s="185" t="s">
        <v>63</v>
      </c>
      <c r="E11" s="185"/>
      <c r="F11" s="186" t="s">
        <v>1073</v>
      </c>
      <c r="G11" s="187" t="n">
        <v>21719</v>
      </c>
      <c r="H11" s="187" t="s">
        <v>64</v>
      </c>
      <c r="I11" s="187" t="s">
        <v>1074</v>
      </c>
      <c r="J11" s="187"/>
      <c r="K11" s="187"/>
      <c r="L11" s="188" t="s">
        <v>66</v>
      </c>
      <c r="M11" s="188" t="s">
        <v>1067</v>
      </c>
      <c r="N11" s="188" t="s">
        <v>1067</v>
      </c>
      <c r="O11" s="189" t="s">
        <v>1076</v>
      </c>
      <c r="P11" s="189" t="s">
        <v>46</v>
      </c>
      <c r="Q11" s="189" t="s">
        <v>774</v>
      </c>
      <c r="R11" s="189" t="s">
        <v>775</v>
      </c>
      <c r="S11" s="189" t="str">
        <f aca="false">IF('database (3)'!$Q11="Successfull","-","")</f>
        <v/>
      </c>
      <c r="T11" s="189" t="s">
        <v>778</v>
      </c>
      <c r="U11" s="189" t="s">
        <v>1094</v>
      </c>
      <c r="V11" s="190" t="n">
        <v>390</v>
      </c>
      <c r="W11" s="187" t="s">
        <v>63</v>
      </c>
      <c r="X11" s="189" t="s">
        <v>63</v>
      </c>
      <c r="Y11" s="189" t="s">
        <v>63</v>
      </c>
      <c r="Z11" s="189" t="s">
        <v>63</v>
      </c>
      <c r="AA11" s="189" t="s">
        <v>63</v>
      </c>
      <c r="AB11" s="189" t="s">
        <v>96</v>
      </c>
      <c r="AC11" s="189" t="str">
        <f aca="false">IF('database (3)'!$AB11="No","N/A","")</f>
        <v>N/A</v>
      </c>
      <c r="AD11" s="189" t="str">
        <f aca="false">IF('database (3)'!$AB11="No","N/A","")</f>
        <v>N/A</v>
      </c>
      <c r="AE11" s="189" t="str">
        <f aca="false">IF('database (3)'!$AB11="No","N/A","")</f>
        <v>N/A</v>
      </c>
      <c r="AF11" s="189" t="str">
        <f aca="false">IF('database (3)'!$AB11="No","N/A","")</f>
        <v>N/A</v>
      </c>
      <c r="AG11" s="189" t="str">
        <f aca="false">IF('database (3)'!$AB11="No","N/A","")</f>
        <v>N/A</v>
      </c>
      <c r="AH11" s="189" t="str">
        <f aca="false">IF(OR('database (3)'!$T11="Orbital probe",'database (3)'!$T11="Crew orbiter",'database (3)'!$T11="Crew orbiter (U)"),"N/A","")</f>
        <v/>
      </c>
      <c r="AI11" s="189" t="str">
        <f aca="false">IF(OR('database (3)'!$T11="Orbital probe",'database (3)'!$T11="Crew orbiter",'database (3)'!$T11="Crew orbiter (U)"),"N/A","")</f>
        <v/>
      </c>
      <c r="AJ11" s="189" t="str">
        <f aca="false">IF(OR('database (3)'!$T11="Orbital probe",'database (3)'!$T11="Crew orbiter",'database (3)'!$T11="Crew orbiter (U)"),"N/A","")</f>
        <v/>
      </c>
      <c r="AK11" s="189" t="s">
        <v>1078</v>
      </c>
      <c r="AL11" s="189" t="s">
        <v>63</v>
      </c>
      <c r="AM11" s="189" t="s">
        <v>63</v>
      </c>
      <c r="AN11" s="187" t="n">
        <v>21719</v>
      </c>
      <c r="AO11" s="189" t="str">
        <f aca="false">IF(AND('database (3)'!$AK11="Moon crash",'database (3)'!$Q11="Successful"),"","N/A")</f>
        <v>N/A</v>
      </c>
      <c r="AP11" s="189" t="str">
        <f aca="false">IF(AND('database (3)'!$AK11="Moon crash",'database (3)'!$Q11="Successful"),"","N/A")</f>
        <v>N/A</v>
      </c>
      <c r="AQ11" s="189" t="s">
        <v>1079</v>
      </c>
      <c r="AR11" s="189"/>
      <c r="AS11" s="185"/>
      <c r="AT11" s="185"/>
      <c r="AU11" s="185"/>
      <c r="AV11" s="185"/>
      <c r="AW11" s="185"/>
      <c r="AX11" s="185"/>
      <c r="AY11" s="185"/>
      <c r="AZ11" s="185"/>
      <c r="BA11" s="185"/>
      <c r="BB11" s="185"/>
      <c r="BC11" s="185"/>
      <c r="BD11" s="185"/>
      <c r="BE11" s="185"/>
      <c r="BF11" s="185"/>
      <c r="BG11" s="185"/>
      <c r="BH11" s="185"/>
      <c r="BI11" s="185"/>
      <c r="BJ11" s="185"/>
      <c r="BK11" s="185"/>
      <c r="BL11" s="185"/>
    </row>
    <row r="12" customFormat="false" ht="14.25" hidden="false" customHeight="true" outlineLevel="0" collapsed="false">
      <c r="A12" s="185" t="s">
        <v>104</v>
      </c>
      <c r="B12" s="185" t="s">
        <v>104</v>
      </c>
      <c r="C12" s="185" t="s">
        <v>62</v>
      </c>
      <c r="D12" s="185" t="s">
        <v>105</v>
      </c>
      <c r="E12" s="185"/>
      <c r="F12" s="186" t="s">
        <v>104</v>
      </c>
      <c r="G12" s="187" t="n">
        <v>21805</v>
      </c>
      <c r="H12" s="187"/>
      <c r="I12" s="187"/>
      <c r="J12" s="187"/>
      <c r="K12" s="187"/>
      <c r="L12" s="188" t="s">
        <v>66</v>
      </c>
      <c r="M12" s="188"/>
      <c r="N12" s="188"/>
      <c r="O12" s="189" t="s">
        <v>1076</v>
      </c>
      <c r="P12" s="189"/>
      <c r="Q12" s="189" t="s">
        <v>784</v>
      </c>
      <c r="R12" s="189" t="s">
        <v>108</v>
      </c>
      <c r="S12" s="189" t="str">
        <f aca="false">IF('database (3)'!$Q12="Successfull","-","")</f>
        <v/>
      </c>
      <c r="T12" s="189" t="s">
        <v>778</v>
      </c>
      <c r="U12" s="189"/>
      <c r="V12" s="190"/>
      <c r="W12" s="187"/>
      <c r="X12" s="189"/>
      <c r="Y12" s="189"/>
      <c r="Z12" s="189"/>
      <c r="AA12" s="189"/>
      <c r="AB12" s="189"/>
      <c r="AC12" s="189" t="str">
        <f aca="false">IF('database (3)'!$AB12="No","N/A","")</f>
        <v/>
      </c>
      <c r="AD12" s="189" t="str">
        <f aca="false">IF('database (3)'!$AB12="No","N/A","")</f>
        <v/>
      </c>
      <c r="AE12" s="189" t="str">
        <f aca="false">IF('database (3)'!$AB12="No","N/A","")</f>
        <v/>
      </c>
      <c r="AF12" s="189" t="str">
        <f aca="false">IF('database (3)'!$AB12="No","N/A","")</f>
        <v/>
      </c>
      <c r="AG12" s="189" t="str">
        <f aca="false">IF('database (3)'!$AB12="No","N/A","")</f>
        <v/>
      </c>
      <c r="AH12" s="189"/>
      <c r="AI12" s="189"/>
      <c r="AJ12" s="189"/>
      <c r="AK12" s="189"/>
      <c r="AL12" s="189"/>
      <c r="AM12" s="189"/>
      <c r="AN12" s="187"/>
      <c r="AO12" s="187"/>
      <c r="AP12" s="187"/>
      <c r="AQ12" s="189" t="s">
        <v>1071</v>
      </c>
      <c r="AR12" s="189"/>
      <c r="AS12" s="185"/>
      <c r="AT12" s="185"/>
      <c r="AU12" s="185"/>
      <c r="AV12" s="185"/>
      <c r="AW12" s="185"/>
      <c r="AX12" s="185"/>
      <c r="AY12" s="185"/>
      <c r="AZ12" s="185"/>
      <c r="BA12" s="185"/>
      <c r="BB12" s="185"/>
      <c r="BC12" s="185"/>
      <c r="BD12" s="185"/>
      <c r="BE12" s="185"/>
      <c r="BF12" s="185"/>
      <c r="BG12" s="185"/>
      <c r="BH12" s="185"/>
      <c r="BI12" s="185"/>
      <c r="BJ12" s="185"/>
      <c r="BK12" s="185"/>
      <c r="BL12" s="185"/>
    </row>
    <row r="13" customFormat="false" ht="14.25" hidden="false" customHeight="true" outlineLevel="0" collapsed="false">
      <c r="A13" s="185" t="s">
        <v>1095</v>
      </c>
      <c r="B13" s="185" t="s">
        <v>1095</v>
      </c>
      <c r="C13" s="185" t="s">
        <v>45</v>
      </c>
      <c r="D13" s="185"/>
      <c r="E13" s="185"/>
      <c r="F13" s="189" t="s">
        <v>1095</v>
      </c>
      <c r="G13" s="187" t="n">
        <v>21817</v>
      </c>
      <c r="H13" s="187"/>
      <c r="I13" s="187"/>
      <c r="J13" s="187"/>
      <c r="K13" s="187"/>
      <c r="L13" s="188" t="s">
        <v>51</v>
      </c>
      <c r="M13" s="188"/>
      <c r="N13" s="188"/>
      <c r="O13" s="189" t="s">
        <v>1068</v>
      </c>
      <c r="P13" s="189"/>
      <c r="Q13" s="189" t="s">
        <v>774</v>
      </c>
      <c r="R13" s="189"/>
      <c r="S13" s="189" t="str">
        <f aca="false">IF('database (3)'!$Q13="Successfull","-","")</f>
        <v/>
      </c>
      <c r="T13" s="189" t="s">
        <v>1090</v>
      </c>
      <c r="U13" s="189"/>
      <c r="V13" s="191"/>
      <c r="W13" s="187"/>
      <c r="X13" s="189"/>
      <c r="Y13" s="189"/>
      <c r="Z13" s="189"/>
      <c r="AA13" s="189"/>
      <c r="AB13" s="189"/>
      <c r="AC13" s="189" t="str">
        <f aca="false">IF('database (3)'!$AB13="No","N/A","")</f>
        <v/>
      </c>
      <c r="AD13" s="189" t="str">
        <f aca="false">IF('database (3)'!$AB13="No","N/A","")</f>
        <v/>
      </c>
      <c r="AE13" s="189" t="str">
        <f aca="false">IF('database (3)'!$AB13="No","N/A","")</f>
        <v/>
      </c>
      <c r="AF13" s="189" t="str">
        <f aca="false">IF('database (3)'!$AB13="No","N/A","")</f>
        <v/>
      </c>
      <c r="AG13" s="189" t="str">
        <f aca="false">IF('database (3)'!$AB13="No","N/A","")</f>
        <v/>
      </c>
      <c r="AH13" s="189"/>
      <c r="AI13" s="189"/>
      <c r="AJ13" s="189"/>
      <c r="AK13" s="189"/>
      <c r="AL13" s="189"/>
      <c r="AM13" s="189"/>
      <c r="AN13" s="187"/>
      <c r="AO13" s="187"/>
      <c r="AP13" s="187"/>
      <c r="AQ13" s="189" t="s">
        <v>1071</v>
      </c>
      <c r="AR13" s="189"/>
      <c r="AS13" s="185"/>
      <c r="AT13" s="185"/>
      <c r="AU13" s="185"/>
      <c r="AV13" s="185"/>
      <c r="AW13" s="185"/>
      <c r="AX13" s="185"/>
      <c r="AY13" s="185"/>
      <c r="AZ13" s="185"/>
      <c r="BA13" s="185"/>
      <c r="BB13" s="185"/>
      <c r="BC13" s="185"/>
      <c r="BD13" s="185"/>
      <c r="BE13" s="185"/>
      <c r="BF13" s="185"/>
      <c r="BG13" s="185"/>
      <c r="BH13" s="185"/>
      <c r="BI13" s="185"/>
      <c r="BJ13" s="185"/>
      <c r="BK13" s="185"/>
      <c r="BL13" s="185"/>
    </row>
    <row r="14" customFormat="false" ht="14.25" hidden="false" customHeight="true" outlineLevel="0" collapsed="false">
      <c r="A14" s="185" t="s">
        <v>116</v>
      </c>
      <c r="B14" s="185" t="s">
        <v>116</v>
      </c>
      <c r="C14" s="185" t="s">
        <v>62</v>
      </c>
      <c r="D14" s="185" t="s">
        <v>117</v>
      </c>
      <c r="E14" s="185"/>
      <c r="F14" s="186" t="s">
        <v>116</v>
      </c>
      <c r="G14" s="187" t="n">
        <v>21827</v>
      </c>
      <c r="H14" s="187"/>
      <c r="I14" s="187"/>
      <c r="J14" s="187"/>
      <c r="K14" s="187"/>
      <c r="L14" s="188" t="s">
        <v>66</v>
      </c>
      <c r="M14" s="188"/>
      <c r="N14" s="188"/>
      <c r="O14" s="189" t="s">
        <v>1089</v>
      </c>
      <c r="P14" s="189"/>
      <c r="Q14" s="189" t="s">
        <v>784</v>
      </c>
      <c r="R14" s="189" t="s">
        <v>118</v>
      </c>
      <c r="S14" s="189" t="str">
        <f aca="false">IF('database (3)'!$Q14="Successfull","-","")</f>
        <v/>
      </c>
      <c r="T14" s="189" t="s">
        <v>1093</v>
      </c>
      <c r="U14" s="189"/>
      <c r="V14" s="190"/>
      <c r="W14" s="187"/>
      <c r="X14" s="189"/>
      <c r="Y14" s="189"/>
      <c r="Z14" s="189"/>
      <c r="AA14" s="189"/>
      <c r="AB14" s="189"/>
      <c r="AC14" s="189" t="str">
        <f aca="false">IF('database (3)'!$AB14="No","N/A","")</f>
        <v/>
      </c>
      <c r="AD14" s="189" t="str">
        <f aca="false">IF('database (3)'!$AB14="No","N/A","")</f>
        <v/>
      </c>
      <c r="AE14" s="189" t="str">
        <f aca="false">IF('database (3)'!$AB14="No","N/A","")</f>
        <v/>
      </c>
      <c r="AF14" s="189" t="str">
        <f aca="false">IF('database (3)'!$AB14="No","N/A","")</f>
        <v/>
      </c>
      <c r="AG14" s="189" t="str">
        <f aca="false">IF('database (3)'!$AB14="No","N/A","")</f>
        <v/>
      </c>
      <c r="AH14" s="189"/>
      <c r="AI14" s="189"/>
      <c r="AJ14" s="189"/>
      <c r="AK14" s="189"/>
      <c r="AL14" s="189"/>
      <c r="AM14" s="189"/>
      <c r="AN14" s="187"/>
      <c r="AO14" s="187"/>
      <c r="AP14" s="187"/>
      <c r="AQ14" s="189" t="s">
        <v>1071</v>
      </c>
      <c r="AR14" s="189"/>
      <c r="AS14" s="185"/>
      <c r="AT14" s="185"/>
      <c r="AU14" s="185"/>
      <c r="AV14" s="185"/>
      <c r="AW14" s="185"/>
      <c r="AX14" s="185"/>
      <c r="AY14" s="185"/>
      <c r="AZ14" s="185"/>
      <c r="BA14" s="185"/>
      <c r="BB14" s="185"/>
      <c r="BC14" s="185"/>
      <c r="BD14" s="185"/>
      <c r="BE14" s="185"/>
      <c r="BF14" s="185"/>
      <c r="BG14" s="185"/>
      <c r="BH14" s="185"/>
      <c r="BI14" s="185"/>
      <c r="BJ14" s="185"/>
      <c r="BK14" s="185"/>
      <c r="BL14" s="185"/>
    </row>
    <row r="15" customFormat="false" ht="14.25" hidden="false" customHeight="true" outlineLevel="0" collapsed="false">
      <c r="A15" s="185" t="s">
        <v>121</v>
      </c>
      <c r="B15" s="185" t="s">
        <v>121</v>
      </c>
      <c r="C15" s="185" t="s">
        <v>45</v>
      </c>
      <c r="D15" s="185"/>
      <c r="E15" s="185"/>
      <c r="F15" s="186" t="s">
        <v>121</v>
      </c>
      <c r="G15" s="187" t="n">
        <v>21880</v>
      </c>
      <c r="H15" s="187"/>
      <c r="I15" s="187"/>
      <c r="J15" s="187"/>
      <c r="K15" s="187"/>
      <c r="L15" s="188" t="s">
        <v>51</v>
      </c>
      <c r="M15" s="188"/>
      <c r="N15" s="188"/>
      <c r="O15" s="189" t="s">
        <v>1068</v>
      </c>
      <c r="P15" s="189"/>
      <c r="Q15" s="189" t="s">
        <v>774</v>
      </c>
      <c r="R15" s="189"/>
      <c r="S15" s="189" t="str">
        <f aca="false">IF('database (3)'!$Q15="Successfull","-","")</f>
        <v/>
      </c>
      <c r="T15" s="189" t="s">
        <v>1090</v>
      </c>
      <c r="U15" s="189"/>
      <c r="V15" s="190"/>
      <c r="W15" s="187"/>
      <c r="X15" s="189"/>
      <c r="Y15" s="189"/>
      <c r="Z15" s="189"/>
      <c r="AA15" s="189"/>
      <c r="AB15" s="189"/>
      <c r="AC15" s="189" t="str">
        <f aca="false">IF('database (3)'!$AB15="No","N/A","")</f>
        <v/>
      </c>
      <c r="AD15" s="189" t="str">
        <f aca="false">IF('database (3)'!$AB15="No","N/A","")</f>
        <v/>
      </c>
      <c r="AE15" s="189" t="str">
        <f aca="false">IF('database (3)'!$AB15="No","N/A","")</f>
        <v/>
      </c>
      <c r="AF15" s="189" t="str">
        <f aca="false">IF('database (3)'!$AB15="No","N/A","")</f>
        <v/>
      </c>
      <c r="AG15" s="189" t="str">
        <f aca="false">IF('database (3)'!$AB15="No","N/A","")</f>
        <v/>
      </c>
      <c r="AH15" s="189"/>
      <c r="AI15" s="189"/>
      <c r="AJ15" s="189"/>
      <c r="AK15" s="189"/>
      <c r="AL15" s="189"/>
      <c r="AM15" s="189"/>
      <c r="AN15" s="187"/>
      <c r="AO15" s="187"/>
      <c r="AP15" s="187"/>
      <c r="AQ15" s="189" t="s">
        <v>1071</v>
      </c>
      <c r="AR15" s="189"/>
      <c r="AS15" s="185"/>
      <c r="AT15" s="185"/>
      <c r="AU15" s="185"/>
      <c r="AV15" s="185"/>
      <c r="AW15" s="185"/>
      <c r="AX15" s="185"/>
      <c r="AY15" s="185"/>
      <c r="AZ15" s="185"/>
      <c r="BA15" s="185"/>
      <c r="BB15" s="185"/>
      <c r="BC15" s="185"/>
      <c r="BD15" s="185"/>
      <c r="BE15" s="185"/>
      <c r="BF15" s="185"/>
      <c r="BG15" s="185"/>
      <c r="BH15" s="185"/>
      <c r="BI15" s="185"/>
      <c r="BJ15" s="185"/>
      <c r="BK15" s="185"/>
      <c r="BL15" s="185"/>
    </row>
    <row r="16" customFormat="false" ht="14.25" hidden="false" customHeight="true" outlineLevel="0" collapsed="false">
      <c r="A16" s="185" t="s">
        <v>125</v>
      </c>
      <c r="B16" s="185" t="s">
        <v>125</v>
      </c>
      <c r="C16" s="185" t="s">
        <v>62</v>
      </c>
      <c r="D16" s="185" t="s">
        <v>63</v>
      </c>
      <c r="E16" s="185"/>
      <c r="F16" s="186" t="s">
        <v>1073</v>
      </c>
      <c r="G16" s="187" t="n">
        <v>22021</v>
      </c>
      <c r="H16" s="187" t="s">
        <v>64</v>
      </c>
      <c r="I16" s="187" t="s">
        <v>1074</v>
      </c>
      <c r="J16" s="187"/>
      <c r="K16" s="187"/>
      <c r="L16" s="188" t="s">
        <v>66</v>
      </c>
      <c r="M16" s="188" t="s">
        <v>1067</v>
      </c>
      <c r="N16" s="188" t="s">
        <v>1067</v>
      </c>
      <c r="O16" s="189" t="s">
        <v>1089</v>
      </c>
      <c r="P16" s="189" t="s">
        <v>789</v>
      </c>
      <c r="Q16" s="189" t="s">
        <v>774</v>
      </c>
      <c r="R16" s="189" t="s">
        <v>775</v>
      </c>
      <c r="S16" s="189" t="str">
        <f aca="false">IF('database (3)'!$Q16="Successfull","-","")</f>
        <v/>
      </c>
      <c r="T16" s="189" t="s">
        <v>1069</v>
      </c>
      <c r="U16" s="189" t="s">
        <v>1096</v>
      </c>
      <c r="V16" s="190" t="n">
        <v>280</v>
      </c>
      <c r="W16" s="187" t="s">
        <v>63</v>
      </c>
      <c r="X16" s="189" t="s">
        <v>63</v>
      </c>
      <c r="Y16" s="189" t="s">
        <v>63</v>
      </c>
      <c r="Z16" s="189" t="s">
        <v>63</v>
      </c>
      <c r="AA16" s="189" t="s">
        <v>63</v>
      </c>
      <c r="AB16" s="189" t="s">
        <v>96</v>
      </c>
      <c r="AC16" s="189" t="str">
        <f aca="false">IF('database (3)'!$AB16="No","N/A","")</f>
        <v>N/A</v>
      </c>
      <c r="AD16" s="189" t="str">
        <f aca="false">IF('database (3)'!$AB16="No","N/A","")</f>
        <v>N/A</v>
      </c>
      <c r="AE16" s="189" t="str">
        <f aca="false">IF('database (3)'!$AB16="No","N/A","")</f>
        <v>N/A</v>
      </c>
      <c r="AF16" s="189" t="str">
        <f aca="false">IF('database (3)'!$AB16="No","N/A","")</f>
        <v>N/A</v>
      </c>
      <c r="AG16" s="189" t="str">
        <f aca="false">IF('database (3)'!$AB16="No","N/A","")</f>
        <v>N/A</v>
      </c>
      <c r="AH16" s="189" t="str">
        <f aca="false">IF(OR('database (3)'!$T16="Orbital probe",'database (3)'!$T16="Crew orbiter",'database (3)'!$T16="Crew orbiter (U)"),"N/A","")</f>
        <v>N/A</v>
      </c>
      <c r="AI16" s="189" t="str">
        <f aca="false">IF(OR('database (3)'!$T16="Orbital probe",'database (3)'!$T16="Crew orbiter",'database (3)'!$T16="Crew orbiter (U)"),"N/A","")</f>
        <v>N/A</v>
      </c>
      <c r="AJ16" s="189" t="str">
        <f aca="false">IF(OR('database (3)'!$T16="Orbital probe",'database (3)'!$T16="Crew orbiter",'database (3)'!$T16="Crew orbiter (U)"),"N/A","")</f>
        <v>N/A</v>
      </c>
      <c r="AK16" s="189" t="s">
        <v>1078</v>
      </c>
      <c r="AL16" s="189" t="s">
        <v>63</v>
      </c>
      <c r="AM16" s="189" t="s">
        <v>63</v>
      </c>
      <c r="AN16" s="187" t="n">
        <v>22021</v>
      </c>
      <c r="AO16" s="189" t="str">
        <f aca="false">IF(AND('database (3)'!$AK16="Moon crash",'database (3)'!$Q16="Successful"),"","N/A")</f>
        <v>N/A</v>
      </c>
      <c r="AP16" s="189" t="str">
        <f aca="false">IF(AND('database (3)'!$AK16="Moon crash",'database (3)'!$Q16="Successful"),"","N/A")</f>
        <v>N/A</v>
      </c>
      <c r="AQ16" s="189" t="s">
        <v>1079</v>
      </c>
      <c r="AR16" s="189"/>
      <c r="AS16" s="185"/>
      <c r="AT16" s="185"/>
      <c r="AU16" s="185"/>
      <c r="AV16" s="185"/>
      <c r="AW16" s="185"/>
      <c r="AX16" s="185"/>
      <c r="AY16" s="185"/>
      <c r="AZ16" s="185"/>
      <c r="BA16" s="185"/>
      <c r="BB16" s="185"/>
      <c r="BC16" s="185"/>
      <c r="BD16" s="185"/>
      <c r="BE16" s="185"/>
      <c r="BF16" s="185"/>
      <c r="BG16" s="185"/>
      <c r="BH16" s="185"/>
      <c r="BI16" s="185"/>
      <c r="BJ16" s="185"/>
      <c r="BK16" s="185"/>
      <c r="BL16" s="185"/>
    </row>
    <row r="17" customFormat="false" ht="14.25" hidden="false" customHeight="true" outlineLevel="0" collapsed="false">
      <c r="A17" s="185" t="s">
        <v>126</v>
      </c>
      <c r="B17" s="185" t="s">
        <v>126</v>
      </c>
      <c r="C17" s="185" t="s">
        <v>62</v>
      </c>
      <c r="D17" s="185" t="s">
        <v>63</v>
      </c>
      <c r="E17" s="185"/>
      <c r="F17" s="189" t="s">
        <v>1073</v>
      </c>
      <c r="G17" s="187" t="n">
        <v>22022</v>
      </c>
      <c r="H17" s="187" t="s">
        <v>64</v>
      </c>
      <c r="I17" s="187" t="s">
        <v>1074</v>
      </c>
      <c r="J17" s="187"/>
      <c r="K17" s="187"/>
      <c r="L17" s="188" t="s">
        <v>66</v>
      </c>
      <c r="M17" s="188" t="s">
        <v>1067</v>
      </c>
      <c r="N17" s="188" t="s">
        <v>1067</v>
      </c>
      <c r="O17" s="189" t="s">
        <v>1089</v>
      </c>
      <c r="P17" s="189" t="s">
        <v>789</v>
      </c>
      <c r="Q17" s="189" t="s">
        <v>774</v>
      </c>
      <c r="R17" s="189" t="s">
        <v>775</v>
      </c>
      <c r="S17" s="189" t="str">
        <f aca="false">IF('database (3)'!$Q17="Successfull","-","")</f>
        <v/>
      </c>
      <c r="T17" s="189" t="s">
        <v>1069</v>
      </c>
      <c r="U17" s="189" t="s">
        <v>1096</v>
      </c>
      <c r="V17" s="190" t="n">
        <v>280</v>
      </c>
      <c r="W17" s="187" t="s">
        <v>63</v>
      </c>
      <c r="X17" s="189" t="s">
        <v>63</v>
      </c>
      <c r="Y17" s="189" t="s">
        <v>63</v>
      </c>
      <c r="Z17" s="189" t="s">
        <v>63</v>
      </c>
      <c r="AA17" s="189" t="s">
        <v>63</v>
      </c>
      <c r="AB17" s="189" t="s">
        <v>96</v>
      </c>
      <c r="AC17" s="189" t="str">
        <f aca="false">IF('database (3)'!$AB17="No","N/A","")</f>
        <v>N/A</v>
      </c>
      <c r="AD17" s="189" t="str">
        <f aca="false">IF('database (3)'!$AB17="No","N/A","")</f>
        <v>N/A</v>
      </c>
      <c r="AE17" s="189" t="str">
        <f aca="false">IF('database (3)'!$AB17="No","N/A","")</f>
        <v>N/A</v>
      </c>
      <c r="AF17" s="189" t="str">
        <f aca="false">IF('database (3)'!$AB17="No","N/A","")</f>
        <v>N/A</v>
      </c>
      <c r="AG17" s="189" t="str">
        <f aca="false">IF('database (3)'!$AB17="No","N/A","")</f>
        <v>N/A</v>
      </c>
      <c r="AH17" s="189" t="str">
        <f aca="false">IF(OR('database (3)'!$T17="Orbital probe",'database (3)'!$T17="Crew orbiter",'database (3)'!$T17="Crew orbiter (U)"),"N/A","")</f>
        <v>N/A</v>
      </c>
      <c r="AI17" s="189" t="str">
        <f aca="false">IF(OR('database (3)'!$T17="Orbital probe",'database (3)'!$T17="Crew orbiter",'database (3)'!$T17="Crew orbiter (U)"),"N/A","")</f>
        <v>N/A</v>
      </c>
      <c r="AJ17" s="189" t="str">
        <f aca="false">IF(OR('database (3)'!$T17="Orbital probe",'database (3)'!$T17="Crew orbiter",'database (3)'!$T17="Crew orbiter (U)"),"N/A","")</f>
        <v>N/A</v>
      </c>
      <c r="AK17" s="189" t="s">
        <v>1078</v>
      </c>
      <c r="AL17" s="189" t="s">
        <v>63</v>
      </c>
      <c r="AM17" s="189" t="s">
        <v>63</v>
      </c>
      <c r="AN17" s="187" t="n">
        <v>22022</v>
      </c>
      <c r="AO17" s="189" t="str">
        <f aca="false">IF(AND('database (3)'!$AK17="Moon crash",'database (3)'!$Q17="Successful"),"","N/A")</f>
        <v>N/A</v>
      </c>
      <c r="AP17" s="189" t="str">
        <f aca="false">IF(AND('database (3)'!$AK17="Moon crash",'database (3)'!$Q17="Successful"),"","N/A")</f>
        <v>N/A</v>
      </c>
      <c r="AQ17" s="189" t="s">
        <v>1079</v>
      </c>
      <c r="AR17" s="189"/>
      <c r="AS17" s="185"/>
      <c r="AT17" s="185"/>
      <c r="AU17" s="185"/>
      <c r="AV17" s="185"/>
      <c r="AW17" s="185"/>
      <c r="AX17" s="185"/>
      <c r="AY17" s="185"/>
      <c r="AZ17" s="185"/>
      <c r="BA17" s="185"/>
      <c r="BB17" s="185"/>
      <c r="BC17" s="185"/>
      <c r="BD17" s="185"/>
      <c r="BE17" s="185"/>
      <c r="BF17" s="185"/>
      <c r="BG17" s="185"/>
      <c r="BH17" s="185"/>
      <c r="BI17" s="185"/>
      <c r="BJ17" s="185"/>
      <c r="BK17" s="185"/>
      <c r="BL17" s="185"/>
    </row>
    <row r="18" customFormat="false" ht="14.25" hidden="false" customHeight="true" outlineLevel="0" collapsed="false">
      <c r="A18" s="185" t="s">
        <v>127</v>
      </c>
      <c r="B18" s="185" t="s">
        <v>127</v>
      </c>
      <c r="C18" s="185" t="s">
        <v>45</v>
      </c>
      <c r="D18" s="185"/>
      <c r="E18" s="185"/>
      <c r="F18" s="186" t="s">
        <v>127</v>
      </c>
      <c r="G18" s="187" t="n">
        <v>22184</v>
      </c>
      <c r="H18" s="187"/>
      <c r="I18" s="187"/>
      <c r="J18" s="187"/>
      <c r="K18" s="187"/>
      <c r="L18" s="188" t="s">
        <v>51</v>
      </c>
      <c r="M18" s="188"/>
      <c r="N18" s="188"/>
      <c r="O18" s="189" t="s">
        <v>1068</v>
      </c>
      <c r="P18" s="189"/>
      <c r="Q18" s="189" t="s">
        <v>774</v>
      </c>
      <c r="R18" s="189"/>
      <c r="S18" s="189" t="str">
        <f aca="false">IF('database (3)'!$Q18="Successfull","-","")</f>
        <v/>
      </c>
      <c r="T18" s="189" t="s">
        <v>1090</v>
      </c>
      <c r="U18" s="189"/>
      <c r="V18" s="190"/>
      <c r="W18" s="187"/>
      <c r="X18" s="189"/>
      <c r="Y18" s="189"/>
      <c r="Z18" s="189"/>
      <c r="AA18" s="189"/>
      <c r="AB18" s="189"/>
      <c r="AC18" s="189" t="str">
        <f aca="false">IF('database (3)'!$AB18="No","N/A","")</f>
        <v/>
      </c>
      <c r="AD18" s="189" t="str">
        <f aca="false">IF('database (3)'!$AB18="No","N/A","")</f>
        <v/>
      </c>
      <c r="AE18" s="189" t="str">
        <f aca="false">IF('database (3)'!$AB18="No","N/A","")</f>
        <v/>
      </c>
      <c r="AF18" s="189" t="str">
        <f aca="false">IF('database (3)'!$AB18="No","N/A","")</f>
        <v/>
      </c>
      <c r="AG18" s="189" t="str">
        <f aca="false">IF('database (3)'!$AB18="No","N/A","")</f>
        <v/>
      </c>
      <c r="AH18" s="189"/>
      <c r="AI18" s="189"/>
      <c r="AJ18" s="189"/>
      <c r="AK18" s="189"/>
      <c r="AL18" s="189"/>
      <c r="AM18" s="189"/>
      <c r="AN18" s="187"/>
      <c r="AO18" s="187"/>
      <c r="AP18" s="187"/>
      <c r="AQ18" s="189" t="s">
        <v>1071</v>
      </c>
      <c r="AR18" s="189"/>
      <c r="AS18" s="185"/>
      <c r="AT18" s="185"/>
      <c r="AU18" s="185"/>
      <c r="AV18" s="185"/>
      <c r="AW18" s="185"/>
      <c r="AX18" s="185"/>
      <c r="AY18" s="185"/>
      <c r="AZ18" s="185"/>
      <c r="BA18" s="185"/>
      <c r="BB18" s="185"/>
      <c r="BC18" s="185"/>
      <c r="BD18" s="185"/>
      <c r="BE18" s="185"/>
      <c r="BF18" s="185"/>
      <c r="BG18" s="185"/>
      <c r="BH18" s="185"/>
      <c r="BI18" s="185"/>
      <c r="BJ18" s="185"/>
      <c r="BK18" s="185"/>
      <c r="BL18" s="185"/>
    </row>
    <row r="19" customFormat="false" ht="14.25" hidden="false" customHeight="true" outlineLevel="0" collapsed="false">
      <c r="A19" s="185" t="s">
        <v>129</v>
      </c>
      <c r="B19" s="185" t="s">
        <v>129</v>
      </c>
      <c r="C19" s="185" t="s">
        <v>45</v>
      </c>
      <c r="D19" s="185"/>
      <c r="E19" s="185"/>
      <c r="F19" s="186" t="s">
        <v>129</v>
      </c>
      <c r="G19" s="187" t="n">
        <v>22265</v>
      </c>
      <c r="H19" s="187"/>
      <c r="I19" s="187"/>
      <c r="J19" s="187"/>
      <c r="K19" s="187"/>
      <c r="L19" s="188" t="s">
        <v>51</v>
      </c>
      <c r="M19" s="188"/>
      <c r="N19" s="188"/>
      <c r="O19" s="189" t="s">
        <v>1068</v>
      </c>
      <c r="P19" s="189"/>
      <c r="Q19" s="189" t="s">
        <v>774</v>
      </c>
      <c r="R19" s="189"/>
      <c r="S19" s="189" t="str">
        <f aca="false">IF('database (3)'!$Q19="Successfull","-","")</f>
        <v/>
      </c>
      <c r="T19" s="189" t="s">
        <v>1090</v>
      </c>
      <c r="U19" s="189"/>
      <c r="V19" s="190"/>
      <c r="W19" s="187"/>
      <c r="X19" s="189"/>
      <c r="Y19" s="189"/>
      <c r="Z19" s="189"/>
      <c r="AA19" s="189"/>
      <c r="AB19" s="189"/>
      <c r="AC19" s="189" t="str">
        <f aca="false">IF('database (3)'!$AB19="No","N/A","")</f>
        <v/>
      </c>
      <c r="AD19" s="189" t="str">
        <f aca="false">IF('database (3)'!$AB19="No","N/A","")</f>
        <v/>
      </c>
      <c r="AE19" s="189" t="str">
        <f aca="false">IF('database (3)'!$AB19="No","N/A","")</f>
        <v/>
      </c>
      <c r="AF19" s="189" t="str">
        <f aca="false">IF('database (3)'!$AB19="No","N/A","")</f>
        <v/>
      </c>
      <c r="AG19" s="189" t="str">
        <f aca="false">IF('database (3)'!$AB19="No","N/A","")</f>
        <v/>
      </c>
      <c r="AH19" s="189"/>
      <c r="AI19" s="189"/>
      <c r="AJ19" s="189"/>
      <c r="AK19" s="189"/>
      <c r="AL19" s="189"/>
      <c r="AM19" s="189"/>
      <c r="AN19" s="187"/>
      <c r="AO19" s="187"/>
      <c r="AP19" s="187"/>
      <c r="AQ19" s="189" t="s">
        <v>1071</v>
      </c>
      <c r="AR19" s="189"/>
      <c r="AS19" s="185"/>
      <c r="AT19" s="185"/>
      <c r="AU19" s="185"/>
      <c r="AV19" s="185"/>
      <c r="AW19" s="185"/>
      <c r="AX19" s="185"/>
      <c r="AY19" s="185"/>
      <c r="AZ19" s="185"/>
      <c r="BA19" s="185"/>
      <c r="BB19" s="185"/>
      <c r="BC19" s="185"/>
      <c r="BD19" s="185"/>
      <c r="BE19" s="185"/>
      <c r="BF19" s="185"/>
      <c r="BG19" s="185"/>
      <c r="BH19" s="185"/>
      <c r="BI19" s="185"/>
      <c r="BJ19" s="185"/>
      <c r="BK19" s="185"/>
      <c r="BL19" s="185"/>
    </row>
    <row r="20" customFormat="false" ht="14.25" hidden="false" customHeight="true" outlineLevel="0" collapsed="false">
      <c r="A20" s="185" t="s">
        <v>1097</v>
      </c>
      <c r="B20" s="185" t="s">
        <v>1097</v>
      </c>
      <c r="C20" s="185" t="s">
        <v>132</v>
      </c>
      <c r="D20" s="185"/>
      <c r="E20" s="185"/>
      <c r="F20" s="185" t="s">
        <v>46</v>
      </c>
      <c r="G20" s="187" t="n">
        <v>22516</v>
      </c>
      <c r="H20" s="187"/>
      <c r="I20" s="187"/>
      <c r="J20" s="187"/>
      <c r="K20" s="187"/>
      <c r="L20" s="188" t="s">
        <v>51</v>
      </c>
      <c r="M20" s="188"/>
      <c r="N20" s="188"/>
      <c r="O20" s="189"/>
      <c r="P20" s="189"/>
      <c r="Q20" s="189" t="s">
        <v>774</v>
      </c>
      <c r="R20" s="189"/>
      <c r="S20" s="189" t="str">
        <f aca="false">IF('database (3)'!$Q20="Successfull","-","")</f>
        <v/>
      </c>
      <c r="T20" s="189"/>
      <c r="U20" s="189"/>
      <c r="V20" s="190"/>
      <c r="W20" s="187"/>
      <c r="X20" s="189"/>
      <c r="Y20" s="189"/>
      <c r="Z20" s="189"/>
      <c r="AA20" s="189"/>
      <c r="AB20" s="189"/>
      <c r="AC20" s="189" t="str">
        <f aca="false">IF('database (3)'!$AB20="No","N/A","")</f>
        <v/>
      </c>
      <c r="AD20" s="189" t="str">
        <f aca="false">IF('database (3)'!$AB20="No","N/A","")</f>
        <v/>
      </c>
      <c r="AE20" s="189" t="str">
        <f aca="false">IF('database (3)'!$AB20="No","N/A","")</f>
        <v/>
      </c>
      <c r="AF20" s="189" t="str">
        <f aca="false">IF('database (3)'!$AB20="No","N/A","")</f>
        <v/>
      </c>
      <c r="AG20" s="189" t="str">
        <f aca="false">IF('database (3)'!$AB20="No","N/A","")</f>
        <v/>
      </c>
      <c r="AH20" s="189"/>
      <c r="AI20" s="189"/>
      <c r="AJ20" s="189"/>
      <c r="AK20" s="189"/>
      <c r="AL20" s="189"/>
      <c r="AM20" s="189"/>
      <c r="AN20" s="187"/>
      <c r="AO20" s="187"/>
      <c r="AP20" s="187"/>
      <c r="AQ20" s="189" t="s">
        <v>1071</v>
      </c>
      <c r="AR20" s="189"/>
      <c r="AS20" s="185"/>
      <c r="AT20" s="185"/>
      <c r="AU20" s="185"/>
      <c r="AV20" s="185"/>
      <c r="AW20" s="185"/>
      <c r="AX20" s="185"/>
      <c r="AY20" s="185"/>
      <c r="AZ20" s="185"/>
      <c r="BA20" s="185"/>
      <c r="BB20" s="185"/>
      <c r="BC20" s="185"/>
      <c r="BD20" s="185"/>
      <c r="BE20" s="185"/>
      <c r="BF20" s="185"/>
      <c r="BG20" s="185"/>
      <c r="BH20" s="185"/>
      <c r="BI20" s="185"/>
      <c r="BJ20" s="185"/>
      <c r="BK20" s="185"/>
      <c r="BL20" s="185"/>
    </row>
    <row r="21" customFormat="false" ht="14.25" hidden="false" customHeight="true" outlineLevel="0" collapsed="false">
      <c r="A21" s="185" t="s">
        <v>1098</v>
      </c>
      <c r="B21" s="185" t="s">
        <v>1098</v>
      </c>
      <c r="C21" s="185" t="s">
        <v>132</v>
      </c>
      <c r="D21" s="185"/>
      <c r="E21" s="185"/>
      <c r="F21" s="185" t="s">
        <v>46</v>
      </c>
      <c r="G21" s="187" t="n">
        <v>22603</v>
      </c>
      <c r="H21" s="187"/>
      <c r="I21" s="187"/>
      <c r="J21" s="187"/>
      <c r="K21" s="187"/>
      <c r="L21" s="188" t="s">
        <v>51</v>
      </c>
      <c r="M21" s="188"/>
      <c r="N21" s="188"/>
      <c r="O21" s="189"/>
      <c r="P21" s="189"/>
      <c r="Q21" s="189" t="s">
        <v>774</v>
      </c>
      <c r="R21" s="189"/>
      <c r="S21" s="189" t="str">
        <f aca="false">IF('database (3)'!$Q21="Successfull","-","")</f>
        <v/>
      </c>
      <c r="T21" s="189"/>
      <c r="U21" s="189"/>
      <c r="V21" s="190"/>
      <c r="W21" s="187"/>
      <c r="X21" s="189"/>
      <c r="Y21" s="189"/>
      <c r="Z21" s="189"/>
      <c r="AA21" s="189"/>
      <c r="AB21" s="189"/>
      <c r="AC21" s="189" t="str">
        <f aca="false">IF('database (3)'!$AB21="No","N/A","")</f>
        <v/>
      </c>
      <c r="AD21" s="189" t="str">
        <f aca="false">IF('database (3)'!$AB21="No","N/A","")</f>
        <v/>
      </c>
      <c r="AE21" s="189" t="str">
        <f aca="false">IF('database (3)'!$AB21="No","N/A","")</f>
        <v/>
      </c>
      <c r="AF21" s="189" t="str">
        <f aca="false">IF('database (3)'!$AB21="No","N/A","")</f>
        <v/>
      </c>
      <c r="AG21" s="189" t="str">
        <f aca="false">IF('database (3)'!$AB21="No","N/A","")</f>
        <v/>
      </c>
      <c r="AH21" s="189"/>
      <c r="AI21" s="189"/>
      <c r="AJ21" s="189"/>
      <c r="AK21" s="189"/>
      <c r="AL21" s="189"/>
      <c r="AM21" s="189"/>
      <c r="AN21" s="187"/>
      <c r="AO21" s="187"/>
      <c r="AP21" s="187"/>
      <c r="AQ21" s="189" t="s">
        <v>1071</v>
      </c>
      <c r="AR21" s="189"/>
      <c r="AS21" s="185"/>
      <c r="AT21" s="185"/>
      <c r="AU21" s="185"/>
      <c r="AV21" s="185"/>
      <c r="AW21" s="185"/>
      <c r="AX21" s="185"/>
      <c r="AY21" s="185"/>
      <c r="AZ21" s="185"/>
      <c r="BA21" s="185"/>
      <c r="BB21" s="185"/>
      <c r="BC21" s="185"/>
      <c r="BD21" s="185"/>
      <c r="BE21" s="185"/>
      <c r="BF21" s="185"/>
      <c r="BG21" s="185"/>
      <c r="BH21" s="185"/>
      <c r="BI21" s="185"/>
      <c r="BJ21" s="185"/>
      <c r="BK21" s="185"/>
      <c r="BL21" s="185"/>
    </row>
    <row r="22" customFormat="false" ht="14.25" hidden="false" customHeight="true" outlineLevel="0" collapsed="false">
      <c r="A22" s="185" t="s">
        <v>131</v>
      </c>
      <c r="B22" s="185" t="s">
        <v>131</v>
      </c>
      <c r="C22" s="185" t="s">
        <v>132</v>
      </c>
      <c r="D22" s="185"/>
      <c r="E22" s="185"/>
      <c r="F22" s="186" t="s">
        <v>131</v>
      </c>
      <c r="G22" s="187" t="n">
        <v>22672</v>
      </c>
      <c r="H22" s="187"/>
      <c r="I22" s="187"/>
      <c r="J22" s="187"/>
      <c r="K22" s="187"/>
      <c r="L22" s="192" t="s">
        <v>51</v>
      </c>
      <c r="M22" s="188"/>
      <c r="N22" s="188"/>
      <c r="O22" s="189" t="s">
        <v>1076</v>
      </c>
      <c r="P22" s="189"/>
      <c r="Q22" s="189" t="s">
        <v>774</v>
      </c>
      <c r="R22" s="189"/>
      <c r="S22" s="189" t="str">
        <f aca="false">IF('database (3)'!$Q22="Successfull","-","")</f>
        <v/>
      </c>
      <c r="T22" s="189" t="s">
        <v>778</v>
      </c>
      <c r="U22" s="189"/>
      <c r="V22" s="190"/>
      <c r="W22" s="187"/>
      <c r="X22" s="189"/>
      <c r="Y22" s="189"/>
      <c r="Z22" s="189"/>
      <c r="AA22" s="189"/>
      <c r="AB22" s="189"/>
      <c r="AC22" s="189" t="str">
        <f aca="false">IF('database (3)'!$AB22="No","N/A","")</f>
        <v/>
      </c>
      <c r="AD22" s="189" t="str">
        <f aca="false">IF('database (3)'!$AB22="No","N/A","")</f>
        <v/>
      </c>
      <c r="AE22" s="189" t="str">
        <f aca="false">IF('database (3)'!$AB22="No","N/A","")</f>
        <v/>
      </c>
      <c r="AF22" s="189" t="str">
        <f aca="false">IF('database (3)'!$AB22="No","N/A","")</f>
        <v/>
      </c>
      <c r="AG22" s="189" t="str">
        <f aca="false">IF('database (3)'!$AB22="No","N/A","")</f>
        <v/>
      </c>
      <c r="AH22" s="189"/>
      <c r="AI22" s="189"/>
      <c r="AJ22" s="189"/>
      <c r="AK22" s="189"/>
      <c r="AL22" s="189"/>
      <c r="AM22" s="189"/>
      <c r="AN22" s="187"/>
      <c r="AO22" s="187"/>
      <c r="AP22" s="187"/>
      <c r="AQ22" s="189" t="s">
        <v>1071</v>
      </c>
      <c r="AR22" s="189"/>
      <c r="AS22" s="185"/>
      <c r="AT22" s="185"/>
      <c r="AU22" s="185"/>
      <c r="AV22" s="185"/>
      <c r="AW22" s="185"/>
      <c r="AX22" s="185"/>
      <c r="AY22" s="185"/>
      <c r="AZ22" s="185"/>
      <c r="BA22" s="185"/>
      <c r="BB22" s="185"/>
      <c r="BC22" s="185"/>
      <c r="BD22" s="185"/>
      <c r="BE22" s="185"/>
      <c r="BF22" s="185"/>
      <c r="BG22" s="185"/>
      <c r="BH22" s="185"/>
      <c r="BI22" s="185"/>
      <c r="BJ22" s="185"/>
      <c r="BK22" s="185"/>
      <c r="BL22" s="185"/>
    </row>
    <row r="23" customFormat="false" ht="14.25" hidden="false" customHeight="true" outlineLevel="0" collapsed="false">
      <c r="A23" s="185" t="s">
        <v>139</v>
      </c>
      <c r="B23" s="185" t="s">
        <v>139</v>
      </c>
      <c r="C23" s="185" t="s">
        <v>132</v>
      </c>
      <c r="D23" s="185"/>
      <c r="E23" s="185"/>
      <c r="F23" s="186" t="s">
        <v>139</v>
      </c>
      <c r="G23" s="187" t="n">
        <v>22762</v>
      </c>
      <c r="H23" s="187"/>
      <c r="I23" s="187"/>
      <c r="J23" s="187"/>
      <c r="K23" s="187"/>
      <c r="L23" s="192" t="s">
        <v>51</v>
      </c>
      <c r="M23" s="188"/>
      <c r="N23" s="188"/>
      <c r="O23" s="189" t="s">
        <v>1076</v>
      </c>
      <c r="P23" s="189"/>
      <c r="Q23" s="189" t="s">
        <v>774</v>
      </c>
      <c r="R23" s="189"/>
      <c r="S23" s="189" t="str">
        <f aca="false">IF('database (3)'!$Q23="Successfull","-","")</f>
        <v/>
      </c>
      <c r="T23" s="189" t="s">
        <v>778</v>
      </c>
      <c r="U23" s="185"/>
      <c r="V23" s="190"/>
      <c r="W23" s="187"/>
      <c r="X23" s="189"/>
      <c r="Y23" s="189"/>
      <c r="Z23" s="189"/>
      <c r="AA23" s="189"/>
      <c r="AB23" s="189"/>
      <c r="AC23" s="189" t="str">
        <f aca="false">IF('database (3)'!$AB23="No","N/A","")</f>
        <v/>
      </c>
      <c r="AD23" s="189" t="str">
        <f aca="false">IF('database (3)'!$AB23="No","N/A","")</f>
        <v/>
      </c>
      <c r="AE23" s="189" t="str">
        <f aca="false">IF('database (3)'!$AB23="No","N/A","")</f>
        <v/>
      </c>
      <c r="AF23" s="189" t="str">
        <f aca="false">IF('database (3)'!$AB23="No","N/A","")</f>
        <v/>
      </c>
      <c r="AG23" s="189" t="str">
        <f aca="false">IF('database (3)'!$AB23="No","N/A","")</f>
        <v/>
      </c>
      <c r="AH23" s="189"/>
      <c r="AI23" s="189"/>
      <c r="AJ23" s="189"/>
      <c r="AK23" s="189"/>
      <c r="AL23" s="189"/>
      <c r="AM23" s="189"/>
      <c r="AN23" s="187"/>
      <c r="AO23" s="187"/>
      <c r="AP23" s="187"/>
      <c r="AQ23" s="189" t="s">
        <v>1071</v>
      </c>
      <c r="AR23" s="189"/>
      <c r="AS23" s="185"/>
      <c r="AT23" s="185"/>
      <c r="AU23" s="185"/>
      <c r="AV23" s="185"/>
      <c r="AW23" s="185"/>
      <c r="AX23" s="185"/>
      <c r="AY23" s="185"/>
      <c r="AZ23" s="185"/>
      <c r="BA23" s="185"/>
      <c r="BB23" s="185"/>
      <c r="BC23" s="185"/>
      <c r="BD23" s="185"/>
      <c r="BE23" s="185"/>
      <c r="BF23" s="185"/>
      <c r="BG23" s="185"/>
      <c r="BH23" s="185"/>
      <c r="BI23" s="185"/>
      <c r="BJ23" s="185"/>
      <c r="BK23" s="185"/>
      <c r="BL23" s="185"/>
    </row>
    <row r="24" customFormat="false" ht="14.25" hidden="false" customHeight="true" outlineLevel="0" collapsed="false">
      <c r="A24" s="185" t="s">
        <v>144</v>
      </c>
      <c r="B24" s="185" t="s">
        <v>144</v>
      </c>
      <c r="C24" s="185" t="s">
        <v>132</v>
      </c>
      <c r="D24" s="185"/>
      <c r="E24" s="185"/>
      <c r="F24" s="186" t="s">
        <v>144</v>
      </c>
      <c r="G24" s="187" t="n">
        <v>22937</v>
      </c>
      <c r="H24" s="187"/>
      <c r="I24" s="187"/>
      <c r="J24" s="187"/>
      <c r="K24" s="187"/>
      <c r="L24" s="192" t="s">
        <v>51</v>
      </c>
      <c r="M24" s="188"/>
      <c r="N24" s="188"/>
      <c r="O24" s="189" t="s">
        <v>1076</v>
      </c>
      <c r="P24" s="189"/>
      <c r="Q24" s="189" t="s">
        <v>774</v>
      </c>
      <c r="R24" s="189"/>
      <c r="S24" s="189" t="str">
        <f aca="false">IF('database (3)'!$Q24="Successfull","-","")</f>
        <v/>
      </c>
      <c r="T24" s="189" t="s">
        <v>778</v>
      </c>
      <c r="U24" s="189"/>
      <c r="V24" s="190"/>
      <c r="W24" s="187"/>
      <c r="X24" s="189"/>
      <c r="Y24" s="189"/>
      <c r="Z24" s="189"/>
      <c r="AA24" s="189"/>
      <c r="AB24" s="189"/>
      <c r="AC24" s="189" t="str">
        <f aca="false">IF('database (3)'!$AB24="No","N/A","")</f>
        <v/>
      </c>
      <c r="AD24" s="189" t="str">
        <f aca="false">IF('database (3)'!$AB24="No","N/A","")</f>
        <v/>
      </c>
      <c r="AE24" s="189" t="str">
        <f aca="false">IF('database (3)'!$AB24="No","N/A","")</f>
        <v/>
      </c>
      <c r="AF24" s="189" t="str">
        <f aca="false">IF('database (3)'!$AB24="No","N/A","")</f>
        <v/>
      </c>
      <c r="AG24" s="189" t="str">
        <f aca="false">IF('database (3)'!$AB24="No","N/A","")</f>
        <v/>
      </c>
      <c r="AH24" s="189"/>
      <c r="AI24" s="189"/>
      <c r="AJ24" s="189"/>
      <c r="AK24" s="189"/>
      <c r="AL24" s="189"/>
      <c r="AM24" s="189"/>
      <c r="AN24" s="187"/>
      <c r="AO24" s="187"/>
      <c r="AP24" s="187"/>
      <c r="AQ24" s="189" t="s">
        <v>1071</v>
      </c>
      <c r="AR24" s="189"/>
      <c r="AS24" s="185"/>
      <c r="AT24" s="185"/>
      <c r="AU24" s="185"/>
      <c r="AV24" s="185"/>
      <c r="AW24" s="185"/>
      <c r="AX24" s="185"/>
      <c r="AY24" s="185"/>
      <c r="AZ24" s="185"/>
      <c r="BA24" s="185"/>
      <c r="BB24" s="185"/>
      <c r="BC24" s="185"/>
      <c r="BD24" s="185"/>
      <c r="BE24" s="185"/>
      <c r="BF24" s="185"/>
      <c r="BG24" s="185"/>
      <c r="BH24" s="185"/>
      <c r="BI24" s="185"/>
      <c r="BJ24" s="185"/>
      <c r="BK24" s="185"/>
      <c r="BL24" s="185"/>
    </row>
    <row r="25" customFormat="false" ht="14.25" hidden="false" customHeight="true" outlineLevel="0" collapsed="false">
      <c r="A25" s="185" t="s">
        <v>147</v>
      </c>
      <c r="B25" s="185" t="s">
        <v>147</v>
      </c>
      <c r="C25" s="185" t="s">
        <v>62</v>
      </c>
      <c r="D25" s="185" t="s">
        <v>148</v>
      </c>
      <c r="E25" s="185" t="s">
        <v>1099</v>
      </c>
      <c r="F25" s="186" t="s">
        <v>1073</v>
      </c>
      <c r="G25" s="187" t="n">
        <v>23015</v>
      </c>
      <c r="H25" s="187" t="s">
        <v>149</v>
      </c>
      <c r="I25" s="187" t="s">
        <v>1074</v>
      </c>
      <c r="J25" s="187" t="s">
        <v>1075</v>
      </c>
      <c r="K25" s="187" t="s">
        <v>1075</v>
      </c>
      <c r="L25" s="192" t="s">
        <v>66</v>
      </c>
      <c r="M25" s="188" t="s">
        <v>1067</v>
      </c>
      <c r="N25" s="188" t="s">
        <v>1067</v>
      </c>
      <c r="O25" s="189" t="s">
        <v>1100</v>
      </c>
      <c r="P25" s="189" t="s">
        <v>46</v>
      </c>
      <c r="Q25" s="189" t="s">
        <v>774</v>
      </c>
      <c r="R25" s="189" t="s">
        <v>775</v>
      </c>
      <c r="S25" s="189" t="s">
        <v>152</v>
      </c>
      <c r="T25" s="189" t="s">
        <v>795</v>
      </c>
      <c r="U25" s="189" t="s">
        <v>1101</v>
      </c>
      <c r="V25" s="190" t="n">
        <v>1420</v>
      </c>
      <c r="W25" s="187" t="s">
        <v>63</v>
      </c>
      <c r="X25" s="189" t="s">
        <v>63</v>
      </c>
      <c r="Y25" s="189" t="s">
        <v>63</v>
      </c>
      <c r="Z25" s="189" t="s">
        <v>63</v>
      </c>
      <c r="AA25" s="189" t="s">
        <v>63</v>
      </c>
      <c r="AB25" s="189" t="s">
        <v>96</v>
      </c>
      <c r="AC25" s="189" t="str">
        <f aca="false">IF('database (3)'!$AB25="No","N/A","")</f>
        <v>N/A</v>
      </c>
      <c r="AD25" s="189" t="str">
        <f aca="false">IF('database (3)'!$AB25="No","N/A","")</f>
        <v>N/A</v>
      </c>
      <c r="AE25" s="189" t="str">
        <f aca="false">IF('database (3)'!$AB25="No","N/A","")</f>
        <v>N/A</v>
      </c>
      <c r="AF25" s="189" t="str">
        <f aca="false">IF('database (3)'!$AB25="No","N/A","")</f>
        <v>N/A</v>
      </c>
      <c r="AG25" s="189" t="str">
        <f aca="false">IF('database (3)'!$AB25="No","N/A","")</f>
        <v>N/A</v>
      </c>
      <c r="AH25" s="189" t="str">
        <f aca="false">IF(OR('database (3)'!$T25="Orbital probe",'database (3)'!$T25="Crew orbiter",'database (3)'!$T25="Crew orbiter (U)"),"N/A","")</f>
        <v/>
      </c>
      <c r="AI25" s="189" t="str">
        <f aca="false">IF(OR('database (3)'!$T25="Orbital probe",'database (3)'!$T25="Crew orbiter",'database (3)'!$T25="Crew orbiter (U)"),"N/A","")</f>
        <v/>
      </c>
      <c r="AJ25" s="189" t="str">
        <f aca="false">IF(OR('database (3)'!$T25="Orbital probe",'database (3)'!$T25="Crew orbiter",'database (3)'!$T25="Crew orbiter (U)"),"N/A","")</f>
        <v/>
      </c>
      <c r="AK25" s="189" t="s">
        <v>1102</v>
      </c>
      <c r="AL25" s="189" t="s">
        <v>303</v>
      </c>
      <c r="AM25" s="189" t="s">
        <v>1103</v>
      </c>
      <c r="AN25" s="187" t="n">
        <v>23016</v>
      </c>
      <c r="AO25" s="189" t="str">
        <f aca="false">IF(AND('database (3)'!$AK25="Moon crash",'database (3)'!$Q25="Successful"),"","N/A")</f>
        <v>N/A</v>
      </c>
      <c r="AP25" s="189" t="str">
        <f aca="false">IF(AND('database (3)'!$AK25="Moon crash",'database (3)'!$Q25="Successful"),"","N/A")</f>
        <v>N/A</v>
      </c>
      <c r="AQ25" s="189" t="s">
        <v>1079</v>
      </c>
      <c r="AR25" s="189"/>
      <c r="AS25" s="185"/>
      <c r="AT25" s="185"/>
      <c r="AU25" s="185"/>
      <c r="AV25" s="185"/>
      <c r="AW25" s="185"/>
      <c r="AX25" s="185"/>
      <c r="AY25" s="185"/>
      <c r="AZ25" s="185"/>
      <c r="BA25" s="185"/>
      <c r="BB25" s="185"/>
      <c r="BC25" s="185"/>
      <c r="BD25" s="185"/>
      <c r="BE25" s="185"/>
      <c r="BF25" s="185"/>
      <c r="BG25" s="185"/>
      <c r="BH25" s="185"/>
      <c r="BI25" s="185"/>
      <c r="BJ25" s="185"/>
      <c r="BK25" s="185"/>
      <c r="BL25" s="185"/>
    </row>
    <row r="26" customFormat="false" ht="14.25" hidden="false" customHeight="true" outlineLevel="0" collapsed="false">
      <c r="A26" s="185" t="s">
        <v>154</v>
      </c>
      <c r="B26" s="185" t="s">
        <v>154</v>
      </c>
      <c r="C26" s="185" t="s">
        <v>62</v>
      </c>
      <c r="D26" s="185" t="s">
        <v>63</v>
      </c>
      <c r="E26" s="185"/>
      <c r="F26" s="186" t="s">
        <v>1073</v>
      </c>
      <c r="G26" s="187" t="n">
        <v>23045</v>
      </c>
      <c r="H26" s="187" t="s">
        <v>149</v>
      </c>
      <c r="I26" s="187" t="s">
        <v>1074</v>
      </c>
      <c r="J26" s="187"/>
      <c r="K26" s="187"/>
      <c r="L26" s="192" t="s">
        <v>66</v>
      </c>
      <c r="M26" s="188" t="s">
        <v>1067</v>
      </c>
      <c r="N26" s="188" t="s">
        <v>1067</v>
      </c>
      <c r="O26" s="189" t="s">
        <v>1100</v>
      </c>
      <c r="P26" s="189" t="s">
        <v>796</v>
      </c>
      <c r="Q26" s="189" t="s">
        <v>774</v>
      </c>
      <c r="R26" s="189" t="s">
        <v>775</v>
      </c>
      <c r="S26" s="189" t="str">
        <f aca="false">IF('database (3)'!$Q26="Successfull","-","")</f>
        <v/>
      </c>
      <c r="T26" s="189" t="s">
        <v>795</v>
      </c>
      <c r="U26" s="189" t="s">
        <v>1101</v>
      </c>
      <c r="V26" s="190" t="n">
        <v>1420</v>
      </c>
      <c r="W26" s="187" t="s">
        <v>63</v>
      </c>
      <c r="X26" s="189" t="s">
        <v>63</v>
      </c>
      <c r="Y26" s="189" t="s">
        <v>63</v>
      </c>
      <c r="Z26" s="189" t="s">
        <v>63</v>
      </c>
      <c r="AA26" s="189" t="s">
        <v>63</v>
      </c>
      <c r="AB26" s="189" t="s">
        <v>96</v>
      </c>
      <c r="AC26" s="189" t="str">
        <f aca="false">IF('database (3)'!$AB26="No","N/A","")</f>
        <v>N/A</v>
      </c>
      <c r="AD26" s="189" t="str">
        <f aca="false">IF('database (3)'!$AB26="No","N/A","")</f>
        <v>N/A</v>
      </c>
      <c r="AE26" s="189" t="str">
        <f aca="false">IF('database (3)'!$AB26="No","N/A","")</f>
        <v>N/A</v>
      </c>
      <c r="AF26" s="189" t="str">
        <f aca="false">IF('database (3)'!$AB26="No","N/A","")</f>
        <v>N/A</v>
      </c>
      <c r="AG26" s="189" t="str">
        <f aca="false">IF('database (3)'!$AB26="No","N/A","")</f>
        <v>N/A</v>
      </c>
      <c r="AH26" s="189" t="str">
        <f aca="false">IF(OR('database (3)'!$T26="Orbital probe",'database (3)'!$T26="Crew orbiter",'database (3)'!$T26="Crew orbiter (U)"),"N/A","")</f>
        <v/>
      </c>
      <c r="AI26" s="189" t="str">
        <f aca="false">IF(OR('database (3)'!$T26="Orbital probe",'database (3)'!$T26="Crew orbiter",'database (3)'!$T26="Crew orbiter (U)"),"N/A","")</f>
        <v/>
      </c>
      <c r="AJ26" s="189" t="str">
        <f aca="false">IF(OR('database (3)'!$T26="Orbital probe",'database (3)'!$T26="Crew orbiter",'database (3)'!$T26="Crew orbiter (U)"),"N/A","")</f>
        <v/>
      </c>
      <c r="AK26" s="189" t="s">
        <v>1102</v>
      </c>
      <c r="AL26" s="189" t="s">
        <v>63</v>
      </c>
      <c r="AM26" s="189" t="s">
        <v>63</v>
      </c>
      <c r="AN26" s="187" t="n">
        <v>23045</v>
      </c>
      <c r="AO26" s="189" t="str">
        <f aca="false">IF(AND('database (3)'!$AK26="Moon crash",'database (3)'!$Q26="Successful"),"","N/A")</f>
        <v>N/A</v>
      </c>
      <c r="AP26" s="189" t="str">
        <f aca="false">IF(AND('database (3)'!$AK26="Moon crash",'database (3)'!$Q26="Successful"),"","N/A")</f>
        <v>N/A</v>
      </c>
      <c r="AQ26" s="189" t="s">
        <v>1079</v>
      </c>
      <c r="AR26" s="189"/>
      <c r="AS26" s="185"/>
      <c r="AT26" s="185"/>
      <c r="AU26" s="185"/>
      <c r="AV26" s="185"/>
      <c r="AW26" s="185"/>
      <c r="AX26" s="185"/>
      <c r="AY26" s="185"/>
      <c r="AZ26" s="185"/>
      <c r="BA26" s="185"/>
      <c r="BB26" s="185"/>
      <c r="BC26" s="185"/>
      <c r="BD26" s="185"/>
      <c r="BE26" s="185"/>
      <c r="BF26" s="185"/>
      <c r="BG26" s="185"/>
      <c r="BH26" s="185"/>
      <c r="BI26" s="185"/>
      <c r="BJ26" s="185"/>
      <c r="BK26" s="185"/>
      <c r="BL26" s="185"/>
    </row>
    <row r="27" customFormat="false" ht="14.25" hidden="false" customHeight="true" outlineLevel="0" collapsed="false">
      <c r="A27" s="185" t="s">
        <v>155</v>
      </c>
      <c r="B27" s="185" t="s">
        <v>155</v>
      </c>
      <c r="C27" s="185" t="s">
        <v>62</v>
      </c>
      <c r="D27" s="185" t="s">
        <v>156</v>
      </c>
      <c r="E27" s="185"/>
      <c r="F27" s="186" t="s">
        <v>155</v>
      </c>
      <c r="G27" s="187" t="n">
        <v>23103</v>
      </c>
      <c r="H27" s="187"/>
      <c r="I27" s="187" t="s">
        <v>1074</v>
      </c>
      <c r="J27" s="187"/>
      <c r="K27" s="187"/>
      <c r="L27" s="192" t="s">
        <v>66</v>
      </c>
      <c r="M27" s="188"/>
      <c r="N27" s="188"/>
      <c r="O27" s="189" t="s">
        <v>1100</v>
      </c>
      <c r="P27" s="189"/>
      <c r="Q27" s="189" t="s">
        <v>774</v>
      </c>
      <c r="R27" s="189" t="s">
        <v>798</v>
      </c>
      <c r="S27" s="189" t="str">
        <f aca="false">IF('database (3)'!$Q27="Successfull","-","")</f>
        <v/>
      </c>
      <c r="T27" s="189" t="s">
        <v>1104</v>
      </c>
      <c r="U27" s="189"/>
      <c r="V27" s="190"/>
      <c r="W27" s="187" t="s">
        <v>63</v>
      </c>
      <c r="X27" s="189"/>
      <c r="Y27" s="189"/>
      <c r="Z27" s="189"/>
      <c r="AA27" s="189"/>
      <c r="AB27" s="189"/>
      <c r="AC27" s="189" t="str">
        <f aca="false">IF('database (3)'!$AB27="No","N/A","")</f>
        <v/>
      </c>
      <c r="AD27" s="189" t="str">
        <f aca="false">IF('database (3)'!$AB27="No","N/A","")</f>
        <v/>
      </c>
      <c r="AE27" s="189" t="str">
        <f aca="false">IF('database (3)'!$AB27="No","N/A","")</f>
        <v/>
      </c>
      <c r="AF27" s="189" t="str">
        <f aca="false">IF('database (3)'!$AB27="No","N/A","")</f>
        <v/>
      </c>
      <c r="AG27" s="189" t="str">
        <f aca="false">IF('database (3)'!$AB27="No","N/A","")</f>
        <v/>
      </c>
      <c r="AH27" s="189"/>
      <c r="AI27" s="189"/>
      <c r="AJ27" s="189"/>
      <c r="AK27" s="189"/>
      <c r="AL27" s="189"/>
      <c r="AM27" s="189"/>
      <c r="AN27" s="187"/>
      <c r="AO27" s="187"/>
      <c r="AP27" s="187"/>
      <c r="AQ27" s="189" t="s">
        <v>1071</v>
      </c>
      <c r="AR27" s="189"/>
      <c r="AS27" s="185"/>
      <c r="AT27" s="185"/>
      <c r="AU27" s="185"/>
      <c r="AV27" s="185"/>
      <c r="AW27" s="185"/>
      <c r="AX27" s="185"/>
      <c r="AY27" s="185"/>
      <c r="AZ27" s="185"/>
      <c r="BA27" s="185"/>
      <c r="BB27" s="185"/>
      <c r="BC27" s="185"/>
      <c r="BD27" s="185"/>
      <c r="BE27" s="185"/>
      <c r="BF27" s="185"/>
      <c r="BG27" s="185"/>
      <c r="BH27" s="185"/>
      <c r="BI27" s="185"/>
      <c r="BJ27" s="185"/>
      <c r="BK27" s="185"/>
      <c r="BL27" s="185"/>
    </row>
    <row r="28" customFormat="false" ht="14.25" hidden="false" customHeight="true" outlineLevel="0" collapsed="false">
      <c r="A28" s="185" t="s">
        <v>165</v>
      </c>
      <c r="B28" s="185" t="s">
        <v>165</v>
      </c>
      <c r="C28" s="185" t="s">
        <v>132</v>
      </c>
      <c r="D28" s="185"/>
      <c r="E28" s="185"/>
      <c r="F28" s="186" t="s">
        <v>165</v>
      </c>
      <c r="G28" s="187" t="n">
        <v>23406</v>
      </c>
      <c r="H28" s="187"/>
      <c r="I28" s="187"/>
      <c r="J28" s="187"/>
      <c r="K28" s="187"/>
      <c r="L28" s="192" t="s">
        <v>51</v>
      </c>
      <c r="M28" s="188"/>
      <c r="N28" s="188"/>
      <c r="O28" s="189" t="s">
        <v>1076</v>
      </c>
      <c r="P28" s="189"/>
      <c r="Q28" s="189" t="s">
        <v>774</v>
      </c>
      <c r="R28" s="189"/>
      <c r="S28" s="189" t="str">
        <f aca="false">IF('database (3)'!$Q28="Successfull","-","")</f>
        <v/>
      </c>
      <c r="T28" s="189" t="s">
        <v>778</v>
      </c>
      <c r="U28" s="189"/>
      <c r="V28" s="190"/>
      <c r="W28" s="187"/>
      <c r="X28" s="189"/>
      <c r="Y28" s="189"/>
      <c r="Z28" s="189"/>
      <c r="AA28" s="189"/>
      <c r="AB28" s="189"/>
      <c r="AC28" s="189" t="str">
        <f aca="false">IF('database (3)'!$AB28="No","N/A","")</f>
        <v/>
      </c>
      <c r="AD28" s="189" t="str">
        <f aca="false">IF('database (3)'!$AB28="No","N/A","")</f>
        <v/>
      </c>
      <c r="AE28" s="189" t="str">
        <f aca="false">IF('database (3)'!$AB28="No","N/A","")</f>
        <v/>
      </c>
      <c r="AF28" s="189" t="str">
        <f aca="false">IF('database (3)'!$AB28="No","N/A","")</f>
        <v/>
      </c>
      <c r="AG28" s="189" t="str">
        <f aca="false">IF('database (3)'!$AB28="No","N/A","")</f>
        <v/>
      </c>
      <c r="AH28" s="189"/>
      <c r="AI28" s="189"/>
      <c r="AJ28" s="189"/>
      <c r="AK28" s="189"/>
      <c r="AL28" s="189"/>
      <c r="AM28" s="189"/>
      <c r="AN28" s="187"/>
      <c r="AO28" s="187"/>
      <c r="AP28" s="187"/>
      <c r="AQ28" s="189" t="s">
        <v>1071</v>
      </c>
      <c r="AR28" s="189"/>
      <c r="AS28" s="185"/>
      <c r="AT28" s="185"/>
      <c r="AU28" s="185"/>
      <c r="AV28" s="185"/>
      <c r="AW28" s="185"/>
      <c r="AX28" s="185"/>
      <c r="AY28" s="185"/>
      <c r="AZ28" s="185"/>
      <c r="BA28" s="185"/>
      <c r="BB28" s="185"/>
      <c r="BC28" s="185"/>
      <c r="BD28" s="185"/>
      <c r="BE28" s="185"/>
      <c r="BF28" s="185"/>
      <c r="BG28" s="185"/>
      <c r="BH28" s="185"/>
      <c r="BI28" s="185"/>
      <c r="BJ28" s="185"/>
      <c r="BK28" s="185"/>
      <c r="BL28" s="185"/>
    </row>
    <row r="29" customFormat="false" ht="14.25" hidden="false" customHeight="true" outlineLevel="0" collapsed="false">
      <c r="A29" s="185" t="s">
        <v>169</v>
      </c>
      <c r="B29" s="185" t="s">
        <v>169</v>
      </c>
      <c r="C29" s="185" t="s">
        <v>62</v>
      </c>
      <c r="D29" s="185" t="s">
        <v>63</v>
      </c>
      <c r="E29" s="185"/>
      <c r="F29" s="186" t="s">
        <v>1073</v>
      </c>
      <c r="G29" s="187" t="n">
        <v>23457</v>
      </c>
      <c r="H29" s="187" t="s">
        <v>149</v>
      </c>
      <c r="I29" s="187" t="s">
        <v>1074</v>
      </c>
      <c r="J29" s="187"/>
      <c r="K29" s="187"/>
      <c r="L29" s="192" t="s">
        <v>66</v>
      </c>
      <c r="M29" s="188" t="s">
        <v>1067</v>
      </c>
      <c r="N29" s="188" t="s">
        <v>1067</v>
      </c>
      <c r="O29" s="189" t="s">
        <v>1100</v>
      </c>
      <c r="P29" s="189" t="s">
        <v>46</v>
      </c>
      <c r="Q29" s="189" t="s">
        <v>774</v>
      </c>
      <c r="R29" s="189" t="s">
        <v>775</v>
      </c>
      <c r="S29" s="189" t="str">
        <f aca="false">IF('database (3)'!$Q29="Successfull","-","")</f>
        <v/>
      </c>
      <c r="T29" s="189" t="s">
        <v>795</v>
      </c>
      <c r="U29" s="189" t="s">
        <v>1101</v>
      </c>
      <c r="V29" s="190" t="n">
        <v>1420</v>
      </c>
      <c r="W29" s="187" t="s">
        <v>63</v>
      </c>
      <c r="X29" s="189" t="s">
        <v>63</v>
      </c>
      <c r="Y29" s="189" t="s">
        <v>63</v>
      </c>
      <c r="Z29" s="189" t="s">
        <v>63</v>
      </c>
      <c r="AA29" s="189" t="s">
        <v>63</v>
      </c>
      <c r="AB29" s="189" t="s">
        <v>96</v>
      </c>
      <c r="AC29" s="189" t="str">
        <f aca="false">IF('database (3)'!$AB29="No","N/A","")</f>
        <v>N/A</v>
      </c>
      <c r="AD29" s="189" t="str">
        <f aca="false">IF('database (3)'!$AB29="No","N/A","")</f>
        <v>N/A</v>
      </c>
      <c r="AE29" s="189" t="str">
        <f aca="false">IF('database (3)'!$AB29="No","N/A","")</f>
        <v>N/A</v>
      </c>
      <c r="AF29" s="189" t="str">
        <f aca="false">IF('database (3)'!$AB29="No","N/A","")</f>
        <v>N/A</v>
      </c>
      <c r="AG29" s="189" t="str">
        <f aca="false">IF('database (3)'!$AB29="No","N/A","")</f>
        <v>N/A</v>
      </c>
      <c r="AH29" s="189" t="str">
        <f aca="false">IF(OR('database (3)'!$T29="Orbital probe",'database (3)'!$T29="Crew orbiter",'database (3)'!$T29="Crew orbiter (U)"),"N/A","")</f>
        <v/>
      </c>
      <c r="AI29" s="189" t="str">
        <f aca="false">IF(OR('database (3)'!$T29="Orbital probe",'database (3)'!$T29="Crew orbiter",'database (3)'!$T29="Crew orbiter (U)"),"N/A","")</f>
        <v/>
      </c>
      <c r="AJ29" s="189" t="str">
        <f aca="false">IF(OR('database (3)'!$T29="Orbital probe",'database (3)'!$T29="Crew orbiter",'database (3)'!$T29="Crew orbiter (U)"),"N/A","")</f>
        <v/>
      </c>
      <c r="AK29" s="189" t="s">
        <v>1102</v>
      </c>
      <c r="AL29" s="189" t="s">
        <v>63</v>
      </c>
      <c r="AM29" s="189" t="s">
        <v>63</v>
      </c>
      <c r="AN29" s="187" t="n">
        <v>23457</v>
      </c>
      <c r="AO29" s="189" t="str">
        <f aca="false">IF(AND('database (3)'!$AK29="Moon crash",'database (3)'!$Q29="Successful"),"","N/A")</f>
        <v>N/A</v>
      </c>
      <c r="AP29" s="189" t="str">
        <f aca="false">IF(AND('database (3)'!$AK29="Moon crash",'database (3)'!$Q29="Successful"),"","N/A")</f>
        <v>N/A</v>
      </c>
      <c r="AQ29" s="189" t="s">
        <v>1079</v>
      </c>
      <c r="AR29" s="189"/>
      <c r="AS29" s="185"/>
      <c r="AT29" s="185"/>
      <c r="AU29" s="185"/>
      <c r="AV29" s="185"/>
      <c r="AW29" s="185"/>
      <c r="AX29" s="185"/>
      <c r="AY29" s="185"/>
      <c r="AZ29" s="185"/>
      <c r="BA29" s="185"/>
      <c r="BB29" s="185"/>
      <c r="BC29" s="185"/>
      <c r="BD29" s="185"/>
      <c r="BE29" s="185"/>
      <c r="BF29" s="185"/>
      <c r="BG29" s="185"/>
      <c r="BH29" s="185"/>
      <c r="BI29" s="185"/>
      <c r="BJ29" s="185"/>
      <c r="BK29" s="185"/>
      <c r="BL29" s="185"/>
    </row>
    <row r="30" customFormat="false" ht="14.25" hidden="false" customHeight="true" outlineLevel="0" collapsed="false">
      <c r="A30" s="185" t="s">
        <v>170</v>
      </c>
      <c r="B30" s="185" t="s">
        <v>170</v>
      </c>
      <c r="C30" s="185" t="s">
        <v>62</v>
      </c>
      <c r="D30" s="185" t="s">
        <v>63</v>
      </c>
      <c r="E30" s="185"/>
      <c r="F30" s="186" t="s">
        <v>1073</v>
      </c>
      <c r="G30" s="187" t="n">
        <v>23487</v>
      </c>
      <c r="H30" s="187" t="s">
        <v>149</v>
      </c>
      <c r="I30" s="187" t="s">
        <v>1074</v>
      </c>
      <c r="J30" s="187"/>
      <c r="K30" s="187"/>
      <c r="L30" s="192" t="s">
        <v>66</v>
      </c>
      <c r="M30" s="188" t="s">
        <v>1067</v>
      </c>
      <c r="N30" s="188" t="s">
        <v>1067</v>
      </c>
      <c r="O30" s="189" t="s">
        <v>1100</v>
      </c>
      <c r="P30" s="189" t="s">
        <v>46</v>
      </c>
      <c r="Q30" s="189" t="s">
        <v>774</v>
      </c>
      <c r="R30" s="189" t="s">
        <v>775</v>
      </c>
      <c r="S30" s="189" t="str">
        <f aca="false">IF('database (3)'!$Q30="Successfull","-","")</f>
        <v/>
      </c>
      <c r="T30" s="189" t="s">
        <v>795</v>
      </c>
      <c r="U30" s="189" t="s">
        <v>1101</v>
      </c>
      <c r="V30" s="190" t="n">
        <v>1420</v>
      </c>
      <c r="W30" s="187" t="s">
        <v>63</v>
      </c>
      <c r="X30" s="189" t="s">
        <v>63</v>
      </c>
      <c r="Y30" s="189" t="s">
        <v>63</v>
      </c>
      <c r="Z30" s="189" t="s">
        <v>63</v>
      </c>
      <c r="AA30" s="189" t="s">
        <v>63</v>
      </c>
      <c r="AB30" s="189" t="s">
        <v>96</v>
      </c>
      <c r="AC30" s="189" t="str">
        <f aca="false">IF('database (3)'!$AB30="No","N/A","")</f>
        <v>N/A</v>
      </c>
      <c r="AD30" s="189" t="str">
        <f aca="false">IF('database (3)'!$AB30="No","N/A","")</f>
        <v>N/A</v>
      </c>
      <c r="AE30" s="189" t="str">
        <f aca="false">IF('database (3)'!$AB30="No","N/A","")</f>
        <v>N/A</v>
      </c>
      <c r="AF30" s="189" t="str">
        <f aca="false">IF('database (3)'!$AB30="No","N/A","")</f>
        <v>N/A</v>
      </c>
      <c r="AG30" s="189" t="str">
        <f aca="false">IF('database (3)'!$AB30="No","N/A","")</f>
        <v>N/A</v>
      </c>
      <c r="AH30" s="189" t="str">
        <f aca="false">IF(OR('database (3)'!$T30="Orbital probe",'database (3)'!$T30="Crew orbiter",'database (3)'!$T30="Crew orbiter (U)"),"N/A","")</f>
        <v/>
      </c>
      <c r="AI30" s="189" t="str">
        <f aca="false">IF(OR('database (3)'!$T30="Orbital probe",'database (3)'!$T30="Crew orbiter",'database (3)'!$T30="Crew orbiter (U)"),"N/A","")</f>
        <v/>
      </c>
      <c r="AJ30" s="189" t="str">
        <f aca="false">IF(OR('database (3)'!$T30="Orbital probe",'database (3)'!$T30="Crew orbiter",'database (3)'!$T30="Crew orbiter (U)"),"N/A","")</f>
        <v/>
      </c>
      <c r="AK30" s="189" t="s">
        <v>1102</v>
      </c>
      <c r="AL30" s="189" t="s">
        <v>63</v>
      </c>
      <c r="AM30" s="189" t="s">
        <v>63</v>
      </c>
      <c r="AN30" s="187" t="n">
        <v>23487</v>
      </c>
      <c r="AO30" s="189" t="str">
        <f aca="false">IF(AND('database (3)'!$AK30="Moon crash",'database (3)'!$Q30="Successful"),"","N/A")</f>
        <v>N/A</v>
      </c>
      <c r="AP30" s="189" t="str">
        <f aca="false">IF(AND('database (3)'!$AK30="Moon crash",'database (3)'!$Q30="Successful"),"","N/A")</f>
        <v>N/A</v>
      </c>
      <c r="AQ30" s="189" t="s">
        <v>1079</v>
      </c>
      <c r="AR30" s="189"/>
      <c r="AS30" s="185"/>
      <c r="AT30" s="185"/>
      <c r="AU30" s="185"/>
      <c r="AV30" s="185"/>
      <c r="AW30" s="185"/>
      <c r="AX30" s="185"/>
      <c r="AY30" s="185"/>
      <c r="AZ30" s="185"/>
      <c r="BA30" s="185"/>
      <c r="BB30" s="185"/>
      <c r="BC30" s="185"/>
      <c r="BD30" s="185"/>
      <c r="BE30" s="185"/>
      <c r="BF30" s="185"/>
      <c r="BG30" s="185"/>
      <c r="BH30" s="185"/>
      <c r="BI30" s="185"/>
      <c r="BJ30" s="185"/>
      <c r="BK30" s="185"/>
      <c r="BL30" s="185"/>
    </row>
    <row r="31" customFormat="false" ht="14.25" hidden="false" customHeight="true" outlineLevel="0" collapsed="false">
      <c r="A31" s="185" t="s">
        <v>171</v>
      </c>
      <c r="B31" s="185" t="s">
        <v>171</v>
      </c>
      <c r="C31" s="185" t="s">
        <v>132</v>
      </c>
      <c r="D31" s="185"/>
      <c r="E31" s="185"/>
      <c r="F31" s="186" t="s">
        <v>171</v>
      </c>
      <c r="G31" s="187" t="n">
        <v>23586</v>
      </c>
      <c r="H31" s="187"/>
      <c r="I31" s="187"/>
      <c r="J31" s="187"/>
      <c r="K31" s="187"/>
      <c r="L31" s="192" t="s">
        <v>51</v>
      </c>
      <c r="M31" s="188"/>
      <c r="N31" s="188"/>
      <c r="O31" s="189" t="s">
        <v>1076</v>
      </c>
      <c r="P31" s="189"/>
      <c r="Q31" s="185" t="s">
        <v>784</v>
      </c>
      <c r="R31" s="189" t="s">
        <v>173</v>
      </c>
      <c r="S31" s="189" t="str">
        <f aca="false">IF('database (3)'!$Q31="Successfull","-","")</f>
        <v/>
      </c>
      <c r="T31" s="189" t="s">
        <v>778</v>
      </c>
      <c r="U31" s="189"/>
      <c r="V31" s="190"/>
      <c r="W31" s="187"/>
      <c r="X31" s="189"/>
      <c r="Y31" s="189"/>
      <c r="Z31" s="189"/>
      <c r="AA31" s="189"/>
      <c r="AB31" s="189"/>
      <c r="AC31" s="189" t="str">
        <f aca="false">IF('database (3)'!$AB31="No","N/A","")</f>
        <v/>
      </c>
      <c r="AD31" s="189" t="str">
        <f aca="false">IF('database (3)'!$AB31="No","N/A","")</f>
        <v/>
      </c>
      <c r="AE31" s="189" t="str">
        <f aca="false">IF('database (3)'!$AB31="No","N/A","")</f>
        <v/>
      </c>
      <c r="AF31" s="189" t="str">
        <f aca="false">IF('database (3)'!$AB31="No","N/A","")</f>
        <v/>
      </c>
      <c r="AG31" s="189" t="str">
        <f aca="false">IF('database (3)'!$AB31="No","N/A","")</f>
        <v/>
      </c>
      <c r="AH31" s="189"/>
      <c r="AI31" s="189"/>
      <c r="AJ31" s="189"/>
      <c r="AK31" s="189"/>
      <c r="AL31" s="189"/>
      <c r="AM31" s="189"/>
      <c r="AN31" s="187"/>
      <c r="AO31" s="187"/>
      <c r="AP31" s="187"/>
      <c r="AQ31" s="189" t="s">
        <v>1071</v>
      </c>
      <c r="AR31" s="189"/>
      <c r="AS31" s="185"/>
      <c r="AT31" s="185"/>
      <c r="AU31" s="185"/>
      <c r="AV31" s="185"/>
      <c r="AW31" s="185"/>
      <c r="AX31" s="185"/>
      <c r="AY31" s="185"/>
      <c r="AZ31" s="185"/>
      <c r="BA31" s="185"/>
      <c r="BB31" s="185"/>
      <c r="BC31" s="185"/>
      <c r="BD31" s="185"/>
      <c r="BE31" s="185"/>
      <c r="BF31" s="185"/>
      <c r="BG31" s="185"/>
      <c r="BH31" s="185"/>
      <c r="BI31" s="185"/>
      <c r="BJ31" s="185"/>
      <c r="BK31" s="185"/>
      <c r="BL31" s="185"/>
    </row>
    <row r="32" customFormat="false" ht="14.25" hidden="false" customHeight="true" outlineLevel="0" collapsed="false">
      <c r="A32" s="185" t="s">
        <v>174</v>
      </c>
      <c r="B32" s="185" t="s">
        <v>174</v>
      </c>
      <c r="C32" s="185" t="s">
        <v>132</v>
      </c>
      <c r="D32" s="185"/>
      <c r="E32" s="185"/>
      <c r="F32" s="186" t="s">
        <v>174</v>
      </c>
      <c r="G32" s="187" t="n">
        <v>23790</v>
      </c>
      <c r="H32" s="187"/>
      <c r="I32" s="187"/>
      <c r="J32" s="187"/>
      <c r="K32" s="187"/>
      <c r="L32" s="192" t="s">
        <v>51</v>
      </c>
      <c r="M32" s="188"/>
      <c r="N32" s="188"/>
      <c r="O32" s="189" t="s">
        <v>1076</v>
      </c>
      <c r="P32" s="189"/>
      <c r="Q32" s="189" t="s">
        <v>784</v>
      </c>
      <c r="R32" s="189"/>
      <c r="S32" s="189" t="str">
        <f aca="false">IF('database (3)'!$Q32="Successfull","-","")</f>
        <v/>
      </c>
      <c r="T32" s="189" t="s">
        <v>778</v>
      </c>
      <c r="U32" s="189"/>
      <c r="V32" s="190"/>
      <c r="W32" s="187"/>
      <c r="X32" s="189"/>
      <c r="Y32" s="189"/>
      <c r="Z32" s="189"/>
      <c r="AA32" s="189"/>
      <c r="AB32" s="189"/>
      <c r="AC32" s="189" t="str">
        <f aca="false">IF('database (3)'!$AB32="No","N/A","")</f>
        <v/>
      </c>
      <c r="AD32" s="189" t="str">
        <f aca="false">IF('database (3)'!$AB32="No","N/A","")</f>
        <v/>
      </c>
      <c r="AE32" s="189" t="str">
        <f aca="false">IF('database (3)'!$AB32="No","N/A","")</f>
        <v/>
      </c>
      <c r="AF32" s="189" t="str">
        <f aca="false">IF('database (3)'!$AB32="No","N/A","")</f>
        <v/>
      </c>
      <c r="AG32" s="189" t="str">
        <f aca="false">IF('database (3)'!$AB32="No","N/A","")</f>
        <v/>
      </c>
      <c r="AH32" s="189"/>
      <c r="AI32" s="189"/>
      <c r="AJ32" s="189"/>
      <c r="AK32" s="189"/>
      <c r="AL32" s="189"/>
      <c r="AM32" s="189"/>
      <c r="AN32" s="187"/>
      <c r="AO32" s="187"/>
      <c r="AP32" s="187"/>
      <c r="AQ32" s="189" t="s">
        <v>1071</v>
      </c>
      <c r="AR32" s="189"/>
      <c r="AS32" s="185"/>
      <c r="AT32" s="185"/>
      <c r="AU32" s="185"/>
      <c r="AV32" s="185"/>
      <c r="AW32" s="185"/>
      <c r="AX32" s="185"/>
      <c r="AY32" s="185"/>
      <c r="AZ32" s="185"/>
      <c r="BA32" s="185"/>
      <c r="BB32" s="185"/>
      <c r="BC32" s="185"/>
      <c r="BD32" s="185"/>
      <c r="BE32" s="185"/>
      <c r="BF32" s="185"/>
      <c r="BG32" s="185"/>
      <c r="BH32" s="185"/>
      <c r="BI32" s="185"/>
      <c r="BJ32" s="185"/>
      <c r="BK32" s="185"/>
      <c r="BL32" s="185"/>
    </row>
    <row r="33" customFormat="false" ht="14.25" hidden="false" customHeight="true" outlineLevel="0" collapsed="false">
      <c r="A33" s="185" t="s">
        <v>176</v>
      </c>
      <c r="B33" s="185" t="s">
        <v>176</v>
      </c>
      <c r="C33" s="185" t="s">
        <v>177</v>
      </c>
      <c r="D33" s="185"/>
      <c r="E33" s="185"/>
      <c r="F33" s="186" t="s">
        <v>1105</v>
      </c>
      <c r="G33" s="187" t="n">
        <v>23813</v>
      </c>
      <c r="H33" s="187"/>
      <c r="I33" s="187"/>
      <c r="J33" s="187"/>
      <c r="K33" s="187"/>
      <c r="L33" s="192" t="s">
        <v>66</v>
      </c>
      <c r="M33" s="188"/>
      <c r="N33" s="188"/>
      <c r="O33" s="189" t="s">
        <v>1100</v>
      </c>
      <c r="P33" s="189"/>
      <c r="Q33" s="189" t="s">
        <v>774</v>
      </c>
      <c r="R33" s="189"/>
      <c r="S33" s="189" t="str">
        <f aca="false">IF('database (3)'!$Q33="Successfull","-","")</f>
        <v/>
      </c>
      <c r="T33" s="189" t="s">
        <v>1104</v>
      </c>
      <c r="U33" s="189"/>
      <c r="V33" s="190"/>
      <c r="W33" s="187"/>
      <c r="X33" s="189"/>
      <c r="Y33" s="189"/>
      <c r="Z33" s="189"/>
      <c r="AA33" s="189"/>
      <c r="AB33" s="189"/>
      <c r="AC33" s="189" t="str">
        <f aca="false">IF('database (3)'!$AB33="No","N/A","")</f>
        <v/>
      </c>
      <c r="AD33" s="189" t="str">
        <f aca="false">IF('database (3)'!$AB33="No","N/A","")</f>
        <v/>
      </c>
      <c r="AE33" s="189" t="str">
        <f aca="false">IF('database (3)'!$AB33="No","N/A","")</f>
        <v/>
      </c>
      <c r="AF33" s="189" t="str">
        <f aca="false">IF('database (3)'!$AB33="No","N/A","")</f>
        <v/>
      </c>
      <c r="AG33" s="189" t="str">
        <f aca="false">IF('database (3)'!$AB33="No","N/A","")</f>
        <v/>
      </c>
      <c r="AH33" s="189"/>
      <c r="AI33" s="189"/>
      <c r="AJ33" s="189"/>
      <c r="AK33" s="189"/>
      <c r="AL33" s="189"/>
      <c r="AM33" s="189"/>
      <c r="AN33" s="187"/>
      <c r="AO33" s="187"/>
      <c r="AP33" s="187"/>
      <c r="AQ33" s="189" t="s">
        <v>1071</v>
      </c>
      <c r="AR33" s="189"/>
      <c r="AS33" s="185"/>
      <c r="AT33" s="185"/>
      <c r="AU33" s="185"/>
      <c r="AV33" s="185"/>
      <c r="AW33" s="185"/>
      <c r="AX33" s="185"/>
      <c r="AY33" s="185"/>
      <c r="AZ33" s="185"/>
      <c r="BA33" s="185"/>
      <c r="BB33" s="185"/>
      <c r="BC33" s="185"/>
      <c r="BD33" s="185"/>
      <c r="BE33" s="185"/>
      <c r="BF33" s="185"/>
      <c r="BG33" s="185"/>
      <c r="BH33" s="185"/>
      <c r="BI33" s="185"/>
      <c r="BJ33" s="185"/>
      <c r="BK33" s="185"/>
      <c r="BL33" s="185"/>
    </row>
    <row r="34" customFormat="false" ht="14.25" hidden="false" customHeight="true" outlineLevel="0" collapsed="false">
      <c r="A34" s="185" t="s">
        <v>180</v>
      </c>
      <c r="B34" s="185" t="s">
        <v>180</v>
      </c>
      <c r="C34" s="185" t="s">
        <v>132</v>
      </c>
      <c r="D34" s="185"/>
      <c r="E34" s="185"/>
      <c r="F34" s="186" t="s">
        <v>180</v>
      </c>
      <c r="G34" s="187" t="n">
        <v>23822</v>
      </c>
      <c r="H34" s="187"/>
      <c r="I34" s="187"/>
      <c r="J34" s="187"/>
      <c r="K34" s="187"/>
      <c r="L34" s="192" t="s">
        <v>51</v>
      </c>
      <c r="M34" s="188"/>
      <c r="N34" s="188"/>
      <c r="O34" s="189" t="s">
        <v>1076</v>
      </c>
      <c r="P34" s="189"/>
      <c r="Q34" s="189" t="s">
        <v>784</v>
      </c>
      <c r="R34" s="189"/>
      <c r="S34" s="189" t="str">
        <f aca="false">IF('database (3)'!$Q34="Successfull","-","")</f>
        <v/>
      </c>
      <c r="T34" s="189" t="s">
        <v>778</v>
      </c>
      <c r="U34" s="189"/>
      <c r="V34" s="190"/>
      <c r="W34" s="187"/>
      <c r="X34" s="189"/>
      <c r="Y34" s="189"/>
      <c r="Z34" s="189"/>
      <c r="AA34" s="189"/>
      <c r="AB34" s="189"/>
      <c r="AC34" s="189" t="str">
        <f aca="false">IF('database (3)'!$AB34="No","N/A","")</f>
        <v/>
      </c>
      <c r="AD34" s="189" t="str">
        <f aca="false">IF('database (3)'!$AB34="No","N/A","")</f>
        <v/>
      </c>
      <c r="AE34" s="189" t="str">
        <f aca="false">IF('database (3)'!$AB34="No","N/A","")</f>
        <v/>
      </c>
      <c r="AF34" s="189" t="str">
        <f aca="false">IF('database (3)'!$AB34="No","N/A","")</f>
        <v/>
      </c>
      <c r="AG34" s="189" t="str">
        <f aca="false">IF('database (3)'!$AB34="No","N/A","")</f>
        <v/>
      </c>
      <c r="AH34" s="189"/>
      <c r="AI34" s="189"/>
      <c r="AJ34" s="189"/>
      <c r="AK34" s="189"/>
      <c r="AL34" s="189"/>
      <c r="AM34" s="189"/>
      <c r="AN34" s="187"/>
      <c r="AO34" s="187"/>
      <c r="AP34" s="187"/>
      <c r="AQ34" s="189" t="s">
        <v>1071</v>
      </c>
      <c r="AR34" s="189"/>
      <c r="AS34" s="185"/>
      <c r="AT34" s="185"/>
      <c r="AU34" s="185"/>
      <c r="AV34" s="185"/>
      <c r="AW34" s="185"/>
      <c r="AX34" s="185"/>
      <c r="AY34" s="185"/>
      <c r="AZ34" s="185"/>
      <c r="BA34" s="185"/>
      <c r="BB34" s="185"/>
      <c r="BC34" s="185"/>
      <c r="BD34" s="185"/>
      <c r="BE34" s="185"/>
      <c r="BF34" s="185"/>
      <c r="BG34" s="185"/>
      <c r="BH34" s="185"/>
      <c r="BI34" s="185"/>
      <c r="BJ34" s="185"/>
      <c r="BK34" s="185"/>
      <c r="BL34" s="185"/>
    </row>
    <row r="35" customFormat="false" ht="14.25" hidden="false" customHeight="true" outlineLevel="0" collapsed="false">
      <c r="A35" s="185" t="s">
        <v>182</v>
      </c>
      <c r="B35" s="185" t="s">
        <v>182</v>
      </c>
      <c r="C35" s="185" t="s">
        <v>62</v>
      </c>
      <c r="D35" s="185" t="s">
        <v>63</v>
      </c>
      <c r="E35" s="185"/>
      <c r="F35" s="186" t="s">
        <v>1073</v>
      </c>
      <c r="G35" s="187" t="n">
        <v>23842</v>
      </c>
      <c r="H35" s="187" t="s">
        <v>149</v>
      </c>
      <c r="I35" s="187" t="s">
        <v>1074</v>
      </c>
      <c r="J35" s="187"/>
      <c r="K35" s="187"/>
      <c r="L35" s="192" t="s">
        <v>66</v>
      </c>
      <c r="M35" s="188" t="s">
        <v>1067</v>
      </c>
      <c r="N35" s="188" t="s">
        <v>1067</v>
      </c>
      <c r="O35" s="189" t="s">
        <v>1100</v>
      </c>
      <c r="P35" s="189" t="s">
        <v>46</v>
      </c>
      <c r="Q35" s="189" t="s">
        <v>774</v>
      </c>
      <c r="R35" s="189" t="s">
        <v>775</v>
      </c>
      <c r="S35" s="189" t="str">
        <f aca="false">IF('database (3)'!$Q35="Successfull","-","")</f>
        <v/>
      </c>
      <c r="T35" s="189" t="s">
        <v>795</v>
      </c>
      <c r="U35" s="189" t="s">
        <v>1101</v>
      </c>
      <c r="V35" s="190"/>
      <c r="W35" s="187" t="s">
        <v>63</v>
      </c>
      <c r="X35" s="189" t="s">
        <v>63</v>
      </c>
      <c r="Y35" s="189" t="s">
        <v>63</v>
      </c>
      <c r="Z35" s="189" t="s">
        <v>63</v>
      </c>
      <c r="AA35" s="189" t="s">
        <v>63</v>
      </c>
      <c r="AB35" s="189" t="s">
        <v>96</v>
      </c>
      <c r="AC35" s="189" t="str">
        <f aca="false">IF('database (3)'!$AB35="No","N/A","")</f>
        <v>N/A</v>
      </c>
      <c r="AD35" s="189" t="str">
        <f aca="false">IF('database (3)'!$AB35="No","N/A","")</f>
        <v>N/A</v>
      </c>
      <c r="AE35" s="189" t="str">
        <f aca="false">IF('database (3)'!$AB35="No","N/A","")</f>
        <v>N/A</v>
      </c>
      <c r="AF35" s="189" t="str">
        <f aca="false">IF('database (3)'!$AB35="No","N/A","")</f>
        <v>N/A</v>
      </c>
      <c r="AG35" s="189" t="str">
        <f aca="false">IF('database (3)'!$AB35="No","N/A","")</f>
        <v>N/A</v>
      </c>
      <c r="AH35" s="189" t="str">
        <f aca="false">IF(OR('database (3)'!$T35="Orbital probe",'database (3)'!$T35="Crew orbiter",'database (3)'!$T35="Crew orbiter (U)"),"N/A","")</f>
        <v/>
      </c>
      <c r="AI35" s="189" t="str">
        <f aca="false">IF(OR('database (3)'!$T35="Orbital probe",'database (3)'!$T35="Crew orbiter",'database (3)'!$T35="Crew orbiter (U)"),"N/A","")</f>
        <v/>
      </c>
      <c r="AJ35" s="189" t="str">
        <f aca="false">IF(OR('database (3)'!$T35="Orbital probe",'database (3)'!$T35="Crew orbiter",'database (3)'!$T35="Crew orbiter (U)"),"N/A","")</f>
        <v/>
      </c>
      <c r="AK35" s="189" t="s">
        <v>1102</v>
      </c>
      <c r="AL35" s="189" t="s">
        <v>63</v>
      </c>
      <c r="AM35" s="189" t="s">
        <v>63</v>
      </c>
      <c r="AN35" s="187" t="n">
        <v>23842</v>
      </c>
      <c r="AO35" s="189" t="str">
        <f aca="false">IF(AND('database (3)'!$AK35="Moon crash",'database (3)'!$Q35="Successful"),"","N/A")</f>
        <v>N/A</v>
      </c>
      <c r="AP35" s="189" t="str">
        <f aca="false">IF(AND('database (3)'!$AK35="Moon crash",'database (3)'!$Q35="Successful"),"","N/A")</f>
        <v>N/A</v>
      </c>
      <c r="AQ35" s="189" t="s">
        <v>1079</v>
      </c>
      <c r="AR35" s="189"/>
      <c r="AS35" s="185"/>
      <c r="AT35" s="185"/>
      <c r="AU35" s="185"/>
      <c r="AV35" s="185"/>
      <c r="AW35" s="185"/>
      <c r="AX35" s="185"/>
      <c r="AY35" s="185"/>
      <c r="AZ35" s="185"/>
      <c r="BA35" s="185"/>
      <c r="BB35" s="185"/>
      <c r="BC35" s="185"/>
      <c r="BD35" s="185"/>
      <c r="BE35" s="185"/>
      <c r="BF35" s="185"/>
      <c r="BG35" s="185"/>
      <c r="BH35" s="185"/>
      <c r="BI35" s="185"/>
      <c r="BJ35" s="185"/>
      <c r="BK35" s="185"/>
      <c r="BL35" s="185"/>
    </row>
    <row r="36" customFormat="false" ht="14.25" hidden="false" customHeight="true" outlineLevel="0" collapsed="false">
      <c r="A36" s="185" t="s">
        <v>184</v>
      </c>
      <c r="B36" s="185" t="s">
        <v>184</v>
      </c>
      <c r="C36" s="185" t="s">
        <v>62</v>
      </c>
      <c r="D36" s="185" t="s">
        <v>185</v>
      </c>
      <c r="E36" s="185"/>
      <c r="F36" s="186" t="s">
        <v>184</v>
      </c>
      <c r="G36" s="187" t="n">
        <v>23871</v>
      </c>
      <c r="H36" s="187"/>
      <c r="I36" s="187" t="s">
        <v>1074</v>
      </c>
      <c r="J36" s="187"/>
      <c r="K36" s="187"/>
      <c r="L36" s="192" t="s">
        <v>66</v>
      </c>
      <c r="M36" s="188"/>
      <c r="N36" s="188"/>
      <c r="O36" s="189" t="s">
        <v>1100</v>
      </c>
      <c r="P36" s="189"/>
      <c r="Q36" s="189" t="s">
        <v>774</v>
      </c>
      <c r="R36" s="189" t="s">
        <v>69</v>
      </c>
      <c r="S36" s="189" t="str">
        <f aca="false">IF('database (3)'!$Q36="Successfull","-","")</f>
        <v/>
      </c>
      <c r="T36" s="189" t="s">
        <v>1104</v>
      </c>
      <c r="U36" s="189"/>
      <c r="V36" s="190"/>
      <c r="W36" s="187" t="s">
        <v>63</v>
      </c>
      <c r="X36" s="189"/>
      <c r="Y36" s="189"/>
      <c r="Z36" s="189"/>
      <c r="AA36" s="189"/>
      <c r="AB36" s="189"/>
      <c r="AC36" s="189" t="str">
        <f aca="false">IF('database (3)'!$AB36="No","N/A","")</f>
        <v/>
      </c>
      <c r="AD36" s="189" t="str">
        <f aca="false">IF('database (3)'!$AB36="No","N/A","")</f>
        <v/>
      </c>
      <c r="AE36" s="189" t="str">
        <f aca="false">IF('database (3)'!$AB36="No","N/A","")</f>
        <v/>
      </c>
      <c r="AF36" s="189" t="str">
        <f aca="false">IF('database (3)'!$AB36="No","N/A","")</f>
        <v/>
      </c>
      <c r="AG36" s="189" t="str">
        <f aca="false">IF('database (3)'!$AB36="No","N/A","")</f>
        <v/>
      </c>
      <c r="AH36" s="189"/>
      <c r="AI36" s="189"/>
      <c r="AJ36" s="189"/>
      <c r="AK36" s="189"/>
      <c r="AL36" s="189"/>
      <c r="AM36" s="189"/>
      <c r="AN36" s="187"/>
      <c r="AO36" s="187"/>
      <c r="AP36" s="187"/>
      <c r="AQ36" s="189" t="s">
        <v>1071</v>
      </c>
      <c r="AR36" s="189"/>
      <c r="AS36" s="185"/>
      <c r="AT36" s="185"/>
      <c r="AU36" s="185"/>
      <c r="AV36" s="185"/>
      <c r="AW36" s="185"/>
      <c r="AX36" s="185"/>
      <c r="AY36" s="185"/>
      <c r="AZ36" s="185"/>
      <c r="BA36" s="185"/>
      <c r="BB36" s="185"/>
      <c r="BC36" s="185"/>
      <c r="BD36" s="185"/>
      <c r="BE36" s="185"/>
      <c r="BF36" s="185"/>
      <c r="BG36" s="185"/>
      <c r="BH36" s="185"/>
      <c r="BI36" s="185"/>
      <c r="BJ36" s="185"/>
      <c r="BK36" s="185"/>
      <c r="BL36" s="185"/>
    </row>
    <row r="37" customFormat="false" ht="14.25" hidden="false" customHeight="true" outlineLevel="0" collapsed="false">
      <c r="A37" s="185" t="s">
        <v>188</v>
      </c>
      <c r="B37" s="185" t="s">
        <v>188</v>
      </c>
      <c r="C37" s="185" t="s">
        <v>62</v>
      </c>
      <c r="D37" s="185" t="s">
        <v>189</v>
      </c>
      <c r="E37" s="185"/>
      <c r="F37" s="186" t="s">
        <v>188</v>
      </c>
      <c r="G37" s="187" t="n">
        <v>23901</v>
      </c>
      <c r="H37" s="187"/>
      <c r="I37" s="187" t="s">
        <v>1074</v>
      </c>
      <c r="J37" s="187"/>
      <c r="K37" s="187"/>
      <c r="L37" s="192" t="s">
        <v>66</v>
      </c>
      <c r="M37" s="188"/>
      <c r="N37" s="188"/>
      <c r="O37" s="189" t="s">
        <v>1100</v>
      </c>
      <c r="P37" s="189"/>
      <c r="Q37" s="189" t="s">
        <v>774</v>
      </c>
      <c r="R37" s="189" t="s">
        <v>1089</v>
      </c>
      <c r="S37" s="189" t="str">
        <f aca="false">IF('database (3)'!$Q37="Successfull","-","")</f>
        <v/>
      </c>
      <c r="T37" s="189" t="s">
        <v>1104</v>
      </c>
      <c r="U37" s="189"/>
      <c r="V37" s="190"/>
      <c r="W37" s="187" t="s">
        <v>63</v>
      </c>
      <c r="X37" s="189"/>
      <c r="Y37" s="189"/>
      <c r="Z37" s="189"/>
      <c r="AA37" s="189"/>
      <c r="AB37" s="189"/>
      <c r="AC37" s="189" t="str">
        <f aca="false">IF('database (3)'!$AB37="No","N/A","")</f>
        <v/>
      </c>
      <c r="AD37" s="189" t="str">
        <f aca="false">IF('database (3)'!$AB37="No","N/A","")</f>
        <v/>
      </c>
      <c r="AE37" s="189" t="str">
        <f aca="false">IF('database (3)'!$AB37="No","N/A","")</f>
        <v/>
      </c>
      <c r="AF37" s="189" t="str">
        <f aca="false">IF('database (3)'!$AB37="No","N/A","")</f>
        <v/>
      </c>
      <c r="AG37" s="189" t="str">
        <f aca="false">IF('database (3)'!$AB37="No","N/A","")</f>
        <v/>
      </c>
      <c r="AH37" s="189"/>
      <c r="AI37" s="189"/>
      <c r="AJ37" s="189"/>
      <c r="AK37" s="189"/>
      <c r="AL37" s="189"/>
      <c r="AM37" s="189"/>
      <c r="AN37" s="187"/>
      <c r="AO37" s="187"/>
      <c r="AP37" s="187"/>
      <c r="AQ37" s="189" t="s">
        <v>1071</v>
      </c>
      <c r="AR37" s="189"/>
      <c r="AS37" s="185"/>
      <c r="AT37" s="185"/>
      <c r="AU37" s="185"/>
      <c r="AV37" s="185"/>
      <c r="AW37" s="185"/>
      <c r="AX37" s="185"/>
      <c r="AY37" s="185"/>
      <c r="AZ37" s="185"/>
      <c r="BA37" s="185"/>
      <c r="BB37" s="185"/>
      <c r="BC37" s="185"/>
      <c r="BD37" s="185"/>
      <c r="BE37" s="185"/>
      <c r="BF37" s="185"/>
      <c r="BG37" s="185"/>
      <c r="BH37" s="185"/>
      <c r="BI37" s="185"/>
      <c r="BJ37" s="185"/>
      <c r="BK37" s="185"/>
      <c r="BL37" s="185"/>
    </row>
    <row r="38" customFormat="false" ht="14.25" hidden="false" customHeight="true" outlineLevel="0" collapsed="false">
      <c r="A38" s="185" t="s">
        <v>194</v>
      </c>
      <c r="B38" s="185" t="s">
        <v>194</v>
      </c>
      <c r="C38" s="185" t="s">
        <v>195</v>
      </c>
      <c r="D38" s="185"/>
      <c r="E38" s="185"/>
      <c r="F38" s="186" t="s">
        <v>194</v>
      </c>
      <c r="G38" s="187" t="n">
        <v>23941</v>
      </c>
      <c r="H38" s="187"/>
      <c r="I38" s="187"/>
      <c r="J38" s="187"/>
      <c r="K38" s="187"/>
      <c r="L38" s="192" t="s">
        <v>66</v>
      </c>
      <c r="M38" s="188"/>
      <c r="N38" s="188"/>
      <c r="O38" s="189" t="s">
        <v>1089</v>
      </c>
      <c r="P38" s="189"/>
      <c r="Q38" s="189" t="s">
        <v>784</v>
      </c>
      <c r="R38" s="189"/>
      <c r="S38" s="189" t="str">
        <f aca="false">IF('database (3)'!$Q38="Successfull","-","")</f>
        <v/>
      </c>
      <c r="T38" s="189" t="s">
        <v>1093</v>
      </c>
      <c r="U38" s="189"/>
      <c r="V38" s="190"/>
      <c r="W38" s="187"/>
      <c r="X38" s="189"/>
      <c r="Y38" s="189"/>
      <c r="Z38" s="189"/>
      <c r="AA38" s="189"/>
      <c r="AB38" s="189"/>
      <c r="AC38" s="189" t="str">
        <f aca="false">IF('database (3)'!$AB38="No","N/A","")</f>
        <v/>
      </c>
      <c r="AD38" s="189" t="str">
        <f aca="false">IF('database (3)'!$AB38="No","N/A","")</f>
        <v/>
      </c>
      <c r="AE38" s="189" t="str">
        <f aca="false">IF('database (3)'!$AB38="No","N/A","")</f>
        <v/>
      </c>
      <c r="AF38" s="189" t="str">
        <f aca="false">IF('database (3)'!$AB38="No","N/A","")</f>
        <v/>
      </c>
      <c r="AG38" s="189" t="str">
        <f aca="false">IF('database (3)'!$AB38="No","N/A","")</f>
        <v/>
      </c>
      <c r="AH38" s="189"/>
      <c r="AI38" s="189"/>
      <c r="AJ38" s="189"/>
      <c r="AK38" s="189"/>
      <c r="AL38" s="189"/>
      <c r="AM38" s="189"/>
      <c r="AN38" s="187"/>
      <c r="AO38" s="187"/>
      <c r="AP38" s="187"/>
      <c r="AQ38" s="189" t="s">
        <v>1071</v>
      </c>
      <c r="AR38" s="189"/>
      <c r="AS38" s="185"/>
      <c r="AT38" s="185"/>
      <c r="AU38" s="185"/>
      <c r="AV38" s="185"/>
      <c r="AW38" s="185"/>
      <c r="AX38" s="185"/>
      <c r="AY38" s="185"/>
      <c r="AZ38" s="185"/>
      <c r="BA38" s="185"/>
      <c r="BB38" s="185"/>
      <c r="BC38" s="185"/>
      <c r="BD38" s="185"/>
      <c r="BE38" s="185"/>
      <c r="BF38" s="185"/>
      <c r="BG38" s="185"/>
      <c r="BH38" s="185"/>
      <c r="BI38" s="185"/>
      <c r="BJ38" s="185"/>
      <c r="BK38" s="185"/>
      <c r="BL38" s="185"/>
    </row>
    <row r="39" customFormat="false" ht="14.25" hidden="false" customHeight="true" outlineLevel="0" collapsed="false">
      <c r="A39" s="185" t="s">
        <v>198</v>
      </c>
      <c r="B39" s="185" t="s">
        <v>198</v>
      </c>
      <c r="C39" s="185" t="s">
        <v>62</v>
      </c>
      <c r="D39" s="185" t="s">
        <v>183</v>
      </c>
      <c r="E39" s="185"/>
      <c r="F39" s="186" t="s">
        <v>198</v>
      </c>
      <c r="G39" s="187" t="n">
        <v>24019</v>
      </c>
      <c r="H39" s="187"/>
      <c r="I39" s="187" t="s">
        <v>1074</v>
      </c>
      <c r="J39" s="187"/>
      <c r="K39" s="187"/>
      <c r="L39" s="192" t="s">
        <v>66</v>
      </c>
      <c r="M39" s="188"/>
      <c r="N39" s="188"/>
      <c r="O39" s="189" t="s">
        <v>1100</v>
      </c>
      <c r="P39" s="189"/>
      <c r="Q39" s="189" t="s">
        <v>774</v>
      </c>
      <c r="R39" s="189" t="s">
        <v>69</v>
      </c>
      <c r="S39" s="189" t="str">
        <f aca="false">IF('database (3)'!$Q39="Successfull","-","")</f>
        <v/>
      </c>
      <c r="T39" s="189" t="s">
        <v>1104</v>
      </c>
      <c r="U39" s="189"/>
      <c r="V39" s="190"/>
      <c r="W39" s="187" t="s">
        <v>63</v>
      </c>
      <c r="X39" s="189"/>
      <c r="Y39" s="189"/>
      <c r="Z39" s="189"/>
      <c r="AA39" s="189"/>
      <c r="AB39" s="189"/>
      <c r="AC39" s="189" t="str">
        <f aca="false">IF('database (3)'!$AB39="No","N/A","")</f>
        <v/>
      </c>
      <c r="AD39" s="189" t="str">
        <f aca="false">IF('database (3)'!$AB39="No","N/A","")</f>
        <v/>
      </c>
      <c r="AE39" s="189" t="str">
        <f aca="false">IF('database (3)'!$AB39="No","N/A","")</f>
        <v/>
      </c>
      <c r="AF39" s="189" t="str">
        <f aca="false">IF('database (3)'!$AB39="No","N/A","")</f>
        <v/>
      </c>
      <c r="AG39" s="189" t="str">
        <f aca="false">IF('database (3)'!$AB39="No","N/A","")</f>
        <v/>
      </c>
      <c r="AH39" s="189"/>
      <c r="AI39" s="189"/>
      <c r="AJ39" s="189"/>
      <c r="AK39" s="189"/>
      <c r="AL39" s="189"/>
      <c r="AM39" s="189"/>
      <c r="AN39" s="187"/>
      <c r="AO39" s="187"/>
      <c r="AP39" s="187"/>
      <c r="AQ39" s="189" t="s">
        <v>1071</v>
      </c>
      <c r="AR39" s="189"/>
      <c r="AS39" s="185"/>
      <c r="AT39" s="185"/>
      <c r="AU39" s="185"/>
      <c r="AV39" s="185"/>
      <c r="AW39" s="185"/>
      <c r="AX39" s="185"/>
      <c r="AY39" s="185"/>
      <c r="AZ39" s="185"/>
      <c r="BA39" s="185"/>
      <c r="BB39" s="185"/>
      <c r="BC39" s="185"/>
      <c r="BD39" s="185"/>
      <c r="BE39" s="185"/>
      <c r="BF39" s="185"/>
      <c r="BG39" s="185"/>
      <c r="BH39" s="185"/>
      <c r="BI39" s="185"/>
      <c r="BJ39" s="185"/>
      <c r="BK39" s="185"/>
      <c r="BL39" s="185"/>
    </row>
    <row r="40" customFormat="false" ht="14.25" hidden="false" customHeight="true" outlineLevel="0" collapsed="false">
      <c r="A40" s="185" t="s">
        <v>201</v>
      </c>
      <c r="B40" s="185" t="s">
        <v>201</v>
      </c>
      <c r="C40" s="185" t="s">
        <v>62</v>
      </c>
      <c r="D40" s="185" t="s">
        <v>202</v>
      </c>
      <c r="E40" s="185"/>
      <c r="F40" s="186" t="s">
        <v>201</v>
      </c>
      <c r="G40" s="187" t="n">
        <v>24079</v>
      </c>
      <c r="H40" s="187"/>
      <c r="I40" s="187" t="s">
        <v>1074</v>
      </c>
      <c r="J40" s="187"/>
      <c r="K40" s="187"/>
      <c r="L40" s="192" t="s">
        <v>66</v>
      </c>
      <c r="M40" s="188"/>
      <c r="N40" s="188"/>
      <c r="O40" s="189" t="s">
        <v>1100</v>
      </c>
      <c r="P40" s="189"/>
      <c r="Q40" s="189" t="s">
        <v>774</v>
      </c>
      <c r="R40" s="189" t="s">
        <v>69</v>
      </c>
      <c r="S40" s="189" t="str">
        <f aca="false">IF('database (3)'!$Q40="Successfull","-","")</f>
        <v/>
      </c>
      <c r="T40" s="189" t="s">
        <v>1104</v>
      </c>
      <c r="U40" s="189"/>
      <c r="V40" s="190"/>
      <c r="W40" s="187" t="s">
        <v>63</v>
      </c>
      <c r="X40" s="189"/>
      <c r="Y40" s="189"/>
      <c r="Z40" s="189"/>
      <c r="AA40" s="189"/>
      <c r="AB40" s="189"/>
      <c r="AC40" s="189" t="str">
        <f aca="false">IF('database (3)'!$AB40="No","N/A","")</f>
        <v/>
      </c>
      <c r="AD40" s="189" t="str">
        <f aca="false">IF('database (3)'!$AB40="No","N/A","")</f>
        <v/>
      </c>
      <c r="AE40" s="189" t="str">
        <f aca="false">IF('database (3)'!$AB40="No","N/A","")</f>
        <v/>
      </c>
      <c r="AF40" s="189" t="str">
        <f aca="false">IF('database (3)'!$AB40="No","N/A","")</f>
        <v/>
      </c>
      <c r="AG40" s="189" t="str">
        <f aca="false">IF('database (3)'!$AB40="No","N/A","")</f>
        <v/>
      </c>
      <c r="AH40" s="189"/>
      <c r="AI40" s="189"/>
      <c r="AJ40" s="189"/>
      <c r="AK40" s="189"/>
      <c r="AL40" s="189"/>
      <c r="AM40" s="189"/>
      <c r="AN40" s="187"/>
      <c r="AO40" s="187"/>
      <c r="AP40" s="187"/>
      <c r="AQ40" s="189" t="s">
        <v>1071</v>
      </c>
      <c r="AR40" s="189"/>
      <c r="AS40" s="185"/>
      <c r="AT40" s="185"/>
      <c r="AU40" s="185"/>
      <c r="AV40" s="185"/>
      <c r="AW40" s="185"/>
      <c r="AX40" s="185"/>
      <c r="AY40" s="185"/>
      <c r="AZ40" s="185"/>
      <c r="BA40" s="185"/>
      <c r="BB40" s="185"/>
      <c r="BC40" s="185"/>
      <c r="BD40" s="185"/>
      <c r="BE40" s="185"/>
      <c r="BF40" s="185"/>
      <c r="BG40" s="185"/>
      <c r="BH40" s="185"/>
      <c r="BI40" s="185"/>
      <c r="BJ40" s="185"/>
      <c r="BK40" s="185"/>
      <c r="BL40" s="185"/>
    </row>
    <row r="41" customFormat="false" ht="14.25" hidden="false" customHeight="true" outlineLevel="0" collapsed="false">
      <c r="A41" s="185" t="s">
        <v>203</v>
      </c>
      <c r="B41" s="185" t="s">
        <v>203</v>
      </c>
      <c r="C41" s="185" t="s">
        <v>62</v>
      </c>
      <c r="D41" s="185" t="s">
        <v>204</v>
      </c>
      <c r="E41" s="185"/>
      <c r="F41" s="186" t="s">
        <v>203</v>
      </c>
      <c r="G41" s="187" t="n">
        <v>24138</v>
      </c>
      <c r="H41" s="187"/>
      <c r="I41" s="187"/>
      <c r="J41" s="187"/>
      <c r="K41" s="187"/>
      <c r="L41" s="192" t="s">
        <v>66</v>
      </c>
      <c r="M41" s="188"/>
      <c r="N41" s="188"/>
      <c r="O41" s="189" t="s">
        <v>1100</v>
      </c>
      <c r="P41" s="189"/>
      <c r="Q41" s="185" t="s">
        <v>784</v>
      </c>
      <c r="R41" s="189" t="s">
        <v>205</v>
      </c>
      <c r="S41" s="189" t="str">
        <f aca="false">IF('database (3)'!$Q41="Successfull","-","")</f>
        <v/>
      </c>
      <c r="T41" s="189" t="s">
        <v>1104</v>
      </c>
      <c r="U41" s="189"/>
      <c r="V41" s="190"/>
      <c r="W41" s="187"/>
      <c r="X41" s="189"/>
      <c r="Y41" s="189"/>
      <c r="Z41" s="189"/>
      <c r="AA41" s="189"/>
      <c r="AB41" s="189"/>
      <c r="AC41" s="189" t="str">
        <f aca="false">IF('database (3)'!$AB41="No","N/A","")</f>
        <v/>
      </c>
      <c r="AD41" s="189" t="str">
        <f aca="false">IF('database (3)'!$AB41="No","N/A","")</f>
        <v/>
      </c>
      <c r="AE41" s="189" t="str">
        <f aca="false">IF('database (3)'!$AB41="No","N/A","")</f>
        <v/>
      </c>
      <c r="AF41" s="189" t="str">
        <f aca="false">IF('database (3)'!$AB41="No","N/A","")</f>
        <v/>
      </c>
      <c r="AG41" s="189" t="str">
        <f aca="false">IF('database (3)'!$AB41="No","N/A","")</f>
        <v/>
      </c>
      <c r="AH41" s="189"/>
      <c r="AI41" s="189"/>
      <c r="AJ41" s="189"/>
      <c r="AK41" s="189"/>
      <c r="AL41" s="189"/>
      <c r="AM41" s="189"/>
      <c r="AN41" s="187"/>
      <c r="AO41" s="187"/>
      <c r="AP41" s="187"/>
      <c r="AQ41" s="189" t="s">
        <v>1071</v>
      </c>
      <c r="AR41" s="189"/>
      <c r="AS41" s="185"/>
      <c r="AT41" s="185"/>
      <c r="AU41" s="185"/>
      <c r="AV41" s="185"/>
      <c r="AW41" s="185"/>
      <c r="AX41" s="185"/>
      <c r="AY41" s="185"/>
      <c r="AZ41" s="185"/>
      <c r="BA41" s="185"/>
      <c r="BB41" s="185"/>
      <c r="BC41" s="185"/>
      <c r="BD41" s="185"/>
      <c r="BE41" s="185"/>
      <c r="BF41" s="185"/>
      <c r="BG41" s="185"/>
      <c r="BH41" s="185"/>
      <c r="BI41" s="185"/>
      <c r="BJ41" s="185"/>
      <c r="BK41" s="185"/>
      <c r="BL41" s="185"/>
    </row>
    <row r="42" customFormat="false" ht="14.25" hidden="false" customHeight="true" outlineLevel="0" collapsed="false">
      <c r="A42" s="185" t="s">
        <v>209</v>
      </c>
      <c r="B42" s="185" t="s">
        <v>209</v>
      </c>
      <c r="C42" s="185" t="s">
        <v>177</v>
      </c>
      <c r="D42" s="185"/>
      <c r="E42" s="185"/>
      <c r="F42" s="186" t="s">
        <v>1106</v>
      </c>
      <c r="G42" s="187" t="n">
        <v>24167</v>
      </c>
      <c r="H42" s="187"/>
      <c r="I42" s="187"/>
      <c r="J42" s="187"/>
      <c r="K42" s="187"/>
      <c r="L42" s="192" t="s">
        <v>66</v>
      </c>
      <c r="M42" s="188"/>
      <c r="N42" s="188"/>
      <c r="O42" s="189" t="s">
        <v>1068</v>
      </c>
      <c r="P42" s="189"/>
      <c r="Q42" s="189" t="s">
        <v>774</v>
      </c>
      <c r="R42" s="189"/>
      <c r="S42" s="189" t="str">
        <f aca="false">IF('database (3)'!$Q42="Successfull","-","")</f>
        <v/>
      </c>
      <c r="T42" s="189" t="s">
        <v>1090</v>
      </c>
      <c r="U42" s="189"/>
      <c r="V42" s="190"/>
      <c r="W42" s="187"/>
      <c r="X42" s="189"/>
      <c r="Y42" s="189"/>
      <c r="Z42" s="189"/>
      <c r="AA42" s="189"/>
      <c r="AB42" s="189"/>
      <c r="AC42" s="189" t="str">
        <f aca="false">IF('database (3)'!$AB42="No","N/A","")</f>
        <v/>
      </c>
      <c r="AD42" s="189" t="str">
        <f aca="false">IF('database (3)'!$AB42="No","N/A","")</f>
        <v/>
      </c>
      <c r="AE42" s="189" t="str">
        <f aca="false">IF('database (3)'!$AB42="No","N/A","")</f>
        <v/>
      </c>
      <c r="AF42" s="189" t="str">
        <f aca="false">IF('database (3)'!$AB42="No","N/A","")</f>
        <v/>
      </c>
      <c r="AG42" s="189" t="str">
        <f aca="false">IF('database (3)'!$AB42="No","N/A","")</f>
        <v/>
      </c>
      <c r="AH42" s="189"/>
      <c r="AI42" s="189"/>
      <c r="AJ42" s="189"/>
      <c r="AK42" s="189"/>
      <c r="AL42" s="189"/>
      <c r="AM42" s="189"/>
      <c r="AN42" s="187"/>
      <c r="AO42" s="187"/>
      <c r="AP42" s="187"/>
      <c r="AQ42" s="189" t="s">
        <v>1071</v>
      </c>
      <c r="AR42" s="189"/>
      <c r="AS42" s="185"/>
      <c r="AT42" s="185"/>
      <c r="AU42" s="185"/>
      <c r="AV42" s="185"/>
      <c r="AW42" s="185"/>
      <c r="AX42" s="185"/>
      <c r="AY42" s="185"/>
      <c r="AZ42" s="185"/>
      <c r="BA42" s="185"/>
      <c r="BB42" s="185"/>
      <c r="BC42" s="185"/>
      <c r="BD42" s="185"/>
      <c r="BE42" s="185"/>
      <c r="BF42" s="185"/>
      <c r="BG42" s="185"/>
      <c r="BH42" s="185"/>
      <c r="BI42" s="185"/>
      <c r="BJ42" s="185"/>
      <c r="BK42" s="185"/>
      <c r="BL42" s="185"/>
    </row>
    <row r="43" customFormat="false" ht="14.25" hidden="false" customHeight="true" outlineLevel="0" collapsed="false">
      <c r="A43" s="185" t="s">
        <v>213</v>
      </c>
      <c r="B43" s="185" t="s">
        <v>213</v>
      </c>
      <c r="C43" s="185" t="s">
        <v>62</v>
      </c>
      <c r="D43" s="185" t="s">
        <v>214</v>
      </c>
      <c r="E43" s="185"/>
      <c r="F43" s="186" t="s">
        <v>213</v>
      </c>
      <c r="G43" s="187" t="n">
        <v>24197</v>
      </c>
      <c r="H43" s="187"/>
      <c r="I43" s="187"/>
      <c r="J43" s="187"/>
      <c r="K43" s="187"/>
      <c r="L43" s="192" t="s">
        <v>66</v>
      </c>
      <c r="M43" s="188"/>
      <c r="N43" s="188"/>
      <c r="O43" s="189" t="s">
        <v>1068</v>
      </c>
      <c r="P43" s="189"/>
      <c r="Q43" s="189" t="s">
        <v>784</v>
      </c>
      <c r="R43" s="189" t="s">
        <v>215</v>
      </c>
      <c r="S43" s="189" t="str">
        <f aca="false">IF('database (3)'!$Q43="Successfull","-","")</f>
        <v/>
      </c>
      <c r="T43" s="189" t="s">
        <v>1090</v>
      </c>
      <c r="U43" s="189"/>
      <c r="V43" s="190"/>
      <c r="W43" s="187"/>
      <c r="X43" s="189"/>
      <c r="Y43" s="189"/>
      <c r="Z43" s="189"/>
      <c r="AA43" s="189"/>
      <c r="AB43" s="189"/>
      <c r="AC43" s="189" t="str">
        <f aca="false">IF('database (3)'!$AB43="No","N/A","")</f>
        <v/>
      </c>
      <c r="AD43" s="189" t="str">
        <f aca="false">IF('database (3)'!$AB43="No","N/A","")</f>
        <v/>
      </c>
      <c r="AE43" s="189" t="str">
        <f aca="false">IF('database (3)'!$AB43="No","N/A","")</f>
        <v/>
      </c>
      <c r="AF43" s="189" t="str">
        <f aca="false">IF('database (3)'!$AB43="No","N/A","")</f>
        <v/>
      </c>
      <c r="AG43" s="189" t="str">
        <f aca="false">IF('database (3)'!$AB43="No","N/A","")</f>
        <v/>
      </c>
      <c r="AH43" s="189"/>
      <c r="AI43" s="189"/>
      <c r="AJ43" s="189"/>
      <c r="AK43" s="189"/>
      <c r="AL43" s="189"/>
      <c r="AM43" s="189"/>
      <c r="AN43" s="187"/>
      <c r="AO43" s="187"/>
      <c r="AP43" s="187"/>
      <c r="AQ43" s="189" t="s">
        <v>1071</v>
      </c>
      <c r="AR43" s="189"/>
      <c r="AS43" s="185"/>
      <c r="AT43" s="185"/>
      <c r="AU43" s="185"/>
      <c r="AV43" s="185"/>
      <c r="AW43" s="185"/>
      <c r="AX43" s="185"/>
      <c r="AY43" s="185"/>
      <c r="AZ43" s="185"/>
      <c r="BA43" s="185"/>
      <c r="BB43" s="185"/>
      <c r="BC43" s="185"/>
      <c r="BD43" s="185"/>
      <c r="BE43" s="185"/>
      <c r="BF43" s="185"/>
      <c r="BG43" s="185"/>
      <c r="BH43" s="185"/>
      <c r="BI43" s="185"/>
      <c r="BJ43" s="185"/>
      <c r="BK43" s="185"/>
      <c r="BL43" s="185"/>
    </row>
    <row r="44" customFormat="false" ht="14.25" hidden="false" customHeight="true" outlineLevel="0" collapsed="false">
      <c r="A44" s="185" t="s">
        <v>219</v>
      </c>
      <c r="B44" s="185" t="s">
        <v>219</v>
      </c>
      <c r="C44" s="185" t="s">
        <v>62</v>
      </c>
      <c r="D44" s="185" t="s">
        <v>63</v>
      </c>
      <c r="E44" s="185"/>
      <c r="F44" s="185" t="s">
        <v>46</v>
      </c>
      <c r="G44" s="187" t="n">
        <v>24227</v>
      </c>
      <c r="H44" s="187" t="s">
        <v>149</v>
      </c>
      <c r="I44" s="187" t="s">
        <v>1074</v>
      </c>
      <c r="J44" s="187"/>
      <c r="K44" s="187"/>
      <c r="L44" s="192" t="s">
        <v>66</v>
      </c>
      <c r="M44" s="188" t="s">
        <v>1067</v>
      </c>
      <c r="N44" s="188" t="s">
        <v>1067</v>
      </c>
      <c r="O44" s="189" t="s">
        <v>1100</v>
      </c>
      <c r="P44" s="189" t="s">
        <v>46</v>
      </c>
      <c r="Q44" s="189" t="s">
        <v>774</v>
      </c>
      <c r="R44" s="189" t="s">
        <v>775</v>
      </c>
      <c r="S44" s="189" t="str">
        <f aca="false">IF('database (3)'!$Q44="Successfull","-","")</f>
        <v/>
      </c>
      <c r="T44" s="189" t="s">
        <v>795</v>
      </c>
      <c r="U44" s="189" t="s">
        <v>1101</v>
      </c>
      <c r="V44" s="190"/>
      <c r="W44" s="187" t="s">
        <v>63</v>
      </c>
      <c r="X44" s="189" t="s">
        <v>63</v>
      </c>
      <c r="Y44" s="189" t="s">
        <v>63</v>
      </c>
      <c r="Z44" s="189" t="s">
        <v>63</v>
      </c>
      <c r="AA44" s="189" t="s">
        <v>63</v>
      </c>
      <c r="AB44" s="189" t="s">
        <v>96</v>
      </c>
      <c r="AC44" s="189" t="str">
        <f aca="false">IF('database (3)'!$AB44="No","N/A","")</f>
        <v>N/A</v>
      </c>
      <c r="AD44" s="189" t="str">
        <f aca="false">IF('database (3)'!$AB44="No","N/A","")</f>
        <v>N/A</v>
      </c>
      <c r="AE44" s="189" t="str">
        <f aca="false">IF('database (3)'!$AB44="No","N/A","")</f>
        <v>N/A</v>
      </c>
      <c r="AF44" s="189" t="str">
        <f aca="false">IF('database (3)'!$AB44="No","N/A","")</f>
        <v>N/A</v>
      </c>
      <c r="AG44" s="189" t="str">
        <f aca="false">IF('database (3)'!$AB44="No","N/A","")</f>
        <v>N/A</v>
      </c>
      <c r="AH44" s="189" t="str">
        <f aca="false">IF(OR('database (3)'!$T44="Orbital probe",'database (3)'!$T44="Crew orbiter",'database (3)'!$T44="Crew orbiter (U)"),"N/A","")</f>
        <v/>
      </c>
      <c r="AI44" s="189" t="str">
        <f aca="false">IF(OR('database (3)'!$T44="Orbital probe",'database (3)'!$T44="Crew orbiter",'database (3)'!$T44="Crew orbiter (U)"),"N/A","")</f>
        <v/>
      </c>
      <c r="AJ44" s="189" t="str">
        <f aca="false">IF(OR('database (3)'!$T44="Orbital probe",'database (3)'!$T44="Crew orbiter",'database (3)'!$T44="Crew orbiter (U)"),"N/A","")</f>
        <v/>
      </c>
      <c r="AK44" s="189" t="s">
        <v>1102</v>
      </c>
      <c r="AL44" s="189" t="s">
        <v>63</v>
      </c>
      <c r="AM44" s="189" t="s">
        <v>63</v>
      </c>
      <c r="AN44" s="187" t="n">
        <v>24227</v>
      </c>
      <c r="AO44" s="189" t="str">
        <f aca="false">IF(AND('database (3)'!$AK44="Moon crash",'database (3)'!$Q44="Successful"),"","N/A")</f>
        <v>N/A</v>
      </c>
      <c r="AP44" s="189" t="str">
        <f aca="false">IF(AND('database (3)'!$AK44="Moon crash",'database (3)'!$Q44="Successful"),"","N/A")</f>
        <v>N/A</v>
      </c>
      <c r="AQ44" s="189" t="s">
        <v>1079</v>
      </c>
      <c r="AR44" s="189"/>
      <c r="AS44" s="185"/>
      <c r="AT44" s="185"/>
      <c r="AU44" s="185"/>
      <c r="AV44" s="185"/>
      <c r="AW44" s="185"/>
      <c r="AX44" s="185"/>
      <c r="AY44" s="185"/>
      <c r="AZ44" s="185"/>
      <c r="BA44" s="185"/>
      <c r="BB44" s="185"/>
      <c r="BC44" s="185"/>
      <c r="BD44" s="185"/>
      <c r="BE44" s="185"/>
      <c r="BF44" s="185"/>
      <c r="BG44" s="185"/>
      <c r="BH44" s="185"/>
      <c r="BI44" s="185"/>
      <c r="BJ44" s="185"/>
      <c r="BK44" s="185"/>
      <c r="BL44" s="185"/>
    </row>
    <row r="45" customFormat="false" ht="14.25" hidden="false" customHeight="true" outlineLevel="0" collapsed="false">
      <c r="A45" s="185" t="s">
        <v>220</v>
      </c>
      <c r="B45" s="185" t="s">
        <v>220</v>
      </c>
      <c r="C45" s="185" t="s">
        <v>221</v>
      </c>
      <c r="D45" s="193" t="s">
        <v>222</v>
      </c>
      <c r="E45" s="185"/>
      <c r="F45" s="186" t="s">
        <v>220</v>
      </c>
      <c r="G45" s="187" t="n">
        <v>24257</v>
      </c>
      <c r="H45" s="187"/>
      <c r="I45" s="187"/>
      <c r="J45" s="187"/>
      <c r="K45" s="187"/>
      <c r="L45" s="192" t="s">
        <v>51</v>
      </c>
      <c r="M45" s="188"/>
      <c r="N45" s="188"/>
      <c r="O45" s="189" t="s">
        <v>1100</v>
      </c>
      <c r="P45" s="189"/>
      <c r="Q45" s="185" t="s">
        <v>784</v>
      </c>
      <c r="R45" s="189" t="s">
        <v>224</v>
      </c>
      <c r="S45" s="189" t="str">
        <f aca="false">IF('database (3)'!$Q45="Successfull","-","")</f>
        <v/>
      </c>
      <c r="T45" s="189" t="s">
        <v>1104</v>
      </c>
      <c r="U45" s="189"/>
      <c r="V45" s="190"/>
      <c r="W45" s="187"/>
      <c r="X45" s="189"/>
      <c r="Y45" s="189"/>
      <c r="Z45" s="189"/>
      <c r="AA45" s="189"/>
      <c r="AB45" s="189"/>
      <c r="AC45" s="189" t="str">
        <f aca="false">IF('database (3)'!$AB45="No","N/A","")</f>
        <v/>
      </c>
      <c r="AD45" s="189" t="str">
        <f aca="false">IF('database (3)'!$AB45="No","N/A","")</f>
        <v/>
      </c>
      <c r="AE45" s="189" t="str">
        <f aca="false">IF('database (3)'!$AB45="No","N/A","")</f>
        <v/>
      </c>
      <c r="AF45" s="189" t="str">
        <f aca="false">IF('database (3)'!$AB45="No","N/A","")</f>
        <v/>
      </c>
      <c r="AG45" s="189" t="str">
        <f aca="false">IF('database (3)'!$AB45="No","N/A","")</f>
        <v/>
      </c>
      <c r="AH45" s="189"/>
      <c r="AI45" s="189"/>
      <c r="AJ45" s="189"/>
      <c r="AK45" s="189"/>
      <c r="AL45" s="189"/>
      <c r="AM45" s="189"/>
      <c r="AN45" s="187"/>
      <c r="AO45" s="187"/>
      <c r="AP45" s="187"/>
      <c r="AQ45" s="189" t="s">
        <v>1071</v>
      </c>
      <c r="AR45" s="189"/>
      <c r="AS45" s="185"/>
      <c r="AT45" s="185"/>
      <c r="AU45" s="185"/>
      <c r="AV45" s="185"/>
      <c r="AW45" s="185"/>
      <c r="AX45" s="185"/>
      <c r="AY45" s="185"/>
      <c r="AZ45" s="185"/>
      <c r="BA45" s="185"/>
      <c r="BB45" s="185"/>
      <c r="BC45" s="185"/>
      <c r="BD45" s="185"/>
      <c r="BE45" s="185"/>
      <c r="BF45" s="185"/>
      <c r="BG45" s="185"/>
      <c r="BH45" s="185"/>
      <c r="BI45" s="185"/>
      <c r="BJ45" s="185"/>
      <c r="BK45" s="185"/>
      <c r="BL45" s="185"/>
    </row>
    <row r="46" customFormat="false" ht="14.25" hidden="false" customHeight="true" outlineLevel="0" collapsed="false">
      <c r="A46" s="185" t="s">
        <v>226</v>
      </c>
      <c r="B46" s="185" t="s">
        <v>226</v>
      </c>
      <c r="C46" s="185" t="s">
        <v>227</v>
      </c>
      <c r="D46" s="193" t="s">
        <v>228</v>
      </c>
      <c r="E46" s="185"/>
      <c r="F46" s="185" t="s">
        <v>46</v>
      </c>
      <c r="G46" s="187" t="n">
        <v>24289</v>
      </c>
      <c r="H46" s="187"/>
      <c r="I46" s="187"/>
      <c r="J46" s="187"/>
      <c r="K46" s="187"/>
      <c r="L46" s="192" t="s">
        <v>51</v>
      </c>
      <c r="M46" s="188"/>
      <c r="N46" s="188"/>
      <c r="O46" s="189"/>
      <c r="P46" s="189"/>
      <c r="Q46" s="189"/>
      <c r="R46" s="189"/>
      <c r="S46" s="189" t="str">
        <f aca="false">IF('database (3)'!$Q46="Successfull","-","")</f>
        <v/>
      </c>
      <c r="T46" s="189"/>
      <c r="U46" s="189"/>
      <c r="V46" s="190"/>
      <c r="W46" s="187"/>
      <c r="X46" s="189"/>
      <c r="Y46" s="189"/>
      <c r="Z46" s="189"/>
      <c r="AA46" s="189"/>
      <c r="AB46" s="189"/>
      <c r="AC46" s="189" t="str">
        <f aca="false">IF('database (3)'!$AB46="No","N/A","")</f>
        <v/>
      </c>
      <c r="AD46" s="189" t="str">
        <f aca="false">IF('database (3)'!$AB46="No","N/A","")</f>
        <v/>
      </c>
      <c r="AE46" s="189" t="str">
        <f aca="false">IF('database (3)'!$AB46="No","N/A","")</f>
        <v/>
      </c>
      <c r="AF46" s="189" t="str">
        <f aca="false">IF('database (3)'!$AB46="No","N/A","")</f>
        <v/>
      </c>
      <c r="AG46" s="189" t="str">
        <f aca="false">IF('database (3)'!$AB46="No","N/A","")</f>
        <v/>
      </c>
      <c r="AH46" s="189"/>
      <c r="AI46" s="189"/>
      <c r="AJ46" s="189"/>
      <c r="AK46" s="189"/>
      <c r="AL46" s="189"/>
      <c r="AM46" s="189"/>
      <c r="AN46" s="187"/>
      <c r="AO46" s="187"/>
      <c r="AP46" s="187"/>
      <c r="AQ46" s="189" t="s">
        <v>1071</v>
      </c>
      <c r="AR46" s="189"/>
      <c r="AS46" s="185"/>
      <c r="AT46" s="185"/>
      <c r="AU46" s="185"/>
      <c r="AV46" s="185"/>
      <c r="AW46" s="185"/>
      <c r="AX46" s="185"/>
      <c r="AY46" s="185"/>
      <c r="AZ46" s="185"/>
      <c r="BA46" s="185"/>
      <c r="BB46" s="185"/>
      <c r="BC46" s="185"/>
      <c r="BD46" s="185"/>
      <c r="BE46" s="185"/>
      <c r="BF46" s="185"/>
      <c r="BG46" s="185"/>
      <c r="BH46" s="185"/>
      <c r="BI46" s="185"/>
      <c r="BJ46" s="185"/>
      <c r="BK46" s="185"/>
      <c r="BL46" s="185"/>
    </row>
    <row r="47" customFormat="false" ht="14.25" hidden="false" customHeight="true" outlineLevel="0" collapsed="false">
      <c r="A47" s="185" t="s">
        <v>233</v>
      </c>
      <c r="B47" s="185" t="s">
        <v>233</v>
      </c>
      <c r="C47" s="185" t="s">
        <v>234</v>
      </c>
      <c r="D47" s="185"/>
      <c r="E47" s="185"/>
      <c r="F47" s="186" t="s">
        <v>233</v>
      </c>
      <c r="G47" s="187" t="n">
        <v>24329</v>
      </c>
      <c r="H47" s="187"/>
      <c r="I47" s="187"/>
      <c r="J47" s="187"/>
      <c r="K47" s="187"/>
      <c r="L47" s="192" t="s">
        <v>51</v>
      </c>
      <c r="M47" s="188"/>
      <c r="N47" s="188"/>
      <c r="O47" s="189" t="s">
        <v>1068</v>
      </c>
      <c r="P47" s="189"/>
      <c r="Q47" s="189" t="s">
        <v>784</v>
      </c>
      <c r="R47" s="189"/>
      <c r="S47" s="189" t="str">
        <f aca="false">IF('database (3)'!$Q47="Successfull","-","")</f>
        <v/>
      </c>
      <c r="T47" s="189" t="s">
        <v>1090</v>
      </c>
      <c r="U47" s="189"/>
      <c r="V47" s="190"/>
      <c r="W47" s="187"/>
      <c r="X47" s="189"/>
      <c r="Y47" s="189"/>
      <c r="Z47" s="189"/>
      <c r="AA47" s="189"/>
      <c r="AB47" s="189"/>
      <c r="AC47" s="189" t="str">
        <f aca="false">IF('database (3)'!$AB47="No","N/A","")</f>
        <v/>
      </c>
      <c r="AD47" s="189" t="str">
        <f aca="false">IF('database (3)'!$AB47="No","N/A","")</f>
        <v/>
      </c>
      <c r="AE47" s="189" t="str">
        <f aca="false">IF('database (3)'!$AB47="No","N/A","")</f>
        <v/>
      </c>
      <c r="AF47" s="189" t="str">
        <f aca="false">IF('database (3)'!$AB47="No","N/A","")</f>
        <v/>
      </c>
      <c r="AG47" s="189" t="str">
        <f aca="false">IF('database (3)'!$AB47="No","N/A","")</f>
        <v/>
      </c>
      <c r="AH47" s="189"/>
      <c r="AI47" s="189"/>
      <c r="AJ47" s="189"/>
      <c r="AK47" s="189"/>
      <c r="AL47" s="189"/>
      <c r="AM47" s="189"/>
      <c r="AN47" s="187"/>
      <c r="AO47" s="187"/>
      <c r="AP47" s="187"/>
      <c r="AQ47" s="189" t="s">
        <v>1071</v>
      </c>
      <c r="AR47" s="189"/>
      <c r="AS47" s="185"/>
      <c r="AT47" s="185"/>
      <c r="AU47" s="185"/>
      <c r="AV47" s="185"/>
      <c r="AW47" s="185"/>
      <c r="AX47" s="185"/>
      <c r="AY47" s="185"/>
      <c r="AZ47" s="185"/>
      <c r="BA47" s="185"/>
      <c r="BB47" s="185"/>
      <c r="BC47" s="185"/>
      <c r="BD47" s="185"/>
      <c r="BE47" s="185"/>
      <c r="BF47" s="185"/>
      <c r="BG47" s="185"/>
      <c r="BH47" s="185"/>
      <c r="BI47" s="185"/>
      <c r="BJ47" s="185"/>
      <c r="BK47" s="185"/>
      <c r="BL47" s="185"/>
    </row>
    <row r="48" customFormat="false" ht="14.25" hidden="false" customHeight="true" outlineLevel="0" collapsed="false">
      <c r="A48" s="185" t="s">
        <v>239</v>
      </c>
      <c r="B48" s="185" t="s">
        <v>239</v>
      </c>
      <c r="C48" s="185" t="s">
        <v>62</v>
      </c>
      <c r="D48" s="185" t="s">
        <v>240</v>
      </c>
      <c r="E48" s="185"/>
      <c r="F48" s="186" t="s">
        <v>239</v>
      </c>
      <c r="G48" s="187" t="n">
        <v>24343</v>
      </c>
      <c r="H48" s="187"/>
      <c r="I48" s="187"/>
      <c r="J48" s="187"/>
      <c r="K48" s="187"/>
      <c r="L48" s="192" t="s">
        <v>66</v>
      </c>
      <c r="M48" s="188"/>
      <c r="N48" s="188"/>
      <c r="O48" s="189" t="s">
        <v>1068</v>
      </c>
      <c r="P48" s="189"/>
      <c r="Q48" s="189" t="s">
        <v>784</v>
      </c>
      <c r="R48" s="189"/>
      <c r="S48" s="189" t="str">
        <f aca="false">IF('database (3)'!$Q48="Successfull","-","")</f>
        <v/>
      </c>
      <c r="T48" s="189" t="s">
        <v>1090</v>
      </c>
      <c r="U48" s="189"/>
      <c r="V48" s="190"/>
      <c r="W48" s="187"/>
      <c r="X48" s="189"/>
      <c r="Y48" s="189"/>
      <c r="Z48" s="189"/>
      <c r="AA48" s="189"/>
      <c r="AB48" s="189"/>
      <c r="AC48" s="189" t="str">
        <f aca="false">IF('database (3)'!$AB48="No","N/A","")</f>
        <v/>
      </c>
      <c r="AD48" s="189" t="str">
        <f aca="false">IF('database (3)'!$AB48="No","N/A","")</f>
        <v/>
      </c>
      <c r="AE48" s="189" t="str">
        <f aca="false">IF('database (3)'!$AB48="No","N/A","")</f>
        <v/>
      </c>
      <c r="AF48" s="189" t="str">
        <f aca="false">IF('database (3)'!$AB48="No","N/A","")</f>
        <v/>
      </c>
      <c r="AG48" s="189" t="str">
        <f aca="false">IF('database (3)'!$AB48="No","N/A","")</f>
        <v/>
      </c>
      <c r="AH48" s="189"/>
      <c r="AI48" s="189"/>
      <c r="AJ48" s="189"/>
      <c r="AK48" s="189"/>
      <c r="AL48" s="189"/>
      <c r="AM48" s="189"/>
      <c r="AN48" s="187"/>
      <c r="AO48" s="187"/>
      <c r="AP48" s="187"/>
      <c r="AQ48" s="189" t="s">
        <v>1071</v>
      </c>
      <c r="AR48" s="189"/>
      <c r="AS48" s="185"/>
      <c r="AT48" s="185"/>
      <c r="AU48" s="185"/>
      <c r="AV48" s="185"/>
      <c r="AW48" s="185"/>
      <c r="AX48" s="185"/>
      <c r="AY48" s="185"/>
      <c r="AZ48" s="185"/>
      <c r="BA48" s="185"/>
      <c r="BB48" s="185"/>
      <c r="BC48" s="185"/>
      <c r="BD48" s="185"/>
      <c r="BE48" s="185"/>
      <c r="BF48" s="185"/>
      <c r="BG48" s="185"/>
      <c r="BH48" s="185"/>
      <c r="BI48" s="185"/>
      <c r="BJ48" s="185"/>
      <c r="BK48" s="185"/>
      <c r="BL48" s="185"/>
    </row>
    <row r="49" customFormat="false" ht="14.25" hidden="false" customHeight="true" outlineLevel="0" collapsed="false">
      <c r="A49" s="185" t="s">
        <v>241</v>
      </c>
      <c r="B49" s="185" t="s">
        <v>241</v>
      </c>
      <c r="C49" s="185" t="s">
        <v>221</v>
      </c>
      <c r="D49" s="185"/>
      <c r="E49" s="185"/>
      <c r="F49" s="186" t="s">
        <v>241</v>
      </c>
      <c r="G49" s="187" t="n">
        <v>24370</v>
      </c>
      <c r="H49" s="187"/>
      <c r="I49" s="187"/>
      <c r="J49" s="187"/>
      <c r="K49" s="187"/>
      <c r="L49" s="192" t="s">
        <v>51</v>
      </c>
      <c r="M49" s="188"/>
      <c r="N49" s="188"/>
      <c r="O49" s="189" t="s">
        <v>1100</v>
      </c>
      <c r="P49" s="189"/>
      <c r="Q49" s="189" t="s">
        <v>774</v>
      </c>
      <c r="R49" s="189" t="s">
        <v>1107</v>
      </c>
      <c r="S49" s="189" t="str">
        <f aca="false">IF('database (3)'!$Q49="Successfull","-","")</f>
        <v/>
      </c>
      <c r="T49" s="189" t="s">
        <v>1104</v>
      </c>
      <c r="U49" s="189"/>
      <c r="V49" s="190"/>
      <c r="W49" s="187"/>
      <c r="X49" s="189"/>
      <c r="Y49" s="189"/>
      <c r="Z49" s="189"/>
      <c r="AA49" s="189"/>
      <c r="AB49" s="189"/>
      <c r="AC49" s="189" t="str">
        <f aca="false">IF('database (3)'!$AB49="No","N/A","")</f>
        <v/>
      </c>
      <c r="AD49" s="189" t="str">
        <f aca="false">IF('database (3)'!$AB49="No","N/A","")</f>
        <v/>
      </c>
      <c r="AE49" s="189" t="str">
        <f aca="false">IF('database (3)'!$AB49="No","N/A","")</f>
        <v/>
      </c>
      <c r="AF49" s="189" t="str">
        <f aca="false">IF('database (3)'!$AB49="No","N/A","")</f>
        <v/>
      </c>
      <c r="AG49" s="189" t="str">
        <f aca="false">IF('database (3)'!$AB49="No","N/A","")</f>
        <v/>
      </c>
      <c r="AH49" s="189"/>
      <c r="AI49" s="189"/>
      <c r="AJ49" s="189"/>
      <c r="AK49" s="189"/>
      <c r="AL49" s="189"/>
      <c r="AM49" s="189"/>
      <c r="AN49" s="187"/>
      <c r="AO49" s="187"/>
      <c r="AP49" s="187"/>
      <c r="AQ49" s="189" t="s">
        <v>1071</v>
      </c>
      <c r="AR49" s="189"/>
      <c r="AS49" s="185"/>
      <c r="AT49" s="185"/>
      <c r="AU49" s="185"/>
      <c r="AV49" s="185"/>
      <c r="AW49" s="185"/>
      <c r="AX49" s="185"/>
      <c r="AY49" s="185"/>
      <c r="AZ49" s="185"/>
      <c r="BA49" s="185"/>
      <c r="BB49" s="185"/>
      <c r="BC49" s="185"/>
      <c r="BD49" s="185"/>
      <c r="BE49" s="185"/>
      <c r="BF49" s="185"/>
      <c r="BG49" s="185"/>
      <c r="BH49" s="185"/>
      <c r="BI49" s="185"/>
      <c r="BJ49" s="185"/>
      <c r="BK49" s="185"/>
      <c r="BL49" s="185"/>
    </row>
    <row r="50" customFormat="false" ht="14.25" hidden="false" customHeight="true" outlineLevel="0" collapsed="false">
      <c r="A50" s="185" t="s">
        <v>243</v>
      </c>
      <c r="B50" s="185" t="s">
        <v>243</v>
      </c>
      <c r="C50" s="185" t="s">
        <v>62</v>
      </c>
      <c r="D50" s="185" t="s">
        <v>244</v>
      </c>
      <c r="E50" s="185"/>
      <c r="F50" s="186" t="s">
        <v>243</v>
      </c>
      <c r="G50" s="187" t="n">
        <v>24402</v>
      </c>
      <c r="H50" s="187"/>
      <c r="I50" s="187"/>
      <c r="J50" s="187"/>
      <c r="K50" s="187"/>
      <c r="L50" s="192" t="s">
        <v>66</v>
      </c>
      <c r="M50" s="188"/>
      <c r="N50" s="188"/>
      <c r="O50" s="189" t="s">
        <v>1068</v>
      </c>
      <c r="P50" s="189"/>
      <c r="Q50" s="189" t="s">
        <v>784</v>
      </c>
      <c r="R50" s="189"/>
      <c r="S50" s="189" t="str">
        <f aca="false">IF('database (3)'!$Q50="Successfull","-","")</f>
        <v/>
      </c>
      <c r="T50" s="189" t="s">
        <v>1090</v>
      </c>
      <c r="U50" s="189"/>
      <c r="V50" s="190"/>
      <c r="W50" s="187"/>
      <c r="X50" s="189"/>
      <c r="Y50" s="189"/>
      <c r="Z50" s="189"/>
      <c r="AA50" s="189"/>
      <c r="AB50" s="189"/>
      <c r="AC50" s="189" t="str">
        <f aca="false">IF('database (3)'!$AB50="No","N/A","")</f>
        <v/>
      </c>
      <c r="AD50" s="189" t="str">
        <f aca="false">IF('database (3)'!$AB50="No","N/A","")</f>
        <v/>
      </c>
      <c r="AE50" s="189" t="str">
        <f aca="false">IF('database (3)'!$AB50="No","N/A","")</f>
        <v/>
      </c>
      <c r="AF50" s="189" t="str">
        <f aca="false">IF('database (3)'!$AB50="No","N/A","")</f>
        <v/>
      </c>
      <c r="AG50" s="189" t="str">
        <f aca="false">IF('database (3)'!$AB50="No","N/A","")</f>
        <v/>
      </c>
      <c r="AH50" s="189"/>
      <c r="AI50" s="189"/>
      <c r="AJ50" s="189"/>
      <c r="AK50" s="189"/>
      <c r="AL50" s="189"/>
      <c r="AM50" s="189"/>
      <c r="AN50" s="187"/>
      <c r="AO50" s="187"/>
      <c r="AP50" s="187"/>
      <c r="AQ50" s="189" t="s">
        <v>1071</v>
      </c>
      <c r="AR50" s="189"/>
      <c r="AS50" s="185"/>
      <c r="AT50" s="185"/>
      <c r="AU50" s="185"/>
      <c r="AV50" s="185"/>
      <c r="AW50" s="185"/>
      <c r="AX50" s="185"/>
      <c r="AY50" s="185"/>
      <c r="AZ50" s="185"/>
      <c r="BA50" s="185"/>
      <c r="BB50" s="185"/>
      <c r="BC50" s="185"/>
      <c r="BD50" s="185"/>
      <c r="BE50" s="185"/>
      <c r="BF50" s="185"/>
      <c r="BG50" s="185"/>
      <c r="BH50" s="185"/>
      <c r="BI50" s="185"/>
      <c r="BJ50" s="185"/>
      <c r="BK50" s="185"/>
      <c r="BL50" s="185"/>
    </row>
    <row r="51" customFormat="false" ht="14.25" hidden="false" customHeight="true" outlineLevel="0" collapsed="false">
      <c r="A51" s="185" t="s">
        <v>246</v>
      </c>
      <c r="B51" s="185" t="s">
        <v>246</v>
      </c>
      <c r="C51" s="185" t="s">
        <v>234</v>
      </c>
      <c r="D51" s="185"/>
      <c r="E51" s="185"/>
      <c r="F51" s="186" t="s">
        <v>246</v>
      </c>
      <c r="G51" s="187" t="n">
        <v>24417</v>
      </c>
      <c r="H51" s="187"/>
      <c r="I51" s="187"/>
      <c r="J51" s="187"/>
      <c r="K51" s="187"/>
      <c r="L51" s="192" t="s">
        <v>51</v>
      </c>
      <c r="M51" s="188"/>
      <c r="N51" s="188"/>
      <c r="O51" s="189" t="s">
        <v>1068</v>
      </c>
      <c r="P51" s="189"/>
      <c r="Q51" s="189" t="s">
        <v>784</v>
      </c>
      <c r="R51" s="189"/>
      <c r="S51" s="189" t="str">
        <f aca="false">IF('database (3)'!$Q51="Successfull","-","")</f>
        <v/>
      </c>
      <c r="T51" s="189" t="s">
        <v>1090</v>
      </c>
      <c r="U51" s="189"/>
      <c r="V51" s="190"/>
      <c r="W51" s="187"/>
      <c r="X51" s="189"/>
      <c r="Y51" s="189"/>
      <c r="Z51" s="189"/>
      <c r="AA51" s="189"/>
      <c r="AB51" s="189"/>
      <c r="AC51" s="189" t="str">
        <f aca="false">IF('database (3)'!$AB51="No","N/A","")</f>
        <v/>
      </c>
      <c r="AD51" s="189" t="str">
        <f aca="false">IF('database (3)'!$AB51="No","N/A","")</f>
        <v/>
      </c>
      <c r="AE51" s="189" t="str">
        <f aca="false">IF('database (3)'!$AB51="No","N/A","")</f>
        <v/>
      </c>
      <c r="AF51" s="189" t="str">
        <f aca="false">IF('database (3)'!$AB51="No","N/A","")</f>
        <v/>
      </c>
      <c r="AG51" s="189" t="str">
        <f aca="false">IF('database (3)'!$AB51="No","N/A","")</f>
        <v/>
      </c>
      <c r="AH51" s="189"/>
      <c r="AI51" s="189"/>
      <c r="AJ51" s="189"/>
      <c r="AK51" s="189"/>
      <c r="AL51" s="189"/>
      <c r="AM51" s="189"/>
      <c r="AN51" s="187"/>
      <c r="AO51" s="187"/>
      <c r="AP51" s="187"/>
      <c r="AQ51" s="189" t="s">
        <v>1071</v>
      </c>
      <c r="AR51" s="189"/>
      <c r="AS51" s="185"/>
      <c r="AT51" s="185"/>
      <c r="AU51" s="185"/>
      <c r="AV51" s="185"/>
      <c r="AW51" s="185"/>
      <c r="AX51" s="185"/>
      <c r="AY51" s="185"/>
      <c r="AZ51" s="185"/>
      <c r="BA51" s="185"/>
      <c r="BB51" s="185"/>
      <c r="BC51" s="185"/>
      <c r="BD51" s="185"/>
      <c r="BE51" s="185"/>
      <c r="BF51" s="185"/>
      <c r="BG51" s="185"/>
      <c r="BH51" s="185"/>
      <c r="BI51" s="185"/>
      <c r="BJ51" s="185"/>
      <c r="BK51" s="185"/>
      <c r="BL51" s="185"/>
    </row>
    <row r="52" customFormat="false" ht="14.25" hidden="false" customHeight="true" outlineLevel="0" collapsed="false">
      <c r="A52" s="185" t="s">
        <v>249</v>
      </c>
      <c r="B52" s="185" t="s">
        <v>249</v>
      </c>
      <c r="C52" s="185" t="s">
        <v>62</v>
      </c>
      <c r="D52" s="185" t="s">
        <v>250</v>
      </c>
      <c r="E52" s="185"/>
      <c r="F52" s="186" t="s">
        <v>249</v>
      </c>
      <c r="G52" s="187" t="n">
        <v>24462</v>
      </c>
      <c r="H52" s="187"/>
      <c r="I52" s="187"/>
      <c r="J52" s="187"/>
      <c r="K52" s="187"/>
      <c r="L52" s="192" t="s">
        <v>66</v>
      </c>
      <c r="M52" s="188"/>
      <c r="N52" s="188"/>
      <c r="O52" s="189" t="s">
        <v>1100</v>
      </c>
      <c r="P52" s="189"/>
      <c r="Q52" s="189" t="s">
        <v>784</v>
      </c>
      <c r="R52" s="189"/>
      <c r="S52" s="189" t="str">
        <f aca="false">IF('database (3)'!$Q52="Successfull","-","")</f>
        <v/>
      </c>
      <c r="T52" s="189" t="s">
        <v>1104</v>
      </c>
      <c r="U52" s="189"/>
      <c r="V52" s="190"/>
      <c r="W52" s="187"/>
      <c r="X52" s="189"/>
      <c r="Y52" s="189"/>
      <c r="Z52" s="189"/>
      <c r="AA52" s="189"/>
      <c r="AB52" s="189"/>
      <c r="AC52" s="189" t="str">
        <f aca="false">IF('database (3)'!$AB52="No","N/A","")</f>
        <v/>
      </c>
      <c r="AD52" s="189" t="str">
        <f aca="false">IF('database (3)'!$AB52="No","N/A","")</f>
        <v/>
      </c>
      <c r="AE52" s="189" t="str">
        <f aca="false">IF('database (3)'!$AB52="No","N/A","")</f>
        <v/>
      </c>
      <c r="AF52" s="189" t="str">
        <f aca="false">IF('database (3)'!$AB52="No","N/A","")</f>
        <v/>
      </c>
      <c r="AG52" s="189" t="str">
        <f aca="false">IF('database (3)'!$AB52="No","N/A","")</f>
        <v/>
      </c>
      <c r="AH52" s="189"/>
      <c r="AI52" s="189"/>
      <c r="AJ52" s="189"/>
      <c r="AK52" s="189"/>
      <c r="AL52" s="189"/>
      <c r="AM52" s="189"/>
      <c r="AN52" s="187"/>
      <c r="AO52" s="187"/>
      <c r="AP52" s="187"/>
      <c r="AQ52" s="189" t="s">
        <v>1071</v>
      </c>
      <c r="AR52" s="189"/>
      <c r="AS52" s="185"/>
      <c r="AT52" s="185"/>
      <c r="AU52" s="185"/>
      <c r="AV52" s="185"/>
      <c r="AW52" s="185"/>
      <c r="AX52" s="185"/>
      <c r="AY52" s="185"/>
      <c r="AZ52" s="185"/>
      <c r="BA52" s="185"/>
      <c r="BB52" s="185"/>
      <c r="BC52" s="185"/>
      <c r="BD52" s="185"/>
      <c r="BE52" s="185"/>
      <c r="BF52" s="185"/>
      <c r="BG52" s="185"/>
      <c r="BH52" s="185"/>
      <c r="BI52" s="185"/>
      <c r="BJ52" s="185"/>
      <c r="BK52" s="185"/>
      <c r="BL52" s="185"/>
    </row>
    <row r="53" customFormat="false" ht="14.25" hidden="false" customHeight="true" outlineLevel="0" collapsed="false">
      <c r="A53" s="185" t="s">
        <v>253</v>
      </c>
      <c r="B53" s="185" t="s">
        <v>253</v>
      </c>
      <c r="C53" s="185" t="s">
        <v>234</v>
      </c>
      <c r="D53" s="185"/>
      <c r="E53" s="185"/>
      <c r="F53" s="186" t="s">
        <v>253</v>
      </c>
      <c r="G53" s="187" t="n">
        <v>24508</v>
      </c>
      <c r="H53" s="187"/>
      <c r="I53" s="187"/>
      <c r="J53" s="187"/>
      <c r="K53" s="187"/>
      <c r="L53" s="192" t="s">
        <v>51</v>
      </c>
      <c r="M53" s="188"/>
      <c r="N53" s="188"/>
      <c r="O53" s="189" t="s">
        <v>1068</v>
      </c>
      <c r="P53" s="189"/>
      <c r="Q53" s="189" t="s">
        <v>90</v>
      </c>
      <c r="R53" s="189" t="s">
        <v>255</v>
      </c>
      <c r="S53" s="189" t="str">
        <f aca="false">IF('database (3)'!$Q53="Successfull","-","")</f>
        <v/>
      </c>
      <c r="T53" s="189" t="s">
        <v>1090</v>
      </c>
      <c r="U53" s="189"/>
      <c r="V53" s="190"/>
      <c r="W53" s="187"/>
      <c r="X53" s="189"/>
      <c r="Y53" s="189"/>
      <c r="Z53" s="189"/>
      <c r="AA53" s="189"/>
      <c r="AB53" s="189"/>
      <c r="AC53" s="189" t="str">
        <f aca="false">IF('database (3)'!$AB53="No","N/A","")</f>
        <v/>
      </c>
      <c r="AD53" s="189" t="str">
        <f aca="false">IF('database (3)'!$AB53="No","N/A","")</f>
        <v/>
      </c>
      <c r="AE53" s="189" t="str">
        <f aca="false">IF('database (3)'!$AB53="No","N/A","")</f>
        <v/>
      </c>
      <c r="AF53" s="189" t="str">
        <f aca="false">IF('database (3)'!$AB53="No","N/A","")</f>
        <v/>
      </c>
      <c r="AG53" s="189" t="str">
        <f aca="false">IF('database (3)'!$AB53="No","N/A","")</f>
        <v/>
      </c>
      <c r="AH53" s="189"/>
      <c r="AI53" s="189"/>
      <c r="AJ53" s="189"/>
      <c r="AK53" s="189"/>
      <c r="AL53" s="189"/>
      <c r="AM53" s="189"/>
      <c r="AN53" s="187"/>
      <c r="AO53" s="187"/>
      <c r="AP53" s="187"/>
      <c r="AQ53" s="189" t="s">
        <v>1071</v>
      </c>
      <c r="AR53" s="189"/>
      <c r="AS53" s="185"/>
      <c r="AT53" s="185"/>
      <c r="AU53" s="185"/>
      <c r="AV53" s="185"/>
      <c r="AW53" s="185"/>
      <c r="AX53" s="185"/>
      <c r="AY53" s="185"/>
      <c r="AZ53" s="185"/>
      <c r="BA53" s="185"/>
      <c r="BB53" s="185"/>
      <c r="BC53" s="185"/>
      <c r="BD53" s="185"/>
      <c r="BE53" s="185"/>
      <c r="BF53" s="185"/>
      <c r="BG53" s="185"/>
      <c r="BH53" s="185"/>
      <c r="BI53" s="185"/>
      <c r="BJ53" s="185"/>
      <c r="BK53" s="185"/>
      <c r="BL53" s="185"/>
    </row>
    <row r="54" customFormat="false" ht="14.25" hidden="false" customHeight="true" outlineLevel="0" collapsed="false">
      <c r="A54" s="185" t="s">
        <v>256</v>
      </c>
      <c r="B54" s="185" t="s">
        <v>256</v>
      </c>
      <c r="C54" s="185" t="s">
        <v>221</v>
      </c>
      <c r="D54" s="185"/>
      <c r="E54" s="185"/>
      <c r="F54" s="186" t="s">
        <v>256</v>
      </c>
      <c r="G54" s="187" t="n">
        <v>24579</v>
      </c>
      <c r="H54" s="187"/>
      <c r="I54" s="187"/>
      <c r="J54" s="187"/>
      <c r="K54" s="187"/>
      <c r="L54" s="192" t="s">
        <v>51</v>
      </c>
      <c r="M54" s="188"/>
      <c r="N54" s="188"/>
      <c r="O54" s="189" t="s">
        <v>1100</v>
      </c>
      <c r="P54" s="189"/>
      <c r="Q54" s="185" t="s">
        <v>784</v>
      </c>
      <c r="R54" s="189" t="s">
        <v>258</v>
      </c>
      <c r="S54" s="189" t="str">
        <f aca="false">IF('database (3)'!$Q54="Successfull","-","")</f>
        <v/>
      </c>
      <c r="T54" s="189" t="s">
        <v>1104</v>
      </c>
      <c r="U54" s="189"/>
      <c r="V54" s="190"/>
      <c r="W54" s="187"/>
      <c r="X54" s="189"/>
      <c r="Y54" s="189"/>
      <c r="Z54" s="189"/>
      <c r="AA54" s="189"/>
      <c r="AB54" s="189"/>
      <c r="AC54" s="189" t="str">
        <f aca="false">IF('database (3)'!$AB54="No","N/A","")</f>
        <v/>
      </c>
      <c r="AD54" s="189" t="str">
        <f aca="false">IF('database (3)'!$AB54="No","N/A","")</f>
        <v/>
      </c>
      <c r="AE54" s="189" t="str">
        <f aca="false">IF('database (3)'!$AB54="No","N/A","")</f>
        <v/>
      </c>
      <c r="AF54" s="189" t="str">
        <f aca="false">IF('database (3)'!$AB54="No","N/A","")</f>
        <v/>
      </c>
      <c r="AG54" s="189" t="str">
        <f aca="false">IF('database (3)'!$AB54="No","N/A","")</f>
        <v/>
      </c>
      <c r="AH54" s="189"/>
      <c r="AI54" s="189"/>
      <c r="AJ54" s="189"/>
      <c r="AK54" s="189"/>
      <c r="AL54" s="189"/>
      <c r="AM54" s="189"/>
      <c r="AN54" s="187"/>
      <c r="AO54" s="187"/>
      <c r="AP54" s="187"/>
      <c r="AQ54" s="189" t="s">
        <v>1071</v>
      </c>
      <c r="AR54" s="189"/>
      <c r="AS54" s="185"/>
      <c r="AT54" s="185"/>
      <c r="AU54" s="185"/>
      <c r="AV54" s="185"/>
      <c r="AW54" s="185"/>
      <c r="AX54" s="185"/>
      <c r="AY54" s="185"/>
      <c r="AZ54" s="185"/>
      <c r="BA54" s="185"/>
      <c r="BB54" s="185"/>
      <c r="BC54" s="185"/>
      <c r="BD54" s="185"/>
      <c r="BE54" s="185"/>
      <c r="BF54" s="185"/>
      <c r="BG54" s="185"/>
      <c r="BH54" s="185"/>
      <c r="BI54" s="185"/>
      <c r="BJ54" s="185"/>
      <c r="BK54" s="185"/>
      <c r="BL54" s="185"/>
    </row>
    <row r="55" customFormat="false" ht="14.25" hidden="false" customHeight="true" outlineLevel="0" collapsed="false">
      <c r="A55" s="185" t="s">
        <v>259</v>
      </c>
      <c r="B55" s="185" t="s">
        <v>259</v>
      </c>
      <c r="C55" s="185" t="s">
        <v>234</v>
      </c>
      <c r="D55" s="185"/>
      <c r="E55" s="185"/>
      <c r="F55" s="186" t="s">
        <v>259</v>
      </c>
      <c r="G55" s="187" t="n">
        <v>24596</v>
      </c>
      <c r="H55" s="187"/>
      <c r="I55" s="187"/>
      <c r="J55" s="187"/>
      <c r="K55" s="187"/>
      <c r="L55" s="192" t="s">
        <v>51</v>
      </c>
      <c r="M55" s="188"/>
      <c r="N55" s="188"/>
      <c r="O55" s="189" t="s">
        <v>1068</v>
      </c>
      <c r="P55" s="189"/>
      <c r="Q55" s="189" t="s">
        <v>90</v>
      </c>
      <c r="R55" s="189" t="s">
        <v>255</v>
      </c>
      <c r="S55" s="189" t="str">
        <f aca="false">IF('database (3)'!$Q55="Successfull","-","")</f>
        <v/>
      </c>
      <c r="T55" s="189" t="s">
        <v>1090</v>
      </c>
      <c r="U55" s="189"/>
      <c r="V55" s="190"/>
      <c r="W55" s="187"/>
      <c r="X55" s="189"/>
      <c r="Y55" s="189"/>
      <c r="Z55" s="189"/>
      <c r="AA55" s="189"/>
      <c r="AB55" s="189"/>
      <c r="AC55" s="189" t="str">
        <f aca="false">IF('database (3)'!$AB55="No","N/A","")</f>
        <v/>
      </c>
      <c r="AD55" s="189" t="str">
        <f aca="false">IF('database (3)'!$AB55="No","N/A","")</f>
        <v/>
      </c>
      <c r="AE55" s="189" t="str">
        <f aca="false">IF('database (3)'!$AB55="No","N/A","")</f>
        <v/>
      </c>
      <c r="AF55" s="189" t="str">
        <f aca="false">IF('database (3)'!$AB55="No","N/A","")</f>
        <v/>
      </c>
      <c r="AG55" s="189" t="str">
        <f aca="false">IF('database (3)'!$AB55="No","N/A","")</f>
        <v/>
      </c>
      <c r="AH55" s="189"/>
      <c r="AI55" s="189"/>
      <c r="AJ55" s="189"/>
      <c r="AK55" s="189"/>
      <c r="AL55" s="189"/>
      <c r="AM55" s="189"/>
      <c r="AN55" s="187"/>
      <c r="AO55" s="187"/>
      <c r="AP55" s="187"/>
      <c r="AQ55" s="189" t="s">
        <v>1071</v>
      </c>
      <c r="AR55" s="189"/>
      <c r="AS55" s="185"/>
      <c r="AT55" s="185"/>
      <c r="AU55" s="185"/>
      <c r="AV55" s="185"/>
      <c r="AW55" s="185"/>
      <c r="AX55" s="185"/>
      <c r="AY55" s="185"/>
      <c r="AZ55" s="185"/>
      <c r="BA55" s="185"/>
      <c r="BB55" s="185"/>
      <c r="BC55" s="185"/>
      <c r="BD55" s="185"/>
      <c r="BE55" s="185"/>
      <c r="BF55" s="185"/>
      <c r="BG55" s="185"/>
      <c r="BH55" s="185"/>
      <c r="BI55" s="185"/>
      <c r="BJ55" s="185"/>
      <c r="BK55" s="185"/>
      <c r="BL55" s="185"/>
    </row>
    <row r="56" customFormat="false" ht="14.25" hidden="false" customHeight="true" outlineLevel="0" collapsed="false">
      <c r="A56" s="185" t="s">
        <v>262</v>
      </c>
      <c r="B56" s="185" t="s">
        <v>262</v>
      </c>
      <c r="C56" s="185" t="s">
        <v>221</v>
      </c>
      <c r="D56" s="185"/>
      <c r="E56" s="185"/>
      <c r="F56" s="186" t="s">
        <v>262</v>
      </c>
      <c r="G56" s="187" t="n">
        <v>24667</v>
      </c>
      <c r="H56" s="187"/>
      <c r="I56" s="187"/>
      <c r="J56" s="187"/>
      <c r="K56" s="187"/>
      <c r="L56" s="192" t="s">
        <v>51</v>
      </c>
      <c r="M56" s="188"/>
      <c r="N56" s="188"/>
      <c r="O56" s="189" t="s">
        <v>1100</v>
      </c>
      <c r="P56" s="189"/>
      <c r="Q56" s="189" t="s">
        <v>774</v>
      </c>
      <c r="R56" s="189"/>
      <c r="S56" s="189" t="str">
        <f aca="false">IF('database (3)'!$Q56="Successfull","-","")</f>
        <v/>
      </c>
      <c r="T56" s="189" t="s">
        <v>1104</v>
      </c>
      <c r="U56" s="189"/>
      <c r="V56" s="190"/>
      <c r="W56" s="187"/>
      <c r="X56" s="189"/>
      <c r="Y56" s="189"/>
      <c r="Z56" s="189"/>
      <c r="AA56" s="189"/>
      <c r="AB56" s="189"/>
      <c r="AC56" s="189" t="str">
        <f aca="false">IF('database (3)'!$AB56="No","N/A","")</f>
        <v/>
      </c>
      <c r="AD56" s="189" t="str">
        <f aca="false">IF('database (3)'!$AB56="No","N/A","")</f>
        <v/>
      </c>
      <c r="AE56" s="189" t="str">
        <f aca="false">IF('database (3)'!$AB56="No","N/A","")</f>
        <v/>
      </c>
      <c r="AF56" s="189" t="str">
        <f aca="false">IF('database (3)'!$AB56="No","N/A","")</f>
        <v/>
      </c>
      <c r="AG56" s="189" t="str">
        <f aca="false">IF('database (3)'!$AB56="No","N/A","")</f>
        <v/>
      </c>
      <c r="AH56" s="189"/>
      <c r="AI56" s="189"/>
      <c r="AJ56" s="189"/>
      <c r="AK56" s="189"/>
      <c r="AL56" s="189"/>
      <c r="AM56" s="189"/>
      <c r="AN56" s="187"/>
      <c r="AO56" s="187"/>
      <c r="AP56" s="187"/>
      <c r="AQ56" s="189" t="s">
        <v>1071</v>
      </c>
      <c r="AR56" s="189"/>
      <c r="AS56" s="185"/>
      <c r="AT56" s="185"/>
      <c r="AU56" s="185"/>
      <c r="AV56" s="185"/>
      <c r="AW56" s="185"/>
      <c r="AX56" s="185"/>
      <c r="AY56" s="185"/>
      <c r="AZ56" s="185"/>
      <c r="BA56" s="185"/>
      <c r="BB56" s="185"/>
      <c r="BC56" s="185"/>
      <c r="BD56" s="185"/>
      <c r="BE56" s="185"/>
      <c r="BF56" s="185"/>
      <c r="BG56" s="185"/>
      <c r="BH56" s="185"/>
      <c r="BI56" s="185"/>
      <c r="BJ56" s="185"/>
      <c r="BK56" s="185"/>
      <c r="BL56" s="185"/>
    </row>
    <row r="57" customFormat="false" ht="14.25" hidden="false" customHeight="true" outlineLevel="0" collapsed="false">
      <c r="A57" s="185" t="s">
        <v>266</v>
      </c>
      <c r="B57" s="185" t="s">
        <v>266</v>
      </c>
      <c r="C57" s="185" t="s">
        <v>227</v>
      </c>
      <c r="D57" s="185"/>
      <c r="E57" s="185"/>
      <c r="F57" s="185" t="s">
        <v>46</v>
      </c>
      <c r="G57" s="187" t="n">
        <v>24672</v>
      </c>
      <c r="H57" s="187"/>
      <c r="I57" s="187"/>
      <c r="J57" s="187"/>
      <c r="K57" s="187"/>
      <c r="L57" s="192" t="s">
        <v>51</v>
      </c>
      <c r="M57" s="188"/>
      <c r="N57" s="188"/>
      <c r="O57" s="189"/>
      <c r="P57" s="189"/>
      <c r="Q57" s="189"/>
      <c r="R57" s="189"/>
      <c r="S57" s="189" t="str">
        <f aca="false">IF('database (3)'!$Q57="Successfull","-","")</f>
        <v/>
      </c>
      <c r="T57" s="189"/>
      <c r="U57" s="189"/>
      <c r="V57" s="190"/>
      <c r="W57" s="187"/>
      <c r="X57" s="189"/>
      <c r="Y57" s="189"/>
      <c r="Z57" s="189"/>
      <c r="AA57" s="189"/>
      <c r="AB57" s="189"/>
      <c r="AC57" s="189" t="str">
        <f aca="false">IF('database (3)'!$AB57="No","N/A","")</f>
        <v/>
      </c>
      <c r="AD57" s="189" t="str">
        <f aca="false">IF('database (3)'!$AB57="No","N/A","")</f>
        <v/>
      </c>
      <c r="AE57" s="189" t="str">
        <f aca="false">IF('database (3)'!$AB57="No","N/A","")</f>
        <v/>
      </c>
      <c r="AF57" s="189" t="str">
        <f aca="false">IF('database (3)'!$AB57="No","N/A","")</f>
        <v/>
      </c>
      <c r="AG57" s="189" t="str">
        <f aca="false">IF('database (3)'!$AB57="No","N/A","")</f>
        <v/>
      </c>
      <c r="AH57" s="189"/>
      <c r="AI57" s="189"/>
      <c r="AJ57" s="189"/>
      <c r="AK57" s="189"/>
      <c r="AL57" s="189"/>
      <c r="AM57" s="189"/>
      <c r="AN57" s="187"/>
      <c r="AO57" s="187"/>
      <c r="AP57" s="187"/>
      <c r="AQ57" s="189" t="s">
        <v>1071</v>
      </c>
      <c r="AR57" s="189"/>
      <c r="AS57" s="185"/>
      <c r="AT57" s="185"/>
      <c r="AU57" s="185"/>
      <c r="AV57" s="185"/>
      <c r="AW57" s="185"/>
      <c r="AX57" s="185"/>
      <c r="AY57" s="185"/>
      <c r="AZ57" s="185"/>
      <c r="BA57" s="185"/>
      <c r="BB57" s="185"/>
      <c r="BC57" s="185"/>
      <c r="BD57" s="185"/>
      <c r="BE57" s="185"/>
      <c r="BF57" s="185"/>
      <c r="BG57" s="185"/>
      <c r="BH57" s="185"/>
      <c r="BI57" s="185"/>
      <c r="BJ57" s="185"/>
      <c r="BK57" s="185"/>
      <c r="BL57" s="185"/>
    </row>
    <row r="58" customFormat="false" ht="14.25" hidden="false" customHeight="true" outlineLevel="0" collapsed="false">
      <c r="A58" s="185" t="s">
        <v>269</v>
      </c>
      <c r="B58" s="185" t="s">
        <v>269</v>
      </c>
      <c r="C58" s="185" t="s">
        <v>234</v>
      </c>
      <c r="D58" s="185"/>
      <c r="E58" s="185"/>
      <c r="F58" s="186" t="s">
        <v>269</v>
      </c>
      <c r="G58" s="187" t="n">
        <v>24685</v>
      </c>
      <c r="H58" s="187"/>
      <c r="I58" s="187"/>
      <c r="J58" s="187"/>
      <c r="K58" s="187"/>
      <c r="L58" s="192" t="s">
        <v>51</v>
      </c>
      <c r="M58" s="188"/>
      <c r="N58" s="188"/>
      <c r="O58" s="189" t="s">
        <v>1068</v>
      </c>
      <c r="P58" s="189"/>
      <c r="Q58" s="189" t="s">
        <v>784</v>
      </c>
      <c r="R58" s="189"/>
      <c r="S58" s="189" t="str">
        <f aca="false">IF('database (3)'!$Q58="Successfull","-","")</f>
        <v/>
      </c>
      <c r="T58" s="189" t="s">
        <v>1090</v>
      </c>
      <c r="U58" s="189"/>
      <c r="V58" s="190"/>
      <c r="W58" s="187"/>
      <c r="X58" s="189"/>
      <c r="Y58" s="189"/>
      <c r="Z58" s="189"/>
      <c r="AA58" s="189"/>
      <c r="AB58" s="189"/>
      <c r="AC58" s="189" t="str">
        <f aca="false">IF('database (3)'!$AB58="No","N/A","")</f>
        <v/>
      </c>
      <c r="AD58" s="189" t="str">
        <f aca="false">IF('database (3)'!$AB58="No","N/A","")</f>
        <v/>
      </c>
      <c r="AE58" s="189" t="str">
        <f aca="false">IF('database (3)'!$AB58="No","N/A","")</f>
        <v/>
      </c>
      <c r="AF58" s="189" t="str">
        <f aca="false">IF('database (3)'!$AB58="No","N/A","")</f>
        <v/>
      </c>
      <c r="AG58" s="189" t="str">
        <f aca="false">IF('database (3)'!$AB58="No","N/A","")</f>
        <v/>
      </c>
      <c r="AH58" s="189"/>
      <c r="AI58" s="189"/>
      <c r="AJ58" s="189"/>
      <c r="AK58" s="189"/>
      <c r="AL58" s="189"/>
      <c r="AM58" s="189"/>
      <c r="AN58" s="187"/>
      <c r="AO58" s="187"/>
      <c r="AP58" s="187"/>
      <c r="AQ58" s="189" t="s">
        <v>1071</v>
      </c>
      <c r="AR58" s="189"/>
      <c r="AS58" s="185"/>
      <c r="AT58" s="185"/>
      <c r="AU58" s="185"/>
      <c r="AV58" s="185"/>
      <c r="AW58" s="185"/>
      <c r="AX58" s="185"/>
      <c r="AY58" s="185"/>
      <c r="AZ58" s="185"/>
      <c r="BA58" s="185"/>
      <c r="BB58" s="185"/>
      <c r="BC58" s="185"/>
      <c r="BD58" s="185"/>
      <c r="BE58" s="185"/>
      <c r="BF58" s="185"/>
      <c r="BG58" s="185"/>
      <c r="BH58" s="185"/>
      <c r="BI58" s="185"/>
      <c r="BJ58" s="185"/>
      <c r="BK58" s="185"/>
      <c r="BL58" s="185"/>
    </row>
    <row r="59" customFormat="false" ht="14.25" hidden="false" customHeight="true" outlineLevel="0" collapsed="false">
      <c r="A59" s="185" t="s">
        <v>272</v>
      </c>
      <c r="B59" s="185" t="s">
        <v>272</v>
      </c>
      <c r="C59" s="185" t="s">
        <v>221</v>
      </c>
      <c r="D59" s="185"/>
      <c r="E59" s="185"/>
      <c r="F59" s="186" t="s">
        <v>272</v>
      </c>
      <c r="G59" s="187" t="n">
        <v>24723</v>
      </c>
      <c r="H59" s="187"/>
      <c r="I59" s="187"/>
      <c r="J59" s="187"/>
      <c r="K59" s="187"/>
      <c r="L59" s="192" t="s">
        <v>51</v>
      </c>
      <c r="M59" s="188"/>
      <c r="N59" s="188"/>
      <c r="O59" s="189" t="s">
        <v>1100</v>
      </c>
      <c r="P59" s="189"/>
      <c r="Q59" s="189" t="s">
        <v>784</v>
      </c>
      <c r="R59" s="189"/>
      <c r="S59" s="189" t="str">
        <f aca="false">IF('database (3)'!$Q59="Successfull","-","")</f>
        <v/>
      </c>
      <c r="T59" s="189" t="s">
        <v>1104</v>
      </c>
      <c r="U59" s="189"/>
      <c r="V59" s="190"/>
      <c r="W59" s="187"/>
      <c r="X59" s="189"/>
      <c r="Y59" s="189"/>
      <c r="Z59" s="189"/>
      <c r="AA59" s="189"/>
      <c r="AB59" s="189"/>
      <c r="AC59" s="189" t="str">
        <f aca="false">IF('database (3)'!$AB59="No","N/A","")</f>
        <v/>
      </c>
      <c r="AD59" s="189" t="str">
        <f aca="false">IF('database (3)'!$AB59="No","N/A","")</f>
        <v/>
      </c>
      <c r="AE59" s="189" t="str">
        <f aca="false">IF('database (3)'!$AB59="No","N/A","")</f>
        <v/>
      </c>
      <c r="AF59" s="189" t="str">
        <f aca="false">IF('database (3)'!$AB59="No","N/A","")</f>
        <v/>
      </c>
      <c r="AG59" s="189" t="str">
        <f aca="false">IF('database (3)'!$AB59="No","N/A","")</f>
        <v/>
      </c>
      <c r="AH59" s="189"/>
      <c r="AI59" s="189"/>
      <c r="AJ59" s="189"/>
      <c r="AK59" s="189"/>
      <c r="AL59" s="189"/>
      <c r="AM59" s="189"/>
      <c r="AN59" s="187"/>
      <c r="AO59" s="187"/>
      <c r="AP59" s="187"/>
      <c r="AQ59" s="189" t="s">
        <v>1071</v>
      </c>
      <c r="AR59" s="189"/>
      <c r="AS59" s="185"/>
      <c r="AT59" s="185"/>
      <c r="AU59" s="185"/>
      <c r="AV59" s="185"/>
      <c r="AW59" s="185"/>
      <c r="AX59" s="185"/>
      <c r="AY59" s="185"/>
      <c r="AZ59" s="185"/>
      <c r="BA59" s="185"/>
      <c r="BB59" s="185"/>
      <c r="BC59" s="185"/>
      <c r="BD59" s="185"/>
      <c r="BE59" s="185"/>
      <c r="BF59" s="185"/>
      <c r="BG59" s="185"/>
      <c r="BH59" s="185"/>
      <c r="BI59" s="185"/>
      <c r="BJ59" s="185"/>
      <c r="BK59" s="185"/>
      <c r="BL59" s="185"/>
    </row>
    <row r="60" customFormat="false" ht="14.25" hidden="false" customHeight="true" outlineLevel="0" collapsed="false">
      <c r="A60" s="185" t="s">
        <v>1108</v>
      </c>
      <c r="B60" s="185" t="s">
        <v>1108</v>
      </c>
      <c r="C60" s="185" t="s">
        <v>195</v>
      </c>
      <c r="D60" s="185" t="s">
        <v>63</v>
      </c>
      <c r="E60" s="185"/>
      <c r="F60" s="185" t="s">
        <v>46</v>
      </c>
      <c r="G60" s="187" t="n">
        <v>24742</v>
      </c>
      <c r="H60" s="187" t="s">
        <v>282</v>
      </c>
      <c r="I60" s="187" t="s">
        <v>1074</v>
      </c>
      <c r="J60" s="187"/>
      <c r="K60" s="187"/>
      <c r="L60" s="192" t="s">
        <v>66</v>
      </c>
      <c r="M60" s="188" t="s">
        <v>1109</v>
      </c>
      <c r="N60" s="188" t="s">
        <v>1109</v>
      </c>
      <c r="O60" s="189" t="s">
        <v>1110</v>
      </c>
      <c r="P60" s="189" t="s">
        <v>1111</v>
      </c>
      <c r="Q60" s="189" t="s">
        <v>774</v>
      </c>
      <c r="R60" s="189" t="s">
        <v>775</v>
      </c>
      <c r="S60" s="189" t="str">
        <f aca="false">IF('database (3)'!$Q60="Successfull","-","")</f>
        <v/>
      </c>
      <c r="T60" s="189" t="s">
        <v>814</v>
      </c>
      <c r="U60" s="189" t="s">
        <v>1112</v>
      </c>
      <c r="V60" s="190"/>
      <c r="W60" s="187" t="s">
        <v>63</v>
      </c>
      <c r="X60" s="189" t="s">
        <v>63</v>
      </c>
      <c r="Y60" s="189" t="s">
        <v>63</v>
      </c>
      <c r="Z60" s="189" t="s">
        <v>63</v>
      </c>
      <c r="AA60" s="189" t="s">
        <v>63</v>
      </c>
      <c r="AB60" s="189" t="s">
        <v>96</v>
      </c>
      <c r="AC60" s="189" t="str">
        <f aca="false">IF('database (3)'!$AB60="No","N/A","")</f>
        <v>N/A</v>
      </c>
      <c r="AD60" s="189" t="str">
        <f aca="false">IF('database (3)'!$AB60="No","N/A","")</f>
        <v>N/A</v>
      </c>
      <c r="AE60" s="189" t="str">
        <f aca="false">IF('database (3)'!$AB60="No","N/A","")</f>
        <v>N/A</v>
      </c>
      <c r="AF60" s="189" t="str">
        <f aca="false">IF('database (3)'!$AB60="No","N/A","")</f>
        <v>N/A</v>
      </c>
      <c r="AG60" s="189" t="str">
        <f aca="false">IF('database (3)'!$AB60="No","N/A","")</f>
        <v>N/A</v>
      </c>
      <c r="AH60" s="189" t="str">
        <f aca="false">IF(OR('database (3)'!$T60="Orbital probe",'database (3)'!$T60="Crew orbiter",'database (3)'!$T60="Crew orbiter (U)"),"N/A","")</f>
        <v>N/A</v>
      </c>
      <c r="AI60" s="189" t="str">
        <f aca="false">IF(OR('database (3)'!$T60="Orbital probe",'database (3)'!$T60="Crew orbiter",'database (3)'!$T60="Crew orbiter (U)"),"N/A","")</f>
        <v>N/A</v>
      </c>
      <c r="AJ60" s="189" t="str">
        <f aca="false">IF(OR('database (3)'!$T60="Orbital probe",'database (3)'!$T60="Crew orbiter",'database (3)'!$T60="Crew orbiter (U)"),"N/A","")</f>
        <v>N/A</v>
      </c>
      <c r="AK60" s="189" t="s">
        <v>981</v>
      </c>
      <c r="AL60" s="189" t="s">
        <v>63</v>
      </c>
      <c r="AM60" s="189" t="s">
        <v>63</v>
      </c>
      <c r="AN60" s="187" t="n">
        <v>24742</v>
      </c>
      <c r="AO60" s="189" t="str">
        <f aca="false">IF(AND('database (3)'!$AK60="Moon crash",'database (3)'!$Q60="Successful"),"","N/A")</f>
        <v>N/A</v>
      </c>
      <c r="AP60" s="189" t="str">
        <f aca="false">IF(AND('database (3)'!$AK60="Moon crash",'database (3)'!$Q60="Successful"),"","N/A")</f>
        <v>N/A</v>
      </c>
      <c r="AQ60" s="189" t="s">
        <v>1079</v>
      </c>
      <c r="AR60" s="189"/>
      <c r="AS60" s="185"/>
      <c r="AT60" s="185"/>
      <c r="AU60" s="185"/>
      <c r="AV60" s="185"/>
      <c r="AW60" s="185"/>
      <c r="AX60" s="185"/>
      <c r="AY60" s="185"/>
      <c r="AZ60" s="185"/>
      <c r="BA60" s="185"/>
      <c r="BB60" s="185"/>
      <c r="BC60" s="185"/>
      <c r="BD60" s="185"/>
      <c r="BE60" s="185"/>
      <c r="BF60" s="185"/>
      <c r="BG60" s="185"/>
      <c r="BH60" s="185"/>
      <c r="BI60" s="185"/>
      <c r="BJ60" s="185"/>
      <c r="BK60" s="185"/>
      <c r="BL60" s="185"/>
    </row>
    <row r="61" customFormat="false" ht="14.25" hidden="false" customHeight="true" outlineLevel="0" collapsed="false">
      <c r="A61" s="185" t="s">
        <v>274</v>
      </c>
      <c r="B61" s="185" t="s">
        <v>274</v>
      </c>
      <c r="C61" s="185" t="s">
        <v>221</v>
      </c>
      <c r="D61" s="185"/>
      <c r="E61" s="185"/>
      <c r="F61" s="186" t="s">
        <v>274</v>
      </c>
      <c r="G61" s="187" t="n">
        <v>24783</v>
      </c>
      <c r="H61" s="187"/>
      <c r="I61" s="187"/>
      <c r="J61" s="187"/>
      <c r="K61" s="187"/>
      <c r="L61" s="192" t="s">
        <v>51</v>
      </c>
      <c r="M61" s="188"/>
      <c r="N61" s="188"/>
      <c r="O61" s="189" t="s">
        <v>1100</v>
      </c>
      <c r="P61" s="189"/>
      <c r="Q61" s="189" t="s">
        <v>784</v>
      </c>
      <c r="R61" s="189"/>
      <c r="S61" s="189" t="str">
        <f aca="false">IF('database (3)'!$Q61="Successfull","-","")</f>
        <v/>
      </c>
      <c r="T61" s="189" t="s">
        <v>1104</v>
      </c>
      <c r="U61" s="189"/>
      <c r="V61" s="190"/>
      <c r="W61" s="187"/>
      <c r="X61" s="189"/>
      <c r="Y61" s="189"/>
      <c r="Z61" s="189"/>
      <c r="AA61" s="189"/>
      <c r="AB61" s="189"/>
      <c r="AC61" s="189" t="str">
        <f aca="false">IF('database (3)'!$AB61="No","N/A","")</f>
        <v/>
      </c>
      <c r="AD61" s="189" t="str">
        <f aca="false">IF('database (3)'!$AB61="No","N/A","")</f>
        <v/>
      </c>
      <c r="AE61" s="189" t="str">
        <f aca="false">IF('database (3)'!$AB61="No","N/A","")</f>
        <v/>
      </c>
      <c r="AF61" s="189" t="str">
        <f aca="false">IF('database (3)'!$AB61="No","N/A","")</f>
        <v/>
      </c>
      <c r="AG61" s="189" t="str">
        <f aca="false">IF('database (3)'!$AB61="No","N/A","")</f>
        <v/>
      </c>
      <c r="AH61" s="189"/>
      <c r="AI61" s="189"/>
      <c r="AJ61" s="189"/>
      <c r="AK61" s="189"/>
      <c r="AL61" s="189"/>
      <c r="AM61" s="189"/>
      <c r="AN61" s="187"/>
      <c r="AO61" s="187"/>
      <c r="AP61" s="187"/>
      <c r="AQ61" s="189" t="s">
        <v>1071</v>
      </c>
      <c r="AR61" s="189"/>
      <c r="AS61" s="185"/>
      <c r="AT61" s="185"/>
      <c r="AU61" s="185"/>
      <c r="AV61" s="185"/>
      <c r="AW61" s="185"/>
      <c r="AX61" s="185"/>
      <c r="AY61" s="185"/>
      <c r="AZ61" s="185"/>
      <c r="BA61" s="185"/>
      <c r="BB61" s="185"/>
      <c r="BC61" s="185"/>
      <c r="BD61" s="185"/>
      <c r="BE61" s="185"/>
      <c r="BF61" s="185"/>
      <c r="BG61" s="185"/>
      <c r="BH61" s="185"/>
      <c r="BI61" s="185"/>
      <c r="BJ61" s="185"/>
      <c r="BK61" s="185"/>
      <c r="BL61" s="185"/>
    </row>
    <row r="62" customFormat="false" ht="14.25" hidden="false" customHeight="true" outlineLevel="0" collapsed="false">
      <c r="A62" s="185" t="s">
        <v>1113</v>
      </c>
      <c r="B62" s="185" t="s">
        <v>1113</v>
      </c>
      <c r="C62" s="185" t="s">
        <v>195</v>
      </c>
      <c r="D62" s="185" t="s">
        <v>63</v>
      </c>
      <c r="E62" s="185"/>
      <c r="F62" s="185" t="s">
        <v>46</v>
      </c>
      <c r="G62" s="187" t="n">
        <v>24798</v>
      </c>
      <c r="H62" s="187" t="s">
        <v>282</v>
      </c>
      <c r="I62" s="187" t="s">
        <v>1074</v>
      </c>
      <c r="J62" s="187"/>
      <c r="K62" s="187"/>
      <c r="L62" s="192" t="s">
        <v>66</v>
      </c>
      <c r="M62" s="188" t="s">
        <v>1109</v>
      </c>
      <c r="N62" s="188" t="s">
        <v>1109</v>
      </c>
      <c r="O62" s="189" t="s">
        <v>1110</v>
      </c>
      <c r="P62" s="189" t="s">
        <v>1111</v>
      </c>
      <c r="Q62" s="189" t="s">
        <v>774</v>
      </c>
      <c r="R62" s="189" t="s">
        <v>775</v>
      </c>
      <c r="S62" s="189" t="str">
        <f aca="false">IF('database (3)'!$Q62="Successfull","-","")</f>
        <v/>
      </c>
      <c r="T62" s="189" t="s">
        <v>814</v>
      </c>
      <c r="U62" s="189" t="s">
        <v>1112</v>
      </c>
      <c r="V62" s="190"/>
      <c r="W62" s="187" t="s">
        <v>63</v>
      </c>
      <c r="X62" s="189" t="s">
        <v>63</v>
      </c>
      <c r="Y62" s="189" t="s">
        <v>63</v>
      </c>
      <c r="Z62" s="189" t="s">
        <v>63</v>
      </c>
      <c r="AA62" s="189" t="s">
        <v>63</v>
      </c>
      <c r="AB62" s="189" t="s">
        <v>96</v>
      </c>
      <c r="AC62" s="189" t="str">
        <f aca="false">IF('database (3)'!$AB62="No","N/A","")</f>
        <v>N/A</v>
      </c>
      <c r="AD62" s="189" t="str">
        <f aca="false">IF('database (3)'!$AB62="No","N/A","")</f>
        <v>N/A</v>
      </c>
      <c r="AE62" s="189" t="str">
        <f aca="false">IF('database (3)'!$AB62="No","N/A","")</f>
        <v>N/A</v>
      </c>
      <c r="AF62" s="189" t="str">
        <f aca="false">IF('database (3)'!$AB62="No","N/A","")</f>
        <v>N/A</v>
      </c>
      <c r="AG62" s="189" t="str">
        <f aca="false">IF('database (3)'!$AB62="No","N/A","")</f>
        <v>N/A</v>
      </c>
      <c r="AH62" s="189" t="str">
        <f aca="false">IF(OR('database (3)'!$T62="Orbital probe",'database (3)'!$T62="Crew orbiter",'database (3)'!$T62="Crew orbiter (U)"),"N/A","")</f>
        <v>N/A</v>
      </c>
      <c r="AI62" s="189" t="str">
        <f aca="false">IF(OR('database (3)'!$T62="Orbital probe",'database (3)'!$T62="Crew orbiter",'database (3)'!$T62="Crew orbiter (U)"),"N/A","")</f>
        <v>N/A</v>
      </c>
      <c r="AJ62" s="189" t="str">
        <f aca="false">IF(OR('database (3)'!$T62="Orbital probe",'database (3)'!$T62="Crew orbiter",'database (3)'!$T62="Crew orbiter (U)"),"N/A","")</f>
        <v>N/A</v>
      </c>
      <c r="AK62" s="189" t="s">
        <v>981</v>
      </c>
      <c r="AL62" s="189" t="s">
        <v>63</v>
      </c>
      <c r="AM62" s="189" t="s">
        <v>63</v>
      </c>
      <c r="AN62" s="187" t="n">
        <v>24798</v>
      </c>
      <c r="AO62" s="189" t="str">
        <f aca="false">IF(AND('database (3)'!$AK62="Moon crash",'database (3)'!$Q62="Successful"),"","N/A")</f>
        <v>N/A</v>
      </c>
      <c r="AP62" s="189" t="str">
        <f aca="false">IF(AND('database (3)'!$AK62="Moon crash",'database (3)'!$Q62="Successful"),"","N/A")</f>
        <v>N/A</v>
      </c>
      <c r="AQ62" s="189" t="s">
        <v>1079</v>
      </c>
      <c r="AR62" s="189"/>
      <c r="AS62" s="185"/>
      <c r="AT62" s="185"/>
      <c r="AU62" s="185"/>
      <c r="AV62" s="185"/>
      <c r="AW62" s="185"/>
      <c r="AX62" s="185"/>
      <c r="AY62" s="185"/>
      <c r="AZ62" s="185"/>
      <c r="BA62" s="185"/>
      <c r="BB62" s="185"/>
      <c r="BC62" s="185"/>
      <c r="BD62" s="185"/>
      <c r="BE62" s="185"/>
      <c r="BF62" s="185"/>
      <c r="BG62" s="185"/>
      <c r="BH62" s="185"/>
      <c r="BI62" s="185"/>
      <c r="BJ62" s="185"/>
      <c r="BK62" s="185"/>
      <c r="BL62" s="185"/>
    </row>
    <row r="63" customFormat="false" ht="14.25" hidden="false" customHeight="true" outlineLevel="0" collapsed="false">
      <c r="A63" s="185" t="s">
        <v>276</v>
      </c>
      <c r="B63" s="185" t="s">
        <v>276</v>
      </c>
      <c r="C63" s="185" t="s">
        <v>221</v>
      </c>
      <c r="D63" s="185"/>
      <c r="E63" s="185"/>
      <c r="F63" s="186" t="s">
        <v>276</v>
      </c>
      <c r="G63" s="187" t="n">
        <v>24844</v>
      </c>
      <c r="H63" s="187"/>
      <c r="I63" s="187"/>
      <c r="J63" s="187"/>
      <c r="K63" s="187"/>
      <c r="L63" s="192" t="s">
        <v>51</v>
      </c>
      <c r="M63" s="188"/>
      <c r="N63" s="188"/>
      <c r="O63" s="189" t="s">
        <v>1100</v>
      </c>
      <c r="P63" s="189"/>
      <c r="Q63" s="189" t="s">
        <v>784</v>
      </c>
      <c r="R63" s="189"/>
      <c r="S63" s="189" t="str">
        <f aca="false">IF('database (3)'!$Q63="Successfull","-","")</f>
        <v/>
      </c>
      <c r="T63" s="189" t="s">
        <v>1104</v>
      </c>
      <c r="U63" s="189"/>
      <c r="V63" s="190"/>
      <c r="W63" s="187"/>
      <c r="X63" s="189"/>
      <c r="Y63" s="189"/>
      <c r="Z63" s="189"/>
      <c r="AA63" s="189"/>
      <c r="AB63" s="189"/>
      <c r="AC63" s="189" t="str">
        <f aca="false">IF('database (3)'!$AB63="No","N/A","")</f>
        <v/>
      </c>
      <c r="AD63" s="189" t="str">
        <f aca="false">IF('database (3)'!$AB63="No","N/A","")</f>
        <v/>
      </c>
      <c r="AE63" s="189" t="str">
        <f aca="false">IF('database (3)'!$AB63="No","N/A","")</f>
        <v/>
      </c>
      <c r="AF63" s="189" t="str">
        <f aca="false">IF('database (3)'!$AB63="No","N/A","")</f>
        <v/>
      </c>
      <c r="AG63" s="189" t="str">
        <f aca="false">IF('database (3)'!$AB63="No","N/A","")</f>
        <v/>
      </c>
      <c r="AH63" s="189"/>
      <c r="AI63" s="189"/>
      <c r="AJ63" s="189"/>
      <c r="AK63" s="189"/>
      <c r="AL63" s="189"/>
      <c r="AM63" s="189"/>
      <c r="AN63" s="187"/>
      <c r="AO63" s="187"/>
      <c r="AP63" s="187"/>
      <c r="AQ63" s="189" t="s">
        <v>1071</v>
      </c>
      <c r="AR63" s="189"/>
      <c r="AS63" s="185"/>
      <c r="AT63" s="185"/>
      <c r="AU63" s="185"/>
      <c r="AV63" s="185"/>
      <c r="AW63" s="185"/>
      <c r="AX63" s="185"/>
      <c r="AY63" s="185"/>
      <c r="AZ63" s="185"/>
      <c r="BA63" s="185"/>
      <c r="BB63" s="185"/>
      <c r="BC63" s="185"/>
      <c r="BD63" s="185"/>
      <c r="BE63" s="185"/>
      <c r="BF63" s="185"/>
      <c r="BG63" s="185"/>
      <c r="BH63" s="185"/>
      <c r="BI63" s="185"/>
      <c r="BJ63" s="185"/>
      <c r="BK63" s="185"/>
      <c r="BL63" s="185"/>
    </row>
    <row r="64" customFormat="false" ht="14.25" hidden="false" customHeight="true" outlineLevel="0" collapsed="false">
      <c r="A64" s="185" t="s">
        <v>278</v>
      </c>
      <c r="B64" s="185" t="s">
        <v>278</v>
      </c>
      <c r="C64" s="185" t="s">
        <v>62</v>
      </c>
      <c r="D64" s="185" t="s">
        <v>63</v>
      </c>
      <c r="E64" s="185"/>
      <c r="F64" s="189" t="s">
        <v>1073</v>
      </c>
      <c r="G64" s="187" t="n">
        <v>24875</v>
      </c>
      <c r="H64" s="187" t="s">
        <v>149</v>
      </c>
      <c r="I64" s="187" t="s">
        <v>1074</v>
      </c>
      <c r="J64" s="187"/>
      <c r="K64" s="187"/>
      <c r="L64" s="192" t="s">
        <v>66</v>
      </c>
      <c r="M64" s="188" t="s">
        <v>1067</v>
      </c>
      <c r="N64" s="188" t="s">
        <v>1067</v>
      </c>
      <c r="O64" s="189" t="s">
        <v>1068</v>
      </c>
      <c r="P64" s="189" t="s">
        <v>46</v>
      </c>
      <c r="Q64" s="189" t="s">
        <v>774</v>
      </c>
      <c r="R64" s="189" t="s">
        <v>775</v>
      </c>
      <c r="S64" s="189" t="str">
        <f aca="false">IF('database (3)'!$Q64="Successfull","-","")</f>
        <v/>
      </c>
      <c r="T64" s="189" t="s">
        <v>1069</v>
      </c>
      <c r="U64" s="189" t="s">
        <v>1114</v>
      </c>
      <c r="V64" s="190"/>
      <c r="W64" s="187" t="s">
        <v>63</v>
      </c>
      <c r="X64" s="189" t="s">
        <v>63</v>
      </c>
      <c r="Y64" s="189" t="s">
        <v>63</v>
      </c>
      <c r="Z64" s="189" t="s">
        <v>63</v>
      </c>
      <c r="AA64" s="189" t="s">
        <v>63</v>
      </c>
      <c r="AB64" s="189" t="s">
        <v>96</v>
      </c>
      <c r="AC64" s="189" t="str">
        <f aca="false">IF('database (3)'!$AB64="No","N/A","")</f>
        <v>N/A</v>
      </c>
      <c r="AD64" s="189" t="str">
        <f aca="false">IF('database (3)'!$AB64="No","N/A","")</f>
        <v>N/A</v>
      </c>
      <c r="AE64" s="189" t="str">
        <f aca="false">IF('database (3)'!$AB64="No","N/A","")</f>
        <v>N/A</v>
      </c>
      <c r="AF64" s="189" t="str">
        <f aca="false">IF('database (3)'!$AB64="No","N/A","")</f>
        <v>N/A</v>
      </c>
      <c r="AG64" s="189" t="str">
        <f aca="false">IF('database (3)'!$AB64="No","N/A","")</f>
        <v>N/A</v>
      </c>
      <c r="AH64" s="189" t="str">
        <f aca="false">IF(OR('database (3)'!$T64="Orbital probe",'database (3)'!$T64="Crew orbiter",'database (3)'!$T64="Crew orbiter (U)"),"N/A","")</f>
        <v>N/A</v>
      </c>
      <c r="AI64" s="189" t="str">
        <f aca="false">IF(OR('database (3)'!$T64="Orbital probe",'database (3)'!$T64="Crew orbiter",'database (3)'!$T64="Crew orbiter (U)"),"N/A","")</f>
        <v>N/A</v>
      </c>
      <c r="AJ64" s="189" t="str">
        <f aca="false">IF(OR('database (3)'!$T64="Orbital probe",'database (3)'!$T64="Crew orbiter",'database (3)'!$T64="Crew orbiter (U)"),"N/A","")</f>
        <v>N/A</v>
      </c>
      <c r="AK64" s="189" t="s">
        <v>53</v>
      </c>
      <c r="AL64" s="189" t="s">
        <v>63</v>
      </c>
      <c r="AM64" s="189" t="s">
        <v>63</v>
      </c>
      <c r="AN64" s="187" t="n">
        <v>24875</v>
      </c>
      <c r="AO64" s="189" t="str">
        <f aca="false">IF(AND('database (3)'!$AK64="Moon crash",'database (3)'!$Q64="Successful"),"","N/A")</f>
        <v>N/A</v>
      </c>
      <c r="AP64" s="189" t="str">
        <f aca="false">IF(AND('database (3)'!$AK64="Moon crash",'database (3)'!$Q64="Successful"),"","N/A")</f>
        <v>N/A</v>
      </c>
      <c r="AQ64" s="189" t="s">
        <v>1079</v>
      </c>
      <c r="AR64" s="189"/>
      <c r="AS64" s="185"/>
      <c r="AT64" s="185"/>
      <c r="AU64" s="185"/>
      <c r="AV64" s="185"/>
      <c r="AW64" s="185"/>
      <c r="AX64" s="185"/>
      <c r="AY64" s="185"/>
      <c r="AZ64" s="185"/>
      <c r="BA64" s="185"/>
      <c r="BB64" s="185"/>
      <c r="BC64" s="185"/>
      <c r="BD64" s="185"/>
      <c r="BE64" s="185"/>
      <c r="BF64" s="185"/>
      <c r="BG64" s="185"/>
      <c r="BH64" s="185"/>
      <c r="BI64" s="185"/>
      <c r="BJ64" s="185"/>
      <c r="BK64" s="185"/>
      <c r="BL64" s="185"/>
    </row>
    <row r="65" customFormat="false" ht="14.25" hidden="false" customHeight="true" outlineLevel="0" collapsed="false">
      <c r="A65" s="185" t="s">
        <v>1115</v>
      </c>
      <c r="B65" s="185" t="s">
        <v>1115</v>
      </c>
      <c r="C65" s="185" t="s">
        <v>195</v>
      </c>
      <c r="D65" s="185"/>
      <c r="E65" s="185"/>
      <c r="F65" s="185" t="s">
        <v>46</v>
      </c>
      <c r="G65" s="187" t="n">
        <v>24899</v>
      </c>
      <c r="H65" s="187"/>
      <c r="I65" s="187"/>
      <c r="J65" s="187"/>
      <c r="K65" s="187"/>
      <c r="L65" s="192" t="s">
        <v>66</v>
      </c>
      <c r="M65" s="188"/>
      <c r="N65" s="188"/>
      <c r="O65" s="189" t="s">
        <v>1089</v>
      </c>
      <c r="P65" s="189"/>
      <c r="Q65" s="189"/>
      <c r="R65" s="189"/>
      <c r="S65" s="189" t="str">
        <f aca="false">IF('database (3)'!$Q65="Successfull","-","")</f>
        <v/>
      </c>
      <c r="T65" s="189" t="s">
        <v>814</v>
      </c>
      <c r="U65" s="189"/>
      <c r="V65" s="190"/>
      <c r="W65" s="187"/>
      <c r="X65" s="189"/>
      <c r="Y65" s="189"/>
      <c r="Z65" s="189"/>
      <c r="AA65" s="189"/>
      <c r="AB65" s="189"/>
      <c r="AC65" s="189" t="str">
        <f aca="false">IF('database (3)'!$AB65="No","N/A","")</f>
        <v/>
      </c>
      <c r="AD65" s="189" t="str">
        <f aca="false">IF('database (3)'!$AB65="No","N/A","")</f>
        <v/>
      </c>
      <c r="AE65" s="189" t="str">
        <f aca="false">IF('database (3)'!$AB65="No","N/A","")</f>
        <v/>
      </c>
      <c r="AF65" s="189" t="str">
        <f aca="false">IF('database (3)'!$AB65="No","N/A","")</f>
        <v/>
      </c>
      <c r="AG65" s="189" t="str">
        <f aca="false">IF('database (3)'!$AB65="No","N/A","")</f>
        <v/>
      </c>
      <c r="AH65" s="189"/>
      <c r="AI65" s="189"/>
      <c r="AJ65" s="189"/>
      <c r="AK65" s="189"/>
      <c r="AL65" s="189"/>
      <c r="AM65" s="189"/>
      <c r="AN65" s="187"/>
      <c r="AO65" s="187"/>
      <c r="AP65" s="187"/>
      <c r="AQ65" s="189" t="s">
        <v>1071</v>
      </c>
      <c r="AR65" s="189"/>
      <c r="AS65" s="185"/>
      <c r="AT65" s="185"/>
      <c r="AU65" s="185"/>
      <c r="AV65" s="185"/>
      <c r="AW65" s="185"/>
      <c r="AX65" s="185"/>
      <c r="AY65" s="185"/>
      <c r="AZ65" s="185"/>
      <c r="BA65" s="185"/>
      <c r="BB65" s="185"/>
      <c r="BC65" s="185"/>
      <c r="BD65" s="185"/>
      <c r="BE65" s="185"/>
      <c r="BF65" s="185"/>
      <c r="BG65" s="185"/>
      <c r="BH65" s="185"/>
      <c r="BI65" s="185"/>
      <c r="BJ65" s="185"/>
      <c r="BK65" s="185"/>
      <c r="BL65" s="185"/>
    </row>
    <row r="66" customFormat="false" ht="14.25" hidden="false" customHeight="true" outlineLevel="0" collapsed="false">
      <c r="A66" s="185" t="s">
        <v>279</v>
      </c>
      <c r="B66" s="185" t="s">
        <v>279</v>
      </c>
      <c r="C66" s="185" t="s">
        <v>62</v>
      </c>
      <c r="D66" s="185" t="s">
        <v>280</v>
      </c>
      <c r="E66" s="185"/>
      <c r="F66" s="186" t="s">
        <v>279</v>
      </c>
      <c r="G66" s="187" t="n">
        <v>24935</v>
      </c>
      <c r="H66" s="187"/>
      <c r="I66" s="187"/>
      <c r="J66" s="187"/>
      <c r="K66" s="187"/>
      <c r="L66" s="192" t="s">
        <v>66</v>
      </c>
      <c r="M66" s="188"/>
      <c r="N66" s="188"/>
      <c r="O66" s="189" t="s">
        <v>1068</v>
      </c>
      <c r="P66" s="189"/>
      <c r="Q66" s="189" t="s">
        <v>784</v>
      </c>
      <c r="R66" s="189"/>
      <c r="S66" s="189" t="str">
        <f aca="false">IF('database (3)'!$Q66="Successfull","-","")</f>
        <v/>
      </c>
      <c r="T66" s="189" t="s">
        <v>1090</v>
      </c>
      <c r="U66" s="189"/>
      <c r="V66" s="190"/>
      <c r="W66" s="187"/>
      <c r="X66" s="189"/>
      <c r="Y66" s="189"/>
      <c r="Z66" s="189"/>
      <c r="AA66" s="189"/>
      <c r="AB66" s="189"/>
      <c r="AC66" s="189" t="str">
        <f aca="false">IF('database (3)'!$AB66="No","N/A","")</f>
        <v/>
      </c>
      <c r="AD66" s="189" t="str">
        <f aca="false">IF('database (3)'!$AB66="No","N/A","")</f>
        <v/>
      </c>
      <c r="AE66" s="189" t="str">
        <f aca="false">IF('database (3)'!$AB66="No","N/A","")</f>
        <v/>
      </c>
      <c r="AF66" s="189" t="str">
        <f aca="false">IF('database (3)'!$AB66="No","N/A","")</f>
        <v/>
      </c>
      <c r="AG66" s="189" t="str">
        <f aca="false">IF('database (3)'!$AB66="No","N/A","")</f>
        <v/>
      </c>
      <c r="AH66" s="189"/>
      <c r="AI66" s="189"/>
      <c r="AJ66" s="189"/>
      <c r="AK66" s="189"/>
      <c r="AL66" s="189"/>
      <c r="AM66" s="189"/>
      <c r="AN66" s="187"/>
      <c r="AO66" s="187"/>
      <c r="AP66" s="187"/>
      <c r="AQ66" s="189" t="s">
        <v>1071</v>
      </c>
      <c r="AR66" s="189"/>
      <c r="AS66" s="185"/>
      <c r="AT66" s="185"/>
      <c r="AU66" s="185"/>
      <c r="AV66" s="185"/>
      <c r="AW66" s="185"/>
      <c r="AX66" s="185"/>
      <c r="AY66" s="185"/>
      <c r="AZ66" s="185"/>
      <c r="BA66" s="185"/>
      <c r="BB66" s="185"/>
      <c r="BC66" s="185"/>
      <c r="BD66" s="185"/>
      <c r="BE66" s="185"/>
      <c r="BF66" s="185"/>
      <c r="BG66" s="185"/>
      <c r="BH66" s="185"/>
      <c r="BI66" s="185"/>
      <c r="BJ66" s="185"/>
      <c r="BK66" s="185"/>
      <c r="BL66" s="185"/>
    </row>
    <row r="67" customFormat="false" ht="14.25" hidden="false" customHeight="true" outlineLevel="0" collapsed="false">
      <c r="A67" s="185" t="s">
        <v>281</v>
      </c>
      <c r="B67" s="185" t="s">
        <v>281</v>
      </c>
      <c r="C67" s="185" t="s">
        <v>195</v>
      </c>
      <c r="D67" s="185" t="s">
        <v>63</v>
      </c>
      <c r="E67" s="185"/>
      <c r="F67" s="185" t="s">
        <v>46</v>
      </c>
      <c r="G67" s="187" t="n">
        <v>24950</v>
      </c>
      <c r="H67" s="187" t="s">
        <v>282</v>
      </c>
      <c r="I67" s="187" t="s">
        <v>1074</v>
      </c>
      <c r="J67" s="187"/>
      <c r="K67" s="187"/>
      <c r="L67" s="192" t="s">
        <v>66</v>
      </c>
      <c r="M67" s="188" t="s">
        <v>1109</v>
      </c>
      <c r="N67" s="188" t="s">
        <v>1109</v>
      </c>
      <c r="O67" s="189" t="s">
        <v>1089</v>
      </c>
      <c r="P67" s="189"/>
      <c r="Q67" s="189" t="s">
        <v>774</v>
      </c>
      <c r="R67" s="189" t="s">
        <v>775</v>
      </c>
      <c r="S67" s="189" t="str">
        <f aca="false">IF('database (3)'!$Q67="Successfull","-","")</f>
        <v/>
      </c>
      <c r="T67" s="189" t="s">
        <v>814</v>
      </c>
      <c r="U67" s="189" t="s">
        <v>1112</v>
      </c>
      <c r="V67" s="190"/>
      <c r="W67" s="187" t="s">
        <v>63</v>
      </c>
      <c r="X67" s="189" t="s">
        <v>63</v>
      </c>
      <c r="Y67" s="189" t="s">
        <v>63</v>
      </c>
      <c r="Z67" s="189" t="s">
        <v>63</v>
      </c>
      <c r="AA67" s="189" t="s">
        <v>63</v>
      </c>
      <c r="AB67" s="189" t="s">
        <v>96</v>
      </c>
      <c r="AC67" s="189" t="str">
        <f aca="false">IF('database (3)'!$AB67="No","N/A","")</f>
        <v>N/A</v>
      </c>
      <c r="AD67" s="189" t="str">
        <f aca="false">IF('database (3)'!$AB67="No","N/A","")</f>
        <v>N/A</v>
      </c>
      <c r="AE67" s="189" t="str">
        <f aca="false">IF('database (3)'!$AB67="No","N/A","")</f>
        <v>N/A</v>
      </c>
      <c r="AF67" s="189" t="str">
        <f aca="false">IF('database (3)'!$AB67="No","N/A","")</f>
        <v>N/A</v>
      </c>
      <c r="AG67" s="189" t="str">
        <f aca="false">IF('database (3)'!$AB67="No","N/A","")</f>
        <v>N/A</v>
      </c>
      <c r="AH67" s="189" t="str">
        <f aca="false">IF(OR('database (3)'!$T67="Orbital probe",'database (3)'!$T67="Crew orbiter",'database (3)'!$T67="Crew orbiter (U)"),"N/A","")</f>
        <v>N/A</v>
      </c>
      <c r="AI67" s="189" t="str">
        <f aca="false">IF(OR('database (3)'!$T67="Orbital probe",'database (3)'!$T67="Crew orbiter",'database (3)'!$T67="Crew orbiter (U)"),"N/A","")</f>
        <v>N/A</v>
      </c>
      <c r="AJ67" s="189" t="str">
        <f aca="false">IF(OR('database (3)'!$T67="Orbital probe",'database (3)'!$T67="Crew orbiter",'database (3)'!$T67="Crew orbiter (U)"),"N/A","")</f>
        <v>N/A</v>
      </c>
      <c r="AK67" s="189" t="s">
        <v>981</v>
      </c>
      <c r="AL67" s="189" t="s">
        <v>63</v>
      </c>
      <c r="AM67" s="189" t="s">
        <v>63</v>
      </c>
      <c r="AN67" s="187" t="n">
        <v>24950</v>
      </c>
      <c r="AO67" s="189" t="str">
        <f aca="false">IF(AND('database (3)'!$AK67="Moon crash",'database (3)'!$Q67="Successful"),"","N/A")</f>
        <v>N/A</v>
      </c>
      <c r="AP67" s="189" t="str">
        <f aca="false">IF(AND('database (3)'!$AK67="Moon crash",'database (3)'!$Q67="Successful"),"","N/A")</f>
        <v>N/A</v>
      </c>
      <c r="AQ67" s="189" t="s">
        <v>1079</v>
      </c>
      <c r="AR67" s="189"/>
      <c r="AS67" s="185"/>
      <c r="AT67" s="185"/>
      <c r="AU67" s="185"/>
      <c r="AV67" s="185"/>
      <c r="AW67" s="185"/>
      <c r="AX67" s="185"/>
      <c r="AY67" s="185"/>
      <c r="AZ67" s="185"/>
      <c r="BA67" s="185"/>
      <c r="BB67" s="185"/>
      <c r="BC67" s="185"/>
      <c r="BD67" s="185"/>
      <c r="BE67" s="185"/>
      <c r="BF67" s="185"/>
      <c r="BG67" s="185"/>
      <c r="BH67" s="185"/>
      <c r="BI67" s="185"/>
      <c r="BJ67" s="185"/>
      <c r="BK67" s="185"/>
      <c r="BL67" s="185"/>
    </row>
    <row r="68" customFormat="false" ht="14.25" hidden="false" customHeight="true" outlineLevel="0" collapsed="false">
      <c r="A68" s="185" t="s">
        <v>285</v>
      </c>
      <c r="B68" s="185" t="s">
        <v>285</v>
      </c>
      <c r="C68" s="185" t="s">
        <v>195</v>
      </c>
      <c r="D68" s="185"/>
      <c r="E68" s="185"/>
      <c r="F68" s="186" t="s">
        <v>285</v>
      </c>
      <c r="G68" s="187" t="n">
        <v>25096</v>
      </c>
      <c r="H68" s="187"/>
      <c r="I68" s="187"/>
      <c r="J68" s="187"/>
      <c r="K68" s="187"/>
      <c r="L68" s="192" t="s">
        <v>66</v>
      </c>
      <c r="M68" s="188"/>
      <c r="N68" s="188"/>
      <c r="O68" s="189" t="s">
        <v>1089</v>
      </c>
      <c r="P68" s="189"/>
      <c r="Q68" s="189" t="s">
        <v>784</v>
      </c>
      <c r="R68" s="189" t="s">
        <v>288</v>
      </c>
      <c r="S68" s="189" t="str">
        <f aca="false">IF('database (3)'!$Q68="Successfull","-","")</f>
        <v/>
      </c>
      <c r="T68" s="189" t="s">
        <v>1093</v>
      </c>
      <c r="U68" s="189"/>
      <c r="V68" s="190"/>
      <c r="W68" s="187"/>
      <c r="X68" s="189"/>
      <c r="Y68" s="189"/>
      <c r="Z68" s="189"/>
      <c r="AA68" s="189"/>
      <c r="AB68" s="189"/>
      <c r="AC68" s="189" t="str">
        <f aca="false">IF('database (3)'!$AB68="No","N/A","")</f>
        <v/>
      </c>
      <c r="AD68" s="189" t="str">
        <f aca="false">IF('database (3)'!$AB68="No","N/A","")</f>
        <v/>
      </c>
      <c r="AE68" s="189" t="str">
        <f aca="false">IF('database (3)'!$AB68="No","N/A","")</f>
        <v/>
      </c>
      <c r="AF68" s="189" t="str">
        <f aca="false">IF('database (3)'!$AB68="No","N/A","")</f>
        <v/>
      </c>
      <c r="AG68" s="189" t="str">
        <f aca="false">IF('database (3)'!$AB68="No","N/A","")</f>
        <v/>
      </c>
      <c r="AH68" s="189"/>
      <c r="AI68" s="189"/>
      <c r="AJ68" s="189"/>
      <c r="AK68" s="189"/>
      <c r="AL68" s="189"/>
      <c r="AM68" s="189"/>
      <c r="AN68" s="187"/>
      <c r="AO68" s="187"/>
      <c r="AP68" s="187"/>
      <c r="AQ68" s="189" t="s">
        <v>1071</v>
      </c>
      <c r="AR68" s="189"/>
      <c r="AS68" s="185"/>
      <c r="AT68" s="185"/>
      <c r="AU68" s="185"/>
      <c r="AV68" s="185"/>
      <c r="AW68" s="185"/>
      <c r="AX68" s="185"/>
      <c r="AY68" s="185"/>
      <c r="AZ68" s="185"/>
      <c r="BA68" s="185"/>
      <c r="BB68" s="185"/>
      <c r="BC68" s="185"/>
      <c r="BD68" s="185"/>
      <c r="BE68" s="185"/>
      <c r="BF68" s="185"/>
      <c r="BG68" s="185"/>
      <c r="BH68" s="185"/>
      <c r="BI68" s="185"/>
      <c r="BJ68" s="185"/>
      <c r="BK68" s="185"/>
      <c r="BL68" s="185"/>
    </row>
    <row r="69" customFormat="false" ht="14.25" hidden="false" customHeight="true" outlineLevel="0" collapsed="false">
      <c r="A69" s="185" t="s">
        <v>290</v>
      </c>
      <c r="B69" s="185" t="s">
        <v>290</v>
      </c>
      <c r="C69" s="185" t="s">
        <v>195</v>
      </c>
      <c r="D69" s="185"/>
      <c r="E69" s="185"/>
      <c r="F69" s="186" t="s">
        <v>290</v>
      </c>
      <c r="G69" s="187" t="n">
        <v>25152</v>
      </c>
      <c r="H69" s="187"/>
      <c r="I69" s="187"/>
      <c r="J69" s="187"/>
      <c r="K69" s="187"/>
      <c r="L69" s="192" t="s">
        <v>66</v>
      </c>
      <c r="M69" s="188"/>
      <c r="N69" s="188"/>
      <c r="O69" s="189" t="s">
        <v>1089</v>
      </c>
      <c r="P69" s="189"/>
      <c r="Q69" s="189" t="s">
        <v>90</v>
      </c>
      <c r="R69" s="189" t="s">
        <v>292</v>
      </c>
      <c r="S69" s="189" t="str">
        <f aca="false">IF('database (3)'!$Q69="Successfull","-","")</f>
        <v/>
      </c>
      <c r="T69" s="189" t="s">
        <v>1093</v>
      </c>
      <c r="U69" s="189"/>
      <c r="V69" s="190"/>
      <c r="W69" s="187"/>
      <c r="X69" s="189"/>
      <c r="Y69" s="189"/>
      <c r="Z69" s="189"/>
      <c r="AA69" s="189"/>
      <c r="AB69" s="189"/>
      <c r="AC69" s="189" t="str">
        <f aca="false">IF('database (3)'!$AB69="No","N/A","")</f>
        <v/>
      </c>
      <c r="AD69" s="189" t="str">
        <f aca="false">IF('database (3)'!$AB69="No","N/A","")</f>
        <v/>
      </c>
      <c r="AE69" s="189" t="str">
        <f aca="false">IF('database (3)'!$AB69="No","N/A","")</f>
        <v/>
      </c>
      <c r="AF69" s="189" t="str">
        <f aca="false">IF('database (3)'!$AB69="No","N/A","")</f>
        <v/>
      </c>
      <c r="AG69" s="189" t="str">
        <f aca="false">IF('database (3)'!$AB69="No","N/A","")</f>
        <v/>
      </c>
      <c r="AH69" s="189"/>
      <c r="AI69" s="189"/>
      <c r="AJ69" s="189"/>
      <c r="AK69" s="189"/>
      <c r="AL69" s="189"/>
      <c r="AM69" s="189"/>
      <c r="AN69" s="187"/>
      <c r="AO69" s="187"/>
      <c r="AP69" s="187"/>
      <c r="AQ69" s="189" t="s">
        <v>1071</v>
      </c>
      <c r="AR69" s="189"/>
      <c r="AS69" s="185"/>
      <c r="AT69" s="185"/>
      <c r="AU69" s="185"/>
      <c r="AV69" s="185"/>
      <c r="AW69" s="185"/>
      <c r="AX69" s="185"/>
      <c r="AY69" s="185"/>
      <c r="AZ69" s="185"/>
      <c r="BA69" s="185"/>
      <c r="BB69" s="185"/>
      <c r="BC69" s="185"/>
      <c r="BD69" s="185"/>
      <c r="BE69" s="185"/>
      <c r="BF69" s="185"/>
      <c r="BG69" s="185"/>
      <c r="BH69" s="185"/>
      <c r="BI69" s="185"/>
      <c r="BJ69" s="185"/>
      <c r="BK69" s="185"/>
      <c r="BL69" s="185"/>
    </row>
    <row r="70" customFormat="false" ht="14.25" hidden="false" customHeight="true" outlineLevel="0" collapsed="false">
      <c r="A70" s="185" t="s">
        <v>816</v>
      </c>
      <c r="B70" s="185" t="s">
        <v>294</v>
      </c>
      <c r="C70" s="185" t="s">
        <v>295</v>
      </c>
      <c r="D70" s="194" t="s">
        <v>296</v>
      </c>
      <c r="E70" s="185"/>
      <c r="F70" s="186" t="s">
        <v>294</v>
      </c>
      <c r="G70" s="187" t="n">
        <v>25193</v>
      </c>
      <c r="H70" s="187" t="s">
        <v>297</v>
      </c>
      <c r="I70" s="195" t="s">
        <v>49</v>
      </c>
      <c r="J70" s="187" t="s">
        <v>1116</v>
      </c>
      <c r="K70" s="187"/>
      <c r="L70" s="192" t="s">
        <v>51</v>
      </c>
      <c r="M70" s="188" t="s">
        <v>1117</v>
      </c>
      <c r="N70" s="188" t="s">
        <v>1117</v>
      </c>
      <c r="O70" s="189" t="s">
        <v>1068</v>
      </c>
      <c r="P70" s="189" t="s">
        <v>819</v>
      </c>
      <c r="Q70" s="185" t="s">
        <v>784</v>
      </c>
      <c r="R70" s="189" t="s">
        <v>1118</v>
      </c>
      <c r="S70" s="189" t="str">
        <f aca="false">IF('database (3)'!$Q70="Successfull","-","")</f>
        <v/>
      </c>
      <c r="T70" s="189" t="s">
        <v>818</v>
      </c>
      <c r="U70" s="189" t="s">
        <v>1119</v>
      </c>
      <c r="V70" s="196" t="s">
        <v>1120</v>
      </c>
      <c r="W70" s="187" t="n">
        <v>25196</v>
      </c>
      <c r="X70" s="189" t="s">
        <v>55</v>
      </c>
      <c r="Y70" s="189" t="n">
        <v>112.3</v>
      </c>
      <c r="Z70" s="189" t="n">
        <v>110.4</v>
      </c>
      <c r="AA70" s="189" t="n">
        <v>12</v>
      </c>
      <c r="AB70" s="189" t="s">
        <v>96</v>
      </c>
      <c r="AC70" s="189" t="str">
        <f aca="false">IF('database (3)'!$AB70="No","N/A","")</f>
        <v>N/A</v>
      </c>
      <c r="AD70" s="189" t="str">
        <f aca="false">IF('database (3)'!$AB70="No","N/A","")</f>
        <v>N/A</v>
      </c>
      <c r="AE70" s="189" t="str">
        <f aca="false">IF('database (3)'!$AB70="No","N/A","")</f>
        <v>N/A</v>
      </c>
      <c r="AF70" s="189" t="str">
        <f aca="false">IF('database (3)'!$AB70="No","N/A","")</f>
        <v>N/A</v>
      </c>
      <c r="AG70" s="189" t="str">
        <f aca="false">IF('database (3)'!$AB70="No","N/A","")</f>
        <v>N/A</v>
      </c>
      <c r="AH70" s="189" t="str">
        <f aca="false">IF(OR('database (3)'!$T70="Orbital probe",'database (3)'!$T70="Crew orbiter",'database (3)'!$T70="Crew orbiter (U)"),"N/A","")</f>
        <v>N/A</v>
      </c>
      <c r="AI70" s="189" t="str">
        <f aca="false">IF(OR('database (3)'!$T70="Orbital probe",'database (3)'!$T70="Crew orbiter",'database (3)'!$T70="Crew orbiter (U)"),"N/A","")</f>
        <v>N/A</v>
      </c>
      <c r="AJ70" s="189" t="str">
        <f aca="false">IF(OR('database (3)'!$T70="Orbital probe",'database (3)'!$T70="Crew orbiter",'database (3)'!$T70="Crew orbiter (U)"),"N/A","")</f>
        <v>N/A</v>
      </c>
      <c r="AK70" s="189" t="s">
        <v>981</v>
      </c>
      <c r="AL70" s="189" t="s">
        <v>303</v>
      </c>
      <c r="AM70" s="189" t="s">
        <v>1103</v>
      </c>
      <c r="AN70" s="187" t="n">
        <v>25199</v>
      </c>
      <c r="AO70" s="189" t="str">
        <f aca="false">IF(AND('database (3)'!$AK70="Moon crash",'database (3)'!$Q70="Successful"),"","N/A")</f>
        <v>N/A</v>
      </c>
      <c r="AP70" s="189" t="str">
        <f aca="false">IF(AND('database (3)'!$AK70="Moon crash",'database (3)'!$Q70="Successful"),"","N/A")</f>
        <v>N/A</v>
      </c>
      <c r="AQ70" s="189" t="s">
        <v>1079</v>
      </c>
      <c r="AR70" s="189" t="s">
        <v>812</v>
      </c>
      <c r="AS70" s="185"/>
      <c r="AT70" s="185"/>
      <c r="AU70" s="185"/>
      <c r="AV70" s="185"/>
      <c r="AW70" s="185"/>
      <c r="AX70" s="185"/>
      <c r="AY70" s="185"/>
      <c r="AZ70" s="185"/>
      <c r="BA70" s="185"/>
      <c r="BB70" s="185"/>
      <c r="BC70" s="185"/>
      <c r="BD70" s="185"/>
      <c r="BE70" s="185"/>
      <c r="BF70" s="185"/>
      <c r="BG70" s="185"/>
      <c r="BH70" s="185"/>
      <c r="BI70" s="185"/>
      <c r="BJ70" s="185"/>
      <c r="BK70" s="185"/>
      <c r="BL70" s="185"/>
    </row>
    <row r="71" customFormat="false" ht="14.25" hidden="false" customHeight="true" outlineLevel="0" collapsed="false">
      <c r="A71" s="185" t="s">
        <v>305</v>
      </c>
      <c r="B71" s="185" t="s">
        <v>305</v>
      </c>
      <c r="C71" s="185" t="s">
        <v>195</v>
      </c>
      <c r="D71" s="185" t="s">
        <v>63</v>
      </c>
      <c r="E71" s="185"/>
      <c r="F71" s="189" t="s">
        <v>46</v>
      </c>
      <c r="G71" s="187" t="n">
        <v>25223</v>
      </c>
      <c r="H71" s="187" t="s">
        <v>282</v>
      </c>
      <c r="I71" s="187" t="s">
        <v>1074</v>
      </c>
      <c r="J71" s="187"/>
      <c r="K71" s="187"/>
      <c r="L71" s="192" t="s">
        <v>66</v>
      </c>
      <c r="M71" s="188" t="s">
        <v>1109</v>
      </c>
      <c r="N71" s="188" t="s">
        <v>1109</v>
      </c>
      <c r="O71" s="189" t="s">
        <v>1089</v>
      </c>
      <c r="P71" s="189" t="s">
        <v>46</v>
      </c>
      <c r="Q71" s="189" t="s">
        <v>774</v>
      </c>
      <c r="R71" s="189" t="s">
        <v>775</v>
      </c>
      <c r="S71" s="189" t="str">
        <f aca="false">IF('database (3)'!$Q71="Successfull","-","")</f>
        <v/>
      </c>
      <c r="T71" s="189" t="s">
        <v>814</v>
      </c>
      <c r="U71" s="189" t="s">
        <v>1112</v>
      </c>
      <c r="V71" s="190"/>
      <c r="W71" s="187" t="s">
        <v>63</v>
      </c>
      <c r="X71" s="189" t="s">
        <v>63</v>
      </c>
      <c r="Y71" s="189" t="s">
        <v>63</v>
      </c>
      <c r="Z71" s="189" t="s">
        <v>63</v>
      </c>
      <c r="AA71" s="189" t="s">
        <v>63</v>
      </c>
      <c r="AB71" s="189" t="s">
        <v>96</v>
      </c>
      <c r="AC71" s="189" t="str">
        <f aca="false">IF('database (3)'!$AB71="No","N/A","")</f>
        <v>N/A</v>
      </c>
      <c r="AD71" s="189" t="str">
        <f aca="false">IF('database (3)'!$AB71="No","N/A","")</f>
        <v>N/A</v>
      </c>
      <c r="AE71" s="189" t="str">
        <f aca="false">IF('database (3)'!$AB71="No","N/A","")</f>
        <v>N/A</v>
      </c>
      <c r="AF71" s="189" t="str">
        <f aca="false">IF('database (3)'!$AB71="No","N/A","")</f>
        <v>N/A</v>
      </c>
      <c r="AG71" s="189" t="str">
        <f aca="false">IF('database (3)'!$AB71="No","N/A","")</f>
        <v>N/A</v>
      </c>
      <c r="AH71" s="189" t="str">
        <f aca="false">IF(OR('database (3)'!$T71="Orbital probe",'database (3)'!$T71="Crew orbiter",'database (3)'!$T71="Crew orbiter (U)"),"N/A","")</f>
        <v>N/A</v>
      </c>
      <c r="AI71" s="189" t="str">
        <f aca="false">IF(OR('database (3)'!$T71="Orbital probe",'database (3)'!$T71="Crew orbiter",'database (3)'!$T71="Crew orbiter (U)"),"N/A","")</f>
        <v>N/A</v>
      </c>
      <c r="AJ71" s="189" t="str">
        <f aca="false">IF(OR('database (3)'!$T71="Orbital probe",'database (3)'!$T71="Crew orbiter",'database (3)'!$T71="Crew orbiter (U)"),"N/A","")</f>
        <v>N/A</v>
      </c>
      <c r="AK71" s="189" t="s">
        <v>981</v>
      </c>
      <c r="AL71" s="189" t="s">
        <v>63</v>
      </c>
      <c r="AM71" s="189" t="s">
        <v>63</v>
      </c>
      <c r="AN71" s="187" t="n">
        <v>25223</v>
      </c>
      <c r="AO71" s="189" t="str">
        <f aca="false">IF(AND('database (3)'!$AK71="Moon crash",'database (3)'!$Q71="Successful"),"","N/A")</f>
        <v>N/A</v>
      </c>
      <c r="AP71" s="189" t="str">
        <f aca="false">IF(AND('database (3)'!$AK71="Moon crash",'database (3)'!$Q71="Successful"),"","N/A")</f>
        <v>N/A</v>
      </c>
      <c r="AQ71" s="189" t="s">
        <v>1079</v>
      </c>
      <c r="AR71" s="189"/>
      <c r="AS71" s="185"/>
      <c r="AT71" s="185"/>
      <c r="AU71" s="185"/>
      <c r="AV71" s="185"/>
      <c r="AW71" s="185"/>
      <c r="AX71" s="185"/>
      <c r="AY71" s="185"/>
      <c r="AZ71" s="185"/>
      <c r="BA71" s="185"/>
      <c r="BB71" s="185"/>
      <c r="BC71" s="185"/>
      <c r="BD71" s="185"/>
      <c r="BE71" s="185"/>
      <c r="BF71" s="185"/>
      <c r="BG71" s="185"/>
      <c r="BH71" s="185"/>
      <c r="BI71" s="185"/>
      <c r="BJ71" s="185"/>
      <c r="BK71" s="185"/>
      <c r="BL71" s="185"/>
    </row>
    <row r="72" customFormat="false" ht="14.25" hidden="false" customHeight="true" outlineLevel="0" collapsed="false">
      <c r="A72" s="185" t="s">
        <v>306</v>
      </c>
      <c r="B72" s="185" t="s">
        <v>306</v>
      </c>
      <c r="C72" s="185" t="s">
        <v>62</v>
      </c>
      <c r="D72" s="185" t="s">
        <v>63</v>
      </c>
      <c r="E72" s="185"/>
      <c r="F72" s="186" t="s">
        <v>1073</v>
      </c>
      <c r="G72" s="187" t="n">
        <v>25253</v>
      </c>
      <c r="H72" s="187" t="s">
        <v>282</v>
      </c>
      <c r="I72" s="187" t="s">
        <v>1074</v>
      </c>
      <c r="J72" s="187"/>
      <c r="K72" s="187"/>
      <c r="L72" s="192" t="s">
        <v>66</v>
      </c>
      <c r="M72" s="188" t="s">
        <v>1067</v>
      </c>
      <c r="N72" s="188" t="s">
        <v>1067</v>
      </c>
      <c r="O72" s="189" t="s">
        <v>1100</v>
      </c>
      <c r="P72" s="189" t="s">
        <v>46</v>
      </c>
      <c r="Q72" s="189" t="s">
        <v>774</v>
      </c>
      <c r="R72" s="189" t="s">
        <v>775</v>
      </c>
      <c r="S72" s="189" t="str">
        <f aca="false">IF('database (3)'!$Q72="Successfull","-","")</f>
        <v/>
      </c>
      <c r="T72" s="189" t="s">
        <v>795</v>
      </c>
      <c r="U72" s="189" t="s">
        <v>1121</v>
      </c>
      <c r="V72" s="190"/>
      <c r="W72" s="187" t="s">
        <v>63</v>
      </c>
      <c r="X72" s="189" t="s">
        <v>63</v>
      </c>
      <c r="Y72" s="189" t="s">
        <v>63</v>
      </c>
      <c r="Z72" s="189" t="s">
        <v>63</v>
      </c>
      <c r="AA72" s="189" t="s">
        <v>63</v>
      </c>
      <c r="AB72" s="189" t="s">
        <v>96</v>
      </c>
      <c r="AC72" s="189" t="str">
        <f aca="false">IF('database (3)'!$AB72="No","N/A","")</f>
        <v>N/A</v>
      </c>
      <c r="AD72" s="189" t="str">
        <f aca="false">IF('database (3)'!$AB72="No","N/A","")</f>
        <v>N/A</v>
      </c>
      <c r="AE72" s="189" t="str">
        <f aca="false">IF('database (3)'!$AB72="No","N/A","")</f>
        <v>N/A</v>
      </c>
      <c r="AF72" s="189" t="str">
        <f aca="false">IF('database (3)'!$AB72="No","N/A","")</f>
        <v>N/A</v>
      </c>
      <c r="AG72" s="189" t="str">
        <f aca="false">IF('database (3)'!$AB72="No","N/A","")</f>
        <v>N/A</v>
      </c>
      <c r="AH72" s="189" t="str">
        <f aca="false">IF(OR('database (3)'!$T72="Orbital probe",'database (3)'!$T72="Crew orbiter",'database (3)'!$T72="Crew orbiter (U)"),"N/A","")</f>
        <v/>
      </c>
      <c r="AI72" s="189" t="str">
        <f aca="false">IF(OR('database (3)'!$T72="Orbital probe",'database (3)'!$T72="Crew orbiter",'database (3)'!$T72="Crew orbiter (U)"),"N/A","")</f>
        <v/>
      </c>
      <c r="AJ72" s="189" t="str">
        <f aca="false">IF(OR('database (3)'!$T72="Orbital probe",'database (3)'!$T72="Crew orbiter",'database (3)'!$T72="Crew orbiter (U)"),"N/A","")</f>
        <v/>
      </c>
      <c r="AK72" s="189" t="s">
        <v>1102</v>
      </c>
      <c r="AL72" s="189" t="s">
        <v>63</v>
      </c>
      <c r="AM72" s="189" t="s">
        <v>63</v>
      </c>
      <c r="AN72" s="187" t="n">
        <v>25253</v>
      </c>
      <c r="AO72" s="189" t="str">
        <f aca="false">IF(AND('database (3)'!$AK72="Moon crash",'database (3)'!$Q72="Successful"),"","N/A")</f>
        <v>N/A</v>
      </c>
      <c r="AP72" s="189" t="str">
        <f aca="false">IF(AND('database (3)'!$AK72="Moon crash",'database (3)'!$Q72="Successful"),"","N/A")</f>
        <v>N/A</v>
      </c>
      <c r="AQ72" s="189" t="s">
        <v>1079</v>
      </c>
      <c r="AR72" s="189"/>
      <c r="AS72" s="185"/>
      <c r="AT72" s="185"/>
      <c r="AU72" s="185"/>
      <c r="AV72" s="185"/>
      <c r="AW72" s="185"/>
      <c r="AX72" s="185"/>
      <c r="AY72" s="185"/>
      <c r="AZ72" s="185"/>
      <c r="BA72" s="185"/>
      <c r="BB72" s="185"/>
      <c r="BC72" s="185"/>
      <c r="BD72" s="185"/>
      <c r="BE72" s="185"/>
      <c r="BF72" s="185"/>
      <c r="BG72" s="185"/>
      <c r="BH72" s="185"/>
      <c r="BI72" s="185"/>
      <c r="BJ72" s="185"/>
      <c r="BK72" s="185"/>
      <c r="BL72" s="185"/>
    </row>
    <row r="73" customFormat="false" ht="14.25" hidden="false" customHeight="true" outlineLevel="0" collapsed="false">
      <c r="A73" s="185" t="s">
        <v>1122</v>
      </c>
      <c r="B73" s="185" t="s">
        <v>306</v>
      </c>
      <c r="C73" s="185" t="s">
        <v>62</v>
      </c>
      <c r="D73" s="185" t="s">
        <v>63</v>
      </c>
      <c r="E73" s="185"/>
      <c r="F73" s="186" t="s">
        <v>1073</v>
      </c>
      <c r="G73" s="187" t="n">
        <v>25253</v>
      </c>
      <c r="H73" s="187" t="s">
        <v>282</v>
      </c>
      <c r="I73" s="187" t="s">
        <v>1074</v>
      </c>
      <c r="J73" s="187"/>
      <c r="K73" s="187"/>
      <c r="L73" s="192" t="s">
        <v>66</v>
      </c>
      <c r="M73" s="188" t="s">
        <v>1067</v>
      </c>
      <c r="N73" s="188" t="s">
        <v>1067</v>
      </c>
      <c r="O73" s="189" t="s">
        <v>1123</v>
      </c>
      <c r="P73" s="189" t="s">
        <v>310</v>
      </c>
      <c r="Q73" s="189" t="s">
        <v>774</v>
      </c>
      <c r="R73" s="189" t="s">
        <v>775</v>
      </c>
      <c r="S73" s="189" t="str">
        <f aca="false">IF('database (3)'!$Q73="Successfull","-","")</f>
        <v/>
      </c>
      <c r="T73" s="189" t="s">
        <v>820</v>
      </c>
      <c r="U73" s="189" t="s">
        <v>1124</v>
      </c>
      <c r="V73" s="190"/>
      <c r="W73" s="187" t="s">
        <v>63</v>
      </c>
      <c r="X73" s="189" t="s">
        <v>63</v>
      </c>
      <c r="Y73" s="189" t="s">
        <v>63</v>
      </c>
      <c r="Z73" s="189" t="s">
        <v>63</v>
      </c>
      <c r="AA73" s="189" t="s">
        <v>63</v>
      </c>
      <c r="AB73" s="189" t="s">
        <v>96</v>
      </c>
      <c r="AC73" s="189" t="str">
        <f aca="false">IF('database (3)'!$AB73="No","N/A","")</f>
        <v>N/A</v>
      </c>
      <c r="AD73" s="189" t="str">
        <f aca="false">IF('database (3)'!$AB73="No","N/A","")</f>
        <v>N/A</v>
      </c>
      <c r="AE73" s="189" t="str">
        <f aca="false">IF('database (3)'!$AB73="No","N/A","")</f>
        <v>N/A</v>
      </c>
      <c r="AF73" s="189" t="str">
        <f aca="false">IF('database (3)'!$AB73="No","N/A","")</f>
        <v>N/A</v>
      </c>
      <c r="AG73" s="189" t="str">
        <f aca="false">IF('database (3)'!$AB73="No","N/A","")</f>
        <v>N/A</v>
      </c>
      <c r="AH73" s="189" t="str">
        <f aca="false">IF(OR('database (3)'!$T73="Orbital probe",'database (3)'!$T73="Crew orbiter",'database (3)'!$T73="Crew orbiter (U)"),"N/A","")</f>
        <v/>
      </c>
      <c r="AI73" s="189" t="str">
        <f aca="false">IF(OR('database (3)'!$T73="Orbital probe",'database (3)'!$T73="Crew orbiter",'database (3)'!$T73="Crew orbiter (U)"),"N/A","")</f>
        <v/>
      </c>
      <c r="AJ73" s="189" t="str">
        <f aca="false">IF(OR('database (3)'!$T73="Orbital probe",'database (3)'!$T73="Crew orbiter",'database (3)'!$T73="Crew orbiter (U)"),"N/A","")</f>
        <v/>
      </c>
      <c r="AK73" s="189" t="s">
        <v>1102</v>
      </c>
      <c r="AL73" s="189" t="s">
        <v>63</v>
      </c>
      <c r="AM73" s="189" t="s">
        <v>63</v>
      </c>
      <c r="AN73" s="187" t="n">
        <v>25253</v>
      </c>
      <c r="AO73" s="189" t="str">
        <f aca="false">IF(AND('database (3)'!$AK73="Moon crash",'database (3)'!$Q73="Successful"),"","N/A")</f>
        <v>N/A</v>
      </c>
      <c r="AP73" s="189" t="str">
        <f aca="false">IF(AND('database (3)'!$AK73="Moon crash",'database (3)'!$Q73="Successful"),"","N/A")</f>
        <v>N/A</v>
      </c>
      <c r="AQ73" s="189" t="s">
        <v>1079</v>
      </c>
      <c r="AR73" s="189"/>
      <c r="AS73" s="185"/>
      <c r="AT73" s="185"/>
      <c r="AU73" s="185"/>
      <c r="AV73" s="185"/>
      <c r="AW73" s="185"/>
      <c r="AX73" s="185"/>
      <c r="AY73" s="185"/>
      <c r="AZ73" s="185"/>
      <c r="BA73" s="185"/>
      <c r="BB73" s="185"/>
      <c r="BC73" s="185"/>
      <c r="BD73" s="185"/>
      <c r="BE73" s="185"/>
      <c r="BF73" s="185"/>
      <c r="BG73" s="185"/>
      <c r="BH73" s="185"/>
      <c r="BI73" s="185"/>
      <c r="BJ73" s="185"/>
      <c r="BK73" s="185"/>
      <c r="BL73" s="185"/>
    </row>
    <row r="74" customFormat="false" ht="14.25" hidden="false" customHeight="true" outlineLevel="0" collapsed="false">
      <c r="A74" s="185" t="s">
        <v>311</v>
      </c>
      <c r="B74" s="185" t="s">
        <v>311</v>
      </c>
      <c r="C74" s="185" t="s">
        <v>195</v>
      </c>
      <c r="D74" s="185" t="s">
        <v>63</v>
      </c>
      <c r="E74" s="185"/>
      <c r="F74" s="185" t="s">
        <v>46</v>
      </c>
      <c r="G74" s="187" t="n">
        <v>25255</v>
      </c>
      <c r="H74" s="187" t="s">
        <v>312</v>
      </c>
      <c r="I74" s="187" t="s">
        <v>1074</v>
      </c>
      <c r="J74" s="187"/>
      <c r="K74" s="187"/>
      <c r="L74" s="192" t="s">
        <v>66</v>
      </c>
      <c r="M74" s="188" t="s">
        <v>1067</v>
      </c>
      <c r="N74" s="188" t="s">
        <v>1067</v>
      </c>
      <c r="O74" s="189" t="s">
        <v>1068</v>
      </c>
      <c r="P74" s="189" t="s">
        <v>821</v>
      </c>
      <c r="Q74" s="189" t="s">
        <v>774</v>
      </c>
      <c r="R74" s="189" t="s">
        <v>775</v>
      </c>
      <c r="S74" s="189" t="str">
        <f aca="false">IF('database (3)'!$Q74="Successfull","-","")</f>
        <v/>
      </c>
      <c r="T74" s="189" t="s">
        <v>814</v>
      </c>
      <c r="U74" s="189" t="s">
        <v>1112</v>
      </c>
      <c r="V74" s="190"/>
      <c r="W74" s="187" t="s">
        <v>63</v>
      </c>
      <c r="X74" s="189" t="s">
        <v>63</v>
      </c>
      <c r="Y74" s="189" t="s">
        <v>63</v>
      </c>
      <c r="Z74" s="189" t="s">
        <v>63</v>
      </c>
      <c r="AA74" s="189" t="s">
        <v>63</v>
      </c>
      <c r="AB74" s="189" t="s">
        <v>96</v>
      </c>
      <c r="AC74" s="189" t="str">
        <f aca="false">IF('database (3)'!$AB74="No","N/A","")</f>
        <v>N/A</v>
      </c>
      <c r="AD74" s="189" t="str">
        <f aca="false">IF('database (3)'!$AB74="No","N/A","")</f>
        <v>N/A</v>
      </c>
      <c r="AE74" s="189" t="str">
        <f aca="false">IF('database (3)'!$AB74="No","N/A","")</f>
        <v>N/A</v>
      </c>
      <c r="AF74" s="189" t="str">
        <f aca="false">IF('database (3)'!$AB74="No","N/A","")</f>
        <v>N/A</v>
      </c>
      <c r="AG74" s="189" t="str">
        <f aca="false">IF('database (3)'!$AB74="No","N/A","")</f>
        <v>N/A</v>
      </c>
      <c r="AH74" s="189" t="str">
        <f aca="false">IF(OR('database (3)'!$T74="Orbital probe",'database (3)'!$T74="Crew orbiter",'database (3)'!$T74="Crew orbiter (U)"),"N/A","")</f>
        <v>N/A</v>
      </c>
      <c r="AI74" s="189" t="str">
        <f aca="false">IF(OR('database (3)'!$T74="Orbital probe",'database (3)'!$T74="Crew orbiter",'database (3)'!$T74="Crew orbiter (U)"),"N/A","")</f>
        <v>N/A</v>
      </c>
      <c r="AJ74" s="189" t="str">
        <f aca="false">IF(OR('database (3)'!$T74="Orbital probe",'database (3)'!$T74="Crew orbiter",'database (3)'!$T74="Crew orbiter (U)"),"N/A","")</f>
        <v>N/A</v>
      </c>
      <c r="AK74" s="189" t="s">
        <v>53</v>
      </c>
      <c r="AL74" s="189" t="s">
        <v>63</v>
      </c>
      <c r="AM74" s="189" t="s">
        <v>63</v>
      </c>
      <c r="AN74" s="187" t="n">
        <v>25255</v>
      </c>
      <c r="AO74" s="189" t="str">
        <f aca="false">IF(AND('database (3)'!$AK74="Moon crash",'database (3)'!$Q74="Successful"),"","N/A")</f>
        <v>N/A</v>
      </c>
      <c r="AP74" s="189" t="str">
        <f aca="false">IF(AND('database (3)'!$AK74="Moon crash",'database (3)'!$Q74="Successful"),"","N/A")</f>
        <v>N/A</v>
      </c>
      <c r="AQ74" s="189" t="s">
        <v>1079</v>
      </c>
      <c r="AR74" s="189"/>
      <c r="AS74" s="185"/>
      <c r="AT74" s="185"/>
      <c r="AU74" s="185"/>
      <c r="AV74" s="185"/>
      <c r="AW74" s="185"/>
      <c r="AX74" s="185"/>
      <c r="AY74" s="185"/>
      <c r="AZ74" s="185"/>
      <c r="BA74" s="185"/>
      <c r="BB74" s="185"/>
      <c r="BC74" s="185"/>
      <c r="BD74" s="185"/>
      <c r="BE74" s="185"/>
      <c r="BF74" s="185"/>
      <c r="BG74" s="185"/>
      <c r="BH74" s="185"/>
      <c r="BI74" s="185"/>
      <c r="BJ74" s="185"/>
      <c r="BK74" s="185"/>
      <c r="BL74" s="185"/>
    </row>
    <row r="75" customFormat="false" ht="14.25" hidden="false" customHeight="true" outlineLevel="0" collapsed="false">
      <c r="A75" s="185" t="s">
        <v>314</v>
      </c>
      <c r="B75" s="185" t="s">
        <v>314</v>
      </c>
      <c r="C75" s="185" t="s">
        <v>62</v>
      </c>
      <c r="D75" s="185" t="s">
        <v>63</v>
      </c>
      <c r="E75" s="185"/>
      <c r="F75" s="185" t="s">
        <v>46</v>
      </c>
      <c r="G75" s="187" t="n">
        <v>25308</v>
      </c>
      <c r="H75" s="187" t="s">
        <v>282</v>
      </c>
      <c r="I75" s="187" t="s">
        <v>1074</v>
      </c>
      <c r="J75" s="187"/>
      <c r="K75" s="187"/>
      <c r="L75" s="192" t="s">
        <v>66</v>
      </c>
      <c r="M75" s="188" t="s">
        <v>1067</v>
      </c>
      <c r="N75" s="188" t="s">
        <v>1067</v>
      </c>
      <c r="O75" s="189" t="s">
        <v>1100</v>
      </c>
      <c r="P75" s="189" t="s">
        <v>823</v>
      </c>
      <c r="Q75" s="189" t="s">
        <v>774</v>
      </c>
      <c r="R75" s="189" t="s">
        <v>775</v>
      </c>
      <c r="S75" s="189" t="str">
        <f aca="false">IF('database (3)'!$Q75="Successfull","-","")</f>
        <v/>
      </c>
      <c r="T75" s="189" t="s">
        <v>795</v>
      </c>
      <c r="U75" s="189" t="s">
        <v>1125</v>
      </c>
      <c r="V75" s="190" t="n">
        <v>1880</v>
      </c>
      <c r="W75" s="187" t="s">
        <v>63</v>
      </c>
      <c r="X75" s="189" t="s">
        <v>63</v>
      </c>
      <c r="Y75" s="189" t="s">
        <v>63</v>
      </c>
      <c r="Z75" s="189" t="s">
        <v>63</v>
      </c>
      <c r="AA75" s="189" t="s">
        <v>63</v>
      </c>
      <c r="AB75" s="189" t="s">
        <v>96</v>
      </c>
      <c r="AC75" s="189" t="str">
        <f aca="false">IF('database (3)'!$AB75="No","N/A","")</f>
        <v>N/A</v>
      </c>
      <c r="AD75" s="189" t="str">
        <f aca="false">IF('database (3)'!$AB75="No","N/A","")</f>
        <v>N/A</v>
      </c>
      <c r="AE75" s="189" t="str">
        <f aca="false">IF('database (3)'!$AB75="No","N/A","")</f>
        <v>N/A</v>
      </c>
      <c r="AF75" s="189" t="str">
        <f aca="false">IF('database (3)'!$AB75="No","N/A","")</f>
        <v>N/A</v>
      </c>
      <c r="AG75" s="189" t="str">
        <f aca="false">IF('database (3)'!$AB75="No","N/A","")</f>
        <v>N/A</v>
      </c>
      <c r="AH75" s="189" t="str">
        <f aca="false">IF(OR('database (3)'!$T75="Orbital probe",'database (3)'!$T75="Crew orbiter",'database (3)'!$T75="Crew orbiter (U)"),"N/A","")</f>
        <v/>
      </c>
      <c r="AI75" s="189" t="str">
        <f aca="false">IF(OR('database (3)'!$T75="Orbital probe",'database (3)'!$T75="Crew orbiter",'database (3)'!$T75="Crew orbiter (U)"),"N/A","")</f>
        <v/>
      </c>
      <c r="AJ75" s="189" t="str">
        <f aca="false">IF(OR('database (3)'!$T75="Orbital probe",'database (3)'!$T75="Crew orbiter",'database (3)'!$T75="Crew orbiter (U)"),"N/A","")</f>
        <v/>
      </c>
      <c r="AK75" s="189" t="s">
        <v>1102</v>
      </c>
      <c r="AL75" s="189" t="s">
        <v>63</v>
      </c>
      <c r="AM75" s="189" t="s">
        <v>63</v>
      </c>
      <c r="AN75" s="187" t="n">
        <v>25308</v>
      </c>
      <c r="AO75" s="189" t="str">
        <f aca="false">IF(AND('database (3)'!$AK75="Moon crash",'database (3)'!$Q75="Successful"),"","N/A")</f>
        <v>N/A</v>
      </c>
      <c r="AP75" s="189" t="str">
        <f aca="false">IF(AND('database (3)'!$AK75="Moon crash",'database (3)'!$Q75="Successful"),"","N/A")</f>
        <v>N/A</v>
      </c>
      <c r="AQ75" s="189" t="s">
        <v>1079</v>
      </c>
      <c r="AR75" s="189"/>
      <c r="AS75" s="185"/>
      <c r="AT75" s="185"/>
      <c r="AU75" s="185"/>
      <c r="AV75" s="185"/>
      <c r="AW75" s="185"/>
      <c r="AX75" s="185"/>
      <c r="AY75" s="185"/>
      <c r="AZ75" s="185"/>
      <c r="BA75" s="185"/>
      <c r="BB75" s="185"/>
      <c r="BC75" s="185"/>
      <c r="BD75" s="185"/>
      <c r="BE75" s="185"/>
      <c r="BF75" s="185"/>
      <c r="BG75" s="185"/>
      <c r="BH75" s="185"/>
      <c r="BI75" s="185"/>
      <c r="BJ75" s="185"/>
      <c r="BK75" s="185"/>
      <c r="BL75" s="185"/>
    </row>
    <row r="76" customFormat="false" ht="14.25" hidden="false" customHeight="true" outlineLevel="0" collapsed="false">
      <c r="A76" s="185" t="s">
        <v>1126</v>
      </c>
      <c r="B76" s="185" t="s">
        <v>314</v>
      </c>
      <c r="C76" s="185" t="s">
        <v>62</v>
      </c>
      <c r="D76" s="185" t="s">
        <v>63</v>
      </c>
      <c r="E76" s="185"/>
      <c r="F76" s="185" t="s">
        <v>46</v>
      </c>
      <c r="G76" s="187" t="n">
        <v>25308</v>
      </c>
      <c r="H76" s="187" t="s">
        <v>282</v>
      </c>
      <c r="I76" s="187" t="s">
        <v>1074</v>
      </c>
      <c r="J76" s="187"/>
      <c r="K76" s="187"/>
      <c r="L76" s="192" t="s">
        <v>66</v>
      </c>
      <c r="M76" s="188" t="s">
        <v>1067</v>
      </c>
      <c r="N76" s="188" t="s">
        <v>1067</v>
      </c>
      <c r="O76" s="189" t="s">
        <v>926</v>
      </c>
      <c r="P76" s="189" t="s">
        <v>46</v>
      </c>
      <c r="Q76" s="189" t="s">
        <v>774</v>
      </c>
      <c r="R76" s="189" t="s">
        <v>775</v>
      </c>
      <c r="S76" s="189" t="str">
        <f aca="false">IF('database (3)'!$Q76="Successfull","-","")</f>
        <v/>
      </c>
      <c r="T76" s="189" t="s">
        <v>885</v>
      </c>
      <c r="U76" s="185" t="s">
        <v>1127</v>
      </c>
      <c r="V76" s="191"/>
      <c r="W76" s="187" t="s">
        <v>63</v>
      </c>
      <c r="X76" s="189" t="s">
        <v>63</v>
      </c>
      <c r="Y76" s="189" t="s">
        <v>63</v>
      </c>
      <c r="Z76" s="189" t="s">
        <v>63</v>
      </c>
      <c r="AA76" s="189" t="s">
        <v>63</v>
      </c>
      <c r="AB76" s="189" t="s">
        <v>96</v>
      </c>
      <c r="AC76" s="189" t="str">
        <f aca="false">IF('database (3)'!$AB76="No","N/A","")</f>
        <v>N/A</v>
      </c>
      <c r="AD76" s="189" t="str">
        <f aca="false">IF('database (3)'!$AB76="No","N/A","")</f>
        <v>N/A</v>
      </c>
      <c r="AE76" s="189" t="str">
        <f aca="false">IF('database (3)'!$AB76="No","N/A","")</f>
        <v>N/A</v>
      </c>
      <c r="AF76" s="189" t="str">
        <f aca="false">IF('database (3)'!$AB76="No","N/A","")</f>
        <v>N/A</v>
      </c>
      <c r="AG76" s="189" t="str">
        <f aca="false">IF('database (3)'!$AB76="No","N/A","")</f>
        <v>N/A</v>
      </c>
      <c r="AH76" s="189" t="str">
        <f aca="false">IF(OR('database (3)'!$T76="Orbital probe",'database (3)'!$T76="Crew orbiter",'database (3)'!$T76="Crew orbiter (U)"),"N/A","")</f>
        <v/>
      </c>
      <c r="AI76" s="189" t="str">
        <f aca="false">IF(OR('database (3)'!$T76="Orbital probe",'database (3)'!$T76="Crew orbiter",'database (3)'!$T76="Crew orbiter (U)"),"N/A","")</f>
        <v/>
      </c>
      <c r="AJ76" s="189" t="str">
        <f aca="false">IF(OR('database (3)'!$T76="Orbital probe",'database (3)'!$T76="Crew orbiter",'database (3)'!$T76="Crew orbiter (U)"),"N/A","")</f>
        <v/>
      </c>
      <c r="AK76" s="189" t="s">
        <v>981</v>
      </c>
      <c r="AL76" s="189" t="s">
        <v>63</v>
      </c>
      <c r="AM76" s="189" t="s">
        <v>63</v>
      </c>
      <c r="AN76" s="187" t="n">
        <v>25308</v>
      </c>
      <c r="AO76" s="189" t="str">
        <f aca="false">IF(AND('database (3)'!$AK76="Moon crash",'database (3)'!$Q76="Successful"),"","N/A")</f>
        <v>N/A</v>
      </c>
      <c r="AP76" s="189" t="str">
        <f aca="false">IF(AND('database (3)'!$AK76="Moon crash",'database (3)'!$Q76="Successful"),"","N/A")</f>
        <v>N/A</v>
      </c>
      <c r="AQ76" s="189" t="s">
        <v>1079</v>
      </c>
      <c r="AR76" s="189"/>
      <c r="AS76" s="185"/>
      <c r="AT76" s="185"/>
      <c r="AU76" s="185"/>
      <c r="AV76" s="185"/>
      <c r="AW76" s="185"/>
      <c r="AX76" s="185"/>
      <c r="AY76" s="185"/>
      <c r="AZ76" s="185"/>
      <c r="BA76" s="185"/>
      <c r="BB76" s="185"/>
      <c r="BC76" s="185"/>
      <c r="BD76" s="185"/>
      <c r="BE76" s="185"/>
      <c r="BF76" s="185"/>
      <c r="BG76" s="185"/>
      <c r="BH76" s="185"/>
      <c r="BI76" s="185"/>
      <c r="BJ76" s="185"/>
      <c r="BK76" s="185"/>
      <c r="BL76" s="185"/>
    </row>
    <row r="77" customFormat="false" ht="14.25" hidden="false" customHeight="true" outlineLevel="0" collapsed="false">
      <c r="A77" s="185" t="s">
        <v>824</v>
      </c>
      <c r="B77" s="185" t="s">
        <v>319</v>
      </c>
      <c r="C77" s="185" t="s">
        <v>295</v>
      </c>
      <c r="D77" s="195" t="s">
        <v>320</v>
      </c>
      <c r="E77" s="185"/>
      <c r="F77" s="186" t="s">
        <v>319</v>
      </c>
      <c r="G77" s="187" t="n">
        <v>25341</v>
      </c>
      <c r="H77" s="187" t="s">
        <v>297</v>
      </c>
      <c r="I77" s="195" t="s">
        <v>49</v>
      </c>
      <c r="J77" s="187" t="s">
        <v>1116</v>
      </c>
      <c r="K77" s="187"/>
      <c r="L77" s="192" t="s">
        <v>51</v>
      </c>
      <c r="M77" s="188" t="s">
        <v>1117</v>
      </c>
      <c r="N77" s="188" t="s">
        <v>1117</v>
      </c>
      <c r="O77" s="189" t="s">
        <v>1068</v>
      </c>
      <c r="P77" s="189" t="s">
        <v>819</v>
      </c>
      <c r="Q77" s="189" t="s">
        <v>784</v>
      </c>
      <c r="R77" s="189" t="s">
        <v>1128</v>
      </c>
      <c r="S77" s="189" t="str">
        <f aca="false">IF('database (3)'!$Q77="Successfull","-","")</f>
        <v/>
      </c>
      <c r="T77" s="189" t="s">
        <v>818</v>
      </c>
      <c r="U77" s="189" t="s">
        <v>1129</v>
      </c>
      <c r="V77" s="190" t="n">
        <v>28834</v>
      </c>
      <c r="W77" s="187" t="n">
        <v>25344</v>
      </c>
      <c r="X77" s="189" t="s">
        <v>55</v>
      </c>
      <c r="Y77" s="189" t="n">
        <v>113.9</v>
      </c>
      <c r="Z77" s="189" t="n">
        <v>109.1</v>
      </c>
      <c r="AA77" s="189"/>
      <c r="AB77" s="189" t="s">
        <v>96</v>
      </c>
      <c r="AC77" s="189" t="str">
        <f aca="false">IF('database (3)'!$AB77="No","N/A","")</f>
        <v>N/A</v>
      </c>
      <c r="AD77" s="189" t="str">
        <f aca="false">IF('database (3)'!$AB77="No","N/A","")</f>
        <v>N/A</v>
      </c>
      <c r="AE77" s="189" t="str">
        <f aca="false">IF('database (3)'!$AB77="No","N/A","")</f>
        <v>N/A</v>
      </c>
      <c r="AF77" s="189" t="str">
        <f aca="false">IF('database (3)'!$AB77="No","N/A","")</f>
        <v>N/A</v>
      </c>
      <c r="AG77" s="189" t="str">
        <f aca="false">IF('database (3)'!$AB77="No","N/A","")</f>
        <v>N/A</v>
      </c>
      <c r="AH77" s="189" t="str">
        <f aca="false">IF(OR('database (3)'!$T77="Orbital probe",'database (3)'!$T77="Crew orbiter",'database (3)'!$T77="Crew orbiter (U)"),"N/A","")</f>
        <v>N/A</v>
      </c>
      <c r="AI77" s="189" t="str">
        <f aca="false">IF(OR('database (3)'!$T77="Orbital probe",'database (3)'!$T77="Crew orbiter",'database (3)'!$T77="Crew orbiter (U)"),"N/A","")</f>
        <v>N/A</v>
      </c>
      <c r="AJ77" s="189" t="str">
        <f aca="false">IF(OR('database (3)'!$T77="Orbital probe",'database (3)'!$T77="Crew orbiter",'database (3)'!$T77="Crew orbiter (U)"),"N/A","")</f>
        <v>N/A</v>
      </c>
      <c r="AK77" s="189" t="s">
        <v>981</v>
      </c>
      <c r="AL77" s="189" t="s">
        <v>303</v>
      </c>
      <c r="AM77" s="189" t="s">
        <v>1103</v>
      </c>
      <c r="AN77" s="187" t="n">
        <v>25349</v>
      </c>
      <c r="AO77" s="189" t="str">
        <f aca="false">IF(AND('database (3)'!$AK77="Moon crash",'database (3)'!$Q77="Successful"),"","N/A")</f>
        <v>N/A</v>
      </c>
      <c r="AP77" s="189" t="str">
        <f aca="false">IF(AND('database (3)'!$AK77="Moon crash",'database (3)'!$Q77="Successful"),"","N/A")</f>
        <v>N/A</v>
      </c>
      <c r="AQ77" s="189" t="s">
        <v>1079</v>
      </c>
      <c r="AR77" s="189" t="s">
        <v>812</v>
      </c>
      <c r="AS77" s="185"/>
      <c r="AT77" s="185"/>
      <c r="AU77" s="185"/>
      <c r="AV77" s="185"/>
      <c r="AW77" s="185"/>
      <c r="AX77" s="185"/>
      <c r="AY77" s="185"/>
      <c r="AZ77" s="185"/>
      <c r="BA77" s="185"/>
      <c r="BB77" s="185"/>
      <c r="BC77" s="185"/>
      <c r="BD77" s="185"/>
      <c r="BE77" s="185"/>
      <c r="BF77" s="185"/>
      <c r="BG77" s="185"/>
      <c r="BH77" s="185"/>
      <c r="BI77" s="185"/>
      <c r="BJ77" s="185"/>
      <c r="BK77" s="185"/>
      <c r="BL77" s="185"/>
    </row>
    <row r="78" customFormat="false" ht="14.25" hidden="false" customHeight="true" outlineLevel="0" collapsed="false">
      <c r="A78" s="185" t="s">
        <v>1130</v>
      </c>
      <c r="B78" s="185" t="s">
        <v>319</v>
      </c>
      <c r="C78" s="185" t="s">
        <v>295</v>
      </c>
      <c r="D78" s="195" t="s">
        <v>320</v>
      </c>
      <c r="E78" s="185"/>
      <c r="F78" s="186" t="s">
        <v>319</v>
      </c>
      <c r="G78" s="187" t="n">
        <v>25341</v>
      </c>
      <c r="H78" s="187" t="s">
        <v>297</v>
      </c>
      <c r="I78" s="195" t="s">
        <v>49</v>
      </c>
      <c r="J78" s="187" t="s">
        <v>1116</v>
      </c>
      <c r="K78" s="187"/>
      <c r="L78" s="192" t="s">
        <v>51</v>
      </c>
      <c r="M78" s="188" t="s">
        <v>1117</v>
      </c>
      <c r="N78" s="188" t="s">
        <v>1117</v>
      </c>
      <c r="O78" s="189" t="s">
        <v>1068</v>
      </c>
      <c r="P78" s="189" t="s">
        <v>819</v>
      </c>
      <c r="Q78" s="189" t="s">
        <v>784</v>
      </c>
      <c r="R78" s="189" t="s">
        <v>1128</v>
      </c>
      <c r="S78" s="189" t="str">
        <f aca="false">IF('database (3)'!$Q78="Successfull","-","")</f>
        <v/>
      </c>
      <c r="T78" s="189" t="s">
        <v>1131</v>
      </c>
      <c r="U78" s="189" t="s">
        <v>1132</v>
      </c>
      <c r="V78" s="190" t="n">
        <v>13941</v>
      </c>
      <c r="W78" s="187" t="n">
        <v>25344</v>
      </c>
      <c r="X78" s="189" t="s">
        <v>55</v>
      </c>
      <c r="Y78" s="189" t="n">
        <v>113.9</v>
      </c>
      <c r="Z78" s="189" t="n">
        <v>109.1</v>
      </c>
      <c r="AA78" s="189"/>
      <c r="AB78" s="189" t="s">
        <v>96</v>
      </c>
      <c r="AC78" s="189" t="str">
        <f aca="false">IF('database (3)'!$AB78="No","N/A","")</f>
        <v>N/A</v>
      </c>
      <c r="AD78" s="189" t="str">
        <f aca="false">IF('database (3)'!$AB78="No","N/A","")</f>
        <v>N/A</v>
      </c>
      <c r="AE78" s="189" t="str">
        <f aca="false">IF('database (3)'!$AB78="No","N/A","")</f>
        <v>N/A</v>
      </c>
      <c r="AF78" s="189" t="str">
        <f aca="false">IF('database (3)'!$AB78="No","N/A","")</f>
        <v>N/A</v>
      </c>
      <c r="AG78" s="189" t="str">
        <f aca="false">IF('database (3)'!$AB78="No","N/A","")</f>
        <v>N/A</v>
      </c>
      <c r="AH78" s="189" t="str">
        <f aca="false">IF(OR('database (3)'!$T78="Orbital probe",'database (3)'!$T78="Crew orbiter",'database (3)'!$T78="Crew orbiter (U)"),"N/A","")</f>
        <v/>
      </c>
      <c r="AI78" s="189" t="str">
        <f aca="false">IF(OR('database (3)'!$T78="Orbital probe",'database (3)'!$T78="Crew orbiter",'database (3)'!$T78="Crew orbiter (U)"),"N/A","")</f>
        <v/>
      </c>
      <c r="AJ78" s="189" t="str">
        <f aca="false">IF(OR('database (3)'!$T78="Orbital probe",'database (3)'!$T78="Crew orbiter",'database (3)'!$T78="Crew orbiter (U)"),"N/A","")</f>
        <v/>
      </c>
      <c r="AK78" s="189" t="s">
        <v>86</v>
      </c>
      <c r="AL78" s="189" t="s">
        <v>303</v>
      </c>
      <c r="AM78" s="189" t="s">
        <v>1133</v>
      </c>
      <c r="AN78" s="187" t="n">
        <v>25346</v>
      </c>
      <c r="AO78" s="189" t="str">
        <f aca="false">IF(AND('database (3)'!$AK78="Moon crash",'database (3)'!$Q78="Successful"),"","N/A")</f>
        <v>N/A</v>
      </c>
      <c r="AP78" s="189" t="str">
        <f aca="false">IF(AND('database (3)'!$AK78="Moon crash",'database (3)'!$Q78="Successful"),"","N/A")</f>
        <v>N/A</v>
      </c>
      <c r="AQ78" s="189" t="s">
        <v>1079</v>
      </c>
      <c r="AR78" s="189" t="s">
        <v>812</v>
      </c>
      <c r="AS78" s="185"/>
      <c r="AT78" s="185"/>
      <c r="AU78" s="185"/>
      <c r="AV78" s="185"/>
      <c r="AW78" s="185"/>
      <c r="AX78" s="185"/>
      <c r="AY78" s="185"/>
      <c r="AZ78" s="185"/>
      <c r="BA78" s="185"/>
      <c r="BB78" s="185"/>
      <c r="BC78" s="185"/>
      <c r="BD78" s="185"/>
      <c r="BE78" s="185"/>
      <c r="BF78" s="185"/>
      <c r="BG78" s="185"/>
      <c r="BH78" s="185"/>
      <c r="BI78" s="185"/>
      <c r="BJ78" s="185"/>
      <c r="BK78" s="185"/>
      <c r="BL78" s="185"/>
    </row>
    <row r="79" customFormat="false" ht="14.25" hidden="false" customHeight="true" outlineLevel="0" collapsed="false">
      <c r="A79" s="185" t="s">
        <v>327</v>
      </c>
      <c r="B79" s="185" t="s">
        <v>319</v>
      </c>
      <c r="C79" s="185" t="s">
        <v>295</v>
      </c>
      <c r="D79" s="195" t="s">
        <v>328</v>
      </c>
      <c r="E79" s="185"/>
      <c r="F79" s="197" t="s">
        <v>1134</v>
      </c>
      <c r="G79" s="187" t="n">
        <v>25341</v>
      </c>
      <c r="H79" s="187" t="s">
        <v>297</v>
      </c>
      <c r="I79" s="195" t="s">
        <v>49</v>
      </c>
      <c r="J79" s="187" t="s">
        <v>230</v>
      </c>
      <c r="K79" s="187"/>
      <c r="L79" s="192" t="s">
        <v>51</v>
      </c>
      <c r="M79" s="188" t="s">
        <v>1135</v>
      </c>
      <c r="N79" s="188" t="s">
        <v>1135</v>
      </c>
      <c r="O79" s="189" t="s">
        <v>1089</v>
      </c>
      <c r="P79" s="189" t="s">
        <v>828</v>
      </c>
      <c r="Q79" s="189" t="s">
        <v>784</v>
      </c>
      <c r="R79" s="189" t="s">
        <v>1136</v>
      </c>
      <c r="S79" s="189" t="str">
        <f aca="false">IF('database (3)'!$Q79="Successfull","-","")</f>
        <v/>
      </c>
      <c r="T79" s="189" t="s">
        <v>1137</v>
      </c>
      <c r="U79" s="189" t="s">
        <v>1138</v>
      </c>
      <c r="V79" s="190" t="n">
        <v>13300</v>
      </c>
      <c r="W79" s="187" t="n">
        <v>25341</v>
      </c>
      <c r="X79" s="189" t="s">
        <v>329</v>
      </c>
      <c r="Y79" s="189"/>
      <c r="Z79" s="189"/>
      <c r="AA79" s="189"/>
      <c r="AB79" s="189" t="s">
        <v>96</v>
      </c>
      <c r="AC79" s="189" t="str">
        <f aca="false">IF('database (3)'!$AB79="No","N/A","")</f>
        <v>N/A</v>
      </c>
      <c r="AD79" s="189" t="str">
        <f aca="false">IF('database (3)'!$AB79="No","N/A","")</f>
        <v>N/A</v>
      </c>
      <c r="AE79" s="189" t="str">
        <f aca="false">IF('database (3)'!$AB79="No","N/A","")</f>
        <v>N/A</v>
      </c>
      <c r="AF79" s="189" t="str">
        <f aca="false">IF('database (3)'!$AB79="No","N/A","")</f>
        <v>N/A</v>
      </c>
      <c r="AG79" s="189" t="str">
        <f aca="false">IF('database (3)'!$AB79="No","N/A","")</f>
        <v>N/A</v>
      </c>
      <c r="AH79" s="189" t="str">
        <f aca="false">IF(OR('database (3)'!$T79="Orbital probe",'database (3)'!$T79="Crew orbiter",'database (3)'!$T79="Crew orbiter (U)"),"N/A","")</f>
        <v/>
      </c>
      <c r="AI79" s="189" t="str">
        <f aca="false">IF(OR('database (3)'!$T79="Orbital probe",'database (3)'!$T79="Crew orbiter",'database (3)'!$T79="Crew orbiter (U)"),"N/A","")</f>
        <v/>
      </c>
      <c r="AJ79" s="189" t="str">
        <f aca="false">IF(OR('database (3)'!$T79="Orbital probe",'database (3)'!$T79="Crew orbiter",'database (3)'!$T79="Crew orbiter (U)"),"N/A","")</f>
        <v/>
      </c>
      <c r="AK79" s="189" t="s">
        <v>86</v>
      </c>
      <c r="AL79" s="189" t="s">
        <v>303</v>
      </c>
      <c r="AM79" s="189" t="s">
        <v>1133</v>
      </c>
      <c r="AN79" s="187" t="n">
        <v>25344</v>
      </c>
      <c r="AO79" s="189" t="str">
        <f aca="false">IF(AND('database (3)'!$AK79="Moon crash",'database (3)'!$Q79="Successful"),"","N/A")</f>
        <v>N/A</v>
      </c>
      <c r="AP79" s="189" t="str">
        <f aca="false">IF(AND('database (3)'!$AK79="Moon crash",'database (3)'!$Q79="Successful"),"","N/A")</f>
        <v>N/A</v>
      </c>
      <c r="AQ79" s="189" t="s">
        <v>1079</v>
      </c>
      <c r="AR79" s="189" t="s">
        <v>812</v>
      </c>
      <c r="AS79" s="185"/>
      <c r="AT79" s="185"/>
      <c r="AU79" s="185"/>
      <c r="AV79" s="185"/>
      <c r="AW79" s="185"/>
      <c r="AX79" s="185"/>
      <c r="AY79" s="185"/>
      <c r="AZ79" s="185"/>
      <c r="BA79" s="185"/>
      <c r="BB79" s="185"/>
      <c r="BC79" s="185"/>
      <c r="BD79" s="185"/>
      <c r="BE79" s="185"/>
      <c r="BF79" s="185"/>
      <c r="BG79" s="185"/>
      <c r="BH79" s="185"/>
      <c r="BI79" s="185"/>
      <c r="BJ79" s="185"/>
      <c r="BK79" s="185"/>
      <c r="BL79" s="185"/>
    </row>
    <row r="80" customFormat="false" ht="14.25" hidden="false" customHeight="true" outlineLevel="0" collapsed="false">
      <c r="A80" s="185" t="s">
        <v>332</v>
      </c>
      <c r="B80" s="185" t="s">
        <v>332</v>
      </c>
      <c r="C80" s="185" t="s">
        <v>62</v>
      </c>
      <c r="D80" s="185" t="s">
        <v>63</v>
      </c>
      <c r="E80" s="185"/>
      <c r="F80" s="186" t="s">
        <v>1073</v>
      </c>
      <c r="G80" s="187" t="n">
        <v>25368</v>
      </c>
      <c r="H80" s="187" t="s">
        <v>282</v>
      </c>
      <c r="I80" s="187" t="s">
        <v>1074</v>
      </c>
      <c r="J80" s="187"/>
      <c r="K80" s="187"/>
      <c r="L80" s="192" t="s">
        <v>66</v>
      </c>
      <c r="M80" s="189" t="s">
        <v>1067</v>
      </c>
      <c r="N80" s="189" t="s">
        <v>1067</v>
      </c>
      <c r="O80" s="189" t="s">
        <v>1100</v>
      </c>
      <c r="P80" s="189" t="s">
        <v>823</v>
      </c>
      <c r="Q80" s="189" t="s">
        <v>774</v>
      </c>
      <c r="R80" s="189" t="s">
        <v>775</v>
      </c>
      <c r="S80" s="189" t="str">
        <f aca="false">IF('database (3)'!$Q80="Successfull","-","")</f>
        <v/>
      </c>
      <c r="T80" s="189" t="s">
        <v>795</v>
      </c>
      <c r="U80" s="189" t="s">
        <v>1125</v>
      </c>
      <c r="V80" s="190" t="n">
        <v>1880</v>
      </c>
      <c r="W80" s="187" t="s">
        <v>63</v>
      </c>
      <c r="X80" s="189" t="s">
        <v>63</v>
      </c>
      <c r="Y80" s="189" t="s">
        <v>63</v>
      </c>
      <c r="Z80" s="189" t="s">
        <v>63</v>
      </c>
      <c r="AA80" s="189" t="s">
        <v>63</v>
      </c>
      <c r="AB80" s="189" t="s">
        <v>96</v>
      </c>
      <c r="AC80" s="189" t="str">
        <f aca="false">IF('database (3)'!$AB80="No","N/A","")</f>
        <v>N/A</v>
      </c>
      <c r="AD80" s="189" t="str">
        <f aca="false">IF('database (3)'!$AB80="No","N/A","")</f>
        <v>N/A</v>
      </c>
      <c r="AE80" s="189" t="str">
        <f aca="false">IF('database (3)'!$AB80="No","N/A","")</f>
        <v>N/A</v>
      </c>
      <c r="AF80" s="189" t="str">
        <f aca="false">IF('database (3)'!$AB80="No","N/A","")</f>
        <v>N/A</v>
      </c>
      <c r="AG80" s="189" t="str">
        <f aca="false">IF('database (3)'!$AB80="No","N/A","")</f>
        <v>N/A</v>
      </c>
      <c r="AH80" s="189" t="str">
        <f aca="false">IF(OR('database (3)'!$T80="Orbital probe",'database (3)'!$T80="Crew orbiter",'database (3)'!$T80="Crew orbiter (U)"),"N/A","")</f>
        <v/>
      </c>
      <c r="AI80" s="189" t="str">
        <f aca="false">IF(OR('database (3)'!$T80="Orbital probe",'database (3)'!$T80="Crew orbiter",'database (3)'!$T80="Crew orbiter (U)"),"N/A","")</f>
        <v/>
      </c>
      <c r="AJ80" s="189" t="str">
        <f aca="false">IF(OR('database (3)'!$T80="Orbital probe",'database (3)'!$T80="Crew orbiter",'database (3)'!$T80="Crew orbiter (U)"),"N/A","")</f>
        <v/>
      </c>
      <c r="AK80" s="189" t="s">
        <v>1102</v>
      </c>
      <c r="AL80" s="189" t="s">
        <v>63</v>
      </c>
      <c r="AM80" s="189" t="s">
        <v>63</v>
      </c>
      <c r="AN80" s="187" t="n">
        <v>25368</v>
      </c>
      <c r="AO80" s="189" t="str">
        <f aca="false">IF(AND('database (3)'!$AK80="Moon crash",'database (3)'!$Q80="Successful"),"","N/A")</f>
        <v>N/A</v>
      </c>
      <c r="AP80" s="189" t="str">
        <f aca="false">IF(AND('database (3)'!$AK80="Moon crash",'database (3)'!$Q80="Successful"),"","N/A")</f>
        <v>N/A</v>
      </c>
      <c r="AQ80" s="189" t="s">
        <v>1079</v>
      </c>
      <c r="AR80" s="189"/>
      <c r="AS80" s="185"/>
      <c r="AT80" s="185"/>
      <c r="AU80" s="185"/>
      <c r="AV80" s="185"/>
      <c r="AW80" s="185"/>
      <c r="AX80" s="185"/>
      <c r="AY80" s="185"/>
      <c r="AZ80" s="185"/>
      <c r="BA80" s="185"/>
      <c r="BB80" s="185"/>
      <c r="BC80" s="185"/>
      <c r="BD80" s="185"/>
      <c r="BE80" s="185"/>
      <c r="BF80" s="185"/>
      <c r="BG80" s="185"/>
      <c r="BH80" s="185"/>
      <c r="BI80" s="185"/>
      <c r="BJ80" s="185"/>
      <c r="BK80" s="185"/>
      <c r="BL80" s="185"/>
    </row>
    <row r="81" customFormat="false" ht="14.25" hidden="false" customHeight="true" outlineLevel="0" collapsed="false">
      <c r="A81" s="185" t="s">
        <v>1139</v>
      </c>
      <c r="B81" s="185" t="s">
        <v>332</v>
      </c>
      <c r="C81" s="185" t="s">
        <v>62</v>
      </c>
      <c r="D81" s="185" t="s">
        <v>63</v>
      </c>
      <c r="E81" s="185"/>
      <c r="F81" s="185" t="s">
        <v>46</v>
      </c>
      <c r="G81" s="187" t="n">
        <v>25368</v>
      </c>
      <c r="H81" s="187" t="s">
        <v>282</v>
      </c>
      <c r="I81" s="187" t="s">
        <v>1074</v>
      </c>
      <c r="J81" s="187"/>
      <c r="K81" s="187"/>
      <c r="L81" s="192" t="s">
        <v>66</v>
      </c>
      <c r="M81" s="188" t="s">
        <v>1067</v>
      </c>
      <c r="N81" s="188" t="s">
        <v>1067</v>
      </c>
      <c r="O81" s="189" t="s">
        <v>926</v>
      </c>
      <c r="P81" s="189" t="s">
        <v>46</v>
      </c>
      <c r="Q81" s="189" t="s">
        <v>774</v>
      </c>
      <c r="R81" s="189" t="s">
        <v>775</v>
      </c>
      <c r="S81" s="189" t="str">
        <f aca="false">IF('database (3)'!$Q81="Successfull","-","")</f>
        <v/>
      </c>
      <c r="T81" s="189" t="s">
        <v>885</v>
      </c>
      <c r="U81" s="185" t="s">
        <v>1127</v>
      </c>
      <c r="V81" s="191"/>
      <c r="W81" s="187" t="s">
        <v>63</v>
      </c>
      <c r="X81" s="189" t="s">
        <v>63</v>
      </c>
      <c r="Y81" s="189" t="s">
        <v>63</v>
      </c>
      <c r="Z81" s="189" t="s">
        <v>63</v>
      </c>
      <c r="AA81" s="189" t="s">
        <v>63</v>
      </c>
      <c r="AB81" s="189" t="s">
        <v>96</v>
      </c>
      <c r="AC81" s="189" t="str">
        <f aca="false">IF('database (3)'!$AB81="No","N/A","")</f>
        <v>N/A</v>
      </c>
      <c r="AD81" s="189" t="str">
        <f aca="false">IF('database (3)'!$AB81="No","N/A","")</f>
        <v>N/A</v>
      </c>
      <c r="AE81" s="189" t="str">
        <f aca="false">IF('database (3)'!$AB81="No","N/A","")</f>
        <v>N/A</v>
      </c>
      <c r="AF81" s="189" t="str">
        <f aca="false">IF('database (3)'!$AB81="No","N/A","")</f>
        <v>N/A</v>
      </c>
      <c r="AG81" s="189" t="str">
        <f aca="false">IF('database (3)'!$AB81="No","N/A","")</f>
        <v>N/A</v>
      </c>
      <c r="AH81" s="189" t="str">
        <f aca="false">IF(OR('database (3)'!$T81="Orbital probe",'database (3)'!$T81="Crew orbiter",'database (3)'!$T81="Crew orbiter (U)"),"N/A","")</f>
        <v/>
      </c>
      <c r="AI81" s="189" t="str">
        <f aca="false">IF(OR('database (3)'!$T81="Orbital probe",'database (3)'!$T81="Crew orbiter",'database (3)'!$T81="Crew orbiter (U)"),"N/A","")</f>
        <v/>
      </c>
      <c r="AJ81" s="189" t="str">
        <f aca="false">IF(OR('database (3)'!$T81="Orbital probe",'database (3)'!$T81="Crew orbiter",'database (3)'!$T81="Crew orbiter (U)"),"N/A","")</f>
        <v/>
      </c>
      <c r="AK81" s="189" t="s">
        <v>981</v>
      </c>
      <c r="AL81" s="189" t="s">
        <v>63</v>
      </c>
      <c r="AM81" s="189" t="s">
        <v>63</v>
      </c>
      <c r="AN81" s="187" t="n">
        <v>25368</v>
      </c>
      <c r="AO81" s="189" t="str">
        <f aca="false">IF(AND('database (3)'!$AK81="Moon crash",'database (3)'!$Q81="Successful"),"","N/A")</f>
        <v>N/A</v>
      </c>
      <c r="AP81" s="189" t="str">
        <f aca="false">IF(AND('database (3)'!$AK81="Moon crash",'database (3)'!$Q81="Successful"),"","N/A")</f>
        <v>N/A</v>
      </c>
      <c r="AQ81" s="189" t="s">
        <v>1079</v>
      </c>
      <c r="AR81" s="189"/>
      <c r="AS81" s="185"/>
      <c r="AT81" s="185"/>
      <c r="AU81" s="185"/>
      <c r="AV81" s="185"/>
      <c r="AW81" s="185"/>
      <c r="AX81" s="185"/>
      <c r="AY81" s="185"/>
      <c r="AZ81" s="185"/>
      <c r="BA81" s="185"/>
      <c r="BB81" s="185"/>
      <c r="BC81" s="185"/>
      <c r="BD81" s="185"/>
      <c r="BE81" s="185"/>
      <c r="BF81" s="185"/>
      <c r="BG81" s="185"/>
      <c r="BH81" s="185"/>
      <c r="BI81" s="185"/>
      <c r="BJ81" s="185"/>
      <c r="BK81" s="185"/>
      <c r="BL81" s="185"/>
    </row>
    <row r="82" customFormat="false" ht="14.25" hidden="false" customHeight="true" outlineLevel="0" collapsed="false">
      <c r="A82" s="185" t="s">
        <v>1140</v>
      </c>
      <c r="B82" s="185" t="s">
        <v>1140</v>
      </c>
      <c r="C82" s="185" t="s">
        <v>195</v>
      </c>
      <c r="D82" s="185" t="s">
        <v>63</v>
      </c>
      <c r="E82" s="185"/>
      <c r="F82" s="185" t="s">
        <v>46</v>
      </c>
      <c r="G82" s="187" t="n">
        <v>25387</v>
      </c>
      <c r="H82" s="187" t="s">
        <v>312</v>
      </c>
      <c r="I82" s="187" t="s">
        <v>1074</v>
      </c>
      <c r="J82" s="187"/>
      <c r="K82" s="187"/>
      <c r="L82" s="192" t="s">
        <v>66</v>
      </c>
      <c r="M82" s="188" t="s">
        <v>1067</v>
      </c>
      <c r="N82" s="188" t="s">
        <v>1067</v>
      </c>
      <c r="O82" s="189" t="s">
        <v>1068</v>
      </c>
      <c r="P82" s="189" t="s">
        <v>821</v>
      </c>
      <c r="Q82" s="189" t="s">
        <v>774</v>
      </c>
      <c r="R82" s="189" t="s">
        <v>775</v>
      </c>
      <c r="S82" s="189" t="str">
        <f aca="false">IF('database (3)'!$Q82="Successfull","-","")</f>
        <v/>
      </c>
      <c r="T82" s="189" t="s">
        <v>814</v>
      </c>
      <c r="U82" s="189" t="s">
        <v>1112</v>
      </c>
      <c r="V82" s="190"/>
      <c r="W82" s="187" t="s">
        <v>63</v>
      </c>
      <c r="X82" s="189" t="s">
        <v>63</v>
      </c>
      <c r="Y82" s="189" t="s">
        <v>63</v>
      </c>
      <c r="Z82" s="189" t="s">
        <v>63</v>
      </c>
      <c r="AA82" s="189" t="s">
        <v>63</v>
      </c>
      <c r="AB82" s="189" t="s">
        <v>96</v>
      </c>
      <c r="AC82" s="189" t="str">
        <f aca="false">IF('database (3)'!$AB82="No","N/A","")</f>
        <v>N/A</v>
      </c>
      <c r="AD82" s="189" t="str">
        <f aca="false">IF('database (3)'!$AB82="No","N/A","")</f>
        <v>N/A</v>
      </c>
      <c r="AE82" s="189" t="str">
        <f aca="false">IF('database (3)'!$AB82="No","N/A","")</f>
        <v>N/A</v>
      </c>
      <c r="AF82" s="189" t="str">
        <f aca="false">IF('database (3)'!$AB82="No","N/A","")</f>
        <v>N/A</v>
      </c>
      <c r="AG82" s="189" t="str">
        <f aca="false">IF('database (3)'!$AB82="No","N/A","")</f>
        <v>N/A</v>
      </c>
      <c r="AH82" s="189" t="str">
        <f aca="false">IF(OR('database (3)'!$T82="Orbital probe",'database (3)'!$T82="Crew orbiter",'database (3)'!$T82="Crew orbiter (U)"),"N/A","")</f>
        <v>N/A</v>
      </c>
      <c r="AI82" s="189" t="str">
        <f aca="false">IF(OR('database (3)'!$T82="Orbital probe",'database (3)'!$T82="Crew orbiter",'database (3)'!$T82="Crew orbiter (U)"),"N/A","")</f>
        <v>N/A</v>
      </c>
      <c r="AJ82" s="189" t="str">
        <f aca="false">IF(OR('database (3)'!$T82="Orbital probe",'database (3)'!$T82="Crew orbiter",'database (3)'!$T82="Crew orbiter (U)"),"N/A","")</f>
        <v>N/A</v>
      </c>
      <c r="AK82" s="189" t="s">
        <v>53</v>
      </c>
      <c r="AL82" s="189" t="s">
        <v>63</v>
      </c>
      <c r="AM82" s="189" t="s">
        <v>63</v>
      </c>
      <c r="AN82" s="187" t="n">
        <v>25387</v>
      </c>
      <c r="AO82" s="189" t="str">
        <f aca="false">IF(AND('database (3)'!$AK82="Moon crash",'database (3)'!$Q82="Successful"),"","N/A")</f>
        <v>N/A</v>
      </c>
      <c r="AP82" s="189" t="str">
        <f aca="false">IF(AND('database (3)'!$AK82="Moon crash",'database (3)'!$Q82="Successful"),"","N/A")</f>
        <v>N/A</v>
      </c>
      <c r="AQ82" s="189" t="s">
        <v>1079</v>
      </c>
      <c r="AR82" s="189"/>
      <c r="AS82" s="185"/>
      <c r="AT82" s="185"/>
      <c r="AU82" s="185"/>
      <c r="AV82" s="185"/>
      <c r="AW82" s="185"/>
      <c r="AX82" s="185"/>
      <c r="AY82" s="185"/>
      <c r="AZ82" s="185"/>
      <c r="BA82" s="185"/>
      <c r="BB82" s="185"/>
      <c r="BC82" s="185"/>
      <c r="BD82" s="185"/>
      <c r="BE82" s="185"/>
      <c r="BF82" s="185"/>
      <c r="BG82" s="185"/>
      <c r="BH82" s="185"/>
      <c r="BI82" s="185"/>
      <c r="BJ82" s="185"/>
      <c r="BK82" s="185"/>
      <c r="BL82" s="185"/>
    </row>
    <row r="83" customFormat="false" ht="14.25" hidden="false" customHeight="true" outlineLevel="0" collapsed="false">
      <c r="A83" s="185" t="s">
        <v>336</v>
      </c>
      <c r="B83" s="185" t="s">
        <v>336</v>
      </c>
      <c r="C83" s="185" t="s">
        <v>62</v>
      </c>
      <c r="D83" s="185" t="s">
        <v>337</v>
      </c>
      <c r="E83" s="185"/>
      <c r="F83" s="186" t="s">
        <v>336</v>
      </c>
      <c r="G83" s="187" t="n">
        <v>25397</v>
      </c>
      <c r="H83" s="187" t="s">
        <v>287</v>
      </c>
      <c r="I83" s="187" t="s">
        <v>1074</v>
      </c>
      <c r="J83" s="187"/>
      <c r="K83" s="187"/>
      <c r="L83" s="192" t="s">
        <v>66</v>
      </c>
      <c r="M83" s="189" t="s">
        <v>1067</v>
      </c>
      <c r="N83" s="189" t="s">
        <v>1141</v>
      </c>
      <c r="O83" s="189" t="s">
        <v>1100</v>
      </c>
      <c r="P83" s="189"/>
      <c r="Q83" s="189" t="s">
        <v>90</v>
      </c>
      <c r="R83" s="189" t="s">
        <v>1142</v>
      </c>
      <c r="S83" s="189" t="str">
        <f aca="false">IF('database (3)'!$Q83="Successfull","-","")</f>
        <v/>
      </c>
      <c r="T83" s="185" t="s">
        <v>795</v>
      </c>
      <c r="U83" s="189" t="s">
        <v>1125</v>
      </c>
      <c r="V83" s="190" t="n">
        <v>2718</v>
      </c>
      <c r="W83" s="187"/>
      <c r="X83" s="189"/>
      <c r="Y83" s="189"/>
      <c r="Z83" s="189"/>
      <c r="AA83" s="189"/>
      <c r="AB83" s="189"/>
      <c r="AC83" s="189" t="str">
        <f aca="false">IF('database (3)'!$AB83="No","N/A","")</f>
        <v/>
      </c>
      <c r="AD83" s="189" t="str">
        <f aca="false">IF('database (3)'!$AB83="No","N/A","")</f>
        <v/>
      </c>
      <c r="AE83" s="189" t="str">
        <f aca="false">IF('database (3)'!$AB83="No","N/A","")</f>
        <v/>
      </c>
      <c r="AF83" s="189" t="str">
        <f aca="false">IF('database (3)'!$AB83="No","N/A","")</f>
        <v/>
      </c>
      <c r="AG83" s="189" t="str">
        <f aca="false">IF('database (3)'!$AB83="No","N/A","")</f>
        <v/>
      </c>
      <c r="AH83" s="189"/>
      <c r="AI83" s="189"/>
      <c r="AJ83" s="189"/>
      <c r="AK83" s="189" t="s">
        <v>1102</v>
      </c>
      <c r="AL83" s="189" t="s">
        <v>303</v>
      </c>
      <c r="AM83" s="189" t="s">
        <v>1078</v>
      </c>
      <c r="AN83" s="187"/>
      <c r="AO83" s="187"/>
      <c r="AP83" s="187"/>
      <c r="AQ83" s="189" t="s">
        <v>1079</v>
      </c>
      <c r="AR83" s="189" t="s">
        <v>340</v>
      </c>
      <c r="AS83" s="185"/>
      <c r="AT83" s="185"/>
      <c r="AU83" s="185"/>
      <c r="AV83" s="185"/>
      <c r="AW83" s="185"/>
      <c r="AX83" s="185"/>
      <c r="AY83" s="185"/>
      <c r="AZ83" s="185"/>
      <c r="BA83" s="185"/>
      <c r="BB83" s="185"/>
      <c r="BC83" s="185"/>
      <c r="BD83" s="185"/>
      <c r="BE83" s="185"/>
      <c r="BF83" s="185"/>
      <c r="BG83" s="185"/>
      <c r="BH83" s="185"/>
      <c r="BI83" s="185"/>
      <c r="BJ83" s="185"/>
      <c r="BK83" s="185"/>
      <c r="BL83" s="185"/>
    </row>
    <row r="84" customFormat="false" ht="14.25" hidden="false" customHeight="true" outlineLevel="0" collapsed="false">
      <c r="A84" s="185" t="s">
        <v>1143</v>
      </c>
      <c r="B84" s="185" t="s">
        <v>336</v>
      </c>
      <c r="C84" s="185" t="s">
        <v>62</v>
      </c>
      <c r="D84" s="185" t="s">
        <v>337</v>
      </c>
      <c r="E84" s="185"/>
      <c r="F84" s="186" t="s">
        <v>336</v>
      </c>
      <c r="G84" s="187" t="n">
        <v>25397</v>
      </c>
      <c r="H84" s="187" t="s">
        <v>287</v>
      </c>
      <c r="I84" s="187" t="s">
        <v>1074</v>
      </c>
      <c r="J84" s="187"/>
      <c r="K84" s="187"/>
      <c r="L84" s="192" t="s">
        <v>66</v>
      </c>
      <c r="M84" s="189" t="s">
        <v>1067</v>
      </c>
      <c r="N84" s="189" t="s">
        <v>1141</v>
      </c>
      <c r="O84" s="189" t="s">
        <v>926</v>
      </c>
      <c r="P84" s="189"/>
      <c r="Q84" s="189" t="s">
        <v>90</v>
      </c>
      <c r="R84" s="189" t="s">
        <v>1142</v>
      </c>
      <c r="S84" s="189" t="str">
        <f aca="false">IF('database (3)'!$Q84="Successfull","-","")</f>
        <v/>
      </c>
      <c r="T84" s="185" t="s">
        <v>885</v>
      </c>
      <c r="U84" s="189"/>
      <c r="V84" s="190"/>
      <c r="W84" s="187"/>
      <c r="X84" s="189"/>
      <c r="Y84" s="189"/>
      <c r="Z84" s="189"/>
      <c r="AA84" s="189"/>
      <c r="AB84" s="189"/>
      <c r="AC84" s="189" t="str">
        <f aca="false">IF('database (3)'!$AB84="No","N/A","")</f>
        <v/>
      </c>
      <c r="AD84" s="189" t="str">
        <f aca="false">IF('database (3)'!$AB84="No","N/A","")</f>
        <v/>
      </c>
      <c r="AE84" s="189" t="str">
        <f aca="false">IF('database (3)'!$AB84="No","N/A","")</f>
        <v/>
      </c>
      <c r="AF84" s="189" t="str">
        <f aca="false">IF('database (3)'!$AB84="No","N/A","")</f>
        <v/>
      </c>
      <c r="AG84" s="189" t="str">
        <f aca="false">IF('database (3)'!$AB84="No","N/A","")</f>
        <v/>
      </c>
      <c r="AH84" s="189"/>
      <c r="AI84" s="189"/>
      <c r="AJ84" s="189"/>
      <c r="AK84" s="189" t="s">
        <v>981</v>
      </c>
      <c r="AL84" s="189" t="s">
        <v>303</v>
      </c>
      <c r="AM84" s="189" t="s">
        <v>1078</v>
      </c>
      <c r="AN84" s="187"/>
      <c r="AO84" s="187"/>
      <c r="AP84" s="187"/>
      <c r="AQ84" s="189" t="s">
        <v>1079</v>
      </c>
      <c r="AR84" s="189" t="s">
        <v>340</v>
      </c>
      <c r="AS84" s="185"/>
      <c r="AT84" s="185"/>
      <c r="AU84" s="185"/>
      <c r="AV84" s="185"/>
      <c r="AW84" s="185"/>
      <c r="AX84" s="185"/>
      <c r="AY84" s="185"/>
      <c r="AZ84" s="185"/>
      <c r="BA84" s="185"/>
      <c r="BB84" s="185"/>
      <c r="BC84" s="185"/>
      <c r="BD84" s="185"/>
      <c r="BE84" s="185"/>
      <c r="BF84" s="185"/>
      <c r="BG84" s="185"/>
      <c r="BH84" s="185"/>
      <c r="BI84" s="185"/>
      <c r="BJ84" s="185"/>
      <c r="BK84" s="185"/>
      <c r="BL84" s="185"/>
    </row>
    <row r="85" customFormat="false" ht="14.25" hidden="false" customHeight="true" outlineLevel="0" collapsed="false">
      <c r="A85" s="185" t="s">
        <v>1144</v>
      </c>
      <c r="B85" s="185" t="s">
        <v>343</v>
      </c>
      <c r="C85" s="185" t="s">
        <v>295</v>
      </c>
      <c r="D85" s="185" t="s">
        <v>344</v>
      </c>
      <c r="E85" s="185"/>
      <c r="F85" s="186" t="s">
        <v>343</v>
      </c>
      <c r="G85" s="187" t="n">
        <v>25400</v>
      </c>
      <c r="H85" s="187" t="s">
        <v>297</v>
      </c>
      <c r="I85" s="195" t="s">
        <v>49</v>
      </c>
      <c r="J85" s="187" t="s">
        <v>1116</v>
      </c>
      <c r="K85" s="187"/>
      <c r="L85" s="192" t="s">
        <v>51</v>
      </c>
      <c r="M85" s="189" t="s">
        <v>1117</v>
      </c>
      <c r="N85" s="189" t="s">
        <v>1117</v>
      </c>
      <c r="O85" s="189" t="s">
        <v>1068</v>
      </c>
      <c r="P85" s="189" t="s">
        <v>46</v>
      </c>
      <c r="Q85" s="185" t="s">
        <v>784</v>
      </c>
      <c r="R85" s="189" t="s">
        <v>345</v>
      </c>
      <c r="S85" s="189" t="str">
        <f aca="false">IF('database (3)'!$Q85="Successfull","-","")</f>
        <v/>
      </c>
      <c r="T85" s="189" t="s">
        <v>818</v>
      </c>
      <c r="U85" s="189" t="s">
        <v>1145</v>
      </c>
      <c r="V85" s="190" t="n">
        <v>28801</v>
      </c>
      <c r="W85" s="187" t="n">
        <v>25403</v>
      </c>
      <c r="X85" s="189" t="s">
        <v>55</v>
      </c>
      <c r="Y85" s="189" t="n">
        <v>122</v>
      </c>
      <c r="Z85" s="189" t="n">
        <v>101</v>
      </c>
      <c r="AA85" s="189" t="n">
        <v>0</v>
      </c>
      <c r="AB85" s="189" t="s">
        <v>96</v>
      </c>
      <c r="AC85" s="189" t="str">
        <f aca="false">IF('database (3)'!$AB85="No","N/A","")</f>
        <v>N/A</v>
      </c>
      <c r="AD85" s="189" t="str">
        <f aca="false">IF('database (3)'!$AB85="No","N/A","")</f>
        <v>N/A</v>
      </c>
      <c r="AE85" s="189" t="str">
        <f aca="false">IF('database (3)'!$AB85="No","N/A","")</f>
        <v>N/A</v>
      </c>
      <c r="AF85" s="189" t="str">
        <f aca="false">IF('database (3)'!$AB85="No","N/A","")</f>
        <v>N/A</v>
      </c>
      <c r="AG85" s="189" t="str">
        <f aca="false">IF('database (3)'!$AB85="No","N/A","")</f>
        <v>N/A</v>
      </c>
      <c r="AH85" s="189" t="str">
        <f aca="false">IF(OR('database (3)'!$T85="Orbital probe",'database (3)'!$T85="Crew orbiter",'database (3)'!$T85="Crew orbiter (U)"),"N/A","")</f>
        <v>N/A</v>
      </c>
      <c r="AI85" s="189" t="s">
        <v>63</v>
      </c>
      <c r="AJ85" s="189" t="str">
        <f aca="false">IF(OR('database (3)'!$T85="Orbital probe",'database (3)'!$T85="Crew orbiter",'database (3)'!$T85="Crew orbiter (U)"),"N/A","")</f>
        <v>N/A</v>
      </c>
      <c r="AK85" s="189" t="s">
        <v>981</v>
      </c>
      <c r="AL85" s="189" t="s">
        <v>303</v>
      </c>
      <c r="AM85" s="189" t="s">
        <v>1103</v>
      </c>
      <c r="AN85" s="187" t="n">
        <v>25408</v>
      </c>
      <c r="AO85" s="189" t="str">
        <f aca="false">IF(AND('database (3)'!$AK85="Moon crash",'database (3)'!$Q85="Successful"),"","N/A")</f>
        <v>N/A</v>
      </c>
      <c r="AP85" s="189" t="str">
        <f aca="false">IF(AND('database (3)'!$AK85="Moon crash",'database (3)'!$Q85="Successful"),"","N/A")</f>
        <v>N/A</v>
      </c>
      <c r="AQ85" s="189" t="s">
        <v>1079</v>
      </c>
      <c r="AR85" s="189" t="s">
        <v>812</v>
      </c>
      <c r="AS85" s="185"/>
      <c r="AT85" s="185"/>
      <c r="AU85" s="185"/>
      <c r="AV85" s="185"/>
      <c r="AW85" s="185"/>
      <c r="AX85" s="185"/>
      <c r="AY85" s="185"/>
      <c r="AZ85" s="185"/>
      <c r="BA85" s="185"/>
      <c r="BB85" s="185"/>
      <c r="BC85" s="185"/>
      <c r="BD85" s="185"/>
      <c r="BE85" s="185"/>
      <c r="BF85" s="185"/>
      <c r="BG85" s="185"/>
      <c r="BH85" s="185"/>
      <c r="BI85" s="185"/>
      <c r="BJ85" s="185"/>
      <c r="BK85" s="185"/>
      <c r="BL85" s="185"/>
    </row>
    <row r="86" customFormat="false" ht="14.25" hidden="false" customHeight="true" outlineLevel="0" collapsed="false">
      <c r="A86" s="185" t="s">
        <v>1146</v>
      </c>
      <c r="B86" s="185" t="s">
        <v>343</v>
      </c>
      <c r="C86" s="185" t="s">
        <v>295</v>
      </c>
      <c r="D86" s="185" t="s">
        <v>348</v>
      </c>
      <c r="E86" s="185"/>
      <c r="F86" s="186" t="s">
        <v>343</v>
      </c>
      <c r="G86" s="187" t="n">
        <v>25400</v>
      </c>
      <c r="H86" s="187" t="s">
        <v>297</v>
      </c>
      <c r="I86" s="195" t="s">
        <v>49</v>
      </c>
      <c r="J86" s="187" t="s">
        <v>1116</v>
      </c>
      <c r="K86" s="187"/>
      <c r="L86" s="192" t="s">
        <v>51</v>
      </c>
      <c r="M86" s="189" t="s">
        <v>1117</v>
      </c>
      <c r="N86" s="189" t="s">
        <v>1117</v>
      </c>
      <c r="O86" s="189" t="s">
        <v>1100</v>
      </c>
      <c r="P86" s="189" t="s">
        <v>46</v>
      </c>
      <c r="Q86" s="185" t="s">
        <v>784</v>
      </c>
      <c r="R86" s="189" t="s">
        <v>345</v>
      </c>
      <c r="S86" s="189" t="str">
        <f aca="false">IF('database (3)'!$Q86="Successfull","-","")</f>
        <v/>
      </c>
      <c r="T86" s="189" t="s">
        <v>1131</v>
      </c>
      <c r="U86" s="189" t="s">
        <v>1147</v>
      </c>
      <c r="V86" s="190" t="n">
        <v>15103</v>
      </c>
      <c r="W86" s="187" t="s">
        <v>63</v>
      </c>
      <c r="X86" s="189" t="s">
        <v>63</v>
      </c>
      <c r="Y86" s="189" t="s">
        <v>63</v>
      </c>
      <c r="Z86" s="189" t="s">
        <v>63</v>
      </c>
      <c r="AA86" s="189" t="s">
        <v>63</v>
      </c>
      <c r="AB86" s="189" t="s">
        <v>96</v>
      </c>
      <c r="AC86" s="189" t="str">
        <f aca="false">IF('database (3)'!$AB86="No","N/A","")</f>
        <v>N/A</v>
      </c>
      <c r="AD86" s="189" t="str">
        <f aca="false">IF('database (3)'!$AB86="No","N/A","")</f>
        <v>N/A</v>
      </c>
      <c r="AE86" s="189" t="str">
        <f aca="false">IF('database (3)'!$AB86="No","N/A","")</f>
        <v>N/A</v>
      </c>
      <c r="AF86" s="189" t="str">
        <f aca="false">IF('database (3)'!$AB86="No","N/A","")</f>
        <v>N/A</v>
      </c>
      <c r="AG86" s="189" t="str">
        <f aca="false">IF('database (3)'!$AB86="No","N/A","")</f>
        <v>N/A</v>
      </c>
      <c r="AH86" s="198" t="n">
        <v>25404</v>
      </c>
      <c r="AI86" s="189" t="n">
        <v>0.67416</v>
      </c>
      <c r="AJ86" s="189" t="n">
        <v>23.47314</v>
      </c>
      <c r="AK86" s="189" t="s">
        <v>1078</v>
      </c>
      <c r="AL86" s="189" t="s">
        <v>53</v>
      </c>
      <c r="AM86" s="189" t="s">
        <v>1148</v>
      </c>
      <c r="AN86" s="187" t="n">
        <v>25406</v>
      </c>
      <c r="AO86" s="189" t="str">
        <f aca="false">IF(AND('database (3)'!$AK86="Moon crash",'database (3)'!$Q86="Successful"),"","N/A")</f>
        <v/>
      </c>
      <c r="AP86" s="189" t="str">
        <f aca="false">IF(AND('database (3)'!$AK86="Moon crash",'database (3)'!$Q86="Successful"),"","N/A")</f>
        <v/>
      </c>
      <c r="AQ86" s="189" t="s">
        <v>1079</v>
      </c>
      <c r="AR86" s="189" t="s">
        <v>812</v>
      </c>
      <c r="AS86" s="185"/>
      <c r="AT86" s="185"/>
      <c r="AU86" s="185"/>
      <c r="AV86" s="185"/>
      <c r="AW86" s="185"/>
      <c r="AX86" s="185"/>
      <c r="AY86" s="185"/>
      <c r="AZ86" s="185"/>
      <c r="BA86" s="185"/>
      <c r="BB86" s="185"/>
      <c r="BC86" s="185"/>
      <c r="BD86" s="185"/>
      <c r="BE86" s="185"/>
      <c r="BF86" s="185"/>
      <c r="BG86" s="185"/>
      <c r="BH86" s="185"/>
      <c r="BI86" s="185"/>
      <c r="BJ86" s="185"/>
      <c r="BK86" s="185"/>
      <c r="BL86" s="185"/>
    </row>
    <row r="87" customFormat="false" ht="14.25" hidden="false" customHeight="true" outlineLevel="0" collapsed="false">
      <c r="A87" s="185" t="s">
        <v>351</v>
      </c>
      <c r="B87" s="185" t="s">
        <v>343</v>
      </c>
      <c r="C87" s="185" t="s">
        <v>295</v>
      </c>
      <c r="D87" s="185" t="s">
        <v>352</v>
      </c>
      <c r="E87" s="185"/>
      <c r="F87" s="186" t="s">
        <v>343</v>
      </c>
      <c r="G87" s="187" t="n">
        <v>25400</v>
      </c>
      <c r="H87" s="187" t="s">
        <v>297</v>
      </c>
      <c r="I87" s="195" t="s">
        <v>49</v>
      </c>
      <c r="J87" s="187" t="s">
        <v>230</v>
      </c>
      <c r="K87" s="187"/>
      <c r="L87" s="192" t="s">
        <v>51</v>
      </c>
      <c r="M87" s="189" t="s">
        <v>1135</v>
      </c>
      <c r="N87" s="189" t="s">
        <v>1135</v>
      </c>
      <c r="O87" s="189" t="s">
        <v>1089</v>
      </c>
      <c r="P87" s="189" t="s">
        <v>828</v>
      </c>
      <c r="Q87" s="185" t="s">
        <v>784</v>
      </c>
      <c r="R87" s="189" t="s">
        <v>1136</v>
      </c>
      <c r="S87" s="189" t="str">
        <f aca="false">IF('database (3)'!$Q87="Successfull","-","")</f>
        <v/>
      </c>
      <c r="T87" s="189" t="s">
        <v>1137</v>
      </c>
      <c r="U87" s="189" t="s">
        <v>1138</v>
      </c>
      <c r="V87" s="190" t="n">
        <v>13300</v>
      </c>
      <c r="W87" s="187" t="n">
        <v>25400</v>
      </c>
      <c r="X87" s="189" t="s">
        <v>329</v>
      </c>
      <c r="Y87" s="189"/>
      <c r="Z87" s="189"/>
      <c r="AA87" s="189"/>
      <c r="AB87" s="189" t="s">
        <v>96</v>
      </c>
      <c r="AC87" s="189" t="str">
        <f aca="false">IF('database (3)'!$AB87="No","N/A","")</f>
        <v>N/A</v>
      </c>
      <c r="AD87" s="189" t="str">
        <f aca="false">IF('database (3)'!$AB87="No","N/A","")</f>
        <v>N/A</v>
      </c>
      <c r="AE87" s="189" t="str">
        <f aca="false">IF('database (3)'!$AB87="No","N/A","")</f>
        <v>N/A</v>
      </c>
      <c r="AF87" s="189" t="str">
        <f aca="false">IF('database (3)'!$AB87="No","N/A","")</f>
        <v>N/A</v>
      </c>
      <c r="AG87" s="189" t="str">
        <f aca="false">IF('database (3)'!$AB87="No","N/A","")</f>
        <v>N/A</v>
      </c>
      <c r="AH87" s="189" t="str">
        <f aca="false">IF(OR('database (3)'!$T87="Orbital probe",'database (3)'!$T87="Crew orbiter",'database (3)'!$T87="Crew orbiter (U)"),"N/A","")</f>
        <v/>
      </c>
      <c r="AI87" s="189" t="str">
        <f aca="false">IF(OR('database (3)'!$T87="Orbital probe",'database (3)'!$T87="Crew orbiter",'database (3)'!$T87="Crew orbiter (U)"),"N/A","")</f>
        <v/>
      </c>
      <c r="AJ87" s="189" t="str">
        <f aca="false">IF(OR('database (3)'!$T87="Orbital probe",'database (3)'!$T87="Crew orbiter",'database (3)'!$T87="Crew orbiter (U)"),"N/A","")</f>
        <v/>
      </c>
      <c r="AK87" s="189" t="s">
        <v>86</v>
      </c>
      <c r="AL87" s="189" t="s">
        <v>303</v>
      </c>
      <c r="AM87" s="189" t="s">
        <v>1133</v>
      </c>
      <c r="AN87" s="187" t="n">
        <v>25403</v>
      </c>
      <c r="AO87" s="189" t="str">
        <f aca="false">IF(AND('database (3)'!$AK87="Moon crash",'database (3)'!$Q87="Successful"),"","N/A")</f>
        <v>N/A</v>
      </c>
      <c r="AP87" s="189" t="str">
        <f aca="false">IF(AND('database (3)'!$AK87="Moon crash",'database (3)'!$Q87="Successful"),"","N/A")</f>
        <v>N/A</v>
      </c>
      <c r="AQ87" s="189" t="s">
        <v>1079</v>
      </c>
      <c r="AR87" s="189" t="s">
        <v>812</v>
      </c>
      <c r="AS87" s="185"/>
      <c r="AT87" s="185"/>
      <c r="AU87" s="185"/>
      <c r="AV87" s="185"/>
      <c r="AW87" s="185"/>
      <c r="AX87" s="185"/>
      <c r="AY87" s="185"/>
      <c r="AZ87" s="185"/>
      <c r="BA87" s="185"/>
      <c r="BB87" s="185"/>
      <c r="BC87" s="185"/>
      <c r="BD87" s="185"/>
      <c r="BE87" s="185"/>
      <c r="BF87" s="185"/>
      <c r="BG87" s="185"/>
      <c r="BH87" s="185"/>
      <c r="BI87" s="185"/>
      <c r="BJ87" s="185"/>
      <c r="BK87" s="185"/>
      <c r="BL87" s="185"/>
    </row>
    <row r="88" customFormat="false" ht="14.25" hidden="false" customHeight="true" outlineLevel="0" collapsed="false">
      <c r="A88" s="185" t="s">
        <v>354</v>
      </c>
      <c r="B88" s="185" t="s">
        <v>354</v>
      </c>
      <c r="C88" s="185" t="s">
        <v>195</v>
      </c>
      <c r="D88" s="185"/>
      <c r="E88" s="185"/>
      <c r="F88" s="186" t="s">
        <v>354</v>
      </c>
      <c r="G88" s="187" t="n">
        <v>25422</v>
      </c>
      <c r="H88" s="187"/>
      <c r="I88" s="187"/>
      <c r="J88" s="187"/>
      <c r="K88" s="187"/>
      <c r="L88" s="192" t="s">
        <v>66</v>
      </c>
      <c r="M88" s="189" t="s">
        <v>1067</v>
      </c>
      <c r="N88" s="189" t="s">
        <v>46</v>
      </c>
      <c r="O88" s="189" t="s">
        <v>1089</v>
      </c>
      <c r="P88" s="189"/>
      <c r="Q88" s="189" t="s">
        <v>784</v>
      </c>
      <c r="R88" s="189"/>
      <c r="S88" s="189" t="str">
        <f aca="false">IF('database (3)'!$Q88="Successfull","-","")</f>
        <v/>
      </c>
      <c r="T88" s="185"/>
      <c r="U88" s="189"/>
      <c r="V88" s="190"/>
      <c r="W88" s="187"/>
      <c r="X88" s="189"/>
      <c r="Y88" s="189"/>
      <c r="Z88" s="189"/>
      <c r="AA88" s="189"/>
      <c r="AB88" s="189"/>
      <c r="AC88" s="189" t="str">
        <f aca="false">IF('database (3)'!$AB88="No","N/A","")</f>
        <v/>
      </c>
      <c r="AD88" s="189" t="str">
        <f aca="false">IF('database (3)'!$AB88="No","N/A","")</f>
        <v/>
      </c>
      <c r="AE88" s="189" t="str">
        <f aca="false">IF('database (3)'!$AB88="No","N/A","")</f>
        <v/>
      </c>
      <c r="AF88" s="189" t="str">
        <f aca="false">IF('database (3)'!$AB88="No","N/A","")</f>
        <v/>
      </c>
      <c r="AG88" s="189" t="str">
        <f aca="false">IF('database (3)'!$AB88="No","N/A","")</f>
        <v/>
      </c>
      <c r="AH88" s="189"/>
      <c r="AI88" s="189"/>
      <c r="AJ88" s="189"/>
      <c r="AK88" s="189"/>
      <c r="AL88" s="189"/>
      <c r="AM88" s="189"/>
      <c r="AN88" s="187"/>
      <c r="AO88" s="187"/>
      <c r="AP88" s="187"/>
      <c r="AQ88" s="189" t="s">
        <v>1071</v>
      </c>
      <c r="AR88" s="189"/>
      <c r="AS88" s="185"/>
      <c r="AT88" s="185"/>
      <c r="AU88" s="185"/>
      <c r="AV88" s="185"/>
      <c r="AW88" s="185"/>
      <c r="AX88" s="185"/>
      <c r="AY88" s="185"/>
      <c r="AZ88" s="185"/>
      <c r="BA88" s="185"/>
      <c r="BB88" s="185"/>
      <c r="BC88" s="185"/>
      <c r="BD88" s="185"/>
      <c r="BE88" s="185"/>
      <c r="BF88" s="185"/>
      <c r="BG88" s="185"/>
      <c r="BH88" s="185"/>
      <c r="BI88" s="185"/>
      <c r="BJ88" s="185"/>
      <c r="BK88" s="185"/>
      <c r="BL88" s="185"/>
    </row>
    <row r="89" customFormat="false" ht="14.25" hidden="false" customHeight="true" outlineLevel="0" collapsed="false">
      <c r="A89" s="185" t="s">
        <v>357</v>
      </c>
      <c r="B89" s="185" t="s">
        <v>357</v>
      </c>
      <c r="C89" s="185" t="s">
        <v>177</v>
      </c>
      <c r="D89" s="185"/>
      <c r="E89" s="185"/>
      <c r="F89" s="186" t="s">
        <v>1149</v>
      </c>
      <c r="G89" s="187" t="n">
        <v>25469</v>
      </c>
      <c r="H89" s="187"/>
      <c r="I89" s="187"/>
      <c r="J89" s="187"/>
      <c r="K89" s="187"/>
      <c r="L89" s="192" t="s">
        <v>66</v>
      </c>
      <c r="M89" s="189" t="s">
        <v>1067</v>
      </c>
      <c r="N89" s="189" t="s">
        <v>46</v>
      </c>
      <c r="O89" s="189" t="s">
        <v>1150</v>
      </c>
      <c r="P89" s="189"/>
      <c r="Q89" s="189" t="s">
        <v>774</v>
      </c>
      <c r="R89" s="189"/>
      <c r="S89" s="189" t="str">
        <f aca="false">IF('database (3)'!$Q89="Successfull","-","")</f>
        <v/>
      </c>
      <c r="T89" s="185"/>
      <c r="U89" s="189"/>
      <c r="V89" s="190"/>
      <c r="W89" s="187"/>
      <c r="X89" s="189"/>
      <c r="Y89" s="189"/>
      <c r="Z89" s="189"/>
      <c r="AA89" s="189"/>
      <c r="AB89" s="189"/>
      <c r="AC89" s="189" t="str">
        <f aca="false">IF('database (3)'!$AB89="No","N/A","")</f>
        <v/>
      </c>
      <c r="AD89" s="189" t="str">
        <f aca="false">IF('database (3)'!$AB89="No","N/A","")</f>
        <v/>
      </c>
      <c r="AE89" s="189" t="str">
        <f aca="false">IF('database (3)'!$AB89="No","N/A","")</f>
        <v/>
      </c>
      <c r="AF89" s="189" t="str">
        <f aca="false">IF('database (3)'!$AB89="No","N/A","")</f>
        <v/>
      </c>
      <c r="AG89" s="189" t="str">
        <f aca="false">IF('database (3)'!$AB89="No","N/A","")</f>
        <v/>
      </c>
      <c r="AH89" s="189"/>
      <c r="AI89" s="189"/>
      <c r="AJ89" s="189"/>
      <c r="AK89" s="189"/>
      <c r="AL89" s="189"/>
      <c r="AM89" s="189"/>
      <c r="AN89" s="187"/>
      <c r="AO89" s="187"/>
      <c r="AP89" s="187"/>
      <c r="AQ89" s="189" t="s">
        <v>1071</v>
      </c>
      <c r="AR89" s="189"/>
      <c r="AS89" s="185"/>
      <c r="AT89" s="185"/>
      <c r="AU89" s="185"/>
      <c r="AV89" s="185"/>
      <c r="AW89" s="185"/>
      <c r="AX89" s="185"/>
      <c r="AY89" s="185"/>
      <c r="AZ89" s="185"/>
      <c r="BA89" s="185"/>
      <c r="BB89" s="185"/>
      <c r="BC89" s="185"/>
      <c r="BD89" s="185"/>
      <c r="BE89" s="185"/>
      <c r="BF89" s="185"/>
      <c r="BG89" s="185"/>
      <c r="BH89" s="185"/>
      <c r="BI89" s="185"/>
      <c r="BJ89" s="185"/>
      <c r="BK89" s="185"/>
      <c r="BL89" s="185"/>
    </row>
    <row r="90" customFormat="false" ht="14.25" hidden="false" customHeight="true" outlineLevel="0" collapsed="false">
      <c r="A90" s="185" t="s">
        <v>362</v>
      </c>
      <c r="B90" s="185" t="s">
        <v>362</v>
      </c>
      <c r="C90" s="185" t="s">
        <v>177</v>
      </c>
      <c r="D90" s="185"/>
      <c r="E90" s="185"/>
      <c r="F90" s="186" t="s">
        <v>1151</v>
      </c>
      <c r="G90" s="187" t="n">
        <v>25498</v>
      </c>
      <c r="H90" s="187"/>
      <c r="I90" s="187"/>
      <c r="J90" s="187"/>
      <c r="K90" s="187"/>
      <c r="L90" s="192" t="s">
        <v>66</v>
      </c>
      <c r="M90" s="189" t="s">
        <v>1067</v>
      </c>
      <c r="N90" s="189" t="s">
        <v>46</v>
      </c>
      <c r="O90" s="189" t="s">
        <v>1150</v>
      </c>
      <c r="P90" s="189"/>
      <c r="Q90" s="189" t="s">
        <v>774</v>
      </c>
      <c r="R90" s="189"/>
      <c r="S90" s="189" t="str">
        <f aca="false">IF('database (3)'!$Q90="Successfull","-","")</f>
        <v/>
      </c>
      <c r="T90" s="185"/>
      <c r="U90" s="189"/>
      <c r="V90" s="190"/>
      <c r="W90" s="187"/>
      <c r="X90" s="189"/>
      <c r="Y90" s="189"/>
      <c r="Z90" s="189"/>
      <c r="AA90" s="189"/>
      <c r="AB90" s="189"/>
      <c r="AC90" s="189" t="str">
        <f aca="false">IF('database (3)'!$AB90="No","N/A","")</f>
        <v/>
      </c>
      <c r="AD90" s="189" t="str">
        <f aca="false">IF('database (3)'!$AB90="No","N/A","")</f>
        <v/>
      </c>
      <c r="AE90" s="189" t="str">
        <f aca="false">IF('database (3)'!$AB90="No","N/A","")</f>
        <v/>
      </c>
      <c r="AF90" s="189" t="str">
        <f aca="false">IF('database (3)'!$AB90="No","N/A","")</f>
        <v/>
      </c>
      <c r="AG90" s="189" t="str">
        <f aca="false">IF('database (3)'!$AB90="No","N/A","")</f>
        <v/>
      </c>
      <c r="AH90" s="189"/>
      <c r="AI90" s="189"/>
      <c r="AJ90" s="189"/>
      <c r="AK90" s="189"/>
      <c r="AL90" s="189"/>
      <c r="AM90" s="189"/>
      <c r="AN90" s="187"/>
      <c r="AO90" s="187"/>
      <c r="AP90" s="187"/>
      <c r="AQ90" s="189" t="s">
        <v>1071</v>
      </c>
      <c r="AR90" s="189"/>
      <c r="AS90" s="185"/>
      <c r="AT90" s="185"/>
      <c r="AU90" s="185"/>
      <c r="AV90" s="185"/>
      <c r="AW90" s="185"/>
      <c r="AX90" s="185"/>
      <c r="AY90" s="185"/>
      <c r="AZ90" s="185"/>
      <c r="BA90" s="185"/>
      <c r="BB90" s="185"/>
      <c r="BC90" s="185"/>
      <c r="BD90" s="185"/>
      <c r="BE90" s="185"/>
      <c r="BF90" s="185"/>
      <c r="BG90" s="185"/>
      <c r="BH90" s="185"/>
      <c r="BI90" s="185"/>
      <c r="BJ90" s="185"/>
      <c r="BK90" s="185"/>
      <c r="BL90" s="185"/>
    </row>
    <row r="91" customFormat="false" ht="14.25" hidden="false" customHeight="true" outlineLevel="0" collapsed="false">
      <c r="A91" s="185" t="s">
        <v>1152</v>
      </c>
      <c r="B91" s="185" t="s">
        <v>366</v>
      </c>
      <c r="C91" s="185" t="s">
        <v>295</v>
      </c>
      <c r="D91" s="185" t="s">
        <v>372</v>
      </c>
      <c r="E91" s="185"/>
      <c r="F91" s="186" t="s">
        <v>366</v>
      </c>
      <c r="G91" s="187" t="n">
        <v>25521</v>
      </c>
      <c r="H91" s="187" t="s">
        <v>297</v>
      </c>
      <c r="I91" s="195" t="s">
        <v>49</v>
      </c>
      <c r="J91" s="187" t="s">
        <v>1116</v>
      </c>
      <c r="K91" s="192"/>
      <c r="L91" s="192" t="s">
        <v>51</v>
      </c>
      <c r="M91" s="189" t="s">
        <v>1117</v>
      </c>
      <c r="N91" s="189" t="s">
        <v>1117</v>
      </c>
      <c r="O91" s="189" t="s">
        <v>1068</v>
      </c>
      <c r="P91" s="189" t="s">
        <v>46</v>
      </c>
      <c r="Q91" s="185" t="s">
        <v>784</v>
      </c>
      <c r="R91" s="189" t="s">
        <v>369</v>
      </c>
      <c r="S91" s="189" t="str">
        <f aca="false">IF('database (3)'!$Q91="Successfull","-","")</f>
        <v/>
      </c>
      <c r="T91" s="189" t="s">
        <v>818</v>
      </c>
      <c r="U91" s="189" t="s">
        <v>1153</v>
      </c>
      <c r="V91" s="190" t="n">
        <v>28790</v>
      </c>
      <c r="W91" s="187" t="n">
        <v>25525</v>
      </c>
      <c r="X91" s="189" t="s">
        <v>55</v>
      </c>
      <c r="Y91" s="189"/>
      <c r="Z91" s="189"/>
      <c r="AA91" s="189"/>
      <c r="AB91" s="189" t="s">
        <v>96</v>
      </c>
      <c r="AC91" s="189" t="str">
        <f aca="false">IF('database (3)'!$AB91="No","N/A","")</f>
        <v>N/A</v>
      </c>
      <c r="AD91" s="189" t="str">
        <f aca="false">IF('database (3)'!$AB91="No","N/A","")</f>
        <v>N/A</v>
      </c>
      <c r="AE91" s="189" t="str">
        <f aca="false">IF('database (3)'!$AB91="No","N/A","")</f>
        <v>N/A</v>
      </c>
      <c r="AF91" s="189" t="str">
        <f aca="false">IF('database (3)'!$AB91="No","N/A","")</f>
        <v>N/A</v>
      </c>
      <c r="AG91" s="189" t="str">
        <f aca="false">IF('database (3)'!$AB91="No","N/A","")</f>
        <v>N/A</v>
      </c>
      <c r="AH91" s="189" t="str">
        <f aca="false">IF(OR('database (3)'!$T91="Orbital probe",'database (3)'!$T91="Crew orbiter",'database (3)'!$T91="Crew orbiter (U)"),"N/A","")</f>
        <v>N/A</v>
      </c>
      <c r="AI91" s="189" t="str">
        <f aca="false">IF(OR('database (3)'!$T91="Orbital probe",'database (3)'!$T91="Crew orbiter",'database (3)'!$T91="Crew orbiter (U)"),"N/A","")</f>
        <v>N/A</v>
      </c>
      <c r="AJ91" s="189" t="s">
        <v>63</v>
      </c>
      <c r="AK91" s="189" t="s">
        <v>981</v>
      </c>
      <c r="AL91" s="189" t="s">
        <v>303</v>
      </c>
      <c r="AM91" s="189" t="s">
        <v>1103</v>
      </c>
      <c r="AN91" s="192" t="n">
        <v>25531</v>
      </c>
      <c r="AO91" s="189" t="str">
        <f aca="false">IF(AND('database (3)'!$AK91="Moon crash",'database (3)'!$Q91="Successful"),"","N/A")</f>
        <v>N/A</v>
      </c>
      <c r="AP91" s="189" t="str">
        <f aca="false">IF(AND('database (3)'!$AK91="Moon crash",'database (3)'!$Q91="Successful"),"","N/A")</f>
        <v>N/A</v>
      </c>
      <c r="AQ91" s="189" t="s">
        <v>1079</v>
      </c>
      <c r="AR91" s="189" t="s">
        <v>812</v>
      </c>
      <c r="AS91" s="185"/>
      <c r="AT91" s="185"/>
      <c r="AU91" s="185"/>
      <c r="AV91" s="185"/>
      <c r="AW91" s="185"/>
      <c r="AX91" s="185"/>
      <c r="AY91" s="185"/>
      <c r="AZ91" s="185"/>
      <c r="BA91" s="185"/>
      <c r="BB91" s="185"/>
      <c r="BC91" s="185"/>
      <c r="BD91" s="185"/>
      <c r="BE91" s="185"/>
      <c r="BF91" s="185"/>
      <c r="BG91" s="185"/>
      <c r="BH91" s="185"/>
      <c r="BI91" s="185"/>
      <c r="BJ91" s="185"/>
      <c r="BK91" s="185"/>
      <c r="BL91" s="185"/>
    </row>
    <row r="92" customFormat="false" ht="14.25" hidden="false" customHeight="true" outlineLevel="0" collapsed="false">
      <c r="A92" s="185" t="s">
        <v>1154</v>
      </c>
      <c r="B92" s="185" t="s">
        <v>366</v>
      </c>
      <c r="C92" s="185" t="s">
        <v>295</v>
      </c>
      <c r="D92" s="185" t="s">
        <v>367</v>
      </c>
      <c r="E92" s="185"/>
      <c r="F92" s="186" t="s">
        <v>366</v>
      </c>
      <c r="G92" s="187" t="n">
        <v>25521</v>
      </c>
      <c r="H92" s="187" t="s">
        <v>297</v>
      </c>
      <c r="I92" s="195" t="s">
        <v>49</v>
      </c>
      <c r="J92" s="187" t="s">
        <v>1116</v>
      </c>
      <c r="K92" s="192"/>
      <c r="L92" s="192" t="s">
        <v>51</v>
      </c>
      <c r="M92" s="189" t="s">
        <v>1117</v>
      </c>
      <c r="N92" s="189" t="s">
        <v>1117</v>
      </c>
      <c r="O92" s="189" t="s">
        <v>1100</v>
      </c>
      <c r="P92" s="189" t="s">
        <v>46</v>
      </c>
      <c r="Q92" s="185" t="s">
        <v>784</v>
      </c>
      <c r="R92" s="189" t="s">
        <v>369</v>
      </c>
      <c r="S92" s="189" t="str">
        <f aca="false">IF('database (3)'!$Q92="Successfull","-","")</f>
        <v/>
      </c>
      <c r="T92" s="189" t="s">
        <v>1131</v>
      </c>
      <c r="U92" s="189" t="s">
        <v>1155</v>
      </c>
      <c r="V92" s="190" t="n">
        <v>15235</v>
      </c>
      <c r="W92" s="187" t="s">
        <v>63</v>
      </c>
      <c r="X92" s="189" t="s">
        <v>63</v>
      </c>
      <c r="Y92" s="189" t="s">
        <v>63</v>
      </c>
      <c r="Z92" s="189" t="s">
        <v>63</v>
      </c>
      <c r="AA92" s="189" t="s">
        <v>63</v>
      </c>
      <c r="AB92" s="189" t="s">
        <v>96</v>
      </c>
      <c r="AC92" s="189" t="str">
        <f aca="false">IF('database (3)'!$AB92="No","N/A","")</f>
        <v>N/A</v>
      </c>
      <c r="AD92" s="189" t="str">
        <f aca="false">IF('database (3)'!$AB92="No","N/A","")</f>
        <v>N/A</v>
      </c>
      <c r="AE92" s="189" t="str">
        <f aca="false">IF('database (3)'!$AB92="No","N/A","")</f>
        <v>N/A</v>
      </c>
      <c r="AF92" s="189" t="str">
        <f aca="false">IF('database (3)'!$AB92="No","N/A","")</f>
        <v>N/A</v>
      </c>
      <c r="AG92" s="189" t="str">
        <f aca="false">IF('database (3)'!$AB92="No","N/A","")</f>
        <v>N/A</v>
      </c>
      <c r="AH92" s="198" t="n">
        <v>25526</v>
      </c>
      <c r="AI92" s="189" t="n">
        <v>-3.0128</v>
      </c>
      <c r="AJ92" s="195" t="n">
        <v>336.578</v>
      </c>
      <c r="AK92" s="189" t="s">
        <v>1078</v>
      </c>
      <c r="AL92" s="189" t="s">
        <v>303</v>
      </c>
      <c r="AM92" s="189" t="s">
        <v>1156</v>
      </c>
      <c r="AN92" s="192" t="n">
        <v>25527</v>
      </c>
      <c r="AO92" s="199" t="n">
        <v>-3.94</v>
      </c>
      <c r="AP92" s="199" t="n">
        <v>338.8</v>
      </c>
      <c r="AQ92" s="189" t="s">
        <v>1079</v>
      </c>
      <c r="AR92" s="189" t="s">
        <v>812</v>
      </c>
      <c r="AS92" s="185"/>
      <c r="AT92" s="185"/>
      <c r="AU92" s="185"/>
      <c r="AV92" s="185"/>
      <c r="AW92" s="185"/>
      <c r="AX92" s="185"/>
      <c r="AY92" s="185"/>
      <c r="AZ92" s="185"/>
      <c r="BA92" s="185"/>
      <c r="BB92" s="185"/>
      <c r="BC92" s="185"/>
      <c r="BD92" s="185"/>
      <c r="BE92" s="185"/>
      <c r="BF92" s="185"/>
      <c r="BG92" s="185"/>
      <c r="BH92" s="185"/>
      <c r="BI92" s="185"/>
      <c r="BJ92" s="185"/>
      <c r="BK92" s="185"/>
      <c r="BL92" s="185"/>
    </row>
    <row r="93" customFormat="false" ht="14.25" hidden="false" customHeight="true" outlineLevel="0" collapsed="false">
      <c r="A93" s="185" t="s">
        <v>374</v>
      </c>
      <c r="B93" s="185" t="s">
        <v>366</v>
      </c>
      <c r="C93" s="185" t="s">
        <v>295</v>
      </c>
      <c r="D93" s="185" t="s">
        <v>375</v>
      </c>
      <c r="E93" s="185"/>
      <c r="F93" s="186" t="s">
        <v>366</v>
      </c>
      <c r="G93" s="187" t="n">
        <v>25521</v>
      </c>
      <c r="H93" s="187" t="s">
        <v>297</v>
      </c>
      <c r="I93" s="195" t="s">
        <v>49</v>
      </c>
      <c r="J93" s="187" t="s">
        <v>230</v>
      </c>
      <c r="K93" s="192"/>
      <c r="L93" s="192" t="s">
        <v>51</v>
      </c>
      <c r="M93" s="189" t="s">
        <v>1135</v>
      </c>
      <c r="N93" s="189" t="s">
        <v>1135</v>
      </c>
      <c r="O93" s="189" t="s">
        <v>1089</v>
      </c>
      <c r="P93" s="189" t="s">
        <v>828</v>
      </c>
      <c r="Q93" s="185" t="s">
        <v>784</v>
      </c>
      <c r="R93" s="189" t="s">
        <v>1136</v>
      </c>
      <c r="S93" s="189" t="str">
        <f aca="false">IF('database (3)'!$Q93="Successfull","-","")</f>
        <v/>
      </c>
      <c r="T93" s="189" t="s">
        <v>1137</v>
      </c>
      <c r="U93" s="189" t="s">
        <v>1138</v>
      </c>
      <c r="V93" s="190" t="n">
        <v>13300</v>
      </c>
      <c r="W93" s="187" t="n">
        <v>25521</v>
      </c>
      <c r="X93" s="189" t="s">
        <v>329</v>
      </c>
      <c r="Y93" s="189"/>
      <c r="Z93" s="189"/>
      <c r="AA93" s="189"/>
      <c r="AB93" s="189" t="s">
        <v>96</v>
      </c>
      <c r="AC93" s="189" t="str">
        <f aca="false">IF('database (3)'!$AB93="No","N/A","")</f>
        <v>N/A</v>
      </c>
      <c r="AD93" s="189" t="str">
        <f aca="false">IF('database (3)'!$AB93="No","N/A","")</f>
        <v>N/A</v>
      </c>
      <c r="AE93" s="189" t="str">
        <f aca="false">IF('database (3)'!$AB93="No","N/A","")</f>
        <v>N/A</v>
      </c>
      <c r="AF93" s="189" t="str">
        <f aca="false">IF('database (3)'!$AB93="No","N/A","")</f>
        <v>N/A</v>
      </c>
      <c r="AG93" s="189" t="str">
        <f aca="false">IF('database (3)'!$AB93="No","N/A","")</f>
        <v>N/A</v>
      </c>
      <c r="AH93" s="189" t="str">
        <f aca="false">IF(OR('database (3)'!$T93="Orbital probe",'database (3)'!$T93="Crew orbiter",'database (3)'!$T93="Crew orbiter (U)"),"N/A","")</f>
        <v/>
      </c>
      <c r="AI93" s="189" t="str">
        <f aca="false">IF(OR('database (3)'!$T93="Orbital probe",'database (3)'!$T93="Crew orbiter",'database (3)'!$T93="Crew orbiter (U)"),"N/A","")</f>
        <v/>
      </c>
      <c r="AJ93" s="189" t="str">
        <f aca="false">IF(OR('database (3)'!$T93="Orbital probe",'database (3)'!$T93="Crew orbiter",'database (3)'!$T93="Crew orbiter (U)"),"N/A","")</f>
        <v/>
      </c>
      <c r="AK93" s="189" t="s">
        <v>86</v>
      </c>
      <c r="AL93" s="189" t="s">
        <v>96</v>
      </c>
      <c r="AM93" s="185" t="s">
        <v>1157</v>
      </c>
      <c r="AN93" s="192" t="n">
        <v>25521</v>
      </c>
      <c r="AO93" s="189" t="str">
        <f aca="false">IF('database (3)'!$AK93="Moon crash","","N/A")</f>
        <v>N/A</v>
      </c>
      <c r="AP93" s="189" t="str">
        <f aca="false">IF('database (3)'!$AK93="Moon crash","","N/A")</f>
        <v>N/A</v>
      </c>
      <c r="AQ93" s="189" t="s">
        <v>1079</v>
      </c>
      <c r="AR93" s="189" t="s">
        <v>812</v>
      </c>
      <c r="AS93" s="185"/>
      <c r="AT93" s="185"/>
      <c r="AU93" s="185"/>
      <c r="AV93" s="185"/>
      <c r="AW93" s="185"/>
      <c r="AX93" s="185"/>
      <c r="AY93" s="185"/>
      <c r="AZ93" s="185"/>
      <c r="BA93" s="185"/>
      <c r="BB93" s="185"/>
      <c r="BC93" s="185"/>
      <c r="BD93" s="185"/>
      <c r="BE93" s="185"/>
      <c r="BF93" s="185"/>
      <c r="BG93" s="185"/>
      <c r="BH93" s="185"/>
      <c r="BI93" s="185"/>
      <c r="BJ93" s="185"/>
      <c r="BK93" s="185"/>
      <c r="BL93" s="185"/>
    </row>
    <row r="94" customFormat="false" ht="14.25" hidden="false" customHeight="true" outlineLevel="0" collapsed="false">
      <c r="A94" s="185" t="s">
        <v>380</v>
      </c>
      <c r="B94" s="185" t="s">
        <v>380</v>
      </c>
      <c r="C94" s="185" t="s">
        <v>62</v>
      </c>
      <c r="D94" s="185" t="s">
        <v>63</v>
      </c>
      <c r="E94" s="185"/>
      <c r="F94" s="186" t="s">
        <v>1073</v>
      </c>
      <c r="G94" s="187" t="n">
        <v>25605</v>
      </c>
      <c r="H94" s="187" t="s">
        <v>282</v>
      </c>
      <c r="I94" s="187" t="s">
        <v>1074</v>
      </c>
      <c r="J94" s="187"/>
      <c r="K94" s="187"/>
      <c r="L94" s="192" t="s">
        <v>66</v>
      </c>
      <c r="M94" s="192" t="s">
        <v>1067</v>
      </c>
      <c r="N94" s="192" t="s">
        <v>1067</v>
      </c>
      <c r="O94" s="189" t="s">
        <v>1100</v>
      </c>
      <c r="P94" s="189" t="s">
        <v>46</v>
      </c>
      <c r="Q94" s="189" t="s">
        <v>774</v>
      </c>
      <c r="R94" s="189" t="s">
        <v>775</v>
      </c>
      <c r="S94" s="189" t="str">
        <f aca="false">IF('database (3)'!$Q94="Successfull","-","")</f>
        <v/>
      </c>
      <c r="T94" s="189" t="s">
        <v>795</v>
      </c>
      <c r="U94" s="189" t="s">
        <v>1125</v>
      </c>
      <c r="V94" s="190"/>
      <c r="W94" s="187" t="s">
        <v>63</v>
      </c>
      <c r="X94" s="189" t="s">
        <v>63</v>
      </c>
      <c r="Y94" s="189" t="s">
        <v>63</v>
      </c>
      <c r="Z94" s="189" t="s">
        <v>63</v>
      </c>
      <c r="AA94" s="189" t="s">
        <v>63</v>
      </c>
      <c r="AB94" s="189" t="s">
        <v>96</v>
      </c>
      <c r="AC94" s="189" t="str">
        <f aca="false">IF('database (3)'!$AB94="No","N/A","")</f>
        <v>N/A</v>
      </c>
      <c r="AD94" s="189" t="str">
        <f aca="false">IF('database (3)'!$AB94="No","N/A","")</f>
        <v>N/A</v>
      </c>
      <c r="AE94" s="189" t="str">
        <f aca="false">IF('database (3)'!$AB94="No","N/A","")</f>
        <v>N/A</v>
      </c>
      <c r="AF94" s="189" t="str">
        <f aca="false">IF('database (3)'!$AB94="No","N/A","")</f>
        <v>N/A</v>
      </c>
      <c r="AG94" s="189" t="str">
        <f aca="false">IF('database (3)'!$AB94="No","N/A","")</f>
        <v>N/A</v>
      </c>
      <c r="AH94" s="189" t="str">
        <f aca="false">IF(OR('database (3)'!$T94="Orbital probe",'database (3)'!$T94="Crew orbiter",'database (3)'!$T94="Crew orbiter (U)"),"N/A","")</f>
        <v/>
      </c>
      <c r="AI94" s="189" t="str">
        <f aca="false">IF(OR('database (3)'!$T94="Orbital probe",'database (3)'!$T94="Crew orbiter",'database (3)'!$T94="Crew orbiter (U)"),"N/A","")</f>
        <v/>
      </c>
      <c r="AJ94" s="189" t="str">
        <f aca="false">IF(OR('database (3)'!$T94="Orbital probe",'database (3)'!$T94="Crew orbiter",'database (3)'!$T94="Crew orbiter (U)"),"N/A","")</f>
        <v/>
      </c>
      <c r="AK94" s="189" t="s">
        <v>1102</v>
      </c>
      <c r="AL94" s="189" t="s">
        <v>63</v>
      </c>
      <c r="AM94" s="189" t="s">
        <v>63</v>
      </c>
      <c r="AN94" s="187" t="n">
        <v>25605</v>
      </c>
      <c r="AO94" s="189" t="str">
        <f aca="false">IF('database (3)'!$AK94="Moon crash","","N/A")</f>
        <v>N/A</v>
      </c>
      <c r="AP94" s="189" t="str">
        <f aca="false">IF('database (3)'!$AK94="Moon crash","","N/A")</f>
        <v>N/A</v>
      </c>
      <c r="AQ94" s="189" t="s">
        <v>1079</v>
      </c>
      <c r="AR94" s="189"/>
      <c r="AS94" s="185"/>
      <c r="AT94" s="185"/>
      <c r="AU94" s="185"/>
      <c r="AV94" s="185"/>
      <c r="AW94" s="185"/>
      <c r="AX94" s="185"/>
      <c r="AY94" s="185"/>
      <c r="AZ94" s="185"/>
      <c r="BA94" s="185"/>
      <c r="BB94" s="185"/>
      <c r="BC94" s="185"/>
      <c r="BD94" s="185"/>
      <c r="BE94" s="185"/>
      <c r="BF94" s="185"/>
      <c r="BG94" s="185"/>
      <c r="BH94" s="185"/>
      <c r="BI94" s="185"/>
      <c r="BJ94" s="185"/>
      <c r="BK94" s="185"/>
      <c r="BL94" s="185"/>
    </row>
    <row r="95" customFormat="false" ht="14.25" hidden="false" customHeight="true" outlineLevel="0" collapsed="false">
      <c r="A95" s="185" t="s">
        <v>1158</v>
      </c>
      <c r="B95" s="185" t="s">
        <v>380</v>
      </c>
      <c r="C95" s="185" t="s">
        <v>62</v>
      </c>
      <c r="D95" s="185" t="s">
        <v>63</v>
      </c>
      <c r="E95" s="185"/>
      <c r="F95" s="186" t="s">
        <v>1073</v>
      </c>
      <c r="G95" s="187" t="n">
        <v>25605</v>
      </c>
      <c r="H95" s="187" t="s">
        <v>282</v>
      </c>
      <c r="I95" s="187" t="s">
        <v>1074</v>
      </c>
      <c r="J95" s="187"/>
      <c r="K95" s="187"/>
      <c r="L95" s="192" t="s">
        <v>66</v>
      </c>
      <c r="M95" s="192" t="s">
        <v>1067</v>
      </c>
      <c r="N95" s="192" t="s">
        <v>1067</v>
      </c>
      <c r="O95" s="189" t="s">
        <v>926</v>
      </c>
      <c r="P95" s="189" t="s">
        <v>46</v>
      </c>
      <c r="Q95" s="189" t="s">
        <v>774</v>
      </c>
      <c r="R95" s="189" t="s">
        <v>775</v>
      </c>
      <c r="S95" s="189" t="str">
        <f aca="false">IF('database (3)'!$Q95="Successfull","-","")</f>
        <v/>
      </c>
      <c r="T95" s="189" t="s">
        <v>885</v>
      </c>
      <c r="U95" s="189" t="s">
        <v>142</v>
      </c>
      <c r="V95" s="190"/>
      <c r="W95" s="187" t="s">
        <v>63</v>
      </c>
      <c r="X95" s="189" t="s">
        <v>63</v>
      </c>
      <c r="Y95" s="189" t="s">
        <v>63</v>
      </c>
      <c r="Z95" s="189" t="s">
        <v>63</v>
      </c>
      <c r="AA95" s="189" t="s">
        <v>63</v>
      </c>
      <c r="AB95" s="189" t="s">
        <v>96</v>
      </c>
      <c r="AC95" s="189" t="str">
        <f aca="false">IF('database (3)'!$AB95="No","N/A","")</f>
        <v>N/A</v>
      </c>
      <c r="AD95" s="189" t="str">
        <f aca="false">IF('database (3)'!$AB95="No","N/A","")</f>
        <v>N/A</v>
      </c>
      <c r="AE95" s="189" t="str">
        <f aca="false">IF('database (3)'!$AB95="No","N/A","")</f>
        <v>N/A</v>
      </c>
      <c r="AF95" s="189" t="str">
        <f aca="false">IF('database (3)'!$AB95="No","N/A","")</f>
        <v>N/A</v>
      </c>
      <c r="AG95" s="189" t="str">
        <f aca="false">IF('database (3)'!$AB95="No","N/A","")</f>
        <v>N/A</v>
      </c>
      <c r="AH95" s="189" t="str">
        <f aca="false">IF(OR('database (3)'!$T95="Orbital probe",'database (3)'!$T95="Crew orbiter",'database (3)'!$T95="Crew orbiter (U)"),"N/A","")</f>
        <v/>
      </c>
      <c r="AI95" s="189" t="str">
        <f aca="false">IF(OR('database (3)'!$T95="Orbital probe",'database (3)'!$T95="Crew orbiter",'database (3)'!$T95="Crew orbiter (U)"),"N/A","")</f>
        <v/>
      </c>
      <c r="AJ95" s="189" t="str">
        <f aca="false">IF(OR('database (3)'!$T95="Orbital probe",'database (3)'!$T95="Crew orbiter",'database (3)'!$T95="Crew orbiter (U)"),"N/A","")</f>
        <v/>
      </c>
      <c r="AK95" s="189" t="s">
        <v>1102</v>
      </c>
      <c r="AL95" s="189" t="s">
        <v>63</v>
      </c>
      <c r="AM95" s="189" t="s">
        <v>63</v>
      </c>
      <c r="AN95" s="187" t="n">
        <v>25605</v>
      </c>
      <c r="AO95" s="189" t="str">
        <f aca="false">IF('database (3)'!$AK95="Moon crash","","N/A")</f>
        <v>N/A</v>
      </c>
      <c r="AP95" s="189" t="str">
        <f aca="false">IF('database (3)'!$AK95="Moon crash","","N/A")</f>
        <v>N/A</v>
      </c>
      <c r="AQ95" s="189" t="s">
        <v>1079</v>
      </c>
      <c r="AR95" s="189"/>
      <c r="AS95" s="185"/>
      <c r="AT95" s="185"/>
      <c r="AU95" s="185"/>
      <c r="AV95" s="185"/>
      <c r="AW95" s="185"/>
      <c r="AX95" s="185"/>
      <c r="AY95" s="185"/>
      <c r="AZ95" s="185"/>
      <c r="BA95" s="185"/>
      <c r="BB95" s="185"/>
      <c r="BC95" s="185"/>
      <c r="BD95" s="185"/>
      <c r="BE95" s="185"/>
      <c r="BF95" s="185"/>
      <c r="BG95" s="185"/>
      <c r="BH95" s="185"/>
      <c r="BI95" s="185"/>
      <c r="BJ95" s="185"/>
      <c r="BK95" s="185"/>
      <c r="BL95" s="185"/>
    </row>
    <row r="96" customFormat="false" ht="14.25" hidden="false" customHeight="true" outlineLevel="0" collapsed="false">
      <c r="A96" s="185" t="s">
        <v>382</v>
      </c>
      <c r="B96" s="185" t="s">
        <v>382</v>
      </c>
      <c r="C96" s="185" t="s">
        <v>62</v>
      </c>
      <c r="D96" s="185" t="s">
        <v>63</v>
      </c>
      <c r="E96" s="185"/>
      <c r="F96" s="185" t="s">
        <v>46</v>
      </c>
      <c r="G96" s="187" t="n">
        <v>25618</v>
      </c>
      <c r="H96" s="187" t="s">
        <v>282</v>
      </c>
      <c r="I96" s="187" t="s">
        <v>1074</v>
      </c>
      <c r="J96" s="187"/>
      <c r="K96" s="187"/>
      <c r="L96" s="192" t="s">
        <v>66</v>
      </c>
      <c r="M96" s="189" t="s">
        <v>1067</v>
      </c>
      <c r="N96" s="189" t="s">
        <v>1067</v>
      </c>
      <c r="O96" s="189" t="s">
        <v>1068</v>
      </c>
      <c r="P96" s="189" t="s">
        <v>821</v>
      </c>
      <c r="Q96" s="189" t="s">
        <v>774</v>
      </c>
      <c r="R96" s="189" t="s">
        <v>775</v>
      </c>
      <c r="S96" s="189" t="str">
        <f aca="false">IF('database (3)'!$Q96="Successfull","-","")</f>
        <v/>
      </c>
      <c r="T96" s="185" t="s">
        <v>1069</v>
      </c>
      <c r="U96" s="189" t="s">
        <v>142</v>
      </c>
      <c r="V96" s="190"/>
      <c r="W96" s="187" t="s">
        <v>63</v>
      </c>
      <c r="X96" s="189" t="s">
        <v>63</v>
      </c>
      <c r="Y96" s="189" t="s">
        <v>63</v>
      </c>
      <c r="Z96" s="189" t="s">
        <v>63</v>
      </c>
      <c r="AA96" s="189" t="s">
        <v>63</v>
      </c>
      <c r="AB96" s="189" t="s">
        <v>96</v>
      </c>
      <c r="AC96" s="189" t="str">
        <f aca="false">IF('database (3)'!$AB96="No","N/A","")</f>
        <v>N/A</v>
      </c>
      <c r="AD96" s="189" t="str">
        <f aca="false">IF('database (3)'!$AB96="No","N/A","")</f>
        <v>N/A</v>
      </c>
      <c r="AE96" s="189" t="str">
        <f aca="false">IF('database (3)'!$AB96="No","N/A","")</f>
        <v>N/A</v>
      </c>
      <c r="AF96" s="189" t="str">
        <f aca="false">IF('database (3)'!$AB96="No","N/A","")</f>
        <v>N/A</v>
      </c>
      <c r="AG96" s="189" t="str">
        <f aca="false">IF('database (3)'!$AB96="No","N/A","")</f>
        <v>N/A</v>
      </c>
      <c r="AH96" s="189" t="str">
        <f aca="false">IF(OR('database (3)'!$T96="Orbital probe",'database (3)'!$T96="Crew orbiter",'database (3)'!$T96="Crew orbiter (U)"),"N/A","")</f>
        <v>N/A</v>
      </c>
      <c r="AI96" s="189" t="str">
        <f aca="false">IF(OR('database (3)'!$T96="Orbital probe",'database (3)'!$T96="Crew orbiter",'database (3)'!$T96="Crew orbiter (U)"),"N/A","")</f>
        <v>N/A</v>
      </c>
      <c r="AJ96" s="189" t="str">
        <f aca="false">IF(OR('database (3)'!$T96="Orbital probe",'database (3)'!$T96="Crew orbiter",'database (3)'!$T96="Crew orbiter (U)"),"N/A","")</f>
        <v>N/A</v>
      </c>
      <c r="AK96" s="189" t="s">
        <v>53</v>
      </c>
      <c r="AL96" s="189" t="s">
        <v>63</v>
      </c>
      <c r="AM96" s="189" t="s">
        <v>63</v>
      </c>
      <c r="AN96" s="187" t="n">
        <v>25618</v>
      </c>
      <c r="AO96" s="189" t="str">
        <f aca="false">IF('database (3)'!$AK96="Moon crash","","N/A")</f>
        <v>N/A</v>
      </c>
      <c r="AP96" s="189" t="str">
        <f aca="false">IF('database (3)'!$AK96="Moon crash","","N/A")</f>
        <v>N/A</v>
      </c>
      <c r="AQ96" s="189" t="s">
        <v>1079</v>
      </c>
      <c r="AR96" s="189"/>
      <c r="AS96" s="185"/>
      <c r="AT96" s="185"/>
      <c r="AU96" s="185"/>
      <c r="AV96" s="185"/>
      <c r="AW96" s="185"/>
      <c r="AX96" s="185"/>
      <c r="AY96" s="185"/>
      <c r="AZ96" s="185"/>
      <c r="BA96" s="185"/>
      <c r="BB96" s="185"/>
      <c r="BC96" s="185"/>
      <c r="BD96" s="185"/>
      <c r="BE96" s="185"/>
      <c r="BF96" s="185"/>
      <c r="BG96" s="185"/>
      <c r="BH96" s="185"/>
      <c r="BI96" s="185"/>
      <c r="BJ96" s="185"/>
      <c r="BK96" s="185"/>
      <c r="BL96" s="185"/>
    </row>
    <row r="97" customFormat="false" ht="14.25" hidden="false" customHeight="true" outlineLevel="0" collapsed="false">
      <c r="A97" s="185" t="s">
        <v>1159</v>
      </c>
      <c r="B97" s="185" t="s">
        <v>384</v>
      </c>
      <c r="C97" s="185" t="s">
        <v>295</v>
      </c>
      <c r="D97" s="185" t="s">
        <v>388</v>
      </c>
      <c r="E97" s="185"/>
      <c r="F97" s="186" t="s">
        <v>384</v>
      </c>
      <c r="G97" s="187" t="n">
        <v>25669</v>
      </c>
      <c r="H97" s="187" t="s">
        <v>297</v>
      </c>
      <c r="I97" s="195" t="s">
        <v>49</v>
      </c>
      <c r="J97" s="187" t="s">
        <v>1116</v>
      </c>
      <c r="K97" s="187"/>
      <c r="L97" s="192" t="s">
        <v>51</v>
      </c>
      <c r="M97" s="189" t="s">
        <v>1117</v>
      </c>
      <c r="N97" s="189" t="s">
        <v>1117</v>
      </c>
      <c r="O97" s="189" t="s">
        <v>1068</v>
      </c>
      <c r="P97" s="189" t="s">
        <v>46</v>
      </c>
      <c r="Q97" s="189" t="s">
        <v>774</v>
      </c>
      <c r="R97" s="185" t="s">
        <v>861</v>
      </c>
      <c r="S97" s="189" t="s">
        <v>390</v>
      </c>
      <c r="T97" s="189" t="s">
        <v>818</v>
      </c>
      <c r="U97" s="189" t="s">
        <v>1160</v>
      </c>
      <c r="V97" s="190" t="n">
        <v>28945</v>
      </c>
      <c r="W97" s="187" t="n">
        <v>25672</v>
      </c>
      <c r="X97" s="189" t="s">
        <v>834</v>
      </c>
      <c r="Y97" s="189"/>
      <c r="Z97" s="189"/>
      <c r="AA97" s="189"/>
      <c r="AB97" s="189" t="s">
        <v>96</v>
      </c>
      <c r="AC97" s="189" t="str">
        <f aca="false">IF('database (3)'!$AB97="No","N/A","")</f>
        <v>N/A</v>
      </c>
      <c r="AD97" s="189" t="str">
        <f aca="false">IF('database (3)'!$AB97="No","N/A","")</f>
        <v>N/A</v>
      </c>
      <c r="AE97" s="189" t="str">
        <f aca="false">IF('database (3)'!$AB97="No","N/A","")</f>
        <v>N/A</v>
      </c>
      <c r="AF97" s="189" t="str">
        <f aca="false">IF('database (3)'!$AB97="No","N/A","")</f>
        <v>N/A</v>
      </c>
      <c r="AG97" s="189" t="str">
        <f aca="false">IF('database (3)'!$AB97="No","N/A","")</f>
        <v>N/A</v>
      </c>
      <c r="AH97" s="189" t="str">
        <f aca="false">IF(OR('database (3)'!$T97="Orbital probe",'database (3)'!$T97="Crew orbiter",'database (3)'!$T97="Crew orbiter (U)"),"N/A","")</f>
        <v>N/A</v>
      </c>
      <c r="AI97" s="189" t="str">
        <f aca="false">IF(OR('database (3)'!$T97="Orbital probe",'database (3)'!$T97="Crew orbiter",'database (3)'!$T97="Crew orbiter (U)"),"N/A","")</f>
        <v>N/A</v>
      </c>
      <c r="AJ97" s="189" t="str">
        <f aca="false">IF(OR('database (3)'!$T97="Orbital probe",'database (3)'!$T97="Crew orbiter",'database (3)'!$T97="Crew orbiter (U)"),"N/A","")</f>
        <v>N/A</v>
      </c>
      <c r="AK97" s="189" t="s">
        <v>981</v>
      </c>
      <c r="AL97" s="189" t="s">
        <v>303</v>
      </c>
      <c r="AM97" s="189" t="s">
        <v>1103</v>
      </c>
      <c r="AN97" s="187" t="n">
        <v>25675</v>
      </c>
      <c r="AO97" s="189" t="str">
        <f aca="false">IF('database (3)'!$AK97="Moon crash","","N/A")</f>
        <v>N/A</v>
      </c>
      <c r="AP97" s="189" t="str">
        <f aca="false">IF('database (3)'!$AK97="Moon crash","","N/A")</f>
        <v>N/A</v>
      </c>
      <c r="AQ97" s="189" t="s">
        <v>1079</v>
      </c>
      <c r="AR97" s="189" t="s">
        <v>812</v>
      </c>
      <c r="AS97" s="185"/>
      <c r="AT97" s="185"/>
      <c r="AU97" s="185"/>
      <c r="AV97" s="185"/>
      <c r="AW97" s="185"/>
      <c r="AX97" s="185"/>
      <c r="AY97" s="185"/>
      <c r="AZ97" s="185"/>
      <c r="BA97" s="185"/>
      <c r="BB97" s="185"/>
      <c r="BC97" s="185"/>
      <c r="BD97" s="185"/>
      <c r="BE97" s="185"/>
      <c r="BF97" s="185"/>
      <c r="BG97" s="185"/>
      <c r="BH97" s="185"/>
      <c r="BI97" s="185"/>
      <c r="BJ97" s="185"/>
      <c r="BK97" s="185"/>
      <c r="BL97" s="185"/>
    </row>
    <row r="98" customFormat="false" ht="14.25" hidden="false" customHeight="true" outlineLevel="0" collapsed="false">
      <c r="A98" s="185" t="s">
        <v>1161</v>
      </c>
      <c r="B98" s="185" t="s">
        <v>384</v>
      </c>
      <c r="C98" s="185" t="s">
        <v>295</v>
      </c>
      <c r="D98" s="185" t="s">
        <v>393</v>
      </c>
      <c r="E98" s="185"/>
      <c r="F98" s="186" t="s">
        <v>384</v>
      </c>
      <c r="G98" s="187" t="n">
        <v>25669</v>
      </c>
      <c r="H98" s="187" t="s">
        <v>297</v>
      </c>
      <c r="I98" s="195" t="s">
        <v>49</v>
      </c>
      <c r="J98" s="187" t="s">
        <v>1116</v>
      </c>
      <c r="K98" s="187"/>
      <c r="L98" s="192" t="s">
        <v>51</v>
      </c>
      <c r="M98" s="189" t="s">
        <v>1117</v>
      </c>
      <c r="N98" s="189" t="s">
        <v>1117</v>
      </c>
      <c r="O98" s="189" t="s">
        <v>1100</v>
      </c>
      <c r="P98" s="189" t="s">
        <v>46</v>
      </c>
      <c r="Q98" s="189" t="s">
        <v>774</v>
      </c>
      <c r="R98" s="185" t="s">
        <v>861</v>
      </c>
      <c r="S98" s="189" t="s">
        <v>390</v>
      </c>
      <c r="T98" s="189" t="s">
        <v>1131</v>
      </c>
      <c r="U98" s="189" t="s">
        <v>1162</v>
      </c>
      <c r="V98" s="190" t="n">
        <v>15196</v>
      </c>
      <c r="W98" s="187" t="s">
        <v>63</v>
      </c>
      <c r="X98" s="189" t="s">
        <v>63</v>
      </c>
      <c r="Y98" s="189" t="s">
        <v>63</v>
      </c>
      <c r="Z98" s="189" t="s">
        <v>63</v>
      </c>
      <c r="AA98" s="189" t="s">
        <v>63</v>
      </c>
      <c r="AB98" s="189" t="s">
        <v>96</v>
      </c>
      <c r="AC98" s="189" t="str">
        <f aca="false">IF('database (3)'!$AB98="No","N/A","")</f>
        <v>N/A</v>
      </c>
      <c r="AD98" s="189" t="str">
        <f aca="false">IF('database (3)'!$AB98="No","N/A","")</f>
        <v>N/A</v>
      </c>
      <c r="AE98" s="189" t="str">
        <f aca="false">IF('database (3)'!$AB98="No","N/A","")</f>
        <v>N/A</v>
      </c>
      <c r="AF98" s="189" t="str">
        <f aca="false">IF('database (3)'!$AB98="No","N/A","")</f>
        <v>N/A</v>
      </c>
      <c r="AG98" s="189" t="str">
        <f aca="false">IF('database (3)'!$AB98="No","N/A","")</f>
        <v>N/A</v>
      </c>
      <c r="AH98" s="189" t="str">
        <f aca="false">IF(OR('database (3)'!$T98="Orbital probe",'database (3)'!$T98="Crew orbiter",'database (3)'!$T98="Crew orbiter (U)"),"N/A","")</f>
        <v/>
      </c>
      <c r="AI98" s="189" t="str">
        <f aca="false">IF(OR('database (3)'!$T98="Orbital probe",'database (3)'!$T98="Crew orbiter",'database (3)'!$T98="Crew orbiter (U)"),"N/A","")</f>
        <v/>
      </c>
      <c r="AJ98" s="189" t="str">
        <f aca="false">IF(OR('database (3)'!$T98="Orbital probe",'database (3)'!$T98="Crew orbiter",'database (3)'!$T98="Crew orbiter (U)"),"N/A","")</f>
        <v/>
      </c>
      <c r="AK98" s="189" t="s">
        <v>981</v>
      </c>
      <c r="AL98" s="189" t="s">
        <v>303</v>
      </c>
      <c r="AM98" s="189" t="s">
        <v>1103</v>
      </c>
      <c r="AN98" s="187" t="n">
        <v>25675</v>
      </c>
      <c r="AO98" s="189" t="str">
        <f aca="false">IF('database (3)'!$AK98="Moon crash","","N/A")</f>
        <v>N/A</v>
      </c>
      <c r="AP98" s="189" t="str">
        <f aca="false">IF('database (3)'!$AK98="Moon crash","","N/A")</f>
        <v>N/A</v>
      </c>
      <c r="AQ98" s="189" t="s">
        <v>1079</v>
      </c>
      <c r="AR98" s="189" t="s">
        <v>812</v>
      </c>
      <c r="AS98" s="185"/>
      <c r="AT98" s="185"/>
      <c r="AU98" s="185"/>
      <c r="AV98" s="185"/>
      <c r="AW98" s="185"/>
      <c r="AX98" s="185"/>
      <c r="AY98" s="185"/>
      <c r="AZ98" s="185"/>
      <c r="BA98" s="185"/>
      <c r="BB98" s="185"/>
      <c r="BC98" s="185"/>
      <c r="BD98" s="185"/>
      <c r="BE98" s="185"/>
      <c r="BF98" s="185"/>
      <c r="BG98" s="185"/>
      <c r="BH98" s="185"/>
      <c r="BI98" s="185"/>
      <c r="BJ98" s="185"/>
      <c r="BK98" s="185"/>
      <c r="BL98" s="185"/>
    </row>
    <row r="99" customFormat="false" ht="14.25" hidden="false" customHeight="true" outlineLevel="0" collapsed="false">
      <c r="A99" s="185" t="s">
        <v>383</v>
      </c>
      <c r="B99" s="185" t="s">
        <v>384</v>
      </c>
      <c r="C99" s="185" t="s">
        <v>295</v>
      </c>
      <c r="D99" s="185" t="s">
        <v>385</v>
      </c>
      <c r="E99" s="185"/>
      <c r="F99" s="186" t="s">
        <v>384</v>
      </c>
      <c r="G99" s="187" t="n">
        <v>25669</v>
      </c>
      <c r="H99" s="187" t="s">
        <v>297</v>
      </c>
      <c r="I99" s="195" t="s">
        <v>49</v>
      </c>
      <c r="J99" s="187" t="s">
        <v>230</v>
      </c>
      <c r="K99" s="187"/>
      <c r="L99" s="192" t="s">
        <v>51</v>
      </c>
      <c r="M99" s="189" t="s">
        <v>1135</v>
      </c>
      <c r="N99" s="189" t="s">
        <v>1135</v>
      </c>
      <c r="O99" s="189" t="s">
        <v>1089</v>
      </c>
      <c r="P99" s="189" t="s">
        <v>828</v>
      </c>
      <c r="Q99" s="189" t="s">
        <v>784</v>
      </c>
      <c r="R99" s="189" t="s">
        <v>1136</v>
      </c>
      <c r="S99" s="189" t="str">
        <f aca="false">IF('database (3)'!$Q99="Successfull","-","")</f>
        <v/>
      </c>
      <c r="T99" s="189" t="s">
        <v>1137</v>
      </c>
      <c r="U99" s="189" t="s">
        <v>1138</v>
      </c>
      <c r="V99" s="190" t="n">
        <v>13300</v>
      </c>
      <c r="W99" s="187" t="n">
        <v>25670</v>
      </c>
      <c r="X99" s="189" t="s">
        <v>386</v>
      </c>
      <c r="Y99" s="189"/>
      <c r="Z99" s="189"/>
      <c r="AA99" s="189"/>
      <c r="AB99" s="189" t="s">
        <v>96</v>
      </c>
      <c r="AC99" s="189" t="str">
        <f aca="false">IF('database (3)'!$AB99="No","N/A","")</f>
        <v>N/A</v>
      </c>
      <c r="AD99" s="189" t="str">
        <f aca="false">IF('database (3)'!$AB99="No","N/A","")</f>
        <v>N/A</v>
      </c>
      <c r="AE99" s="189" t="str">
        <f aca="false">IF('database (3)'!$AB99="No","N/A","")</f>
        <v>N/A</v>
      </c>
      <c r="AF99" s="189" t="str">
        <f aca="false">IF('database (3)'!$AB99="No","N/A","")</f>
        <v>N/A</v>
      </c>
      <c r="AG99" s="189" t="str">
        <f aca="false">IF('database (3)'!$AB99="No","N/A","")</f>
        <v>N/A</v>
      </c>
      <c r="AH99" s="189" t="str">
        <f aca="false">IF(OR('database (3)'!$T99="Orbital probe",'database (3)'!$T99="Crew orbiter",'database (3)'!$T99="Crew orbiter (U)"),"N/A","")</f>
        <v/>
      </c>
      <c r="AI99" s="189" t="str">
        <f aca="false">IF(OR('database (3)'!$T99="Orbital probe",'database (3)'!$T99="Crew orbiter",'database (3)'!$T99="Crew orbiter (U)"),"N/A","")</f>
        <v/>
      </c>
      <c r="AJ99" s="189" t="str">
        <f aca="false">IF(OR('database (3)'!$T99="Orbital probe",'database (3)'!$T99="Crew orbiter",'database (3)'!$T99="Crew orbiter (U)"),"N/A","")</f>
        <v/>
      </c>
      <c r="AK99" s="189" t="s">
        <v>1078</v>
      </c>
      <c r="AL99" s="189" t="s">
        <v>303</v>
      </c>
      <c r="AM99" s="189" t="s">
        <v>1163</v>
      </c>
      <c r="AN99" s="187" t="n">
        <v>43935</v>
      </c>
      <c r="AO99" s="200" t="n">
        <v>-2.75</v>
      </c>
      <c r="AP99" s="200" t="n">
        <v>-27.86</v>
      </c>
      <c r="AQ99" s="189" t="s">
        <v>1079</v>
      </c>
      <c r="AR99" s="189" t="s">
        <v>812</v>
      </c>
      <c r="AS99" s="185"/>
      <c r="AT99" s="185"/>
      <c r="AU99" s="185"/>
      <c r="AV99" s="185"/>
      <c r="AW99" s="185"/>
      <c r="AX99" s="185"/>
      <c r="AY99" s="185"/>
      <c r="AZ99" s="185"/>
      <c r="BA99" s="185"/>
      <c r="BB99" s="185"/>
      <c r="BC99" s="185"/>
      <c r="BD99" s="185"/>
      <c r="BE99" s="185"/>
      <c r="BF99" s="185"/>
      <c r="BG99" s="185"/>
      <c r="BH99" s="185"/>
      <c r="BI99" s="185"/>
      <c r="BJ99" s="185"/>
      <c r="BK99" s="185"/>
      <c r="BL99" s="185"/>
    </row>
    <row r="100" customFormat="false" ht="14.25" hidden="false" customHeight="true" outlineLevel="0" collapsed="false">
      <c r="A100" s="185" t="s">
        <v>397</v>
      </c>
      <c r="B100" s="185" t="s">
        <v>397</v>
      </c>
      <c r="C100" s="185" t="s">
        <v>62</v>
      </c>
      <c r="D100" s="185" t="s">
        <v>398</v>
      </c>
      <c r="E100" s="185"/>
      <c r="F100" s="186" t="s">
        <v>397</v>
      </c>
      <c r="G100" s="187" t="n">
        <v>25823</v>
      </c>
      <c r="H100" s="187"/>
      <c r="I100" s="187"/>
      <c r="J100" s="187"/>
      <c r="K100" s="187"/>
      <c r="L100" s="192" t="s">
        <v>66</v>
      </c>
      <c r="M100" s="189" t="s">
        <v>1067</v>
      </c>
      <c r="N100" s="189" t="s">
        <v>46</v>
      </c>
      <c r="O100" s="189" t="s">
        <v>1100</v>
      </c>
      <c r="P100" s="189"/>
      <c r="Q100" s="189" t="s">
        <v>784</v>
      </c>
      <c r="R100" s="189" t="s">
        <v>399</v>
      </c>
      <c r="S100" s="189" t="str">
        <f aca="false">IF('database (3)'!$Q100="Successfull","-","")</f>
        <v/>
      </c>
      <c r="T100" s="185"/>
      <c r="U100" s="189"/>
      <c r="V100" s="190"/>
      <c r="W100" s="187"/>
      <c r="X100" s="189"/>
      <c r="Y100" s="189"/>
      <c r="Z100" s="189"/>
      <c r="AA100" s="189"/>
      <c r="AB100" s="189"/>
      <c r="AC100" s="189" t="str">
        <f aca="false">IF('database (3)'!$AB100="No","N/A","")</f>
        <v/>
      </c>
      <c r="AD100" s="189" t="str">
        <f aca="false">IF('database (3)'!$AB100="No","N/A","")</f>
        <v/>
      </c>
      <c r="AE100" s="189" t="str">
        <f aca="false">IF('database (3)'!$AB100="No","N/A","")</f>
        <v/>
      </c>
      <c r="AF100" s="189" t="str">
        <f aca="false">IF('database (3)'!$AB100="No","N/A","")</f>
        <v/>
      </c>
      <c r="AG100" s="189" t="str">
        <f aca="false">IF('database (3)'!$AB100="No","N/A","")</f>
        <v/>
      </c>
      <c r="AH100" s="189"/>
      <c r="AI100" s="189"/>
      <c r="AJ100" s="189"/>
      <c r="AK100" s="189"/>
      <c r="AL100" s="189"/>
      <c r="AM100" s="189"/>
      <c r="AN100" s="187"/>
      <c r="AO100" s="187"/>
      <c r="AP100" s="187"/>
      <c r="AQ100" s="189" t="s">
        <v>1071</v>
      </c>
      <c r="AR100" s="189"/>
      <c r="AS100" s="185"/>
      <c r="AT100" s="185"/>
      <c r="AU100" s="185"/>
      <c r="AV100" s="185"/>
      <c r="AW100" s="185"/>
      <c r="AX100" s="185"/>
      <c r="AY100" s="185"/>
      <c r="AZ100" s="185"/>
      <c r="BA100" s="185"/>
      <c r="BB100" s="185"/>
      <c r="BC100" s="185"/>
      <c r="BD100" s="185"/>
      <c r="BE100" s="185"/>
      <c r="BF100" s="185"/>
      <c r="BG100" s="185"/>
      <c r="BH100" s="185"/>
      <c r="BI100" s="185"/>
      <c r="BJ100" s="185"/>
      <c r="BK100" s="185"/>
      <c r="BL100" s="185"/>
    </row>
    <row r="101" customFormat="false" ht="14.25" hidden="false" customHeight="true" outlineLevel="0" collapsed="false">
      <c r="A101" s="185" t="s">
        <v>1164</v>
      </c>
      <c r="B101" s="185" t="s">
        <v>397</v>
      </c>
      <c r="C101" s="185" t="s">
        <v>62</v>
      </c>
      <c r="D101" s="185" t="s">
        <v>398</v>
      </c>
      <c r="E101" s="185"/>
      <c r="F101" s="186" t="s">
        <v>397</v>
      </c>
      <c r="G101" s="187" t="n">
        <v>25823</v>
      </c>
      <c r="H101" s="187"/>
      <c r="I101" s="187"/>
      <c r="J101" s="187"/>
      <c r="K101" s="187"/>
      <c r="L101" s="192" t="s">
        <v>66</v>
      </c>
      <c r="M101" s="189" t="s">
        <v>1067</v>
      </c>
      <c r="N101" s="189" t="s">
        <v>46</v>
      </c>
      <c r="O101" s="189" t="s">
        <v>926</v>
      </c>
      <c r="P101" s="189"/>
      <c r="Q101" s="189" t="s">
        <v>784</v>
      </c>
      <c r="R101" s="189" t="s">
        <v>399</v>
      </c>
      <c r="S101" s="189" t="str">
        <f aca="false">IF('database (3)'!$Q101="Successfull","-","")</f>
        <v/>
      </c>
      <c r="T101" s="185"/>
      <c r="U101" s="189"/>
      <c r="V101" s="190"/>
      <c r="W101" s="187"/>
      <c r="X101" s="189"/>
      <c r="Y101" s="189"/>
      <c r="Z101" s="189"/>
      <c r="AA101" s="189"/>
      <c r="AB101" s="189"/>
      <c r="AC101" s="189" t="str">
        <f aca="false">IF('database (3)'!$AB101="No","N/A","")</f>
        <v/>
      </c>
      <c r="AD101" s="189" t="str">
        <f aca="false">IF('database (3)'!$AB101="No","N/A","")</f>
        <v/>
      </c>
      <c r="AE101" s="189" t="str">
        <f aca="false">IF('database (3)'!$AB101="No","N/A","")</f>
        <v/>
      </c>
      <c r="AF101" s="189" t="str">
        <f aca="false">IF('database (3)'!$AB101="No","N/A","")</f>
        <v/>
      </c>
      <c r="AG101" s="189" t="str">
        <f aca="false">IF('database (3)'!$AB101="No","N/A","")</f>
        <v/>
      </c>
      <c r="AH101" s="189"/>
      <c r="AI101" s="189"/>
      <c r="AJ101" s="189"/>
      <c r="AK101" s="189"/>
      <c r="AL101" s="189"/>
      <c r="AM101" s="189"/>
      <c r="AN101" s="187"/>
      <c r="AO101" s="187"/>
      <c r="AP101" s="187"/>
      <c r="AQ101" s="189" t="s">
        <v>1071</v>
      </c>
      <c r="AR101" s="189"/>
      <c r="AS101" s="185"/>
      <c r="AT101" s="185"/>
      <c r="AU101" s="185"/>
      <c r="AV101" s="185"/>
      <c r="AW101" s="185"/>
      <c r="AX101" s="185"/>
      <c r="AY101" s="185"/>
      <c r="AZ101" s="185"/>
      <c r="BA101" s="185"/>
      <c r="BB101" s="185"/>
      <c r="BC101" s="185"/>
      <c r="BD101" s="185"/>
      <c r="BE101" s="185"/>
      <c r="BF101" s="185"/>
      <c r="BG101" s="185"/>
      <c r="BH101" s="185"/>
      <c r="BI101" s="185"/>
      <c r="BJ101" s="185"/>
      <c r="BK101" s="185"/>
      <c r="BL101" s="185"/>
    </row>
    <row r="102" customFormat="false" ht="14.25" hidden="false" customHeight="true" outlineLevel="0" collapsed="false">
      <c r="A102" s="185" t="s">
        <v>401</v>
      </c>
      <c r="B102" s="185" t="s">
        <v>401</v>
      </c>
      <c r="C102" s="185" t="s">
        <v>195</v>
      </c>
      <c r="D102" s="185"/>
      <c r="E102" s="185"/>
      <c r="F102" s="186" t="s">
        <v>401</v>
      </c>
      <c r="G102" s="187" t="n">
        <v>25861</v>
      </c>
      <c r="H102" s="187"/>
      <c r="I102" s="187"/>
      <c r="J102" s="187"/>
      <c r="K102" s="187"/>
      <c r="L102" s="192" t="s">
        <v>66</v>
      </c>
      <c r="M102" s="189" t="s">
        <v>1093</v>
      </c>
      <c r="N102" s="189" t="s">
        <v>1093</v>
      </c>
      <c r="O102" s="189" t="s">
        <v>1089</v>
      </c>
      <c r="P102" s="189"/>
      <c r="Q102" s="189" t="s">
        <v>784</v>
      </c>
      <c r="R102" s="189"/>
      <c r="S102" s="189" t="str">
        <f aca="false">IF('database (3)'!$Q102="Successfull","-","")</f>
        <v/>
      </c>
      <c r="T102" s="185"/>
      <c r="U102" s="189"/>
      <c r="V102" s="190"/>
      <c r="W102" s="187"/>
      <c r="X102" s="189"/>
      <c r="Y102" s="189"/>
      <c r="Z102" s="189"/>
      <c r="AA102" s="189"/>
      <c r="AB102" s="189"/>
      <c r="AC102" s="189" t="str">
        <f aca="false">IF('database (3)'!$AB102="No","N/A","")</f>
        <v/>
      </c>
      <c r="AD102" s="189" t="str">
        <f aca="false">IF('database (3)'!$AB102="No","N/A","")</f>
        <v/>
      </c>
      <c r="AE102" s="189" t="str">
        <f aca="false">IF('database (3)'!$AB102="No","N/A","")</f>
        <v/>
      </c>
      <c r="AF102" s="189" t="str">
        <f aca="false">IF('database (3)'!$AB102="No","N/A","")</f>
        <v/>
      </c>
      <c r="AG102" s="189" t="str">
        <f aca="false">IF('database (3)'!$AB102="No","N/A","")</f>
        <v/>
      </c>
      <c r="AH102" s="189"/>
      <c r="AI102" s="189"/>
      <c r="AJ102" s="189"/>
      <c r="AK102" s="189"/>
      <c r="AL102" s="189"/>
      <c r="AM102" s="189"/>
      <c r="AN102" s="187"/>
      <c r="AO102" s="187"/>
      <c r="AP102" s="187"/>
      <c r="AQ102" s="189" t="s">
        <v>1071</v>
      </c>
      <c r="AR102" s="189"/>
      <c r="AS102" s="185"/>
      <c r="AT102" s="185"/>
      <c r="AU102" s="185"/>
      <c r="AV102" s="185"/>
      <c r="AW102" s="185"/>
      <c r="AX102" s="185"/>
      <c r="AY102" s="185"/>
      <c r="AZ102" s="185"/>
      <c r="BA102" s="185"/>
      <c r="BB102" s="185"/>
      <c r="BC102" s="185"/>
      <c r="BD102" s="185"/>
      <c r="BE102" s="185"/>
      <c r="BF102" s="185"/>
      <c r="BG102" s="185"/>
      <c r="BH102" s="185"/>
      <c r="BI102" s="185"/>
      <c r="BJ102" s="185"/>
      <c r="BK102" s="185"/>
      <c r="BL102" s="185"/>
    </row>
    <row r="103" customFormat="false" ht="14.25" hidden="false" customHeight="true" outlineLevel="0" collapsed="false">
      <c r="A103" s="185" t="s">
        <v>403</v>
      </c>
      <c r="B103" s="185" t="s">
        <v>403</v>
      </c>
      <c r="C103" s="185" t="s">
        <v>62</v>
      </c>
      <c r="D103" s="185" t="s">
        <v>404</v>
      </c>
      <c r="E103" s="185"/>
      <c r="F103" s="186" t="s">
        <v>403</v>
      </c>
      <c r="G103" s="187" t="n">
        <v>25882</v>
      </c>
      <c r="H103" s="187"/>
      <c r="I103" s="187"/>
      <c r="J103" s="187"/>
      <c r="K103" s="187"/>
      <c r="L103" s="192" t="s">
        <v>66</v>
      </c>
      <c r="M103" s="189" t="s">
        <v>1104</v>
      </c>
      <c r="N103" s="189" t="s">
        <v>1104</v>
      </c>
      <c r="O103" s="189" t="s">
        <v>1100</v>
      </c>
      <c r="P103" s="189"/>
      <c r="Q103" s="189" t="s">
        <v>784</v>
      </c>
      <c r="R103" s="189" t="s">
        <v>836</v>
      </c>
      <c r="S103" s="189" t="str">
        <f aca="false">IF('database (3)'!$Q103="Successfull","-","")</f>
        <v/>
      </c>
      <c r="T103" s="185"/>
      <c r="U103" s="189"/>
      <c r="V103" s="190"/>
      <c r="W103" s="187"/>
      <c r="X103" s="189"/>
      <c r="Y103" s="189"/>
      <c r="Z103" s="189"/>
      <c r="AA103" s="189"/>
      <c r="AB103" s="189"/>
      <c r="AC103" s="189" t="str">
        <f aca="false">IF('database (3)'!$AB103="No","N/A","")</f>
        <v/>
      </c>
      <c r="AD103" s="189" t="str">
        <f aca="false">IF('database (3)'!$AB103="No","N/A","")</f>
        <v/>
      </c>
      <c r="AE103" s="189" t="str">
        <f aca="false">IF('database (3)'!$AB103="No","N/A","")</f>
        <v/>
      </c>
      <c r="AF103" s="189" t="str">
        <f aca="false">IF('database (3)'!$AB103="No","N/A","")</f>
        <v/>
      </c>
      <c r="AG103" s="189" t="str">
        <f aca="false">IF('database (3)'!$AB103="No","N/A","")</f>
        <v/>
      </c>
      <c r="AH103" s="189"/>
      <c r="AI103" s="189"/>
      <c r="AJ103" s="189"/>
      <c r="AK103" s="189"/>
      <c r="AL103" s="189"/>
      <c r="AM103" s="189"/>
      <c r="AN103" s="187"/>
      <c r="AO103" s="187"/>
      <c r="AP103" s="187"/>
      <c r="AQ103" s="189" t="s">
        <v>1071</v>
      </c>
      <c r="AR103" s="189"/>
      <c r="AS103" s="185"/>
      <c r="AT103" s="185"/>
      <c r="AU103" s="185"/>
      <c r="AV103" s="185"/>
      <c r="AW103" s="185"/>
      <c r="AX103" s="185"/>
      <c r="AY103" s="185"/>
      <c r="AZ103" s="185"/>
      <c r="BA103" s="185"/>
      <c r="BB103" s="185"/>
      <c r="BC103" s="185"/>
      <c r="BD103" s="185"/>
      <c r="BE103" s="185"/>
      <c r="BF103" s="185"/>
      <c r="BG103" s="185"/>
      <c r="BH103" s="185"/>
      <c r="BI103" s="185"/>
      <c r="BJ103" s="185"/>
      <c r="BK103" s="185"/>
      <c r="BL103" s="185"/>
    </row>
    <row r="104" customFormat="false" ht="14.25" hidden="false" customHeight="true" outlineLevel="0" collapsed="false">
      <c r="A104" s="185" t="s">
        <v>405</v>
      </c>
      <c r="B104" s="185" t="s">
        <v>405</v>
      </c>
      <c r="C104" s="185" t="s">
        <v>62</v>
      </c>
      <c r="D104" s="185" t="s">
        <v>404</v>
      </c>
      <c r="E104" s="185"/>
      <c r="F104" s="186" t="s">
        <v>405</v>
      </c>
      <c r="G104" s="187" t="n">
        <v>25882</v>
      </c>
      <c r="H104" s="187"/>
      <c r="I104" s="187"/>
      <c r="J104" s="187"/>
      <c r="K104" s="187"/>
      <c r="L104" s="192" t="s">
        <v>66</v>
      </c>
      <c r="M104" s="189" t="s">
        <v>933</v>
      </c>
      <c r="N104" s="189" t="s">
        <v>933</v>
      </c>
      <c r="O104" s="189" t="s">
        <v>1123</v>
      </c>
      <c r="P104" s="189"/>
      <c r="Q104" s="185" t="s">
        <v>784</v>
      </c>
      <c r="R104" s="189" t="s">
        <v>837</v>
      </c>
      <c r="S104" s="189" t="str">
        <f aca="false">IF('database (3)'!$Q104="Successfull","-","")</f>
        <v/>
      </c>
      <c r="T104" s="185"/>
      <c r="U104" s="189"/>
      <c r="V104" s="190"/>
      <c r="W104" s="187"/>
      <c r="X104" s="189"/>
      <c r="Y104" s="189"/>
      <c r="Z104" s="189"/>
      <c r="AA104" s="189"/>
      <c r="AB104" s="189"/>
      <c r="AC104" s="189" t="str">
        <f aca="false">IF('database (3)'!$AB104="No","N/A","")</f>
        <v/>
      </c>
      <c r="AD104" s="189" t="str">
        <f aca="false">IF('database (3)'!$AB104="No","N/A","")</f>
        <v/>
      </c>
      <c r="AE104" s="189" t="str">
        <f aca="false">IF('database (3)'!$AB104="No","N/A","")</f>
        <v/>
      </c>
      <c r="AF104" s="189" t="str">
        <f aca="false">IF('database (3)'!$AB104="No","N/A","")</f>
        <v/>
      </c>
      <c r="AG104" s="189" t="str">
        <f aca="false">IF('database (3)'!$AB104="No","N/A","")</f>
        <v/>
      </c>
      <c r="AH104" s="189"/>
      <c r="AI104" s="189"/>
      <c r="AJ104" s="189"/>
      <c r="AK104" s="189"/>
      <c r="AL104" s="189"/>
      <c r="AM104" s="189"/>
      <c r="AN104" s="187"/>
      <c r="AO104" s="187"/>
      <c r="AP104" s="187"/>
      <c r="AQ104" s="189" t="s">
        <v>1071</v>
      </c>
      <c r="AR104" s="189"/>
      <c r="AS104" s="185"/>
      <c r="AT104" s="185"/>
      <c r="AU104" s="185"/>
      <c r="AV104" s="185"/>
      <c r="AW104" s="185"/>
      <c r="AX104" s="185"/>
      <c r="AY104" s="185"/>
      <c r="AZ104" s="185"/>
      <c r="BA104" s="185"/>
      <c r="BB104" s="185"/>
      <c r="BC104" s="185"/>
      <c r="BD104" s="185"/>
      <c r="BE104" s="185"/>
      <c r="BF104" s="185"/>
      <c r="BG104" s="185"/>
      <c r="BH104" s="185"/>
      <c r="BI104" s="185"/>
      <c r="BJ104" s="185"/>
      <c r="BK104" s="185"/>
      <c r="BL104" s="185"/>
    </row>
    <row r="105" customFormat="false" ht="14.25" hidden="false" customHeight="true" outlineLevel="0" collapsed="false">
      <c r="A105" s="185" t="s">
        <v>1165</v>
      </c>
      <c r="B105" s="185" t="s">
        <v>409</v>
      </c>
      <c r="C105" s="185" t="s">
        <v>295</v>
      </c>
      <c r="D105" s="185" t="s">
        <v>414</v>
      </c>
      <c r="E105" s="185"/>
      <c r="F105" s="186" t="s">
        <v>409</v>
      </c>
      <c r="G105" s="187" t="n">
        <v>25964</v>
      </c>
      <c r="H105" s="187" t="s">
        <v>297</v>
      </c>
      <c r="I105" s="195" t="s">
        <v>49</v>
      </c>
      <c r="J105" s="187" t="s">
        <v>1116</v>
      </c>
      <c r="K105" s="187"/>
      <c r="L105" s="192" t="s">
        <v>51</v>
      </c>
      <c r="M105" s="189" t="s">
        <v>1117</v>
      </c>
      <c r="N105" s="189" t="s">
        <v>1117</v>
      </c>
      <c r="O105" s="189" t="s">
        <v>1068</v>
      </c>
      <c r="P105" s="189" t="s">
        <v>46</v>
      </c>
      <c r="Q105" s="189" t="s">
        <v>784</v>
      </c>
      <c r="R105" s="189"/>
      <c r="S105" s="189" t="str">
        <f aca="false">IF('database (3)'!$Q105="Successfull","-","")</f>
        <v/>
      </c>
      <c r="T105" s="189" t="s">
        <v>818</v>
      </c>
      <c r="U105" s="189" t="s">
        <v>1166</v>
      </c>
      <c r="V105" s="190"/>
      <c r="W105" s="187"/>
      <c r="X105" s="189" t="s">
        <v>55</v>
      </c>
      <c r="Y105" s="189"/>
      <c r="Z105" s="189"/>
      <c r="AA105" s="189"/>
      <c r="AB105" s="189"/>
      <c r="AC105" s="189" t="str">
        <f aca="false">IF('database (3)'!$AB105="No","N/A","")</f>
        <v/>
      </c>
      <c r="AD105" s="189" t="str">
        <f aca="false">IF('database (3)'!$AB105="No","N/A","")</f>
        <v/>
      </c>
      <c r="AE105" s="189" t="str">
        <f aca="false">IF('database (3)'!$AB105="No","N/A","")</f>
        <v/>
      </c>
      <c r="AF105" s="189" t="str">
        <f aca="false">IF('database (3)'!$AB105="No","N/A","")</f>
        <v/>
      </c>
      <c r="AG105" s="189" t="str">
        <f aca="false">IF('database (3)'!$AB105="No","N/A","")</f>
        <v/>
      </c>
      <c r="AH105" s="189" t="s">
        <v>63</v>
      </c>
      <c r="AI105" s="189" t="s">
        <v>63</v>
      </c>
      <c r="AJ105" s="189" t="s">
        <v>63</v>
      </c>
      <c r="AK105" s="189" t="s">
        <v>981</v>
      </c>
      <c r="AL105" s="189" t="s">
        <v>303</v>
      </c>
      <c r="AM105" s="189" t="s">
        <v>1103</v>
      </c>
      <c r="AN105" s="187"/>
      <c r="AO105" s="200"/>
      <c r="AP105" s="200"/>
      <c r="AQ105" s="189" t="s">
        <v>1071</v>
      </c>
      <c r="AR105" s="189" t="s">
        <v>812</v>
      </c>
      <c r="AS105" s="185"/>
      <c r="AT105" s="185"/>
      <c r="AU105" s="185"/>
      <c r="AV105" s="185"/>
      <c r="AW105" s="185"/>
      <c r="AX105" s="185"/>
      <c r="AY105" s="185"/>
      <c r="AZ105" s="185"/>
      <c r="BA105" s="185"/>
      <c r="BB105" s="185"/>
      <c r="BC105" s="185"/>
      <c r="BD105" s="185"/>
      <c r="BE105" s="185"/>
      <c r="BF105" s="185"/>
      <c r="BG105" s="185"/>
      <c r="BH105" s="185"/>
      <c r="BI105" s="185"/>
      <c r="BJ105" s="185"/>
      <c r="BK105" s="185"/>
      <c r="BL105" s="185"/>
    </row>
    <row r="106" customFormat="false" ht="14.25" hidden="false" customHeight="true" outlineLevel="0" collapsed="false">
      <c r="A106" s="185" t="s">
        <v>1167</v>
      </c>
      <c r="B106" s="185" t="s">
        <v>409</v>
      </c>
      <c r="C106" s="185" t="s">
        <v>295</v>
      </c>
      <c r="D106" s="185" t="s">
        <v>412</v>
      </c>
      <c r="E106" s="185"/>
      <c r="F106" s="186" t="s">
        <v>409</v>
      </c>
      <c r="G106" s="187" t="n">
        <v>25964</v>
      </c>
      <c r="H106" s="187" t="s">
        <v>297</v>
      </c>
      <c r="I106" s="195" t="s">
        <v>49</v>
      </c>
      <c r="J106" s="187" t="s">
        <v>1116</v>
      </c>
      <c r="K106" s="187"/>
      <c r="L106" s="192" t="s">
        <v>51</v>
      </c>
      <c r="M106" s="189" t="s">
        <v>1117</v>
      </c>
      <c r="N106" s="189" t="s">
        <v>1117</v>
      </c>
      <c r="O106" s="189" t="s">
        <v>1100</v>
      </c>
      <c r="P106" s="189" t="s">
        <v>46</v>
      </c>
      <c r="Q106" s="189" t="s">
        <v>784</v>
      </c>
      <c r="R106" s="189"/>
      <c r="S106" s="189" t="str">
        <f aca="false">IF('database (3)'!$Q106="Successfull","-","")</f>
        <v/>
      </c>
      <c r="T106" s="189" t="s">
        <v>1131</v>
      </c>
      <c r="U106" s="189" t="s">
        <v>1168</v>
      </c>
      <c r="V106" s="190"/>
      <c r="W106" s="187" t="s">
        <v>63</v>
      </c>
      <c r="X106" s="189" t="s">
        <v>63</v>
      </c>
      <c r="Y106" s="189" t="s">
        <v>63</v>
      </c>
      <c r="Z106" s="189" t="s">
        <v>63</v>
      </c>
      <c r="AA106" s="189" t="s">
        <v>63</v>
      </c>
      <c r="AB106" s="189"/>
      <c r="AC106" s="189" t="str">
        <f aca="false">IF('database (3)'!$AB106="No","N/A","")</f>
        <v/>
      </c>
      <c r="AD106" s="189" t="str">
        <f aca="false">IF('database (3)'!$AB106="No","N/A","")</f>
        <v/>
      </c>
      <c r="AE106" s="189" t="str">
        <f aca="false">IF('database (3)'!$AB106="No","N/A","")</f>
        <v/>
      </c>
      <c r="AF106" s="189" t="str">
        <f aca="false">IF('database (3)'!$AB106="No","N/A","")</f>
        <v/>
      </c>
      <c r="AG106" s="189" t="str">
        <f aca="false">IF('database (3)'!$AB106="No","N/A","")</f>
        <v/>
      </c>
      <c r="AH106" s="189"/>
      <c r="AI106" s="189"/>
      <c r="AJ106" s="189"/>
      <c r="AK106" s="189"/>
      <c r="AL106" s="189"/>
      <c r="AM106" s="189"/>
      <c r="AN106" s="187"/>
      <c r="AO106" s="200"/>
      <c r="AP106" s="200"/>
      <c r="AQ106" s="189" t="s">
        <v>1071</v>
      </c>
      <c r="AR106" s="189" t="s">
        <v>812</v>
      </c>
      <c r="AS106" s="185"/>
      <c r="AT106" s="185"/>
      <c r="AU106" s="185"/>
      <c r="AV106" s="185"/>
      <c r="AW106" s="185"/>
      <c r="AX106" s="185"/>
      <c r="AY106" s="185"/>
      <c r="AZ106" s="185"/>
      <c r="BA106" s="185"/>
      <c r="BB106" s="185"/>
      <c r="BC106" s="185"/>
      <c r="BD106" s="185"/>
      <c r="BE106" s="185"/>
      <c r="BF106" s="185"/>
      <c r="BG106" s="185"/>
      <c r="BH106" s="185"/>
      <c r="BI106" s="185"/>
      <c r="BJ106" s="185"/>
      <c r="BK106" s="185"/>
      <c r="BL106" s="185"/>
    </row>
    <row r="107" customFormat="false" ht="14.25" hidden="false" customHeight="true" outlineLevel="0" collapsed="false">
      <c r="A107" s="185" t="s">
        <v>408</v>
      </c>
      <c r="B107" s="185" t="s">
        <v>409</v>
      </c>
      <c r="C107" s="185" t="s">
        <v>295</v>
      </c>
      <c r="D107" s="185" t="s">
        <v>410</v>
      </c>
      <c r="E107" s="185"/>
      <c r="F107" s="186" t="s">
        <v>409</v>
      </c>
      <c r="G107" s="187" t="n">
        <v>25964</v>
      </c>
      <c r="H107" s="187" t="s">
        <v>297</v>
      </c>
      <c r="I107" s="195" t="s">
        <v>49</v>
      </c>
      <c r="J107" s="187" t="s">
        <v>230</v>
      </c>
      <c r="K107" s="187"/>
      <c r="L107" s="192" t="s">
        <v>51</v>
      </c>
      <c r="M107" s="189" t="s">
        <v>1135</v>
      </c>
      <c r="N107" s="189" t="s">
        <v>1135</v>
      </c>
      <c r="O107" s="189" t="s">
        <v>1169</v>
      </c>
      <c r="P107" s="189" t="s">
        <v>828</v>
      </c>
      <c r="Q107" s="189" t="s">
        <v>784</v>
      </c>
      <c r="R107" s="189" t="s">
        <v>1136</v>
      </c>
      <c r="S107" s="189" t="str">
        <f aca="false">IF('database (3)'!$Q107="Successfull","-","")</f>
        <v/>
      </c>
      <c r="T107" s="189" t="s">
        <v>1137</v>
      </c>
      <c r="U107" s="189" t="s">
        <v>1138</v>
      </c>
      <c r="V107" s="190" t="n">
        <v>13300</v>
      </c>
      <c r="W107" s="187"/>
      <c r="X107" s="189"/>
      <c r="Y107" s="189"/>
      <c r="Z107" s="189"/>
      <c r="AA107" s="189"/>
      <c r="AB107" s="189"/>
      <c r="AC107" s="189" t="str">
        <f aca="false">IF('database (3)'!$AB107="No","N/A","")</f>
        <v/>
      </c>
      <c r="AD107" s="189" t="str">
        <f aca="false">IF('database (3)'!$AB107="No","N/A","")</f>
        <v/>
      </c>
      <c r="AE107" s="189" t="str">
        <f aca="false">IF('database (3)'!$AB107="No","N/A","")</f>
        <v/>
      </c>
      <c r="AF107" s="189" t="str">
        <f aca="false">IF('database (3)'!$AB107="No","N/A","")</f>
        <v/>
      </c>
      <c r="AG107" s="189" t="str">
        <f aca="false">IF('database (3)'!$AB107="No","N/A","")</f>
        <v/>
      </c>
      <c r="AH107" s="189" t="s">
        <v>63</v>
      </c>
      <c r="AI107" s="189" t="s">
        <v>63</v>
      </c>
      <c r="AJ107" s="189"/>
      <c r="AK107" s="189"/>
      <c r="AL107" s="189"/>
      <c r="AM107" s="189"/>
      <c r="AN107" s="187"/>
      <c r="AO107" s="200"/>
      <c r="AP107" s="200"/>
      <c r="AQ107" s="189" t="s">
        <v>1071</v>
      </c>
      <c r="AR107" s="189" t="s">
        <v>812</v>
      </c>
      <c r="AS107" s="185"/>
      <c r="AT107" s="185"/>
      <c r="AU107" s="185"/>
      <c r="AV107" s="185"/>
      <c r="AW107" s="185"/>
      <c r="AX107" s="185"/>
      <c r="AY107" s="185"/>
      <c r="AZ107" s="185"/>
      <c r="BA107" s="185"/>
      <c r="BB107" s="185"/>
      <c r="BC107" s="185"/>
      <c r="BD107" s="185"/>
      <c r="BE107" s="185"/>
      <c r="BF107" s="185"/>
      <c r="BG107" s="185"/>
      <c r="BH107" s="185"/>
      <c r="BI107" s="185"/>
      <c r="BJ107" s="185"/>
      <c r="BK107" s="185"/>
      <c r="BL107" s="185"/>
    </row>
    <row r="108" customFormat="false" ht="14.25" hidden="false" customHeight="true" outlineLevel="0" collapsed="false">
      <c r="A108" s="185" t="s">
        <v>845</v>
      </c>
      <c r="B108" s="185" t="s">
        <v>418</v>
      </c>
      <c r="C108" s="185" t="s">
        <v>295</v>
      </c>
      <c r="D108" s="185" t="s">
        <v>427</v>
      </c>
      <c r="E108" s="185"/>
      <c r="F108" s="186" t="s">
        <v>418</v>
      </c>
      <c r="G108" s="187" t="n">
        <v>26140</v>
      </c>
      <c r="H108" s="187" t="s">
        <v>297</v>
      </c>
      <c r="I108" s="195" t="s">
        <v>49</v>
      </c>
      <c r="J108" s="187" t="s">
        <v>1116</v>
      </c>
      <c r="K108" s="187"/>
      <c r="L108" s="192" t="s">
        <v>51</v>
      </c>
      <c r="M108" s="189" t="s">
        <v>1117</v>
      </c>
      <c r="N108" s="189" t="s">
        <v>1117</v>
      </c>
      <c r="O108" s="189" t="s">
        <v>1068</v>
      </c>
      <c r="P108" s="189" t="s">
        <v>46</v>
      </c>
      <c r="Q108" s="189" t="s">
        <v>784</v>
      </c>
      <c r="R108" s="189"/>
      <c r="S108" s="189" t="str">
        <f aca="false">IF('database (3)'!$Q108="Successfull","-","")</f>
        <v/>
      </c>
      <c r="T108" s="189" t="s">
        <v>818</v>
      </c>
      <c r="U108" s="189" t="s">
        <v>1170</v>
      </c>
      <c r="V108" s="190"/>
      <c r="W108" s="187"/>
      <c r="X108" s="189" t="s">
        <v>55</v>
      </c>
      <c r="Y108" s="189"/>
      <c r="Z108" s="189"/>
      <c r="AA108" s="189"/>
      <c r="AB108" s="189"/>
      <c r="AC108" s="189" t="str">
        <f aca="false">IF('database (3)'!$AB108="No","N/A","")</f>
        <v/>
      </c>
      <c r="AD108" s="189" t="str">
        <f aca="false">IF('database (3)'!$AB108="No","N/A","")</f>
        <v/>
      </c>
      <c r="AE108" s="189" t="str">
        <f aca="false">IF('database (3)'!$AB108="No","N/A","")</f>
        <v/>
      </c>
      <c r="AF108" s="189" t="str">
        <f aca="false">IF('database (3)'!$AB108="No","N/A","")</f>
        <v/>
      </c>
      <c r="AG108" s="189" t="str">
        <f aca="false">IF('database (3)'!$AB108="No","N/A","")</f>
        <v/>
      </c>
      <c r="AH108" s="189" t="s">
        <v>63</v>
      </c>
      <c r="AI108" s="189" t="s">
        <v>63</v>
      </c>
      <c r="AJ108" s="189" t="s">
        <v>63</v>
      </c>
      <c r="AK108" s="189" t="s">
        <v>981</v>
      </c>
      <c r="AL108" s="189" t="s">
        <v>303</v>
      </c>
      <c r="AM108" s="189" t="s">
        <v>1103</v>
      </c>
      <c r="AN108" s="187"/>
      <c r="AO108" s="200"/>
      <c r="AP108" s="200"/>
      <c r="AQ108" s="189" t="s">
        <v>1071</v>
      </c>
      <c r="AR108" s="189" t="s">
        <v>812</v>
      </c>
      <c r="AS108" s="185"/>
      <c r="AT108" s="185"/>
      <c r="AU108" s="185"/>
      <c r="AV108" s="185"/>
      <c r="AW108" s="185"/>
      <c r="AX108" s="185"/>
      <c r="AY108" s="185"/>
      <c r="AZ108" s="185"/>
      <c r="BA108" s="185"/>
      <c r="BB108" s="185"/>
      <c r="BC108" s="185"/>
      <c r="BD108" s="185"/>
      <c r="BE108" s="185"/>
      <c r="BF108" s="185"/>
      <c r="BG108" s="185"/>
      <c r="BH108" s="185"/>
      <c r="BI108" s="185"/>
      <c r="BJ108" s="185"/>
      <c r="BK108" s="185"/>
      <c r="BL108" s="185"/>
    </row>
    <row r="109" customFormat="false" ht="14.25" hidden="false" customHeight="true" outlineLevel="0" collapsed="false">
      <c r="A109" s="185" t="s">
        <v>841</v>
      </c>
      <c r="B109" s="185" t="s">
        <v>418</v>
      </c>
      <c r="C109" s="185" t="s">
        <v>295</v>
      </c>
      <c r="D109" s="185" t="s">
        <v>420</v>
      </c>
      <c r="E109" s="185"/>
      <c r="F109" s="186" t="s">
        <v>418</v>
      </c>
      <c r="G109" s="187" t="n">
        <v>26140</v>
      </c>
      <c r="H109" s="187" t="s">
        <v>297</v>
      </c>
      <c r="I109" s="195" t="s">
        <v>49</v>
      </c>
      <c r="J109" s="187" t="s">
        <v>1116</v>
      </c>
      <c r="K109" s="187"/>
      <c r="L109" s="192" t="s">
        <v>51</v>
      </c>
      <c r="M109" s="189" t="s">
        <v>1117</v>
      </c>
      <c r="N109" s="189" t="s">
        <v>1117</v>
      </c>
      <c r="O109" s="189" t="s">
        <v>1100</v>
      </c>
      <c r="P109" s="189" t="s">
        <v>46</v>
      </c>
      <c r="Q109" s="189" t="s">
        <v>784</v>
      </c>
      <c r="R109" s="189"/>
      <c r="S109" s="189" t="str">
        <f aca="false">IF('database (3)'!$Q109="Successfull","-","")</f>
        <v/>
      </c>
      <c r="T109" s="189" t="s">
        <v>1131</v>
      </c>
      <c r="U109" s="189" t="s">
        <v>1171</v>
      </c>
      <c r="V109" s="190"/>
      <c r="W109" s="187" t="s">
        <v>63</v>
      </c>
      <c r="X109" s="189" t="s">
        <v>63</v>
      </c>
      <c r="Y109" s="189" t="s">
        <v>63</v>
      </c>
      <c r="Z109" s="189" t="s">
        <v>63</v>
      </c>
      <c r="AA109" s="189" t="s">
        <v>63</v>
      </c>
      <c r="AB109" s="189"/>
      <c r="AC109" s="189" t="str">
        <f aca="false">IF('database (3)'!$AB109="No","N/A","")</f>
        <v/>
      </c>
      <c r="AD109" s="189" t="str">
        <f aca="false">IF('database (3)'!$AB109="No","N/A","")</f>
        <v/>
      </c>
      <c r="AE109" s="189" t="str">
        <f aca="false">IF('database (3)'!$AB109="No","N/A","")</f>
        <v/>
      </c>
      <c r="AF109" s="189" t="str">
        <f aca="false">IF('database (3)'!$AB109="No","N/A","")</f>
        <v/>
      </c>
      <c r="AG109" s="189" t="str">
        <f aca="false">IF('database (3)'!$AB109="No","N/A","")</f>
        <v/>
      </c>
      <c r="AH109" s="189"/>
      <c r="AI109" s="189"/>
      <c r="AJ109" s="189"/>
      <c r="AK109" s="189"/>
      <c r="AL109" s="189"/>
      <c r="AM109" s="189"/>
      <c r="AN109" s="187"/>
      <c r="AO109" s="200"/>
      <c r="AP109" s="200"/>
      <c r="AQ109" s="189" t="s">
        <v>1071</v>
      </c>
      <c r="AR109" s="189" t="s">
        <v>812</v>
      </c>
      <c r="AS109" s="185"/>
      <c r="AT109" s="185"/>
      <c r="AU109" s="185"/>
      <c r="AV109" s="185"/>
      <c r="AW109" s="185"/>
      <c r="AX109" s="185"/>
      <c r="AY109" s="185"/>
      <c r="AZ109" s="185"/>
      <c r="BA109" s="185"/>
      <c r="BB109" s="185"/>
      <c r="BC109" s="185"/>
      <c r="BD109" s="185"/>
      <c r="BE109" s="185"/>
      <c r="BF109" s="185"/>
      <c r="BG109" s="185"/>
      <c r="BH109" s="185"/>
      <c r="BI109" s="185"/>
      <c r="BJ109" s="185"/>
      <c r="BK109" s="185"/>
      <c r="BL109" s="185"/>
    </row>
    <row r="110" customFormat="false" ht="14.25" hidden="false" customHeight="true" outlineLevel="0" collapsed="false">
      <c r="A110" s="185" t="s">
        <v>422</v>
      </c>
      <c r="B110" s="185" t="s">
        <v>418</v>
      </c>
      <c r="C110" s="185" t="s">
        <v>295</v>
      </c>
      <c r="D110" s="185" t="s">
        <v>423</v>
      </c>
      <c r="E110" s="185"/>
      <c r="F110" s="186" t="s">
        <v>418</v>
      </c>
      <c r="G110" s="187" t="n">
        <v>26140</v>
      </c>
      <c r="H110" s="187" t="s">
        <v>297</v>
      </c>
      <c r="I110" s="195" t="s">
        <v>49</v>
      </c>
      <c r="J110" s="187" t="s">
        <v>230</v>
      </c>
      <c r="K110" s="187"/>
      <c r="L110" s="192" t="s">
        <v>51</v>
      </c>
      <c r="M110" s="189" t="s">
        <v>1135</v>
      </c>
      <c r="N110" s="189" t="s">
        <v>1135</v>
      </c>
      <c r="O110" s="189" t="s">
        <v>1169</v>
      </c>
      <c r="P110" s="189" t="s">
        <v>828</v>
      </c>
      <c r="Q110" s="189" t="s">
        <v>784</v>
      </c>
      <c r="R110" s="189" t="s">
        <v>1136</v>
      </c>
      <c r="S110" s="189" t="str">
        <f aca="false">IF('database (3)'!$Q110="Successfull","-","")</f>
        <v/>
      </c>
      <c r="T110" s="189" t="s">
        <v>1137</v>
      </c>
      <c r="U110" s="189" t="s">
        <v>1138</v>
      </c>
      <c r="V110" s="190" t="n">
        <v>13300</v>
      </c>
      <c r="W110" s="187"/>
      <c r="X110" s="189"/>
      <c r="Y110" s="189"/>
      <c r="Z110" s="189"/>
      <c r="AA110" s="189"/>
      <c r="AB110" s="189"/>
      <c r="AC110" s="189" t="str">
        <f aca="false">IF('database (3)'!$AB110="No","N/A","")</f>
        <v/>
      </c>
      <c r="AD110" s="189" t="str">
        <f aca="false">IF('database (3)'!$AB110="No","N/A","")</f>
        <v/>
      </c>
      <c r="AE110" s="189" t="str">
        <f aca="false">IF('database (3)'!$AB110="No","N/A","")</f>
        <v/>
      </c>
      <c r="AF110" s="189" t="str">
        <f aca="false">IF('database (3)'!$AB110="No","N/A","")</f>
        <v/>
      </c>
      <c r="AG110" s="189" t="str">
        <f aca="false">IF('database (3)'!$AB110="No","N/A","")</f>
        <v/>
      </c>
      <c r="AH110" s="189" t="s">
        <v>63</v>
      </c>
      <c r="AI110" s="189" t="s">
        <v>63</v>
      </c>
      <c r="AJ110" s="189"/>
      <c r="AK110" s="189"/>
      <c r="AL110" s="189"/>
      <c r="AM110" s="189"/>
      <c r="AN110" s="187"/>
      <c r="AO110" s="200"/>
      <c r="AP110" s="200"/>
      <c r="AQ110" s="189" t="s">
        <v>1071</v>
      </c>
      <c r="AR110" s="189" t="s">
        <v>812</v>
      </c>
      <c r="AS110" s="185"/>
      <c r="AT110" s="185"/>
      <c r="AU110" s="185"/>
      <c r="AV110" s="185"/>
      <c r="AW110" s="185"/>
      <c r="AX110" s="185"/>
      <c r="AY110" s="185"/>
      <c r="AZ110" s="185"/>
      <c r="BA110" s="185"/>
      <c r="BB110" s="185"/>
      <c r="BC110" s="185"/>
      <c r="BD110" s="185"/>
      <c r="BE110" s="185"/>
      <c r="BF110" s="185"/>
      <c r="BG110" s="185"/>
      <c r="BH110" s="185"/>
      <c r="BI110" s="185"/>
      <c r="BJ110" s="185"/>
      <c r="BK110" s="185"/>
      <c r="BL110" s="185"/>
    </row>
    <row r="111" customFormat="false" ht="14.25" hidden="false" customHeight="true" outlineLevel="0" collapsed="false">
      <c r="A111" s="185" t="s">
        <v>1172</v>
      </c>
      <c r="B111" s="185" t="s">
        <v>418</v>
      </c>
      <c r="C111" s="185" t="s">
        <v>295</v>
      </c>
      <c r="D111" s="185" t="s">
        <v>430</v>
      </c>
      <c r="E111" s="185"/>
      <c r="F111" s="186" t="s">
        <v>1172</v>
      </c>
      <c r="G111" s="187" t="n">
        <v>26140</v>
      </c>
      <c r="H111" s="187" t="s">
        <v>297</v>
      </c>
      <c r="I111" s="195" t="s">
        <v>49</v>
      </c>
      <c r="J111" s="187" t="s">
        <v>1116</v>
      </c>
      <c r="K111" s="187"/>
      <c r="L111" s="192" t="s">
        <v>51</v>
      </c>
      <c r="M111" s="189" t="s">
        <v>1067</v>
      </c>
      <c r="N111" s="189" t="s">
        <v>1067</v>
      </c>
      <c r="O111" s="189" t="s">
        <v>1068</v>
      </c>
      <c r="P111" s="189"/>
      <c r="Q111" s="189" t="s">
        <v>784</v>
      </c>
      <c r="R111" s="189" t="s">
        <v>846</v>
      </c>
      <c r="S111" s="189" t="str">
        <f aca="false">IF('database (3)'!$Q111="Successfull","-","")</f>
        <v/>
      </c>
      <c r="T111" s="185" t="s">
        <v>1069</v>
      </c>
      <c r="U111" s="189"/>
      <c r="V111" s="190"/>
      <c r="W111" s="187"/>
      <c r="X111" s="189"/>
      <c r="Y111" s="189"/>
      <c r="Z111" s="189"/>
      <c r="AA111" s="189"/>
      <c r="AB111" s="189"/>
      <c r="AC111" s="189" t="str">
        <f aca="false">IF('database (3)'!$AB111="No","N/A","")</f>
        <v/>
      </c>
      <c r="AD111" s="189" t="str">
        <f aca="false">IF('database (3)'!$AB111="No","N/A","")</f>
        <v/>
      </c>
      <c r="AE111" s="189" t="str">
        <f aca="false">IF('database (3)'!$AB111="No","N/A","")</f>
        <v/>
      </c>
      <c r="AF111" s="189" t="str">
        <f aca="false">IF('database (3)'!$AB111="No","N/A","")</f>
        <v/>
      </c>
      <c r="AG111" s="189" t="str">
        <f aca="false">IF('database (3)'!$AB111="No","N/A","")</f>
        <v/>
      </c>
      <c r="AH111" s="189" t="s">
        <v>63</v>
      </c>
      <c r="AI111" s="189" t="s">
        <v>63</v>
      </c>
      <c r="AJ111" s="189" t="s">
        <v>63</v>
      </c>
      <c r="AK111" s="189"/>
      <c r="AL111" s="189"/>
      <c r="AM111" s="189"/>
      <c r="AN111" s="187"/>
      <c r="AO111" s="200"/>
      <c r="AP111" s="200"/>
      <c r="AQ111" s="189" t="s">
        <v>1071</v>
      </c>
      <c r="AR111" s="189" t="s">
        <v>812</v>
      </c>
      <c r="AS111" s="185"/>
      <c r="AT111" s="185"/>
      <c r="AU111" s="185"/>
      <c r="AV111" s="185"/>
      <c r="AW111" s="185"/>
      <c r="AX111" s="185"/>
      <c r="AY111" s="185"/>
      <c r="AZ111" s="185"/>
      <c r="BA111" s="185"/>
      <c r="BB111" s="185"/>
      <c r="BC111" s="185"/>
      <c r="BD111" s="185"/>
      <c r="BE111" s="185"/>
      <c r="BF111" s="185"/>
      <c r="BG111" s="185"/>
      <c r="BH111" s="185"/>
      <c r="BI111" s="185"/>
      <c r="BJ111" s="185"/>
      <c r="BK111" s="185"/>
      <c r="BL111" s="185"/>
    </row>
    <row r="112" customFormat="false" ht="14.25" hidden="false" customHeight="true" outlineLevel="0" collapsed="false">
      <c r="A112" s="185" t="s">
        <v>432</v>
      </c>
      <c r="B112" s="185" t="s">
        <v>432</v>
      </c>
      <c r="C112" s="185" t="s">
        <v>62</v>
      </c>
      <c r="D112" s="185" t="s">
        <v>433</v>
      </c>
      <c r="E112" s="185"/>
      <c r="F112" s="186" t="s">
        <v>432</v>
      </c>
      <c r="G112" s="187" t="n">
        <v>26178</v>
      </c>
      <c r="H112" s="187"/>
      <c r="I112" s="187" t="s">
        <v>1074</v>
      </c>
      <c r="J112" s="187"/>
      <c r="K112" s="187"/>
      <c r="L112" s="192" t="s">
        <v>66</v>
      </c>
      <c r="M112" s="189"/>
      <c r="N112" s="189"/>
      <c r="O112" s="189" t="s">
        <v>1173</v>
      </c>
      <c r="P112" s="189"/>
      <c r="Q112" s="189" t="s">
        <v>774</v>
      </c>
      <c r="R112" s="189"/>
      <c r="S112" s="189" t="str">
        <f aca="false">IF('database (3)'!$Q112="Successfull","-","")</f>
        <v/>
      </c>
      <c r="T112" s="189" t="s">
        <v>1174</v>
      </c>
      <c r="U112" s="189"/>
      <c r="V112" s="190"/>
      <c r="W112" s="187" t="s">
        <v>63</v>
      </c>
      <c r="X112" s="189"/>
      <c r="Y112" s="189"/>
      <c r="Z112" s="189"/>
      <c r="AA112" s="189"/>
      <c r="AB112" s="189"/>
      <c r="AC112" s="189" t="str">
        <f aca="false">IF('database (3)'!$AB112="No","N/A","")</f>
        <v/>
      </c>
      <c r="AD112" s="189" t="str">
        <f aca="false">IF('database (3)'!$AB112="No","N/A","")</f>
        <v/>
      </c>
      <c r="AE112" s="189" t="str">
        <f aca="false">IF('database (3)'!$AB112="No","N/A","")</f>
        <v/>
      </c>
      <c r="AF112" s="189" t="str">
        <f aca="false">IF('database (3)'!$AB112="No","N/A","")</f>
        <v/>
      </c>
      <c r="AG112" s="189" t="str">
        <f aca="false">IF('database (3)'!$AB112="No","N/A","")</f>
        <v/>
      </c>
      <c r="AH112" s="189"/>
      <c r="AI112" s="189"/>
      <c r="AJ112" s="189"/>
      <c r="AK112" s="189"/>
      <c r="AL112" s="189"/>
      <c r="AM112" s="189"/>
      <c r="AN112" s="187"/>
      <c r="AO112" s="187"/>
      <c r="AP112" s="187"/>
      <c r="AQ112" s="189" t="s">
        <v>1071</v>
      </c>
      <c r="AR112" s="189"/>
      <c r="AS112" s="185"/>
      <c r="AT112" s="185"/>
      <c r="AU112" s="185"/>
      <c r="AV112" s="185"/>
      <c r="AW112" s="185"/>
      <c r="AX112" s="185"/>
      <c r="AY112" s="185"/>
      <c r="AZ112" s="185"/>
      <c r="BA112" s="185"/>
      <c r="BB112" s="185"/>
      <c r="BC112" s="185"/>
      <c r="BD112" s="185"/>
      <c r="BE112" s="185"/>
      <c r="BF112" s="185"/>
      <c r="BG112" s="185"/>
      <c r="BH112" s="185"/>
      <c r="BI112" s="185"/>
      <c r="BJ112" s="185"/>
      <c r="BK112" s="185"/>
      <c r="BL112" s="185"/>
    </row>
    <row r="113" customFormat="false" ht="14.25" hidden="false" customHeight="true" outlineLevel="0" collapsed="false">
      <c r="A113" s="185" t="s">
        <v>436</v>
      </c>
      <c r="B113" s="185" t="s">
        <v>436</v>
      </c>
      <c r="C113" s="185" t="s">
        <v>62</v>
      </c>
      <c r="D113" s="185" t="s">
        <v>437</v>
      </c>
      <c r="E113" s="185"/>
      <c r="F113" s="186" t="s">
        <v>436</v>
      </c>
      <c r="G113" s="187" t="n">
        <v>26204</v>
      </c>
      <c r="H113" s="187"/>
      <c r="I113" s="187"/>
      <c r="J113" s="187"/>
      <c r="K113" s="187"/>
      <c r="L113" s="192" t="s">
        <v>66</v>
      </c>
      <c r="M113" s="189" t="s">
        <v>1090</v>
      </c>
      <c r="N113" s="189" t="s">
        <v>1090</v>
      </c>
      <c r="O113" s="189" t="s">
        <v>1068</v>
      </c>
      <c r="P113" s="189"/>
      <c r="Q113" s="189" t="s">
        <v>784</v>
      </c>
      <c r="R113" s="189"/>
      <c r="S113" s="189" t="str">
        <f aca="false">IF('database (3)'!$Q113="Successfull","-","")</f>
        <v/>
      </c>
      <c r="T113" s="185"/>
      <c r="U113" s="189"/>
      <c r="V113" s="190"/>
      <c r="W113" s="187"/>
      <c r="X113" s="189"/>
      <c r="Y113" s="189"/>
      <c r="Z113" s="189"/>
      <c r="AA113" s="189"/>
      <c r="AB113" s="189"/>
      <c r="AC113" s="189" t="str">
        <f aca="false">IF('database (3)'!$AB113="No","N/A","")</f>
        <v/>
      </c>
      <c r="AD113" s="189" t="str">
        <f aca="false">IF('database (3)'!$AB113="No","N/A","")</f>
        <v/>
      </c>
      <c r="AE113" s="189" t="str">
        <f aca="false">IF('database (3)'!$AB113="No","N/A","")</f>
        <v/>
      </c>
      <c r="AF113" s="189" t="str">
        <f aca="false">IF('database (3)'!$AB113="No","N/A","")</f>
        <v/>
      </c>
      <c r="AG113" s="189" t="str">
        <f aca="false">IF('database (3)'!$AB113="No","N/A","")</f>
        <v/>
      </c>
      <c r="AH113" s="189"/>
      <c r="AI113" s="189"/>
      <c r="AJ113" s="189"/>
      <c r="AK113" s="189"/>
      <c r="AL113" s="189"/>
      <c r="AM113" s="189"/>
      <c r="AN113" s="187"/>
      <c r="AO113" s="187"/>
      <c r="AP113" s="187"/>
      <c r="AQ113" s="189" t="s">
        <v>1071</v>
      </c>
      <c r="AR113" s="189"/>
      <c r="AS113" s="185"/>
      <c r="AT113" s="185"/>
      <c r="AU113" s="185"/>
      <c r="AV113" s="185"/>
      <c r="AW113" s="185"/>
      <c r="AX113" s="185"/>
      <c r="AY113" s="185"/>
      <c r="AZ113" s="185"/>
      <c r="BA113" s="185"/>
      <c r="BB113" s="185"/>
      <c r="BC113" s="185"/>
      <c r="BD113" s="185"/>
      <c r="BE113" s="185"/>
      <c r="BF113" s="185"/>
      <c r="BG113" s="185"/>
      <c r="BH113" s="185"/>
      <c r="BI113" s="185"/>
      <c r="BJ113" s="185"/>
      <c r="BK113" s="185"/>
      <c r="BL113" s="185"/>
    </row>
    <row r="114" customFormat="false" ht="14.25" hidden="false" customHeight="true" outlineLevel="0" collapsed="false">
      <c r="A114" s="185" t="s">
        <v>440</v>
      </c>
      <c r="B114" s="185" t="s">
        <v>440</v>
      </c>
      <c r="C114" s="185" t="s">
        <v>62</v>
      </c>
      <c r="D114" s="185" t="s">
        <v>441</v>
      </c>
      <c r="E114" s="185"/>
      <c r="F114" s="186" t="s">
        <v>440</v>
      </c>
      <c r="G114" s="187" t="n">
        <v>26343</v>
      </c>
      <c r="H114" s="187"/>
      <c r="I114" s="187"/>
      <c r="J114" s="187"/>
      <c r="K114" s="187"/>
      <c r="L114" s="192" t="s">
        <v>66</v>
      </c>
      <c r="M114" s="189" t="s">
        <v>1169</v>
      </c>
      <c r="N114" s="189" t="s">
        <v>1169</v>
      </c>
      <c r="O114" s="189" t="s">
        <v>1169</v>
      </c>
      <c r="P114" s="189"/>
      <c r="Q114" s="189" t="s">
        <v>784</v>
      </c>
      <c r="R114" s="189"/>
      <c r="S114" s="189" t="str">
        <f aca="false">IF('database (3)'!$Q114="Successfull","-","")</f>
        <v/>
      </c>
      <c r="T114" s="185"/>
      <c r="U114" s="189"/>
      <c r="V114" s="190"/>
      <c r="W114" s="187"/>
      <c r="X114" s="189"/>
      <c r="Y114" s="189"/>
      <c r="Z114" s="189"/>
      <c r="AA114" s="189"/>
      <c r="AB114" s="189"/>
      <c r="AC114" s="189" t="str">
        <f aca="false">IF('database (3)'!$AB114="No","N/A","")</f>
        <v/>
      </c>
      <c r="AD114" s="189" t="str">
        <f aca="false">IF('database (3)'!$AB114="No","N/A","")</f>
        <v/>
      </c>
      <c r="AE114" s="189" t="str">
        <f aca="false">IF('database (3)'!$AB114="No","N/A","")</f>
        <v/>
      </c>
      <c r="AF114" s="189" t="str">
        <f aca="false">IF('database (3)'!$AB114="No","N/A","")</f>
        <v/>
      </c>
      <c r="AG114" s="189" t="str">
        <f aca="false">IF('database (3)'!$AB114="No","N/A","")</f>
        <v/>
      </c>
      <c r="AH114" s="189"/>
      <c r="AI114" s="189"/>
      <c r="AJ114" s="189"/>
      <c r="AK114" s="189"/>
      <c r="AL114" s="189"/>
      <c r="AM114" s="189"/>
      <c r="AN114" s="187"/>
      <c r="AO114" s="187"/>
      <c r="AP114" s="187"/>
      <c r="AQ114" s="189" t="s">
        <v>1071</v>
      </c>
      <c r="AR114" s="189"/>
      <c r="AS114" s="185"/>
      <c r="AT114" s="185"/>
      <c r="AU114" s="185"/>
      <c r="AV114" s="185"/>
      <c r="AW114" s="185"/>
      <c r="AX114" s="185"/>
      <c r="AY114" s="185"/>
      <c r="AZ114" s="185"/>
      <c r="BA114" s="185"/>
      <c r="BB114" s="185"/>
      <c r="BC114" s="185"/>
      <c r="BD114" s="185"/>
      <c r="BE114" s="185"/>
      <c r="BF114" s="185"/>
      <c r="BG114" s="185"/>
      <c r="BH114" s="185"/>
      <c r="BI114" s="185"/>
      <c r="BJ114" s="185"/>
      <c r="BK114" s="185"/>
      <c r="BL114" s="185"/>
    </row>
    <row r="115" customFormat="false" ht="14.25" hidden="false" customHeight="true" outlineLevel="0" collapsed="false">
      <c r="A115" s="185" t="s">
        <v>848</v>
      </c>
      <c r="B115" s="185" t="s">
        <v>444</v>
      </c>
      <c r="C115" s="185" t="s">
        <v>295</v>
      </c>
      <c r="D115" s="185" t="s">
        <v>454</v>
      </c>
      <c r="E115" s="185"/>
      <c r="F115" s="186" t="s">
        <v>444</v>
      </c>
      <c r="G115" s="187" t="n">
        <v>26405</v>
      </c>
      <c r="H115" s="187" t="s">
        <v>297</v>
      </c>
      <c r="I115" s="195" t="s">
        <v>49</v>
      </c>
      <c r="J115" s="187" t="s">
        <v>1116</v>
      </c>
      <c r="K115" s="187"/>
      <c r="L115" s="192" t="s">
        <v>51</v>
      </c>
      <c r="M115" s="189" t="s">
        <v>1117</v>
      </c>
      <c r="N115" s="189" t="s">
        <v>1117</v>
      </c>
      <c r="O115" s="189" t="s">
        <v>1068</v>
      </c>
      <c r="P115" s="189" t="s">
        <v>46</v>
      </c>
      <c r="Q115" s="189" t="s">
        <v>784</v>
      </c>
      <c r="R115" s="189"/>
      <c r="S115" s="189" t="str">
        <f aca="false">IF('database (3)'!$Q115="Successfull","-","")</f>
        <v/>
      </c>
      <c r="T115" s="189" t="s">
        <v>818</v>
      </c>
      <c r="U115" s="189" t="s">
        <v>1175</v>
      </c>
      <c r="V115" s="190"/>
      <c r="W115" s="187"/>
      <c r="X115" s="189" t="s">
        <v>55</v>
      </c>
      <c r="Y115" s="189"/>
      <c r="Z115" s="189"/>
      <c r="AA115" s="189"/>
      <c r="AB115" s="189"/>
      <c r="AC115" s="189" t="str">
        <f aca="false">IF('database (3)'!$AB115="No","N/A","")</f>
        <v/>
      </c>
      <c r="AD115" s="189" t="str">
        <f aca="false">IF('database (3)'!$AB115="No","N/A","")</f>
        <v/>
      </c>
      <c r="AE115" s="189" t="str">
        <f aca="false">IF('database (3)'!$AB115="No","N/A","")</f>
        <v/>
      </c>
      <c r="AF115" s="189" t="str">
        <f aca="false">IF('database (3)'!$AB115="No","N/A","")</f>
        <v/>
      </c>
      <c r="AG115" s="189" t="str">
        <f aca="false">IF('database (3)'!$AB115="No","N/A","")</f>
        <v/>
      </c>
      <c r="AH115" s="189" t="s">
        <v>63</v>
      </c>
      <c r="AI115" s="189" t="s">
        <v>63</v>
      </c>
      <c r="AJ115" s="189" t="s">
        <v>63</v>
      </c>
      <c r="AK115" s="189" t="s">
        <v>981</v>
      </c>
      <c r="AL115" s="189" t="s">
        <v>303</v>
      </c>
      <c r="AM115" s="189" t="s">
        <v>1103</v>
      </c>
      <c r="AN115" s="187"/>
      <c r="AO115" s="200"/>
      <c r="AP115" s="200"/>
      <c r="AQ115" s="189" t="s">
        <v>1071</v>
      </c>
      <c r="AR115" s="189" t="s">
        <v>812</v>
      </c>
      <c r="AS115" s="185"/>
      <c r="AT115" s="185"/>
      <c r="AU115" s="185"/>
      <c r="AV115" s="185"/>
      <c r="AW115" s="185"/>
      <c r="AX115" s="185"/>
      <c r="AY115" s="185"/>
      <c r="AZ115" s="185"/>
      <c r="BA115" s="185"/>
      <c r="BB115" s="185"/>
      <c r="BC115" s="185"/>
      <c r="BD115" s="185"/>
      <c r="BE115" s="185"/>
      <c r="BF115" s="185"/>
      <c r="BG115" s="185"/>
      <c r="BH115" s="185"/>
      <c r="BI115" s="185"/>
      <c r="BJ115" s="185"/>
      <c r="BK115" s="185"/>
      <c r="BL115" s="185"/>
    </row>
    <row r="116" customFormat="false" ht="14.25" hidden="false" customHeight="true" outlineLevel="0" collapsed="false">
      <c r="A116" s="185" t="s">
        <v>852</v>
      </c>
      <c r="B116" s="185" t="s">
        <v>444</v>
      </c>
      <c r="C116" s="185" t="s">
        <v>295</v>
      </c>
      <c r="D116" s="185" t="s">
        <v>452</v>
      </c>
      <c r="E116" s="185"/>
      <c r="F116" s="186" t="s">
        <v>444</v>
      </c>
      <c r="G116" s="187" t="n">
        <v>26405</v>
      </c>
      <c r="H116" s="187" t="s">
        <v>297</v>
      </c>
      <c r="I116" s="195" t="s">
        <v>49</v>
      </c>
      <c r="J116" s="187" t="s">
        <v>1116</v>
      </c>
      <c r="K116" s="187"/>
      <c r="L116" s="192" t="s">
        <v>51</v>
      </c>
      <c r="M116" s="189" t="s">
        <v>1117</v>
      </c>
      <c r="N116" s="189" t="s">
        <v>1117</v>
      </c>
      <c r="O116" s="189" t="s">
        <v>1100</v>
      </c>
      <c r="P116" s="189" t="s">
        <v>46</v>
      </c>
      <c r="Q116" s="189" t="s">
        <v>784</v>
      </c>
      <c r="R116" s="189"/>
      <c r="S116" s="189" t="str">
        <f aca="false">IF('database (3)'!$Q116="Successfull","-","")</f>
        <v/>
      </c>
      <c r="T116" s="189" t="s">
        <v>1131</v>
      </c>
      <c r="U116" s="189" t="s">
        <v>1176</v>
      </c>
      <c r="V116" s="190"/>
      <c r="W116" s="187" t="s">
        <v>63</v>
      </c>
      <c r="X116" s="189" t="s">
        <v>63</v>
      </c>
      <c r="Y116" s="189" t="s">
        <v>63</v>
      </c>
      <c r="Z116" s="189" t="s">
        <v>63</v>
      </c>
      <c r="AA116" s="189" t="s">
        <v>63</v>
      </c>
      <c r="AB116" s="189"/>
      <c r="AC116" s="189" t="str">
        <f aca="false">IF('database (3)'!$AB116="No","N/A","")</f>
        <v/>
      </c>
      <c r="AD116" s="189" t="str">
        <f aca="false">IF('database (3)'!$AB116="No","N/A","")</f>
        <v/>
      </c>
      <c r="AE116" s="189" t="str">
        <f aca="false">IF('database (3)'!$AB116="No","N/A","")</f>
        <v/>
      </c>
      <c r="AF116" s="189" t="str">
        <f aca="false">IF('database (3)'!$AB116="No","N/A","")</f>
        <v/>
      </c>
      <c r="AG116" s="189" t="str">
        <f aca="false">IF('database (3)'!$AB116="No","N/A","")</f>
        <v/>
      </c>
      <c r="AH116" s="189"/>
      <c r="AI116" s="189"/>
      <c r="AJ116" s="189"/>
      <c r="AK116" s="189"/>
      <c r="AL116" s="189"/>
      <c r="AM116" s="189"/>
      <c r="AN116" s="187"/>
      <c r="AO116" s="200"/>
      <c r="AP116" s="200"/>
      <c r="AQ116" s="189" t="s">
        <v>1071</v>
      </c>
      <c r="AR116" s="189" t="s">
        <v>812</v>
      </c>
      <c r="AS116" s="185"/>
      <c r="AT116" s="185"/>
      <c r="AU116" s="185"/>
      <c r="AV116" s="185"/>
      <c r="AW116" s="185"/>
      <c r="AX116" s="185"/>
      <c r="AY116" s="185"/>
      <c r="AZ116" s="185"/>
      <c r="BA116" s="185"/>
      <c r="BB116" s="185"/>
      <c r="BC116" s="185"/>
      <c r="BD116" s="185"/>
      <c r="BE116" s="185"/>
      <c r="BF116" s="185"/>
      <c r="BG116" s="185"/>
      <c r="BH116" s="185"/>
      <c r="BI116" s="185"/>
      <c r="BJ116" s="185"/>
      <c r="BK116" s="185"/>
      <c r="BL116" s="185"/>
    </row>
    <row r="117" customFormat="false" ht="14.25" hidden="false" customHeight="true" outlineLevel="0" collapsed="false">
      <c r="A117" s="185" t="s">
        <v>443</v>
      </c>
      <c r="B117" s="185" t="s">
        <v>444</v>
      </c>
      <c r="C117" s="185" t="s">
        <v>295</v>
      </c>
      <c r="D117" s="185" t="s">
        <v>445</v>
      </c>
      <c r="E117" s="185"/>
      <c r="F117" s="186" t="s">
        <v>444</v>
      </c>
      <c r="G117" s="187" t="n">
        <v>26405</v>
      </c>
      <c r="H117" s="187" t="s">
        <v>297</v>
      </c>
      <c r="I117" s="195" t="s">
        <v>49</v>
      </c>
      <c r="J117" s="187" t="s">
        <v>230</v>
      </c>
      <c r="K117" s="187"/>
      <c r="L117" s="192" t="s">
        <v>51</v>
      </c>
      <c r="M117" s="189" t="s">
        <v>1135</v>
      </c>
      <c r="N117" s="189" t="s">
        <v>1135</v>
      </c>
      <c r="O117" s="189" t="s">
        <v>1169</v>
      </c>
      <c r="P117" s="189" t="s">
        <v>828</v>
      </c>
      <c r="Q117" s="189" t="s">
        <v>784</v>
      </c>
      <c r="R117" s="189" t="s">
        <v>1136</v>
      </c>
      <c r="S117" s="189" t="str">
        <f aca="false">IF('database (3)'!$Q117="Successfull","-","")</f>
        <v/>
      </c>
      <c r="T117" s="189" t="s">
        <v>1137</v>
      </c>
      <c r="U117" s="189" t="s">
        <v>1138</v>
      </c>
      <c r="V117" s="190" t="n">
        <v>13300</v>
      </c>
      <c r="W117" s="187"/>
      <c r="X117" s="189"/>
      <c r="Y117" s="189"/>
      <c r="Z117" s="189"/>
      <c r="AA117" s="189"/>
      <c r="AB117" s="189"/>
      <c r="AC117" s="189" t="str">
        <f aca="false">IF('database (3)'!$AB117="No","N/A","")</f>
        <v/>
      </c>
      <c r="AD117" s="189" t="str">
        <f aca="false">IF('database (3)'!$AB117="No","N/A","")</f>
        <v/>
      </c>
      <c r="AE117" s="189" t="str">
        <f aca="false">IF('database (3)'!$AB117="No","N/A","")</f>
        <v/>
      </c>
      <c r="AF117" s="189" t="str">
        <f aca="false">IF('database (3)'!$AB117="No","N/A","")</f>
        <v/>
      </c>
      <c r="AG117" s="189" t="str">
        <f aca="false">IF('database (3)'!$AB117="No","N/A","")</f>
        <v/>
      </c>
      <c r="AH117" s="189" t="s">
        <v>63</v>
      </c>
      <c r="AI117" s="189" t="s">
        <v>63</v>
      </c>
      <c r="AJ117" s="189"/>
      <c r="AK117" s="189"/>
      <c r="AL117" s="189"/>
      <c r="AM117" s="189"/>
      <c r="AN117" s="187"/>
      <c r="AO117" s="200"/>
      <c r="AP117" s="200"/>
      <c r="AQ117" s="189" t="s">
        <v>1071</v>
      </c>
      <c r="AR117" s="189" t="s">
        <v>812</v>
      </c>
      <c r="AS117" s="185"/>
      <c r="AT117" s="185"/>
      <c r="AU117" s="185"/>
      <c r="AV117" s="185"/>
      <c r="AW117" s="185"/>
      <c r="AX117" s="185"/>
      <c r="AY117" s="185"/>
      <c r="AZ117" s="185"/>
      <c r="BA117" s="185"/>
      <c r="BB117" s="185"/>
      <c r="BC117" s="185"/>
      <c r="BD117" s="185"/>
      <c r="BE117" s="185"/>
      <c r="BF117" s="185"/>
      <c r="BG117" s="185"/>
      <c r="BH117" s="185"/>
      <c r="BI117" s="185"/>
      <c r="BJ117" s="185"/>
      <c r="BK117" s="185"/>
      <c r="BL117" s="185"/>
    </row>
    <row r="118" customFormat="false" ht="14.25" hidden="false" customHeight="true" outlineLevel="0" collapsed="false">
      <c r="A118" s="185" t="s">
        <v>1177</v>
      </c>
      <c r="B118" s="185" t="s">
        <v>444</v>
      </c>
      <c r="C118" s="185" t="s">
        <v>295</v>
      </c>
      <c r="D118" s="185" t="s">
        <v>448</v>
      </c>
      <c r="E118" s="185"/>
      <c r="F118" s="186" t="s">
        <v>1177</v>
      </c>
      <c r="G118" s="187" t="n">
        <v>26405</v>
      </c>
      <c r="H118" s="187" t="s">
        <v>297</v>
      </c>
      <c r="I118" s="195" t="s">
        <v>49</v>
      </c>
      <c r="J118" s="187" t="s">
        <v>1116</v>
      </c>
      <c r="K118" s="187"/>
      <c r="L118" s="192" t="s">
        <v>51</v>
      </c>
      <c r="M118" s="189" t="s">
        <v>1067</v>
      </c>
      <c r="N118" s="189" t="s">
        <v>1067</v>
      </c>
      <c r="O118" s="189" t="s">
        <v>1068</v>
      </c>
      <c r="P118" s="189"/>
      <c r="Q118" s="189" t="s">
        <v>1091</v>
      </c>
      <c r="R118" s="189" t="s">
        <v>849</v>
      </c>
      <c r="S118" s="189" t="str">
        <f aca="false">IF('database (3)'!$Q118="Successfull","-","")</f>
        <v/>
      </c>
      <c r="T118" s="185" t="s">
        <v>1069</v>
      </c>
      <c r="U118" s="189"/>
      <c r="V118" s="190"/>
      <c r="W118" s="187"/>
      <c r="X118" s="189"/>
      <c r="Y118" s="189"/>
      <c r="Z118" s="189"/>
      <c r="AA118" s="189"/>
      <c r="AB118" s="189"/>
      <c r="AC118" s="189" t="str">
        <f aca="false">IF('database (3)'!$AB118="No","N/A","")</f>
        <v/>
      </c>
      <c r="AD118" s="189" t="str">
        <f aca="false">IF('database (3)'!$AB118="No","N/A","")</f>
        <v/>
      </c>
      <c r="AE118" s="189" t="str">
        <f aca="false">IF('database (3)'!$AB118="No","N/A","")</f>
        <v/>
      </c>
      <c r="AF118" s="189" t="str">
        <f aca="false">IF('database (3)'!$AB118="No","N/A","")</f>
        <v/>
      </c>
      <c r="AG118" s="189" t="str">
        <f aca="false">IF('database (3)'!$AB118="No","N/A","")</f>
        <v/>
      </c>
      <c r="AH118" s="189" t="s">
        <v>63</v>
      </c>
      <c r="AI118" s="189" t="s">
        <v>63</v>
      </c>
      <c r="AJ118" s="189" t="s">
        <v>63</v>
      </c>
      <c r="AK118" s="189"/>
      <c r="AL118" s="189"/>
      <c r="AM118" s="189"/>
      <c r="AN118" s="187"/>
      <c r="AO118" s="200"/>
      <c r="AP118" s="200"/>
      <c r="AQ118" s="189" t="s">
        <v>1071</v>
      </c>
      <c r="AR118" s="189" t="s">
        <v>812</v>
      </c>
      <c r="AS118" s="185"/>
      <c r="AT118" s="185"/>
      <c r="AU118" s="185"/>
      <c r="AV118" s="185"/>
      <c r="AW118" s="185"/>
      <c r="AX118" s="185"/>
      <c r="AY118" s="185"/>
      <c r="AZ118" s="185"/>
      <c r="BA118" s="185"/>
      <c r="BB118" s="185"/>
      <c r="BC118" s="185"/>
      <c r="BD118" s="185"/>
      <c r="BE118" s="185"/>
      <c r="BF118" s="185"/>
      <c r="BG118" s="185"/>
      <c r="BH118" s="185"/>
      <c r="BI118" s="185"/>
      <c r="BJ118" s="185"/>
      <c r="BK118" s="185"/>
      <c r="BL118" s="185"/>
    </row>
    <row r="119" customFormat="false" ht="14.25" hidden="false" customHeight="true" outlineLevel="0" collapsed="false">
      <c r="A119" s="185" t="s">
        <v>457</v>
      </c>
      <c r="B119" s="185" t="s">
        <v>457</v>
      </c>
      <c r="C119" s="185" t="s">
        <v>458</v>
      </c>
      <c r="D119" s="185" t="s">
        <v>63</v>
      </c>
      <c r="E119" s="185"/>
      <c r="F119" s="185" t="s">
        <v>46</v>
      </c>
      <c r="G119" s="187" t="n">
        <v>26483</v>
      </c>
      <c r="H119" s="187" t="s">
        <v>312</v>
      </c>
      <c r="I119" s="187" t="s">
        <v>1074</v>
      </c>
      <c r="J119" s="187"/>
      <c r="K119" s="187"/>
      <c r="L119" s="192" t="s">
        <v>66</v>
      </c>
      <c r="M119" s="189" t="s">
        <v>1109</v>
      </c>
      <c r="N119" s="189" t="s">
        <v>1109</v>
      </c>
      <c r="O119" s="189" t="s">
        <v>1068</v>
      </c>
      <c r="P119" s="189" t="s">
        <v>853</v>
      </c>
      <c r="Q119" s="189" t="s">
        <v>774</v>
      </c>
      <c r="R119" s="189" t="s">
        <v>775</v>
      </c>
      <c r="S119" s="189" t="str">
        <f aca="false">IF('database (3)'!$Q119="Successfull","-","")</f>
        <v/>
      </c>
      <c r="T119" s="185" t="s">
        <v>818</v>
      </c>
      <c r="U119" s="189" t="s">
        <v>1178</v>
      </c>
      <c r="V119" s="190"/>
      <c r="W119" s="187" t="s">
        <v>63</v>
      </c>
      <c r="X119" s="189" t="s">
        <v>63</v>
      </c>
      <c r="Y119" s="189" t="s">
        <v>63</v>
      </c>
      <c r="Z119" s="189" t="s">
        <v>63</v>
      </c>
      <c r="AA119" s="189" t="s">
        <v>63</v>
      </c>
      <c r="AB119" s="189" t="s">
        <v>96</v>
      </c>
      <c r="AC119" s="189" t="str">
        <f aca="false">IF('database (3)'!$AB119="No","N/A","")</f>
        <v>N/A</v>
      </c>
      <c r="AD119" s="189" t="str">
        <f aca="false">IF('database (3)'!$AB119="No","N/A","")</f>
        <v>N/A</v>
      </c>
      <c r="AE119" s="189" t="str">
        <f aca="false">IF('database (3)'!$AB119="No","N/A","")</f>
        <v>N/A</v>
      </c>
      <c r="AF119" s="189" t="str">
        <f aca="false">IF('database (3)'!$AB119="No","N/A","")</f>
        <v>N/A</v>
      </c>
      <c r="AG119" s="189" t="str">
        <f aca="false">IF('database (3)'!$AB119="No","N/A","")</f>
        <v>N/A</v>
      </c>
      <c r="AH119" s="189" t="str">
        <f aca="false">IF(OR('database (3)'!$T119="Orbital probe",'database (3)'!$T119="Crew orbiter",'database (3)'!$T119="Crew orbiter (U)"),"N/A","")</f>
        <v>N/A</v>
      </c>
      <c r="AI119" s="189" t="str">
        <f aca="false">IF(OR('database (3)'!$T119="Orbital probe",'database (3)'!$T119="Crew orbiter",'database (3)'!$T119="Crew orbiter (U)"),"N/A","")</f>
        <v>N/A</v>
      </c>
      <c r="AJ119" s="189" t="str">
        <f aca="false">IF(OR('database (3)'!$T119="Orbital probe",'database (3)'!$T119="Crew orbiter",'database (3)'!$T119="Crew orbiter (U)"),"N/A","")</f>
        <v>N/A</v>
      </c>
      <c r="AK119" s="189" t="s">
        <v>981</v>
      </c>
      <c r="AL119" s="189" t="s">
        <v>63</v>
      </c>
      <c r="AM119" s="189" t="s">
        <v>63</v>
      </c>
      <c r="AN119" s="187" t="n">
        <v>26483</v>
      </c>
      <c r="AO119" s="189" t="str">
        <f aca="false">IF('database (3)'!$AK119="Moon crash","","N/A")</f>
        <v>N/A</v>
      </c>
      <c r="AP119" s="189" t="str">
        <f aca="false">IF('database (3)'!$AK119="Moon crash","","N/A")</f>
        <v>N/A</v>
      </c>
      <c r="AQ119" s="189" t="s">
        <v>1079</v>
      </c>
      <c r="AR119" s="189"/>
      <c r="AS119" s="185"/>
      <c r="AT119" s="185"/>
      <c r="AU119" s="185"/>
      <c r="AV119" s="185"/>
      <c r="AW119" s="185"/>
      <c r="AX119" s="185"/>
      <c r="AY119" s="185"/>
      <c r="AZ119" s="185"/>
      <c r="BA119" s="185"/>
      <c r="BB119" s="185"/>
      <c r="BC119" s="185"/>
      <c r="BD119" s="185"/>
      <c r="BE119" s="185"/>
      <c r="BF119" s="185"/>
      <c r="BG119" s="185"/>
      <c r="BH119" s="185"/>
      <c r="BI119" s="185"/>
      <c r="BJ119" s="185"/>
      <c r="BK119" s="185"/>
      <c r="BL119" s="185"/>
    </row>
    <row r="120" customFormat="false" ht="14.25" hidden="false" customHeight="true" outlineLevel="0" collapsed="false">
      <c r="A120" s="185" t="s">
        <v>1179</v>
      </c>
      <c r="B120" s="185" t="s">
        <v>460</v>
      </c>
      <c r="C120" s="185" t="s">
        <v>295</v>
      </c>
      <c r="D120" s="185" t="s">
        <v>466</v>
      </c>
      <c r="E120" s="185"/>
      <c r="F120" s="186" t="s">
        <v>460</v>
      </c>
      <c r="G120" s="187" t="n">
        <v>26640</v>
      </c>
      <c r="H120" s="187" t="s">
        <v>297</v>
      </c>
      <c r="I120" s="195" t="s">
        <v>49</v>
      </c>
      <c r="J120" s="187" t="s">
        <v>1116</v>
      </c>
      <c r="K120" s="187"/>
      <c r="L120" s="192" t="s">
        <v>51</v>
      </c>
      <c r="M120" s="189" t="s">
        <v>1117</v>
      </c>
      <c r="N120" s="189" t="s">
        <v>1117</v>
      </c>
      <c r="O120" s="189" t="s">
        <v>1068</v>
      </c>
      <c r="P120" s="189" t="s">
        <v>46</v>
      </c>
      <c r="Q120" s="189" t="s">
        <v>784</v>
      </c>
      <c r="R120" s="189" t="s">
        <v>464</v>
      </c>
      <c r="S120" s="189" t="str">
        <f aca="false">IF('database (3)'!$Q120="Successfull","-","")</f>
        <v/>
      </c>
      <c r="T120" s="189" t="s">
        <v>818</v>
      </c>
      <c r="U120" s="189" t="s">
        <v>1180</v>
      </c>
      <c r="V120" s="190"/>
      <c r="W120" s="187"/>
      <c r="X120" s="189" t="s">
        <v>55</v>
      </c>
      <c r="Y120" s="189"/>
      <c r="Z120" s="189"/>
      <c r="AA120" s="189"/>
      <c r="AB120" s="189"/>
      <c r="AC120" s="189" t="str">
        <f aca="false">IF('database (3)'!$AB120="No","N/A","")</f>
        <v/>
      </c>
      <c r="AD120" s="189" t="str">
        <f aca="false">IF('database (3)'!$AB120="No","N/A","")</f>
        <v/>
      </c>
      <c r="AE120" s="189" t="str">
        <f aca="false">IF('database (3)'!$AB120="No","N/A","")</f>
        <v/>
      </c>
      <c r="AF120" s="189" t="str">
        <f aca="false">IF('database (3)'!$AB120="No","N/A","")</f>
        <v/>
      </c>
      <c r="AG120" s="189" t="str">
        <f aca="false">IF('database (3)'!$AB120="No","N/A","")</f>
        <v/>
      </c>
      <c r="AH120" s="189" t="s">
        <v>63</v>
      </c>
      <c r="AI120" s="189" t="s">
        <v>63</v>
      </c>
      <c r="AJ120" s="189" t="s">
        <v>63</v>
      </c>
      <c r="AK120" s="189" t="s">
        <v>981</v>
      </c>
      <c r="AL120" s="189" t="s">
        <v>303</v>
      </c>
      <c r="AM120" s="189" t="s">
        <v>1103</v>
      </c>
      <c r="AN120" s="187"/>
      <c r="AO120" s="200"/>
      <c r="AP120" s="200"/>
      <c r="AQ120" s="189" t="s">
        <v>1071</v>
      </c>
      <c r="AR120" s="189" t="s">
        <v>812</v>
      </c>
      <c r="AS120" s="185"/>
      <c r="AT120" s="185"/>
      <c r="AU120" s="185"/>
      <c r="AV120" s="185"/>
      <c r="AW120" s="185"/>
      <c r="AX120" s="185"/>
      <c r="AY120" s="185"/>
      <c r="AZ120" s="185"/>
      <c r="BA120" s="185"/>
      <c r="BB120" s="185"/>
      <c r="BC120" s="185"/>
      <c r="BD120" s="185"/>
      <c r="BE120" s="185"/>
      <c r="BF120" s="185"/>
      <c r="BG120" s="185"/>
      <c r="BH120" s="185"/>
      <c r="BI120" s="185"/>
      <c r="BJ120" s="185"/>
      <c r="BK120" s="185"/>
      <c r="BL120" s="185"/>
    </row>
    <row r="121" customFormat="false" ht="14.25" hidden="false" customHeight="true" outlineLevel="0" collapsed="false">
      <c r="A121" s="185" t="s">
        <v>1181</v>
      </c>
      <c r="B121" s="185" t="s">
        <v>460</v>
      </c>
      <c r="C121" s="185" t="s">
        <v>295</v>
      </c>
      <c r="D121" s="185" t="s">
        <v>463</v>
      </c>
      <c r="E121" s="185"/>
      <c r="F121" s="186" t="s">
        <v>460</v>
      </c>
      <c r="G121" s="187" t="n">
        <v>26640</v>
      </c>
      <c r="H121" s="187" t="s">
        <v>297</v>
      </c>
      <c r="I121" s="195" t="s">
        <v>49</v>
      </c>
      <c r="J121" s="187" t="s">
        <v>1116</v>
      </c>
      <c r="K121" s="187"/>
      <c r="L121" s="192" t="s">
        <v>51</v>
      </c>
      <c r="M121" s="189" t="s">
        <v>1117</v>
      </c>
      <c r="N121" s="189" t="s">
        <v>1117</v>
      </c>
      <c r="O121" s="189" t="s">
        <v>1100</v>
      </c>
      <c r="P121" s="189" t="s">
        <v>46</v>
      </c>
      <c r="Q121" s="189" t="s">
        <v>784</v>
      </c>
      <c r="R121" s="189" t="s">
        <v>464</v>
      </c>
      <c r="S121" s="189" t="str">
        <f aca="false">IF('database (3)'!$Q121="Successfull","-","")</f>
        <v/>
      </c>
      <c r="T121" s="189" t="s">
        <v>1131</v>
      </c>
      <c r="U121" s="189" t="s">
        <v>1182</v>
      </c>
      <c r="V121" s="190"/>
      <c r="W121" s="187" t="s">
        <v>63</v>
      </c>
      <c r="X121" s="189" t="s">
        <v>63</v>
      </c>
      <c r="Y121" s="189" t="s">
        <v>63</v>
      </c>
      <c r="Z121" s="189" t="s">
        <v>63</v>
      </c>
      <c r="AA121" s="189" t="s">
        <v>63</v>
      </c>
      <c r="AB121" s="189"/>
      <c r="AC121" s="189" t="str">
        <f aca="false">IF('database (3)'!$AB121="No","N/A","")</f>
        <v/>
      </c>
      <c r="AD121" s="189" t="str">
        <f aca="false">IF('database (3)'!$AB121="No","N/A","")</f>
        <v/>
      </c>
      <c r="AE121" s="189" t="str">
        <f aca="false">IF('database (3)'!$AB121="No","N/A","")</f>
        <v/>
      </c>
      <c r="AF121" s="189" t="str">
        <f aca="false">IF('database (3)'!$AB121="No","N/A","")</f>
        <v/>
      </c>
      <c r="AG121" s="189" t="str">
        <f aca="false">IF('database (3)'!$AB121="No","N/A","")</f>
        <v/>
      </c>
      <c r="AH121" s="189"/>
      <c r="AI121" s="189"/>
      <c r="AJ121" s="189"/>
      <c r="AK121" s="189"/>
      <c r="AL121" s="189"/>
      <c r="AM121" s="189"/>
      <c r="AN121" s="187"/>
      <c r="AO121" s="200"/>
      <c r="AP121" s="200"/>
      <c r="AQ121" s="189" t="s">
        <v>1071</v>
      </c>
      <c r="AR121" s="189" t="s">
        <v>812</v>
      </c>
      <c r="AS121" s="185"/>
      <c r="AT121" s="185"/>
      <c r="AU121" s="185"/>
      <c r="AV121" s="185"/>
      <c r="AW121" s="185"/>
      <c r="AX121" s="185"/>
      <c r="AY121" s="185"/>
      <c r="AZ121" s="185"/>
      <c r="BA121" s="185"/>
      <c r="BB121" s="185"/>
      <c r="BC121" s="185"/>
      <c r="BD121" s="185"/>
      <c r="BE121" s="185"/>
      <c r="BF121" s="185"/>
      <c r="BG121" s="185"/>
      <c r="BH121" s="185"/>
      <c r="BI121" s="185"/>
      <c r="BJ121" s="185"/>
      <c r="BK121" s="185"/>
      <c r="BL121" s="185"/>
    </row>
    <row r="122" customFormat="false" ht="14.25" hidden="false" customHeight="true" outlineLevel="0" collapsed="false">
      <c r="A122" s="185" t="s">
        <v>459</v>
      </c>
      <c r="B122" s="185" t="s">
        <v>460</v>
      </c>
      <c r="C122" s="185" t="s">
        <v>295</v>
      </c>
      <c r="D122" s="185" t="s">
        <v>461</v>
      </c>
      <c r="E122" s="185"/>
      <c r="F122" s="186" t="s">
        <v>460</v>
      </c>
      <c r="G122" s="187" t="n">
        <v>26640</v>
      </c>
      <c r="H122" s="187" t="s">
        <v>297</v>
      </c>
      <c r="I122" s="195" t="s">
        <v>49</v>
      </c>
      <c r="J122" s="187" t="s">
        <v>230</v>
      </c>
      <c r="K122" s="187"/>
      <c r="L122" s="192" t="s">
        <v>51</v>
      </c>
      <c r="M122" s="189" t="s">
        <v>1135</v>
      </c>
      <c r="N122" s="189" t="s">
        <v>1135</v>
      </c>
      <c r="O122" s="189" t="s">
        <v>1169</v>
      </c>
      <c r="P122" s="189" t="s">
        <v>828</v>
      </c>
      <c r="Q122" s="189" t="s">
        <v>784</v>
      </c>
      <c r="R122" s="189" t="s">
        <v>1136</v>
      </c>
      <c r="S122" s="189" t="str">
        <f aca="false">IF('database (3)'!$Q122="Successfull","-","")</f>
        <v/>
      </c>
      <c r="T122" s="189" t="s">
        <v>1137</v>
      </c>
      <c r="U122" s="189" t="s">
        <v>1138</v>
      </c>
      <c r="V122" s="190" t="n">
        <v>13300</v>
      </c>
      <c r="W122" s="187"/>
      <c r="X122" s="189"/>
      <c r="Y122" s="189"/>
      <c r="Z122" s="189"/>
      <c r="AA122" s="189"/>
      <c r="AB122" s="189"/>
      <c r="AC122" s="189" t="str">
        <f aca="false">IF('database (3)'!$AB122="No","N/A","")</f>
        <v/>
      </c>
      <c r="AD122" s="189" t="str">
        <f aca="false">IF('database (3)'!$AB122="No","N/A","")</f>
        <v/>
      </c>
      <c r="AE122" s="189" t="str">
        <f aca="false">IF('database (3)'!$AB122="No","N/A","")</f>
        <v/>
      </c>
      <c r="AF122" s="189" t="str">
        <f aca="false">IF('database (3)'!$AB122="No","N/A","")</f>
        <v/>
      </c>
      <c r="AG122" s="189" t="str">
        <f aca="false">IF('database (3)'!$AB122="No","N/A","")</f>
        <v/>
      </c>
      <c r="AH122" s="189" t="s">
        <v>63</v>
      </c>
      <c r="AI122" s="189" t="s">
        <v>63</v>
      </c>
      <c r="AJ122" s="189"/>
      <c r="AK122" s="189"/>
      <c r="AL122" s="189"/>
      <c r="AM122" s="189"/>
      <c r="AN122" s="187"/>
      <c r="AO122" s="200"/>
      <c r="AP122" s="200"/>
      <c r="AQ122" s="189" t="s">
        <v>1071</v>
      </c>
      <c r="AR122" s="189" t="s">
        <v>812</v>
      </c>
      <c r="AS122" s="185"/>
      <c r="AT122" s="185"/>
      <c r="AU122" s="185"/>
      <c r="AV122" s="185"/>
      <c r="AW122" s="185"/>
      <c r="AX122" s="185"/>
      <c r="AY122" s="185"/>
      <c r="AZ122" s="185"/>
      <c r="BA122" s="185"/>
      <c r="BB122" s="185"/>
      <c r="BC122" s="185"/>
      <c r="BD122" s="185"/>
      <c r="BE122" s="185"/>
      <c r="BF122" s="185"/>
      <c r="BG122" s="185"/>
      <c r="BH122" s="185"/>
      <c r="BI122" s="185"/>
      <c r="BJ122" s="185"/>
      <c r="BK122" s="185"/>
      <c r="BL122" s="185"/>
    </row>
    <row r="123" customFormat="false" ht="14.25" hidden="false" customHeight="true" outlineLevel="0" collapsed="false">
      <c r="A123" s="185" t="s">
        <v>470</v>
      </c>
      <c r="B123" s="185" t="s">
        <v>470</v>
      </c>
      <c r="C123" s="185" t="s">
        <v>62</v>
      </c>
      <c r="D123" s="185" t="s">
        <v>471</v>
      </c>
      <c r="E123" s="185"/>
      <c r="F123" s="186" t="s">
        <v>470</v>
      </c>
      <c r="G123" s="187" t="n">
        <v>26672</v>
      </c>
      <c r="H123" s="187"/>
      <c r="I123" s="187"/>
      <c r="J123" s="187"/>
      <c r="K123" s="187"/>
      <c r="L123" s="192" t="s">
        <v>66</v>
      </c>
      <c r="M123" s="189" t="s">
        <v>1090</v>
      </c>
      <c r="N123" s="189" t="s">
        <v>1090</v>
      </c>
      <c r="O123" s="189" t="s">
        <v>1068</v>
      </c>
      <c r="P123" s="189"/>
      <c r="Q123" s="189" t="s">
        <v>784</v>
      </c>
      <c r="R123" s="189" t="s">
        <v>856</v>
      </c>
      <c r="S123" s="189" t="str">
        <f aca="false">IF('database (3)'!$Q123="Successfull","-","")</f>
        <v/>
      </c>
      <c r="T123" s="185"/>
      <c r="U123" s="189"/>
      <c r="V123" s="190"/>
      <c r="W123" s="187"/>
      <c r="X123" s="189"/>
      <c r="Y123" s="189"/>
      <c r="Z123" s="189"/>
      <c r="AA123" s="189"/>
      <c r="AB123" s="189"/>
      <c r="AC123" s="189" t="str">
        <f aca="false">IF('database (3)'!$AB123="No","N/A","")</f>
        <v/>
      </c>
      <c r="AD123" s="189" t="str">
        <f aca="false">IF('database (3)'!$AB123="No","N/A","")</f>
        <v/>
      </c>
      <c r="AE123" s="189" t="str">
        <f aca="false">IF('database (3)'!$AB123="No","N/A","")</f>
        <v/>
      </c>
      <c r="AF123" s="189" t="str">
        <f aca="false">IF('database (3)'!$AB123="No","N/A","")</f>
        <v/>
      </c>
      <c r="AG123" s="189" t="str">
        <f aca="false">IF('database (3)'!$AB123="No","N/A","")</f>
        <v/>
      </c>
      <c r="AH123" s="189"/>
      <c r="AI123" s="189"/>
      <c r="AJ123" s="189"/>
      <c r="AK123" s="189"/>
      <c r="AL123" s="189"/>
      <c r="AM123" s="189"/>
      <c r="AN123" s="187"/>
      <c r="AO123" s="187"/>
      <c r="AP123" s="187"/>
      <c r="AQ123" s="189" t="s">
        <v>1071</v>
      </c>
      <c r="AR123" s="189"/>
      <c r="AS123" s="185"/>
      <c r="AT123" s="185"/>
      <c r="AU123" s="185"/>
      <c r="AV123" s="185"/>
      <c r="AW123" s="185"/>
      <c r="AX123" s="185"/>
      <c r="AY123" s="185"/>
      <c r="AZ123" s="185"/>
      <c r="BA123" s="185"/>
      <c r="BB123" s="185"/>
      <c r="BC123" s="185"/>
      <c r="BD123" s="185"/>
      <c r="BE123" s="185"/>
      <c r="BF123" s="185"/>
      <c r="BG123" s="185"/>
      <c r="BH123" s="185"/>
      <c r="BI123" s="185"/>
      <c r="BJ123" s="185"/>
      <c r="BK123" s="185"/>
      <c r="BL123" s="185"/>
    </row>
    <row r="124" customFormat="false" ht="14.25" hidden="false" customHeight="true" outlineLevel="0" collapsed="false">
      <c r="A124" s="185" t="s">
        <v>472</v>
      </c>
      <c r="B124" s="185" t="s">
        <v>470</v>
      </c>
      <c r="C124" s="185" t="s">
        <v>62</v>
      </c>
      <c r="D124" s="185" t="s">
        <v>471</v>
      </c>
      <c r="E124" s="185"/>
      <c r="F124" s="186" t="s">
        <v>472</v>
      </c>
      <c r="G124" s="187" t="n">
        <v>26672</v>
      </c>
      <c r="H124" s="187"/>
      <c r="I124" s="187"/>
      <c r="J124" s="187"/>
      <c r="K124" s="187"/>
      <c r="L124" s="192" t="s">
        <v>66</v>
      </c>
      <c r="M124" s="189" t="s">
        <v>933</v>
      </c>
      <c r="N124" s="189" t="s">
        <v>933</v>
      </c>
      <c r="O124" s="189" t="s">
        <v>1123</v>
      </c>
      <c r="P124" s="189"/>
      <c r="Q124" s="189" t="s">
        <v>784</v>
      </c>
      <c r="R124" s="189" t="s">
        <v>473</v>
      </c>
      <c r="S124" s="189" t="str">
        <f aca="false">IF('database (3)'!$Q124="Successfull","-","")</f>
        <v/>
      </c>
      <c r="T124" s="185"/>
      <c r="U124" s="189"/>
      <c r="V124" s="190"/>
      <c r="W124" s="187"/>
      <c r="X124" s="189"/>
      <c r="Y124" s="189"/>
      <c r="Z124" s="189"/>
      <c r="AA124" s="189"/>
      <c r="AB124" s="189"/>
      <c r="AC124" s="189" t="str">
        <f aca="false">IF('database (3)'!$AB124="No","N/A","")</f>
        <v/>
      </c>
      <c r="AD124" s="189" t="str">
        <f aca="false">IF('database (3)'!$AB124="No","N/A","")</f>
        <v/>
      </c>
      <c r="AE124" s="189" t="str">
        <f aca="false">IF('database (3)'!$AB124="No","N/A","")</f>
        <v/>
      </c>
      <c r="AF124" s="189" t="str">
        <f aca="false">IF('database (3)'!$AB124="No","N/A","")</f>
        <v/>
      </c>
      <c r="AG124" s="189" t="str">
        <f aca="false">IF('database (3)'!$AB124="No","N/A","")</f>
        <v/>
      </c>
      <c r="AH124" s="189"/>
      <c r="AI124" s="189"/>
      <c r="AJ124" s="189"/>
      <c r="AK124" s="189"/>
      <c r="AL124" s="189"/>
      <c r="AM124" s="189"/>
      <c r="AN124" s="187"/>
      <c r="AO124" s="187"/>
      <c r="AP124" s="187"/>
      <c r="AQ124" s="189" t="s">
        <v>1071</v>
      </c>
      <c r="AR124" s="189"/>
      <c r="AS124" s="185"/>
      <c r="AT124" s="185"/>
      <c r="AU124" s="185"/>
      <c r="AV124" s="185"/>
      <c r="AW124" s="185"/>
      <c r="AX124" s="185"/>
      <c r="AY124" s="185"/>
      <c r="AZ124" s="185"/>
      <c r="BA124" s="185"/>
      <c r="BB124" s="185"/>
      <c r="BC124" s="185"/>
      <c r="BD124" s="185"/>
      <c r="BE124" s="185"/>
      <c r="BF124" s="185"/>
      <c r="BG124" s="185"/>
      <c r="BH124" s="185"/>
      <c r="BI124" s="185"/>
      <c r="BJ124" s="185"/>
      <c r="BK124" s="185"/>
      <c r="BL124" s="185"/>
    </row>
    <row r="125" customFormat="false" ht="14.25" hidden="false" customHeight="true" outlineLevel="0" collapsed="false">
      <c r="A125" s="185" t="s">
        <v>1183</v>
      </c>
      <c r="B125" s="185" t="s">
        <v>1183</v>
      </c>
      <c r="C125" s="185" t="s">
        <v>227</v>
      </c>
      <c r="D125" s="185"/>
      <c r="E125" s="185"/>
      <c r="F125" s="185" t="s">
        <v>46</v>
      </c>
      <c r="G125" s="187" t="n">
        <v>26825</v>
      </c>
      <c r="H125" s="187"/>
      <c r="I125" s="187"/>
      <c r="J125" s="187"/>
      <c r="K125" s="187"/>
      <c r="L125" s="192" t="s">
        <v>51</v>
      </c>
      <c r="M125" s="189"/>
      <c r="N125" s="189"/>
      <c r="O125" s="189"/>
      <c r="P125" s="189"/>
      <c r="Q125" s="189"/>
      <c r="R125" s="189"/>
      <c r="S125" s="189" t="str">
        <f aca="false">IF('database (3)'!$Q125="Successfull","-","")</f>
        <v/>
      </c>
      <c r="T125" s="185"/>
      <c r="U125" s="189"/>
      <c r="V125" s="190"/>
      <c r="W125" s="187"/>
      <c r="X125" s="189"/>
      <c r="Y125" s="189"/>
      <c r="Z125" s="189"/>
      <c r="AA125" s="189"/>
      <c r="AB125" s="189"/>
      <c r="AC125" s="189" t="str">
        <f aca="false">IF('database (3)'!$AB125="No","N/A","")</f>
        <v/>
      </c>
      <c r="AD125" s="189" t="str">
        <f aca="false">IF('database (3)'!$AB125="No","N/A","")</f>
        <v/>
      </c>
      <c r="AE125" s="189" t="str">
        <f aca="false">IF('database (3)'!$AB125="No","N/A","")</f>
        <v/>
      </c>
      <c r="AF125" s="189" t="str">
        <f aca="false">IF('database (3)'!$AB125="No","N/A","")</f>
        <v/>
      </c>
      <c r="AG125" s="189" t="str">
        <f aca="false">IF('database (3)'!$AB125="No","N/A","")</f>
        <v/>
      </c>
      <c r="AH125" s="189"/>
      <c r="AI125" s="189"/>
      <c r="AJ125" s="189"/>
      <c r="AK125" s="189"/>
      <c r="AL125" s="189"/>
      <c r="AM125" s="189"/>
      <c r="AN125" s="187"/>
      <c r="AO125" s="187"/>
      <c r="AP125" s="187"/>
      <c r="AQ125" s="189" t="s">
        <v>1071</v>
      </c>
      <c r="AR125" s="189"/>
      <c r="AS125" s="185"/>
      <c r="AT125" s="185"/>
      <c r="AU125" s="185"/>
      <c r="AV125" s="185"/>
      <c r="AW125" s="185"/>
      <c r="AX125" s="185"/>
      <c r="AY125" s="185"/>
      <c r="AZ125" s="185"/>
      <c r="BA125" s="185"/>
      <c r="BB125" s="185"/>
      <c r="BC125" s="185"/>
      <c r="BD125" s="185"/>
      <c r="BE125" s="185"/>
      <c r="BF125" s="185"/>
      <c r="BG125" s="185"/>
      <c r="BH125" s="185"/>
      <c r="BI125" s="185"/>
      <c r="BJ125" s="185"/>
      <c r="BK125" s="185"/>
      <c r="BL125" s="185"/>
    </row>
    <row r="126" customFormat="false" ht="14.25" hidden="false" customHeight="true" outlineLevel="0" collapsed="false">
      <c r="A126" s="185" t="s">
        <v>1184</v>
      </c>
      <c r="B126" s="185" t="s">
        <v>1184</v>
      </c>
      <c r="C126" s="185" t="s">
        <v>1185</v>
      </c>
      <c r="D126" s="185"/>
      <c r="E126" s="185"/>
      <c r="F126" s="186" t="s">
        <v>1184</v>
      </c>
      <c r="G126" s="187" t="n">
        <v>26971</v>
      </c>
      <c r="H126" s="187"/>
      <c r="I126" s="187"/>
      <c r="J126" s="187"/>
      <c r="K126" s="187"/>
      <c r="L126" s="192" t="s">
        <v>51</v>
      </c>
      <c r="M126" s="189" t="s">
        <v>1093</v>
      </c>
      <c r="N126" s="189" t="s">
        <v>1093</v>
      </c>
      <c r="O126" s="189" t="s">
        <v>1089</v>
      </c>
      <c r="P126" s="189"/>
      <c r="Q126" s="189" t="s">
        <v>784</v>
      </c>
      <c r="R126" s="189" t="s">
        <v>1186</v>
      </c>
      <c r="S126" s="189" t="str">
        <f aca="false">IF('database (3)'!$Q126="Successfull","-","")</f>
        <v/>
      </c>
      <c r="T126" s="185"/>
      <c r="U126" s="189"/>
      <c r="V126" s="190"/>
      <c r="W126" s="187"/>
      <c r="X126" s="189"/>
      <c r="Y126" s="189"/>
      <c r="Z126" s="189"/>
      <c r="AA126" s="189"/>
      <c r="AB126" s="189"/>
      <c r="AC126" s="189" t="str">
        <f aca="false">IF('database (3)'!$AB126="No","N/A","")</f>
        <v/>
      </c>
      <c r="AD126" s="189" t="str">
        <f aca="false">IF('database (3)'!$AB126="No","N/A","")</f>
        <v/>
      </c>
      <c r="AE126" s="189" t="str">
        <f aca="false">IF('database (3)'!$AB126="No","N/A","")</f>
        <v/>
      </c>
      <c r="AF126" s="189" t="str">
        <f aca="false">IF('database (3)'!$AB126="No","N/A","")</f>
        <v/>
      </c>
      <c r="AG126" s="189" t="str">
        <f aca="false">IF('database (3)'!$AB126="No","N/A","")</f>
        <v/>
      </c>
      <c r="AH126" s="189"/>
      <c r="AI126" s="189"/>
      <c r="AJ126" s="189"/>
      <c r="AK126" s="189"/>
      <c r="AL126" s="189"/>
      <c r="AM126" s="189"/>
      <c r="AN126" s="187"/>
      <c r="AO126" s="187"/>
      <c r="AP126" s="187"/>
      <c r="AQ126" s="189" t="s">
        <v>1071</v>
      </c>
      <c r="AR126" s="189"/>
      <c r="AS126" s="185"/>
      <c r="AT126" s="185"/>
      <c r="AU126" s="185"/>
      <c r="AV126" s="185"/>
      <c r="AW126" s="185"/>
      <c r="AX126" s="185"/>
      <c r="AY126" s="185"/>
      <c r="AZ126" s="185"/>
      <c r="BA126" s="185"/>
      <c r="BB126" s="185"/>
      <c r="BC126" s="185"/>
      <c r="BD126" s="185"/>
      <c r="BE126" s="185"/>
      <c r="BF126" s="185"/>
      <c r="BG126" s="185"/>
      <c r="BH126" s="185"/>
      <c r="BI126" s="185"/>
      <c r="BJ126" s="185"/>
      <c r="BK126" s="185"/>
      <c r="BL126" s="185"/>
    </row>
    <row r="127" customFormat="false" ht="14.25" hidden="false" customHeight="true" outlineLevel="0" collapsed="false">
      <c r="A127" s="185" t="s">
        <v>476</v>
      </c>
      <c r="B127" s="185" t="s">
        <v>476</v>
      </c>
      <c r="C127" s="185" t="s">
        <v>62</v>
      </c>
      <c r="D127" s="185" t="s">
        <v>477</v>
      </c>
      <c r="E127" s="185"/>
      <c r="F127" s="186" t="s">
        <v>476</v>
      </c>
      <c r="G127" s="187" t="n">
        <v>27178</v>
      </c>
      <c r="H127" s="187"/>
      <c r="I127" s="187"/>
      <c r="J127" s="187"/>
      <c r="K127" s="187"/>
      <c r="L127" s="192" t="s">
        <v>66</v>
      </c>
      <c r="M127" s="189" t="s">
        <v>1090</v>
      </c>
      <c r="N127" s="189" t="s">
        <v>1090</v>
      </c>
      <c r="O127" s="189" t="s">
        <v>1068</v>
      </c>
      <c r="P127" s="189"/>
      <c r="Q127" s="189" t="s">
        <v>784</v>
      </c>
      <c r="R127" s="189"/>
      <c r="S127" s="189" t="str">
        <f aca="false">IF('database (3)'!$Q127="Successfull","-","")</f>
        <v/>
      </c>
      <c r="T127" s="185"/>
      <c r="U127" s="189"/>
      <c r="V127" s="190"/>
      <c r="W127" s="187"/>
      <c r="X127" s="189"/>
      <c r="Y127" s="189"/>
      <c r="Z127" s="189"/>
      <c r="AA127" s="189"/>
      <c r="AB127" s="189"/>
      <c r="AC127" s="189" t="str">
        <f aca="false">IF('database (3)'!$AB127="No","N/A","")</f>
        <v/>
      </c>
      <c r="AD127" s="189" t="str">
        <f aca="false">IF('database (3)'!$AB127="No","N/A","")</f>
        <v/>
      </c>
      <c r="AE127" s="189" t="str">
        <f aca="false">IF('database (3)'!$AB127="No","N/A","")</f>
        <v/>
      </c>
      <c r="AF127" s="189" t="str">
        <f aca="false">IF('database (3)'!$AB127="No","N/A","")</f>
        <v/>
      </c>
      <c r="AG127" s="189" t="str">
        <f aca="false">IF('database (3)'!$AB127="No","N/A","")</f>
        <v/>
      </c>
      <c r="AH127" s="189"/>
      <c r="AI127" s="189"/>
      <c r="AJ127" s="189"/>
      <c r="AK127" s="189"/>
      <c r="AL127" s="189"/>
      <c r="AM127" s="189"/>
      <c r="AN127" s="187"/>
      <c r="AO127" s="187"/>
      <c r="AP127" s="187"/>
      <c r="AQ127" s="189" t="s">
        <v>1071</v>
      </c>
      <c r="AR127" s="189"/>
      <c r="AS127" s="185"/>
      <c r="AT127" s="185"/>
      <c r="AU127" s="185"/>
      <c r="AV127" s="185"/>
      <c r="AW127" s="185"/>
      <c r="AX127" s="185"/>
      <c r="AY127" s="185"/>
      <c r="AZ127" s="185"/>
      <c r="BA127" s="185"/>
      <c r="BB127" s="185"/>
      <c r="BC127" s="185"/>
      <c r="BD127" s="185"/>
      <c r="BE127" s="185"/>
      <c r="BF127" s="185"/>
      <c r="BG127" s="185"/>
      <c r="BH127" s="185"/>
      <c r="BI127" s="185"/>
      <c r="BJ127" s="185"/>
      <c r="BK127" s="185"/>
      <c r="BL127" s="185"/>
    </row>
    <row r="128" customFormat="false" ht="14.25" hidden="false" customHeight="true" outlineLevel="0" collapsed="false">
      <c r="A128" s="185" t="s">
        <v>480</v>
      </c>
      <c r="B128" s="185" t="s">
        <v>480</v>
      </c>
      <c r="C128" s="185" t="s">
        <v>62</v>
      </c>
      <c r="D128" s="185" t="s">
        <v>481</v>
      </c>
      <c r="E128" s="185"/>
      <c r="F128" s="186" t="s">
        <v>480</v>
      </c>
      <c r="G128" s="187" t="n">
        <v>27330</v>
      </c>
      <c r="H128" s="187"/>
      <c r="I128" s="187"/>
      <c r="J128" s="187"/>
      <c r="K128" s="187"/>
      <c r="L128" s="192" t="s">
        <v>66</v>
      </c>
      <c r="M128" s="189" t="s">
        <v>1067</v>
      </c>
      <c r="N128" s="189" t="s">
        <v>1067</v>
      </c>
      <c r="O128" s="189" t="s">
        <v>1100</v>
      </c>
      <c r="P128" s="189"/>
      <c r="Q128" s="189" t="s">
        <v>1091</v>
      </c>
      <c r="R128" s="189"/>
      <c r="S128" s="189" t="str">
        <f aca="false">IF('database (3)'!$Q128="Successfull","-","")</f>
        <v/>
      </c>
      <c r="T128" s="185"/>
      <c r="U128" s="189"/>
      <c r="V128" s="190"/>
      <c r="W128" s="187"/>
      <c r="X128" s="189"/>
      <c r="Y128" s="189"/>
      <c r="Z128" s="189"/>
      <c r="AA128" s="189"/>
      <c r="AB128" s="189"/>
      <c r="AC128" s="189" t="str">
        <f aca="false">IF('database (3)'!$AB128="No","N/A","")</f>
        <v/>
      </c>
      <c r="AD128" s="189" t="str">
        <f aca="false">IF('database (3)'!$AB128="No","N/A","")</f>
        <v/>
      </c>
      <c r="AE128" s="189" t="str">
        <f aca="false">IF('database (3)'!$AB128="No","N/A","")</f>
        <v/>
      </c>
      <c r="AF128" s="189" t="str">
        <f aca="false">IF('database (3)'!$AB128="No","N/A","")</f>
        <v/>
      </c>
      <c r="AG128" s="189" t="str">
        <f aca="false">IF('database (3)'!$AB128="No","N/A","")</f>
        <v/>
      </c>
      <c r="AH128" s="189"/>
      <c r="AI128" s="189"/>
      <c r="AJ128" s="189"/>
      <c r="AK128" s="189"/>
      <c r="AL128" s="189"/>
      <c r="AM128" s="189"/>
      <c r="AN128" s="187"/>
      <c r="AO128" s="187"/>
      <c r="AP128" s="187"/>
      <c r="AQ128" s="189" t="s">
        <v>1071</v>
      </c>
      <c r="AR128" s="189"/>
      <c r="AS128" s="185"/>
      <c r="AT128" s="185"/>
      <c r="AU128" s="185"/>
      <c r="AV128" s="185"/>
      <c r="AW128" s="185"/>
      <c r="AX128" s="185"/>
      <c r="AY128" s="185"/>
      <c r="AZ128" s="185"/>
      <c r="BA128" s="185"/>
      <c r="BB128" s="185"/>
      <c r="BC128" s="185"/>
      <c r="BD128" s="185"/>
      <c r="BE128" s="185"/>
      <c r="BF128" s="185"/>
      <c r="BG128" s="185"/>
      <c r="BH128" s="185"/>
      <c r="BI128" s="185"/>
      <c r="BJ128" s="185"/>
      <c r="BK128" s="185"/>
      <c r="BL128" s="185"/>
    </row>
    <row r="129" customFormat="false" ht="14.25" hidden="false" customHeight="true" outlineLevel="0" collapsed="false">
      <c r="A129" s="185" t="s">
        <v>1187</v>
      </c>
      <c r="B129" s="185" t="s">
        <v>480</v>
      </c>
      <c r="C129" s="185" t="s">
        <v>62</v>
      </c>
      <c r="D129" s="185" t="s">
        <v>481</v>
      </c>
      <c r="E129" s="185"/>
      <c r="F129" s="186" t="s">
        <v>480</v>
      </c>
      <c r="G129" s="187" t="n">
        <v>27330</v>
      </c>
      <c r="H129" s="187"/>
      <c r="I129" s="187"/>
      <c r="J129" s="187"/>
      <c r="K129" s="187"/>
      <c r="L129" s="192" t="s">
        <v>66</v>
      </c>
      <c r="M129" s="189" t="s">
        <v>1067</v>
      </c>
      <c r="N129" s="189" t="s">
        <v>1067</v>
      </c>
      <c r="O129" s="189" t="s">
        <v>1150</v>
      </c>
      <c r="P129" s="189"/>
      <c r="Q129" s="189" t="s">
        <v>1091</v>
      </c>
      <c r="R129" s="189"/>
      <c r="S129" s="189" t="str">
        <f aca="false">IF('database (3)'!$Q129="Successfull","-","")</f>
        <v/>
      </c>
      <c r="T129" s="185"/>
      <c r="U129" s="189"/>
      <c r="V129" s="190"/>
      <c r="W129" s="187"/>
      <c r="X129" s="189"/>
      <c r="Y129" s="189"/>
      <c r="Z129" s="189"/>
      <c r="AA129" s="189"/>
      <c r="AB129" s="189"/>
      <c r="AC129" s="189" t="str">
        <f aca="false">IF('database (3)'!$AB129="No","N/A","")</f>
        <v/>
      </c>
      <c r="AD129" s="189" t="str">
        <f aca="false">IF('database (3)'!$AB129="No","N/A","")</f>
        <v/>
      </c>
      <c r="AE129" s="189" t="str">
        <f aca="false">IF('database (3)'!$AB129="No","N/A","")</f>
        <v/>
      </c>
      <c r="AF129" s="189" t="str">
        <f aca="false">IF('database (3)'!$AB129="No","N/A","")</f>
        <v/>
      </c>
      <c r="AG129" s="189" t="str">
        <f aca="false">IF('database (3)'!$AB129="No","N/A","")</f>
        <v/>
      </c>
      <c r="AH129" s="189"/>
      <c r="AI129" s="189"/>
      <c r="AJ129" s="189"/>
      <c r="AK129" s="189" t="s">
        <v>981</v>
      </c>
      <c r="AL129" s="189"/>
      <c r="AM129" s="189"/>
      <c r="AN129" s="187"/>
      <c r="AO129" s="187"/>
      <c r="AP129" s="187"/>
      <c r="AQ129" s="189" t="s">
        <v>1071</v>
      </c>
      <c r="AR129" s="189"/>
      <c r="AS129" s="185"/>
      <c r="AT129" s="185"/>
      <c r="AU129" s="185"/>
      <c r="AV129" s="185"/>
      <c r="AW129" s="185"/>
      <c r="AX129" s="185"/>
      <c r="AY129" s="185"/>
      <c r="AZ129" s="185"/>
      <c r="BA129" s="185"/>
      <c r="BB129" s="185"/>
      <c r="BC129" s="185"/>
      <c r="BD129" s="185"/>
      <c r="BE129" s="185"/>
      <c r="BF129" s="185"/>
      <c r="BG129" s="185"/>
      <c r="BH129" s="185"/>
      <c r="BI129" s="185"/>
      <c r="BJ129" s="185"/>
      <c r="BK129" s="185"/>
      <c r="BL129" s="185"/>
    </row>
    <row r="130" customFormat="false" ht="14.25" hidden="false" customHeight="true" outlineLevel="0" collapsed="false">
      <c r="A130" s="185" t="s">
        <v>484</v>
      </c>
      <c r="B130" s="185" t="s">
        <v>484</v>
      </c>
      <c r="C130" s="185" t="s">
        <v>62</v>
      </c>
      <c r="D130" s="185" t="s">
        <v>63</v>
      </c>
      <c r="E130" s="185"/>
      <c r="F130" s="185" t="s">
        <v>46</v>
      </c>
      <c r="G130" s="187" t="n">
        <v>27683</v>
      </c>
      <c r="H130" s="187" t="s">
        <v>282</v>
      </c>
      <c r="I130" s="187" t="s">
        <v>1074</v>
      </c>
      <c r="J130" s="187"/>
      <c r="K130" s="187"/>
      <c r="L130" s="192" t="s">
        <v>66</v>
      </c>
      <c r="M130" s="189" t="s">
        <v>1067</v>
      </c>
      <c r="N130" s="189" t="s">
        <v>1067</v>
      </c>
      <c r="O130" s="189" t="s">
        <v>1100</v>
      </c>
      <c r="P130" s="189" t="s">
        <v>46</v>
      </c>
      <c r="Q130" s="189" t="s">
        <v>774</v>
      </c>
      <c r="R130" s="189" t="s">
        <v>775</v>
      </c>
      <c r="S130" s="189" t="str">
        <f aca="false">IF('database (3)'!$Q130="Successfull","-","")</f>
        <v/>
      </c>
      <c r="T130" s="185" t="s">
        <v>795</v>
      </c>
      <c r="U130" s="189" t="s">
        <v>1125</v>
      </c>
      <c r="V130" s="190" t="n">
        <v>1880</v>
      </c>
      <c r="W130" s="187" t="s">
        <v>63</v>
      </c>
      <c r="X130" s="189" t="s">
        <v>63</v>
      </c>
      <c r="Y130" s="189" t="s">
        <v>63</v>
      </c>
      <c r="Z130" s="189" t="s">
        <v>63</v>
      </c>
      <c r="AA130" s="189" t="s">
        <v>63</v>
      </c>
      <c r="AB130" s="189" t="s">
        <v>96</v>
      </c>
      <c r="AC130" s="189" t="str">
        <f aca="false">IF('database (3)'!$AB130="No","N/A","")</f>
        <v>N/A</v>
      </c>
      <c r="AD130" s="189" t="str">
        <f aca="false">IF('database (3)'!$AB130="No","N/A","")</f>
        <v>N/A</v>
      </c>
      <c r="AE130" s="189" t="str">
        <f aca="false">IF('database (3)'!$AB130="No","N/A","")</f>
        <v>N/A</v>
      </c>
      <c r="AF130" s="189" t="str">
        <f aca="false">IF('database (3)'!$AB130="No","N/A","")</f>
        <v>N/A</v>
      </c>
      <c r="AG130" s="189" t="str">
        <f aca="false">IF('database (3)'!$AB130="No","N/A","")</f>
        <v>N/A</v>
      </c>
      <c r="AH130" s="189" t="str">
        <f aca="false">IF(OR('database (3)'!$T130="Orbital probe",'database (3)'!$T130="Crew orbiter",'database (3)'!$T130="Crew orbiter (U)"),"N/A","")</f>
        <v/>
      </c>
      <c r="AI130" s="189" t="str">
        <f aca="false">IF(OR('database (3)'!$T130="Orbital probe",'database (3)'!$T130="Crew orbiter",'database (3)'!$T130="Crew orbiter (U)"),"N/A","")</f>
        <v/>
      </c>
      <c r="AJ130" s="189" t="str">
        <f aca="false">IF(OR('database (3)'!$T130="Orbital probe",'database (3)'!$T130="Crew orbiter",'database (3)'!$T130="Crew orbiter (U)"),"N/A","")</f>
        <v/>
      </c>
      <c r="AK130" s="189" t="s">
        <v>1102</v>
      </c>
      <c r="AL130" s="189" t="s">
        <v>63</v>
      </c>
      <c r="AM130" s="189" t="s">
        <v>63</v>
      </c>
      <c r="AN130" s="187" t="n">
        <v>27683</v>
      </c>
      <c r="AO130" s="189" t="str">
        <f aca="false">IF('database (3)'!$AK130="Moon crash","","N/A")</f>
        <v>N/A</v>
      </c>
      <c r="AP130" s="189" t="str">
        <f aca="false">IF('database (3)'!$AK130="Moon crash","","N/A")</f>
        <v>N/A</v>
      </c>
      <c r="AQ130" s="189" t="s">
        <v>1079</v>
      </c>
      <c r="AR130" s="189"/>
      <c r="AS130" s="185"/>
      <c r="AT130" s="185"/>
      <c r="AU130" s="185"/>
      <c r="AV130" s="185"/>
      <c r="AW130" s="185"/>
      <c r="AX130" s="185"/>
      <c r="AY130" s="185"/>
      <c r="AZ130" s="185"/>
      <c r="BA130" s="185"/>
      <c r="BB130" s="185"/>
      <c r="BC130" s="185"/>
      <c r="BD130" s="185"/>
      <c r="BE130" s="185"/>
      <c r="BF130" s="185"/>
      <c r="BG130" s="185"/>
      <c r="BH130" s="185"/>
      <c r="BI130" s="185"/>
      <c r="BJ130" s="185"/>
      <c r="BK130" s="185"/>
      <c r="BL130" s="185"/>
    </row>
    <row r="131" customFormat="false" ht="14.25" hidden="false" customHeight="true" outlineLevel="0" collapsed="false">
      <c r="A131" s="185" t="s">
        <v>1188</v>
      </c>
      <c r="B131" s="185" t="s">
        <v>1188</v>
      </c>
      <c r="C131" s="185" t="s">
        <v>62</v>
      </c>
      <c r="D131" s="185" t="s">
        <v>63</v>
      </c>
      <c r="E131" s="185"/>
      <c r="F131" s="185" t="s">
        <v>46</v>
      </c>
      <c r="G131" s="187" t="n">
        <v>27683</v>
      </c>
      <c r="H131" s="187" t="s">
        <v>282</v>
      </c>
      <c r="I131" s="187" t="s">
        <v>1074</v>
      </c>
      <c r="J131" s="187"/>
      <c r="K131" s="187"/>
      <c r="L131" s="192" t="s">
        <v>66</v>
      </c>
      <c r="M131" s="189" t="s">
        <v>1067</v>
      </c>
      <c r="N131" s="189" t="s">
        <v>1067</v>
      </c>
      <c r="O131" s="189" t="s">
        <v>926</v>
      </c>
      <c r="P131" s="189" t="s">
        <v>46</v>
      </c>
      <c r="Q131" s="189" t="s">
        <v>774</v>
      </c>
      <c r="R131" s="189" t="s">
        <v>775</v>
      </c>
      <c r="S131" s="189" t="str">
        <f aca="false">IF('database (3)'!$Q131="Successfull","-","")</f>
        <v/>
      </c>
      <c r="T131" s="185" t="s">
        <v>885</v>
      </c>
      <c r="U131" s="189" t="s">
        <v>142</v>
      </c>
      <c r="V131" s="190"/>
      <c r="W131" s="187" t="s">
        <v>63</v>
      </c>
      <c r="X131" s="189" t="s">
        <v>63</v>
      </c>
      <c r="Y131" s="189" t="s">
        <v>63</v>
      </c>
      <c r="Z131" s="189" t="s">
        <v>63</v>
      </c>
      <c r="AA131" s="189" t="s">
        <v>63</v>
      </c>
      <c r="AB131" s="189" t="s">
        <v>96</v>
      </c>
      <c r="AC131" s="189" t="str">
        <f aca="false">IF('database (3)'!$AB131="No","N/A","")</f>
        <v>N/A</v>
      </c>
      <c r="AD131" s="189" t="str">
        <f aca="false">IF('database (3)'!$AB131="No","N/A","")</f>
        <v>N/A</v>
      </c>
      <c r="AE131" s="189" t="str">
        <f aca="false">IF('database (3)'!$AB131="No","N/A","")</f>
        <v>N/A</v>
      </c>
      <c r="AF131" s="189" t="str">
        <f aca="false">IF('database (3)'!$AB131="No","N/A","")</f>
        <v>N/A</v>
      </c>
      <c r="AG131" s="189" t="str">
        <f aca="false">IF('database (3)'!$AB131="No","N/A","")</f>
        <v>N/A</v>
      </c>
      <c r="AH131" s="189" t="str">
        <f aca="false">IF(OR('database (3)'!$T131="Orbital probe",'database (3)'!$T131="Crew orbiter",'database (3)'!$T131="Crew orbiter (U)"),"N/A","")</f>
        <v/>
      </c>
      <c r="AI131" s="189" t="str">
        <f aca="false">IF(OR('database (3)'!$T131="Orbital probe",'database (3)'!$T131="Crew orbiter",'database (3)'!$T131="Crew orbiter (U)"),"N/A","")</f>
        <v/>
      </c>
      <c r="AJ131" s="189" t="str">
        <f aca="false">IF(OR('database (3)'!$T131="Orbital probe",'database (3)'!$T131="Crew orbiter",'database (3)'!$T131="Crew orbiter (U)"),"N/A","")</f>
        <v/>
      </c>
      <c r="AK131" s="189" t="s">
        <v>981</v>
      </c>
      <c r="AL131" s="189" t="s">
        <v>63</v>
      </c>
      <c r="AM131" s="189" t="s">
        <v>63</v>
      </c>
      <c r="AN131" s="187" t="n">
        <v>27683</v>
      </c>
      <c r="AO131" s="189" t="str">
        <f aca="false">IF('database (3)'!$AK131="Moon crash","","N/A")</f>
        <v>N/A</v>
      </c>
      <c r="AP131" s="189" t="str">
        <f aca="false">IF('database (3)'!$AK131="Moon crash","","N/A")</f>
        <v>N/A</v>
      </c>
      <c r="AQ131" s="189" t="s">
        <v>1079</v>
      </c>
      <c r="AR131" s="189"/>
      <c r="AS131" s="185"/>
      <c r="AT131" s="185"/>
      <c r="AU131" s="185"/>
      <c r="AV131" s="185"/>
      <c r="AW131" s="185"/>
      <c r="AX131" s="185"/>
      <c r="AY131" s="185"/>
      <c r="AZ131" s="185"/>
      <c r="BA131" s="185"/>
      <c r="BB131" s="185"/>
      <c r="BC131" s="185"/>
      <c r="BD131" s="185"/>
      <c r="BE131" s="185"/>
      <c r="BF131" s="185"/>
      <c r="BG131" s="185"/>
      <c r="BH131" s="185"/>
      <c r="BI131" s="185"/>
      <c r="BJ131" s="185"/>
      <c r="BK131" s="185"/>
      <c r="BL131" s="185"/>
    </row>
    <row r="132" customFormat="false" ht="14.25" hidden="false" customHeight="true" outlineLevel="0" collapsed="false">
      <c r="A132" s="185" t="s">
        <v>487</v>
      </c>
      <c r="B132" s="185" t="s">
        <v>487</v>
      </c>
      <c r="C132" s="185" t="s">
        <v>62</v>
      </c>
      <c r="D132" s="185" t="s">
        <v>488</v>
      </c>
      <c r="E132" s="185"/>
      <c r="F132" s="186" t="s">
        <v>487</v>
      </c>
      <c r="G132" s="187" t="n">
        <v>27981</v>
      </c>
      <c r="H132" s="187"/>
      <c r="I132" s="187"/>
      <c r="J132" s="187"/>
      <c r="K132" s="187"/>
      <c r="L132" s="192" t="s">
        <v>66</v>
      </c>
      <c r="M132" s="189" t="s">
        <v>1067</v>
      </c>
      <c r="N132" s="189" t="s">
        <v>1067</v>
      </c>
      <c r="O132" s="189" t="s">
        <v>1150</v>
      </c>
      <c r="P132" s="189"/>
      <c r="Q132" s="189" t="s">
        <v>784</v>
      </c>
      <c r="R132" s="189"/>
      <c r="S132" s="189" t="str">
        <f aca="false">IF('database (3)'!$Q132="Successfull","-","")</f>
        <v/>
      </c>
      <c r="T132" s="185"/>
      <c r="U132" s="189"/>
      <c r="V132" s="190"/>
      <c r="W132" s="187"/>
      <c r="X132" s="189"/>
      <c r="Y132" s="189"/>
      <c r="Z132" s="189"/>
      <c r="AA132" s="189"/>
      <c r="AB132" s="189"/>
      <c r="AC132" s="189" t="str">
        <f aca="false">IF('database (3)'!$AB132="No","N/A","")</f>
        <v/>
      </c>
      <c r="AD132" s="189" t="str">
        <f aca="false">IF('database (3)'!$AB132="No","N/A","")</f>
        <v/>
      </c>
      <c r="AE132" s="189" t="str">
        <f aca="false">IF('database (3)'!$AB132="No","N/A","")</f>
        <v/>
      </c>
      <c r="AF132" s="189" t="str">
        <f aca="false">IF('database (3)'!$AB132="No","N/A","")</f>
        <v/>
      </c>
      <c r="AG132" s="189" t="str">
        <f aca="false">IF('database (3)'!$AB132="No","N/A","")</f>
        <v/>
      </c>
      <c r="AH132" s="189"/>
      <c r="AI132" s="189"/>
      <c r="AJ132" s="189"/>
      <c r="AK132" s="189"/>
      <c r="AL132" s="189"/>
      <c r="AM132" s="189"/>
      <c r="AN132" s="187"/>
      <c r="AO132" s="187"/>
      <c r="AP132" s="187"/>
      <c r="AQ132" s="189" t="s">
        <v>1071</v>
      </c>
      <c r="AR132" s="189"/>
      <c r="AS132" s="185"/>
      <c r="AT132" s="185"/>
      <c r="AU132" s="185"/>
      <c r="AV132" s="185"/>
      <c r="AW132" s="185"/>
      <c r="AX132" s="185"/>
      <c r="AY132" s="185"/>
      <c r="AZ132" s="185"/>
      <c r="BA132" s="185"/>
      <c r="BB132" s="185"/>
      <c r="BC132" s="185"/>
      <c r="BD132" s="185"/>
      <c r="BE132" s="185"/>
      <c r="BF132" s="185"/>
      <c r="BG132" s="185"/>
      <c r="BH132" s="185"/>
      <c r="BI132" s="185"/>
      <c r="BJ132" s="185"/>
      <c r="BK132" s="185"/>
      <c r="BL132" s="185"/>
    </row>
    <row r="133" customFormat="false" ht="14.25" hidden="false" customHeight="true" outlineLevel="0" collapsed="false">
      <c r="A133" s="185" t="s">
        <v>1189</v>
      </c>
      <c r="B133" s="185" t="s">
        <v>1189</v>
      </c>
      <c r="C133" s="185"/>
      <c r="D133" s="185"/>
      <c r="E133" s="185"/>
      <c r="F133" s="185" t="s">
        <v>46</v>
      </c>
      <c r="G133" s="187" t="n">
        <v>28714</v>
      </c>
      <c r="H133" s="187"/>
      <c r="I133" s="187"/>
      <c r="J133" s="187"/>
      <c r="K133" s="187"/>
      <c r="L133" s="192" t="s">
        <v>51</v>
      </c>
      <c r="M133" s="187" t="s">
        <v>1067</v>
      </c>
      <c r="N133" s="187" t="s">
        <v>1067</v>
      </c>
      <c r="O133" s="189" t="s">
        <v>1089</v>
      </c>
      <c r="P133" s="189" t="s">
        <v>1190</v>
      </c>
      <c r="Q133" s="189" t="s">
        <v>1191</v>
      </c>
      <c r="R133" s="189"/>
      <c r="S133" s="189" t="str">
        <f aca="false">IF('database (3)'!$Q133="Successfull","-","")</f>
        <v/>
      </c>
      <c r="T133" s="189" t="s">
        <v>1190</v>
      </c>
      <c r="U133" s="189"/>
      <c r="V133" s="190"/>
      <c r="W133" s="187"/>
      <c r="X133" s="189"/>
      <c r="Y133" s="189"/>
      <c r="Z133" s="189"/>
      <c r="AA133" s="189"/>
      <c r="AB133" s="189"/>
      <c r="AC133" s="189" t="str">
        <f aca="false">IF('database (3)'!$AB133="No","N/A","")</f>
        <v/>
      </c>
      <c r="AD133" s="189" t="str">
        <f aca="false">IF('database (3)'!$AB133="No","N/A","")</f>
        <v/>
      </c>
      <c r="AE133" s="189" t="str">
        <f aca="false">IF('database (3)'!$AB133="No","N/A","")</f>
        <v/>
      </c>
      <c r="AF133" s="189" t="str">
        <f aca="false">IF('database (3)'!$AB133="No","N/A","")</f>
        <v/>
      </c>
      <c r="AG133" s="189" t="str">
        <f aca="false">IF('database (3)'!$AB133="No","N/A","")</f>
        <v/>
      </c>
      <c r="AH133" s="189"/>
      <c r="AI133" s="189"/>
      <c r="AJ133" s="189"/>
      <c r="AK133" s="189"/>
      <c r="AL133" s="189"/>
      <c r="AM133" s="189"/>
      <c r="AN133" s="187"/>
      <c r="AO133" s="187"/>
      <c r="AP133" s="187"/>
      <c r="AQ133" s="189" t="s">
        <v>1071</v>
      </c>
      <c r="AR133" s="189"/>
      <c r="AS133" s="185"/>
      <c r="AT133" s="185"/>
      <c r="AU133" s="185"/>
      <c r="AV133" s="185"/>
      <c r="AW133" s="185"/>
      <c r="AX133" s="185"/>
      <c r="AY133" s="185"/>
      <c r="AZ133" s="185"/>
      <c r="BA133" s="185"/>
      <c r="BB133" s="185"/>
      <c r="BC133" s="185"/>
      <c r="BD133" s="185"/>
      <c r="BE133" s="185"/>
      <c r="BF133" s="185"/>
      <c r="BG133" s="185"/>
      <c r="BH133" s="185"/>
      <c r="BI133" s="185"/>
      <c r="BJ133" s="185"/>
      <c r="BK133" s="185"/>
      <c r="BL133" s="185"/>
    </row>
    <row r="134" customFormat="false" ht="14.25" hidden="false" customHeight="true" outlineLevel="0" collapsed="false">
      <c r="A134" s="185" t="s">
        <v>492</v>
      </c>
      <c r="B134" s="185" t="s">
        <v>492</v>
      </c>
      <c r="C134" s="185"/>
      <c r="D134" s="185"/>
      <c r="E134" s="185"/>
      <c r="F134" s="186" t="s">
        <v>492</v>
      </c>
      <c r="G134" s="187" t="n">
        <v>32897</v>
      </c>
      <c r="H134" s="187"/>
      <c r="I134" s="187"/>
      <c r="J134" s="187"/>
      <c r="K134" s="187"/>
      <c r="L134" s="192" t="s">
        <v>497</v>
      </c>
      <c r="M134" s="188" t="s">
        <v>1067</v>
      </c>
      <c r="N134" s="188" t="s">
        <v>1067</v>
      </c>
      <c r="O134" s="189" t="s">
        <v>1068</v>
      </c>
      <c r="P134" s="189"/>
      <c r="Q134" s="189" t="s">
        <v>784</v>
      </c>
      <c r="R134" s="189" t="s">
        <v>501</v>
      </c>
      <c r="S134" s="189" t="str">
        <f aca="false">IF('database (3)'!$Q134="Successfull","-","")</f>
        <v/>
      </c>
      <c r="T134" s="189" t="s">
        <v>1192</v>
      </c>
      <c r="U134" s="189"/>
      <c r="V134" s="190"/>
      <c r="W134" s="187"/>
      <c r="X134" s="189"/>
      <c r="Y134" s="189"/>
      <c r="Z134" s="189"/>
      <c r="AA134" s="189"/>
      <c r="AB134" s="189"/>
      <c r="AC134" s="189" t="str">
        <f aca="false">IF('database (3)'!$AB134="No","N/A","")</f>
        <v/>
      </c>
      <c r="AD134" s="189" t="str">
        <f aca="false">IF('database (3)'!$AB134="No","N/A","")</f>
        <v/>
      </c>
      <c r="AE134" s="189" t="str">
        <f aca="false">IF('database (3)'!$AB134="No","N/A","")</f>
        <v/>
      </c>
      <c r="AF134" s="189" t="str">
        <f aca="false">IF('database (3)'!$AB134="No","N/A","")</f>
        <v/>
      </c>
      <c r="AG134" s="189" t="str">
        <f aca="false">IF('database (3)'!$AB134="No","N/A","")</f>
        <v/>
      </c>
      <c r="AH134" s="189"/>
      <c r="AI134" s="189"/>
      <c r="AJ134" s="189"/>
      <c r="AK134" s="189"/>
      <c r="AL134" s="189"/>
      <c r="AM134" s="189"/>
      <c r="AN134" s="187"/>
      <c r="AO134" s="187"/>
      <c r="AP134" s="187"/>
      <c r="AQ134" s="189" t="s">
        <v>1071</v>
      </c>
      <c r="AR134" s="189"/>
      <c r="AS134" s="185"/>
      <c r="AT134" s="185"/>
      <c r="AU134" s="185"/>
      <c r="AV134" s="185"/>
      <c r="AW134" s="185"/>
      <c r="AX134" s="185"/>
      <c r="AY134" s="185"/>
      <c r="AZ134" s="185"/>
      <c r="BA134" s="185"/>
      <c r="BB134" s="185"/>
      <c r="BC134" s="185"/>
      <c r="BD134" s="185"/>
      <c r="BE134" s="185"/>
      <c r="BF134" s="185"/>
      <c r="BG134" s="185"/>
      <c r="BH134" s="185"/>
      <c r="BI134" s="185"/>
      <c r="BJ134" s="185"/>
      <c r="BK134" s="185"/>
      <c r="BL134" s="185"/>
    </row>
    <row r="135" customFormat="false" ht="14.25" hidden="false" customHeight="true" outlineLevel="0" collapsed="false">
      <c r="A135" s="185" t="s">
        <v>491</v>
      </c>
      <c r="B135" s="185" t="s">
        <v>492</v>
      </c>
      <c r="C135" s="185"/>
      <c r="D135" s="185"/>
      <c r="E135" s="185"/>
      <c r="F135" s="185" t="s">
        <v>46</v>
      </c>
      <c r="G135" s="187" t="n">
        <v>32897</v>
      </c>
      <c r="H135" s="187"/>
      <c r="I135" s="187"/>
      <c r="J135" s="187"/>
      <c r="K135" s="187"/>
      <c r="L135" s="192" t="s">
        <v>497</v>
      </c>
      <c r="M135" s="187" t="s">
        <v>1067</v>
      </c>
      <c r="N135" s="187" t="s">
        <v>1067</v>
      </c>
      <c r="O135" s="189" t="s">
        <v>1076</v>
      </c>
      <c r="P135" s="189"/>
      <c r="Q135" s="189" t="s">
        <v>784</v>
      </c>
      <c r="R135" s="189"/>
      <c r="S135" s="189" t="str">
        <f aca="false">IF('database (3)'!$Q135="Successfull","-","")</f>
        <v/>
      </c>
      <c r="T135" s="189"/>
      <c r="U135" s="189"/>
      <c r="V135" s="190"/>
      <c r="W135" s="187"/>
      <c r="X135" s="189"/>
      <c r="Y135" s="189"/>
      <c r="Z135" s="189"/>
      <c r="AA135" s="189"/>
      <c r="AB135" s="189"/>
      <c r="AC135" s="189" t="str">
        <f aca="false">IF('database (3)'!$AB135="No","N/A","")</f>
        <v/>
      </c>
      <c r="AD135" s="189" t="str">
        <f aca="false">IF('database (3)'!$AB135="No","N/A","")</f>
        <v/>
      </c>
      <c r="AE135" s="189" t="str">
        <f aca="false">IF('database (3)'!$AB135="No","N/A","")</f>
        <v/>
      </c>
      <c r="AF135" s="189" t="str">
        <f aca="false">IF('database (3)'!$AB135="No","N/A","")</f>
        <v/>
      </c>
      <c r="AG135" s="189" t="str">
        <f aca="false">IF('database (3)'!$AB135="No","N/A","")</f>
        <v/>
      </c>
      <c r="AH135" s="189"/>
      <c r="AI135" s="189"/>
      <c r="AJ135" s="189"/>
      <c r="AK135" s="189"/>
      <c r="AL135" s="189"/>
      <c r="AM135" s="189"/>
      <c r="AN135" s="187"/>
      <c r="AO135" s="187"/>
      <c r="AP135" s="187"/>
      <c r="AQ135" s="189" t="s">
        <v>1071</v>
      </c>
      <c r="AR135" s="189"/>
      <c r="AS135" s="185"/>
      <c r="AT135" s="185"/>
      <c r="AU135" s="185"/>
      <c r="AV135" s="185"/>
      <c r="AW135" s="185"/>
      <c r="AX135" s="185"/>
      <c r="AY135" s="185"/>
      <c r="AZ135" s="185"/>
      <c r="BA135" s="185"/>
      <c r="BB135" s="185"/>
      <c r="BC135" s="185"/>
      <c r="BD135" s="185"/>
      <c r="BE135" s="185"/>
      <c r="BF135" s="185"/>
      <c r="BG135" s="185"/>
      <c r="BH135" s="185"/>
      <c r="BI135" s="185"/>
      <c r="BJ135" s="185"/>
      <c r="BK135" s="185"/>
      <c r="BL135" s="185"/>
    </row>
    <row r="136" customFormat="false" ht="14.25" hidden="false" customHeight="true" outlineLevel="0" collapsed="false">
      <c r="A136" s="185" t="s">
        <v>1193</v>
      </c>
      <c r="B136" s="185" t="s">
        <v>1193</v>
      </c>
      <c r="C136" s="185"/>
      <c r="D136" s="185"/>
      <c r="E136" s="185"/>
      <c r="F136" s="185" t="s">
        <v>46</v>
      </c>
      <c r="G136" s="187" t="n">
        <v>33809</v>
      </c>
      <c r="H136" s="187"/>
      <c r="I136" s="187"/>
      <c r="J136" s="187"/>
      <c r="K136" s="187"/>
      <c r="L136" s="192" t="s">
        <v>51</v>
      </c>
      <c r="M136" s="187" t="s">
        <v>1067</v>
      </c>
      <c r="N136" s="187" t="s">
        <v>1067</v>
      </c>
      <c r="O136" s="189"/>
      <c r="P136" s="189"/>
      <c r="Q136" s="189"/>
      <c r="R136" s="189"/>
      <c r="S136" s="189" t="str">
        <f aca="false">IF('database (3)'!$Q136="Successfull","-","")</f>
        <v/>
      </c>
      <c r="T136" s="189"/>
      <c r="U136" s="189"/>
      <c r="V136" s="190"/>
      <c r="W136" s="187"/>
      <c r="X136" s="189"/>
      <c r="Y136" s="189"/>
      <c r="Z136" s="189"/>
      <c r="AA136" s="189"/>
      <c r="AB136" s="189"/>
      <c r="AC136" s="189" t="str">
        <f aca="false">IF('database (3)'!$AB136="No","N/A","")</f>
        <v/>
      </c>
      <c r="AD136" s="189" t="str">
        <f aca="false">IF('database (3)'!$AB136="No","N/A","")</f>
        <v/>
      </c>
      <c r="AE136" s="189" t="str">
        <f aca="false">IF('database (3)'!$AB136="No","N/A","")</f>
        <v/>
      </c>
      <c r="AF136" s="189" t="str">
        <f aca="false">IF('database (3)'!$AB136="No","N/A","")</f>
        <v/>
      </c>
      <c r="AG136" s="189" t="str">
        <f aca="false">IF('database (3)'!$AB136="No","N/A","")</f>
        <v/>
      </c>
      <c r="AH136" s="189"/>
      <c r="AI136" s="189"/>
      <c r="AJ136" s="189"/>
      <c r="AK136" s="189"/>
      <c r="AL136" s="189"/>
      <c r="AM136" s="189"/>
      <c r="AN136" s="187"/>
      <c r="AO136" s="187"/>
      <c r="AP136" s="187"/>
      <c r="AQ136" s="189" t="s">
        <v>1071</v>
      </c>
      <c r="AR136" s="189"/>
      <c r="AS136" s="185"/>
      <c r="AT136" s="185"/>
      <c r="AU136" s="185"/>
      <c r="AV136" s="185"/>
      <c r="AW136" s="185"/>
      <c r="AX136" s="185"/>
      <c r="AY136" s="185"/>
      <c r="AZ136" s="185"/>
      <c r="BA136" s="185"/>
      <c r="BB136" s="185"/>
      <c r="BC136" s="185"/>
      <c r="BD136" s="185"/>
      <c r="BE136" s="185"/>
      <c r="BF136" s="185"/>
      <c r="BG136" s="185"/>
      <c r="BH136" s="185"/>
      <c r="BI136" s="185"/>
      <c r="BJ136" s="185"/>
      <c r="BK136" s="185"/>
      <c r="BL136" s="185"/>
    </row>
    <row r="137" customFormat="false" ht="14.25" hidden="false" customHeight="true" outlineLevel="0" collapsed="false">
      <c r="A137" s="185" t="s">
        <v>505</v>
      </c>
      <c r="B137" s="185" t="s">
        <v>505</v>
      </c>
      <c r="C137" s="185"/>
      <c r="D137" s="185"/>
      <c r="E137" s="185"/>
      <c r="F137" s="186" t="s">
        <v>505</v>
      </c>
      <c r="G137" s="187" t="n">
        <v>34359</v>
      </c>
      <c r="H137" s="187"/>
      <c r="I137" s="187"/>
      <c r="J137" s="187"/>
      <c r="K137" s="187"/>
      <c r="L137" s="192" t="s">
        <v>51</v>
      </c>
      <c r="M137" s="187" t="s">
        <v>1067</v>
      </c>
      <c r="N137" s="187" t="s">
        <v>1067</v>
      </c>
      <c r="O137" s="189" t="s">
        <v>1068</v>
      </c>
      <c r="P137" s="189"/>
      <c r="Q137" s="189" t="s">
        <v>784</v>
      </c>
      <c r="R137" s="189"/>
      <c r="S137" s="189" t="str">
        <f aca="false">IF('database (3)'!$Q137="Successfull","-","")</f>
        <v/>
      </c>
      <c r="T137" s="189" t="s">
        <v>1090</v>
      </c>
      <c r="U137" s="189"/>
      <c r="V137" s="190"/>
      <c r="W137" s="187"/>
      <c r="X137" s="189"/>
      <c r="Y137" s="189"/>
      <c r="Z137" s="189"/>
      <c r="AA137" s="189"/>
      <c r="AB137" s="189"/>
      <c r="AC137" s="189" t="str">
        <f aca="false">IF('database (3)'!$AB137="No","N/A","")</f>
        <v/>
      </c>
      <c r="AD137" s="189" t="str">
        <f aca="false">IF('database (3)'!$AB137="No","N/A","")</f>
        <v/>
      </c>
      <c r="AE137" s="189" t="str">
        <f aca="false">IF('database (3)'!$AB137="No","N/A","")</f>
        <v/>
      </c>
      <c r="AF137" s="189" t="str">
        <f aca="false">IF('database (3)'!$AB137="No","N/A","")</f>
        <v/>
      </c>
      <c r="AG137" s="189" t="str">
        <f aca="false">IF('database (3)'!$AB137="No","N/A","")</f>
        <v/>
      </c>
      <c r="AH137" s="189"/>
      <c r="AI137" s="189"/>
      <c r="AJ137" s="189"/>
      <c r="AK137" s="189"/>
      <c r="AL137" s="189"/>
      <c r="AM137" s="189"/>
      <c r="AN137" s="187"/>
      <c r="AO137" s="187"/>
      <c r="AP137" s="187"/>
      <c r="AQ137" s="189" t="s">
        <v>1071</v>
      </c>
      <c r="AR137" s="189"/>
      <c r="AS137" s="185"/>
      <c r="AT137" s="185"/>
      <c r="AU137" s="185"/>
      <c r="AV137" s="185"/>
      <c r="AW137" s="185"/>
      <c r="AX137" s="185"/>
      <c r="AY137" s="185"/>
      <c r="AZ137" s="185"/>
      <c r="BA137" s="185"/>
      <c r="BB137" s="185"/>
      <c r="BC137" s="185"/>
      <c r="BD137" s="185"/>
      <c r="BE137" s="185"/>
      <c r="BF137" s="185"/>
      <c r="BG137" s="185"/>
      <c r="BH137" s="185"/>
      <c r="BI137" s="185"/>
      <c r="BJ137" s="185"/>
      <c r="BK137" s="185"/>
      <c r="BL137" s="185"/>
    </row>
    <row r="138" customFormat="false" ht="14.25" hidden="false" customHeight="true" outlineLevel="0" collapsed="false">
      <c r="A138" s="185" t="s">
        <v>1194</v>
      </c>
      <c r="B138" s="185" t="s">
        <v>1194</v>
      </c>
      <c r="C138" s="185"/>
      <c r="D138" s="185"/>
      <c r="E138" s="185"/>
      <c r="F138" s="185" t="s">
        <v>46</v>
      </c>
      <c r="G138" s="187" t="n">
        <v>34639</v>
      </c>
      <c r="H138" s="187"/>
      <c r="I138" s="187"/>
      <c r="J138" s="187"/>
      <c r="K138" s="187"/>
      <c r="L138" s="192" t="s">
        <v>51</v>
      </c>
      <c r="M138" s="187" t="s">
        <v>1067</v>
      </c>
      <c r="N138" s="187" t="s">
        <v>1067</v>
      </c>
      <c r="O138" s="189"/>
      <c r="P138" s="189"/>
      <c r="Q138" s="189"/>
      <c r="R138" s="189"/>
      <c r="S138" s="189" t="str">
        <f aca="false">IF('database (3)'!$Q138="Successfull","-","")</f>
        <v/>
      </c>
      <c r="T138" s="189"/>
      <c r="U138" s="189"/>
      <c r="V138" s="190"/>
      <c r="W138" s="187"/>
      <c r="X138" s="189"/>
      <c r="Y138" s="189"/>
      <c r="Z138" s="189"/>
      <c r="AA138" s="189"/>
      <c r="AB138" s="189"/>
      <c r="AC138" s="189" t="str">
        <f aca="false">IF('database (3)'!$AB138="No","N/A","")</f>
        <v/>
      </c>
      <c r="AD138" s="189" t="str">
        <f aca="false">IF('database (3)'!$AB138="No","N/A","")</f>
        <v/>
      </c>
      <c r="AE138" s="189" t="str">
        <f aca="false">IF('database (3)'!$AB138="No","N/A","")</f>
        <v/>
      </c>
      <c r="AF138" s="189" t="str">
        <f aca="false">IF('database (3)'!$AB138="No","N/A","")</f>
        <v/>
      </c>
      <c r="AG138" s="189" t="str">
        <f aca="false">IF('database (3)'!$AB138="No","N/A","")</f>
        <v/>
      </c>
      <c r="AH138" s="189"/>
      <c r="AI138" s="189"/>
      <c r="AJ138" s="189"/>
      <c r="AK138" s="189"/>
      <c r="AL138" s="189"/>
      <c r="AM138" s="189"/>
      <c r="AN138" s="187"/>
      <c r="AO138" s="187"/>
      <c r="AP138" s="187"/>
      <c r="AQ138" s="189" t="s">
        <v>1071</v>
      </c>
      <c r="AR138" s="189"/>
      <c r="AS138" s="185"/>
      <c r="AT138" s="185"/>
      <c r="AU138" s="185"/>
      <c r="AV138" s="185"/>
      <c r="AW138" s="185"/>
      <c r="AX138" s="185"/>
      <c r="AY138" s="185"/>
      <c r="AZ138" s="185"/>
      <c r="BA138" s="185"/>
      <c r="BB138" s="185"/>
      <c r="BC138" s="185"/>
      <c r="BD138" s="185"/>
      <c r="BE138" s="185"/>
      <c r="BF138" s="185"/>
      <c r="BG138" s="185"/>
      <c r="BH138" s="185"/>
      <c r="BI138" s="185"/>
      <c r="BJ138" s="185"/>
      <c r="BK138" s="185"/>
      <c r="BL138" s="185"/>
    </row>
    <row r="139" customFormat="false" ht="14.25" hidden="false" customHeight="true" outlineLevel="0" collapsed="false">
      <c r="A139" s="185" t="s">
        <v>1195</v>
      </c>
      <c r="B139" s="185" t="s">
        <v>1195</v>
      </c>
      <c r="C139" s="185"/>
      <c r="D139" s="185"/>
      <c r="E139" s="185"/>
      <c r="F139" s="185" t="s">
        <v>46</v>
      </c>
      <c r="G139" s="187" t="n">
        <v>35788</v>
      </c>
      <c r="H139" s="187"/>
      <c r="I139" s="187"/>
      <c r="J139" s="187"/>
      <c r="K139" s="187"/>
      <c r="L139" s="192" t="s">
        <v>51</v>
      </c>
      <c r="M139" s="187" t="s">
        <v>1067</v>
      </c>
      <c r="N139" s="187" t="s">
        <v>1067</v>
      </c>
      <c r="O139" s="189"/>
      <c r="P139" s="189"/>
      <c r="Q139" s="189"/>
      <c r="R139" s="189"/>
      <c r="S139" s="189" t="str">
        <f aca="false">IF('database (3)'!$Q139="Successfull","-","")</f>
        <v/>
      </c>
      <c r="T139" s="189"/>
      <c r="U139" s="189"/>
      <c r="V139" s="190"/>
      <c r="W139" s="187"/>
      <c r="X139" s="189"/>
      <c r="Y139" s="189"/>
      <c r="Z139" s="189"/>
      <c r="AA139" s="189"/>
      <c r="AB139" s="189"/>
      <c r="AC139" s="189" t="str">
        <f aca="false">IF('database (3)'!$AB139="No","N/A","")</f>
        <v/>
      </c>
      <c r="AD139" s="189" t="str">
        <f aca="false">IF('database (3)'!$AB139="No","N/A","")</f>
        <v/>
      </c>
      <c r="AE139" s="189" t="str">
        <f aca="false">IF('database (3)'!$AB139="No","N/A","")</f>
        <v/>
      </c>
      <c r="AF139" s="189" t="str">
        <f aca="false">IF('database (3)'!$AB139="No","N/A","")</f>
        <v/>
      </c>
      <c r="AG139" s="189" t="str">
        <f aca="false">IF('database (3)'!$AB139="No","N/A","")</f>
        <v/>
      </c>
      <c r="AH139" s="189"/>
      <c r="AI139" s="189"/>
      <c r="AJ139" s="189"/>
      <c r="AK139" s="189"/>
      <c r="AL139" s="189"/>
      <c r="AM139" s="189"/>
      <c r="AN139" s="187"/>
      <c r="AO139" s="187"/>
      <c r="AP139" s="187"/>
      <c r="AQ139" s="189" t="s">
        <v>1071</v>
      </c>
      <c r="AR139" s="189"/>
      <c r="AS139" s="185"/>
      <c r="AT139" s="185"/>
      <c r="AU139" s="185"/>
      <c r="AV139" s="185"/>
      <c r="AW139" s="185"/>
      <c r="AX139" s="185"/>
      <c r="AY139" s="185"/>
      <c r="AZ139" s="185"/>
      <c r="BA139" s="185"/>
      <c r="BB139" s="185"/>
      <c r="BC139" s="185"/>
      <c r="BD139" s="185"/>
      <c r="BE139" s="185"/>
      <c r="BF139" s="185"/>
      <c r="BG139" s="185"/>
      <c r="BH139" s="185"/>
      <c r="BI139" s="185"/>
      <c r="BJ139" s="185"/>
      <c r="BK139" s="185"/>
      <c r="BL139" s="185"/>
    </row>
    <row r="140" customFormat="false" ht="14.25" hidden="false" customHeight="true" outlineLevel="0" collapsed="false">
      <c r="A140" s="185" t="s">
        <v>514</v>
      </c>
      <c r="B140" s="185" t="s">
        <v>514</v>
      </c>
      <c r="C140" s="185" t="s">
        <v>514</v>
      </c>
      <c r="D140" s="185"/>
      <c r="E140" s="185"/>
      <c r="F140" s="186" t="s">
        <v>514</v>
      </c>
      <c r="G140" s="187" t="n">
        <v>35802</v>
      </c>
      <c r="H140" s="187"/>
      <c r="I140" s="187"/>
      <c r="J140" s="187"/>
      <c r="K140" s="187"/>
      <c r="L140" s="192" t="s">
        <v>51</v>
      </c>
      <c r="M140" s="187" t="s">
        <v>1067</v>
      </c>
      <c r="N140" s="187" t="s">
        <v>1067</v>
      </c>
      <c r="O140" s="189" t="s">
        <v>1192</v>
      </c>
      <c r="P140" s="189"/>
      <c r="Q140" s="189" t="s">
        <v>784</v>
      </c>
      <c r="R140" s="189"/>
      <c r="S140" s="189" t="str">
        <f aca="false">IF('database (3)'!$Q140="Successfull","-","")</f>
        <v/>
      </c>
      <c r="T140" s="189" t="s">
        <v>1192</v>
      </c>
      <c r="U140" s="189"/>
      <c r="V140" s="190"/>
      <c r="W140" s="187"/>
      <c r="X140" s="189"/>
      <c r="Y140" s="189"/>
      <c r="Z140" s="189"/>
      <c r="AA140" s="189"/>
      <c r="AB140" s="189"/>
      <c r="AC140" s="189" t="str">
        <f aca="false">IF('database (3)'!$AB140="No","N/A","")</f>
        <v/>
      </c>
      <c r="AD140" s="189" t="str">
        <f aca="false">IF('database (3)'!$AB140="No","N/A","")</f>
        <v/>
      </c>
      <c r="AE140" s="189" t="str">
        <f aca="false">IF('database (3)'!$AB140="No","N/A","")</f>
        <v/>
      </c>
      <c r="AF140" s="189" t="str">
        <f aca="false">IF('database (3)'!$AB140="No","N/A","")</f>
        <v/>
      </c>
      <c r="AG140" s="189" t="str">
        <f aca="false">IF('database (3)'!$AB140="No","N/A","")</f>
        <v/>
      </c>
      <c r="AH140" s="189"/>
      <c r="AI140" s="189"/>
      <c r="AJ140" s="189"/>
      <c r="AK140" s="189"/>
      <c r="AL140" s="189"/>
      <c r="AM140" s="189"/>
      <c r="AN140" s="187"/>
      <c r="AO140" s="187"/>
      <c r="AP140" s="187"/>
      <c r="AQ140" s="189" t="s">
        <v>1071</v>
      </c>
      <c r="AR140" s="189"/>
      <c r="AS140" s="185"/>
      <c r="AT140" s="185"/>
      <c r="AU140" s="185"/>
      <c r="AV140" s="185"/>
      <c r="AW140" s="185"/>
      <c r="AX140" s="185"/>
      <c r="AY140" s="185"/>
      <c r="AZ140" s="185"/>
      <c r="BA140" s="185"/>
      <c r="BB140" s="185"/>
      <c r="BC140" s="185"/>
      <c r="BD140" s="185"/>
      <c r="BE140" s="185"/>
      <c r="BF140" s="185"/>
      <c r="BG140" s="185"/>
      <c r="BH140" s="185"/>
      <c r="BI140" s="185"/>
      <c r="BJ140" s="185"/>
      <c r="BK140" s="185"/>
      <c r="BL140" s="185"/>
    </row>
    <row r="141" customFormat="false" ht="14.25" hidden="false" customHeight="true" outlineLevel="0" collapsed="false">
      <c r="A141" s="185" t="s">
        <v>1196</v>
      </c>
      <c r="B141" s="185" t="s">
        <v>1196</v>
      </c>
      <c r="C141" s="185"/>
      <c r="D141" s="185"/>
      <c r="E141" s="185"/>
      <c r="F141" s="185" t="s">
        <v>46</v>
      </c>
      <c r="G141" s="187" t="n">
        <v>35979</v>
      </c>
      <c r="H141" s="187"/>
      <c r="I141" s="187"/>
      <c r="J141" s="187"/>
      <c r="K141" s="187"/>
      <c r="L141" s="192" t="s">
        <v>497</v>
      </c>
      <c r="M141" s="187" t="s">
        <v>1067</v>
      </c>
      <c r="N141" s="187" t="s">
        <v>1067</v>
      </c>
      <c r="O141" s="189"/>
      <c r="P141" s="189"/>
      <c r="Q141" s="189"/>
      <c r="R141" s="189"/>
      <c r="S141" s="189" t="str">
        <f aca="false">IF('database (3)'!$Q141="Successfull","-","")</f>
        <v/>
      </c>
      <c r="T141" s="189"/>
      <c r="U141" s="189"/>
      <c r="V141" s="190"/>
      <c r="W141" s="187"/>
      <c r="X141" s="189"/>
      <c r="Y141" s="189"/>
      <c r="Z141" s="189"/>
      <c r="AA141" s="189"/>
      <c r="AB141" s="189"/>
      <c r="AC141" s="189" t="str">
        <f aca="false">IF('database (3)'!$AB141="No","N/A","")</f>
        <v/>
      </c>
      <c r="AD141" s="189" t="str">
        <f aca="false">IF('database (3)'!$AB141="No","N/A","")</f>
        <v/>
      </c>
      <c r="AE141" s="189" t="str">
        <f aca="false">IF('database (3)'!$AB141="No","N/A","")</f>
        <v/>
      </c>
      <c r="AF141" s="189" t="str">
        <f aca="false">IF('database (3)'!$AB141="No","N/A","")</f>
        <v/>
      </c>
      <c r="AG141" s="189" t="str">
        <f aca="false">IF('database (3)'!$AB141="No","N/A","")</f>
        <v/>
      </c>
      <c r="AH141" s="189"/>
      <c r="AI141" s="189"/>
      <c r="AJ141" s="189"/>
      <c r="AK141" s="189"/>
      <c r="AL141" s="189"/>
      <c r="AM141" s="189"/>
      <c r="AN141" s="187"/>
      <c r="AO141" s="187"/>
      <c r="AP141" s="187"/>
      <c r="AQ141" s="189" t="s">
        <v>1071</v>
      </c>
      <c r="AR141" s="189"/>
      <c r="AS141" s="185"/>
      <c r="AT141" s="185"/>
      <c r="AU141" s="185"/>
      <c r="AV141" s="185"/>
      <c r="AW141" s="185"/>
      <c r="AX141" s="185"/>
      <c r="AY141" s="185"/>
      <c r="AZ141" s="185"/>
      <c r="BA141" s="185"/>
      <c r="BB141" s="185"/>
      <c r="BC141" s="185"/>
      <c r="BD141" s="185"/>
      <c r="BE141" s="185"/>
      <c r="BF141" s="185"/>
      <c r="BG141" s="185"/>
      <c r="BH141" s="185"/>
      <c r="BI141" s="185"/>
      <c r="BJ141" s="185"/>
      <c r="BK141" s="185"/>
      <c r="BL141" s="185"/>
    </row>
    <row r="142" customFormat="false" ht="14.25" hidden="false" customHeight="true" outlineLevel="0" collapsed="false">
      <c r="A142" s="185" t="s">
        <v>520</v>
      </c>
      <c r="B142" s="185" t="s">
        <v>521</v>
      </c>
      <c r="C142" s="185" t="s">
        <v>522</v>
      </c>
      <c r="D142" s="195" t="s">
        <v>523</v>
      </c>
      <c r="E142" s="185"/>
      <c r="F142" s="186" t="s">
        <v>520</v>
      </c>
      <c r="G142" s="187" t="n">
        <v>37891</v>
      </c>
      <c r="H142" s="187" t="s">
        <v>524</v>
      </c>
      <c r="I142" s="187" t="s">
        <v>525</v>
      </c>
      <c r="J142" s="187" t="s">
        <v>526</v>
      </c>
      <c r="K142" s="187"/>
      <c r="L142" s="192" t="s">
        <v>527</v>
      </c>
      <c r="M142" s="187" t="s">
        <v>1067</v>
      </c>
      <c r="N142" s="187" t="s">
        <v>1067</v>
      </c>
      <c r="O142" s="189" t="s">
        <v>1068</v>
      </c>
      <c r="P142" s="189"/>
      <c r="Q142" s="189" t="s">
        <v>784</v>
      </c>
      <c r="R142" s="189" t="s">
        <v>528</v>
      </c>
      <c r="S142" s="189" t="str">
        <f aca="false">IF('database (3)'!$Q142="Successfull","-","")</f>
        <v/>
      </c>
      <c r="T142" s="189" t="s">
        <v>1069</v>
      </c>
      <c r="U142" s="189" t="s">
        <v>520</v>
      </c>
      <c r="V142" s="190" t="n">
        <v>367</v>
      </c>
      <c r="W142" s="187" t="n">
        <v>38410</v>
      </c>
      <c r="X142" s="189" t="s">
        <v>55</v>
      </c>
      <c r="Y142" s="189" t="n">
        <v>3000</v>
      </c>
      <c r="Z142" s="189" t="n">
        <v>300</v>
      </c>
      <c r="AA142" s="189" t="n">
        <v>90</v>
      </c>
      <c r="AB142" s="189" t="s">
        <v>1071</v>
      </c>
      <c r="AC142" s="189" t="str">
        <f aca="false">IF('database (3)'!$AB142="No","N/A","")</f>
        <v>N/A</v>
      </c>
      <c r="AD142" s="189" t="str">
        <f aca="false">IF('database (3)'!$AB142="No","N/A","")</f>
        <v>N/A</v>
      </c>
      <c r="AE142" s="189" t="str">
        <f aca="false">IF('database (3)'!$AB142="No","N/A","")</f>
        <v>N/A</v>
      </c>
      <c r="AF142" s="189" t="str">
        <f aca="false">IF('database (3)'!$AB142="No","N/A","")</f>
        <v>N/A</v>
      </c>
      <c r="AG142" s="189" t="str">
        <f aca="false">IF('database (3)'!$AB142="No","N/A","")</f>
        <v>N/A</v>
      </c>
      <c r="AH142" s="189" t="str">
        <f aca="false">IF(OR('database (3)'!$T142="Orbital probe",'database (3)'!$T142="Crew orbiter",'database (3)'!$T142="Crew orbiter (U)"),"N/A","")</f>
        <v>N/A</v>
      </c>
      <c r="AI142" s="189" t="str">
        <f aca="false">IF(OR('database (3)'!$T142="Orbital probe",'database (3)'!$T142="Crew orbiter",'database (3)'!$T142="Crew orbiter (U)"),"N/A","")</f>
        <v>N/A</v>
      </c>
      <c r="AJ142" s="189" t="str">
        <f aca="false">IF(OR('database (3)'!$T142="Orbital probe",'database (3)'!$T142="Crew orbiter",'database (3)'!$T142="Crew orbiter (U)"),"N/A","")</f>
        <v>N/A</v>
      </c>
      <c r="AK142" s="189" t="s">
        <v>1078</v>
      </c>
      <c r="AL142" s="189" t="s">
        <v>303</v>
      </c>
      <c r="AM142" s="189" t="s">
        <v>1197</v>
      </c>
      <c r="AN142" s="187" t="n">
        <v>38963</v>
      </c>
      <c r="AO142" s="200" t="n">
        <v>-34.4</v>
      </c>
      <c r="AP142" s="199" t="n">
        <v>-46.2</v>
      </c>
      <c r="AQ142" s="189" t="s">
        <v>1079</v>
      </c>
      <c r="AR142" s="189" t="s">
        <v>812</v>
      </c>
      <c r="AS142" s="185"/>
      <c r="AT142" s="185"/>
      <c r="AU142" s="185"/>
      <c r="AV142" s="185"/>
      <c r="AW142" s="185"/>
      <c r="AX142" s="185"/>
      <c r="AY142" s="185"/>
      <c r="AZ142" s="185"/>
      <c r="BA142" s="185"/>
      <c r="BB142" s="185"/>
      <c r="BC142" s="185"/>
      <c r="BD142" s="185"/>
      <c r="BE142" s="185"/>
      <c r="BF142" s="185"/>
      <c r="BG142" s="185"/>
      <c r="BH142" s="185"/>
      <c r="BI142" s="185"/>
      <c r="BJ142" s="185"/>
      <c r="BK142" s="185"/>
      <c r="BL142" s="185"/>
    </row>
    <row r="143" customFormat="false" ht="14.25" hidden="false" customHeight="true" outlineLevel="0" collapsed="false">
      <c r="A143" s="185" t="s">
        <v>1198</v>
      </c>
      <c r="B143" s="185" t="s">
        <v>1199</v>
      </c>
      <c r="C143" s="185" t="s">
        <v>864</v>
      </c>
      <c r="D143" s="185"/>
      <c r="E143" s="185"/>
      <c r="F143" s="186" t="s">
        <v>864</v>
      </c>
      <c r="G143" s="187" t="n">
        <v>39130</v>
      </c>
      <c r="H143" s="187"/>
      <c r="I143" s="187"/>
      <c r="J143" s="187"/>
      <c r="K143" s="187"/>
      <c r="L143" s="192" t="s">
        <v>51</v>
      </c>
      <c r="M143" s="187" t="s">
        <v>1067</v>
      </c>
      <c r="N143" s="187" t="s">
        <v>1067</v>
      </c>
      <c r="O143" s="189" t="s">
        <v>1068</v>
      </c>
      <c r="P143" s="189"/>
      <c r="Q143" s="189" t="s">
        <v>865</v>
      </c>
      <c r="R143" s="189" t="s">
        <v>1200</v>
      </c>
      <c r="S143" s="189" t="str">
        <f aca="false">IF('database (3)'!$Q143="Successfull","-","")</f>
        <v/>
      </c>
      <c r="T143" s="189" t="s">
        <v>1069</v>
      </c>
      <c r="U143" s="189"/>
      <c r="V143" s="190"/>
      <c r="W143" s="187"/>
      <c r="X143" s="189"/>
      <c r="Y143" s="189"/>
      <c r="Z143" s="189"/>
      <c r="AA143" s="201"/>
      <c r="AB143" s="201"/>
      <c r="AC143" s="201" t="str">
        <f aca="false">IF('database (3)'!$AB143="No","N/A","")</f>
        <v/>
      </c>
      <c r="AD143" s="201" t="str">
        <f aca="false">IF('database (3)'!$AB143="No","N/A","")</f>
        <v/>
      </c>
      <c r="AE143" s="201" t="str">
        <f aca="false">IF('database (3)'!$AB143="No","N/A","")</f>
        <v/>
      </c>
      <c r="AF143" s="201" t="str">
        <f aca="false">IF('database (3)'!$AB143="No","N/A","")</f>
        <v/>
      </c>
      <c r="AG143" s="201" t="str">
        <f aca="false">IF('database (3)'!$AB143="No","N/A","")</f>
        <v/>
      </c>
      <c r="AH143" s="201"/>
      <c r="AI143" s="201"/>
      <c r="AJ143" s="201"/>
      <c r="AK143" s="201"/>
      <c r="AL143" s="201"/>
      <c r="AM143" s="201"/>
      <c r="AN143" s="187"/>
      <c r="AO143" s="200"/>
      <c r="AP143" s="200"/>
      <c r="AQ143" s="189" t="s">
        <v>1071</v>
      </c>
      <c r="AR143" s="201"/>
      <c r="AS143" s="185"/>
      <c r="AT143" s="185"/>
      <c r="AU143" s="185"/>
      <c r="AV143" s="185"/>
      <c r="AW143" s="185"/>
      <c r="AX143" s="185"/>
      <c r="AY143" s="185"/>
      <c r="AZ143" s="185"/>
      <c r="BA143" s="185"/>
      <c r="BB143" s="185"/>
      <c r="BC143" s="185"/>
      <c r="BD143" s="185"/>
      <c r="BE143" s="185"/>
      <c r="BF143" s="185"/>
      <c r="BG143" s="185"/>
      <c r="BH143" s="185"/>
      <c r="BI143" s="185"/>
      <c r="BJ143" s="185"/>
      <c r="BK143" s="185"/>
      <c r="BL143" s="185"/>
    </row>
    <row r="144" customFormat="false" ht="14.25" hidden="false" customHeight="true" outlineLevel="0" collapsed="false">
      <c r="A144" s="185" t="s">
        <v>1201</v>
      </c>
      <c r="B144" s="185" t="s">
        <v>1202</v>
      </c>
      <c r="C144" s="185" t="s">
        <v>864</v>
      </c>
      <c r="D144" s="185"/>
      <c r="E144" s="185"/>
      <c r="F144" s="185" t="s">
        <v>46</v>
      </c>
      <c r="G144" s="187" t="n">
        <v>39130</v>
      </c>
      <c r="H144" s="187"/>
      <c r="I144" s="187"/>
      <c r="J144" s="187"/>
      <c r="K144" s="187"/>
      <c r="L144" s="192" t="s">
        <v>51</v>
      </c>
      <c r="M144" s="187" t="s">
        <v>1067</v>
      </c>
      <c r="N144" s="187" t="s">
        <v>1067</v>
      </c>
      <c r="O144" s="189" t="s">
        <v>1068</v>
      </c>
      <c r="P144" s="189"/>
      <c r="Q144" s="189" t="s">
        <v>865</v>
      </c>
      <c r="R144" s="189"/>
      <c r="S144" s="189" t="str">
        <f aca="false">IF('database (3)'!$Q144="Successfull","-","")</f>
        <v/>
      </c>
      <c r="T144" s="189" t="s">
        <v>1069</v>
      </c>
      <c r="U144" s="189"/>
      <c r="V144" s="190"/>
      <c r="W144" s="187"/>
      <c r="X144" s="189"/>
      <c r="Y144" s="189"/>
      <c r="Z144" s="189"/>
      <c r="AA144" s="201"/>
      <c r="AB144" s="201"/>
      <c r="AC144" s="201" t="str">
        <f aca="false">IF('database (3)'!$AB144="No","N/A","")</f>
        <v/>
      </c>
      <c r="AD144" s="201" t="str">
        <f aca="false">IF('database (3)'!$AB144="No","N/A","")</f>
        <v/>
      </c>
      <c r="AE144" s="201" t="str">
        <f aca="false">IF('database (3)'!$AB144="No","N/A","")</f>
        <v/>
      </c>
      <c r="AF144" s="201" t="str">
        <f aca="false">IF('database (3)'!$AB144="No","N/A","")</f>
        <v/>
      </c>
      <c r="AG144" s="201" t="str">
        <f aca="false">IF('database (3)'!$AB144="No","N/A","")</f>
        <v/>
      </c>
      <c r="AH144" s="201"/>
      <c r="AI144" s="201"/>
      <c r="AJ144" s="201"/>
      <c r="AK144" s="201"/>
      <c r="AL144" s="201"/>
      <c r="AM144" s="201"/>
      <c r="AN144" s="187"/>
      <c r="AO144" s="200"/>
      <c r="AP144" s="200"/>
      <c r="AQ144" s="189" t="s">
        <v>1071</v>
      </c>
      <c r="AR144" s="201"/>
      <c r="AS144" s="185"/>
      <c r="AT144" s="185"/>
      <c r="AU144" s="185"/>
      <c r="AV144" s="185"/>
      <c r="AW144" s="185"/>
      <c r="AX144" s="185"/>
      <c r="AY144" s="185"/>
      <c r="AZ144" s="185"/>
      <c r="BA144" s="185"/>
      <c r="BB144" s="185"/>
      <c r="BC144" s="185"/>
      <c r="BD144" s="185"/>
      <c r="BE144" s="185"/>
      <c r="BF144" s="185"/>
      <c r="BG144" s="185"/>
      <c r="BH144" s="185"/>
      <c r="BI144" s="185"/>
      <c r="BJ144" s="185"/>
      <c r="BK144" s="185"/>
      <c r="BL144" s="185"/>
    </row>
    <row r="145" customFormat="false" ht="14.25" hidden="false" customHeight="true" outlineLevel="0" collapsed="false">
      <c r="A145" s="185" t="s">
        <v>547</v>
      </c>
      <c r="B145" s="185" t="s">
        <v>547</v>
      </c>
      <c r="C145" s="185"/>
      <c r="D145" s="185"/>
      <c r="E145" s="185"/>
      <c r="F145" s="186" t="s">
        <v>547</v>
      </c>
      <c r="G145" s="187" t="n">
        <v>39339</v>
      </c>
      <c r="H145" s="187"/>
      <c r="I145" s="187"/>
      <c r="J145" s="187"/>
      <c r="K145" s="187"/>
      <c r="L145" s="192" t="s">
        <v>497</v>
      </c>
      <c r="M145" s="187" t="s">
        <v>1067</v>
      </c>
      <c r="N145" s="187" t="s">
        <v>1067</v>
      </c>
      <c r="O145" s="189" t="s">
        <v>1192</v>
      </c>
      <c r="P145" s="189"/>
      <c r="Q145" s="189" t="s">
        <v>784</v>
      </c>
      <c r="R145" s="189"/>
      <c r="S145" s="189" t="str">
        <f aca="false">IF('database (3)'!$Q145="Successfull","-","")</f>
        <v/>
      </c>
      <c r="T145" s="189" t="s">
        <v>1192</v>
      </c>
      <c r="U145" s="189"/>
      <c r="V145" s="190"/>
      <c r="W145" s="187"/>
      <c r="X145" s="189"/>
      <c r="Y145" s="189"/>
      <c r="Z145" s="189"/>
      <c r="AA145" s="189"/>
      <c r="AB145" s="189"/>
      <c r="AC145" s="189" t="str">
        <f aca="false">IF('database (3)'!$AB145="No","N/A","")</f>
        <v/>
      </c>
      <c r="AD145" s="189" t="str">
        <f aca="false">IF('database (3)'!$AB145="No","N/A","")</f>
        <v/>
      </c>
      <c r="AE145" s="189" t="str">
        <f aca="false">IF('database (3)'!$AB145="No","N/A","")</f>
        <v/>
      </c>
      <c r="AF145" s="189" t="str">
        <f aca="false">IF('database (3)'!$AB145="No","N/A","")</f>
        <v/>
      </c>
      <c r="AG145" s="189" t="str">
        <f aca="false">IF('database (3)'!$AB145="No","N/A","")</f>
        <v/>
      </c>
      <c r="AH145" s="189"/>
      <c r="AI145" s="189"/>
      <c r="AJ145" s="189"/>
      <c r="AK145" s="189"/>
      <c r="AL145" s="189"/>
      <c r="AM145" s="189"/>
      <c r="AN145" s="187"/>
      <c r="AO145" s="200"/>
      <c r="AP145" s="200"/>
      <c r="AQ145" s="189" t="s">
        <v>1071</v>
      </c>
      <c r="AR145" s="189"/>
      <c r="AS145" s="185"/>
      <c r="AT145" s="185"/>
      <c r="AU145" s="185"/>
      <c r="AV145" s="185"/>
      <c r="AW145" s="185"/>
      <c r="AX145" s="185"/>
      <c r="AY145" s="185"/>
      <c r="AZ145" s="185"/>
      <c r="BA145" s="185"/>
      <c r="BB145" s="185"/>
      <c r="BC145" s="185"/>
      <c r="BD145" s="185"/>
      <c r="BE145" s="185"/>
      <c r="BF145" s="185"/>
      <c r="BG145" s="185"/>
      <c r="BH145" s="185"/>
      <c r="BI145" s="185"/>
      <c r="BJ145" s="185"/>
      <c r="BK145" s="185"/>
      <c r="BL145" s="185"/>
    </row>
    <row r="146" customFormat="false" ht="14.25" hidden="false" customHeight="true" outlineLevel="0" collapsed="false">
      <c r="A146" s="185" t="s">
        <v>1203</v>
      </c>
      <c r="B146" s="185" t="s">
        <v>547</v>
      </c>
      <c r="C146" s="185"/>
      <c r="D146" s="185"/>
      <c r="E146" s="185"/>
      <c r="F146" s="185" t="s">
        <v>46</v>
      </c>
      <c r="G146" s="187" t="n">
        <v>39339</v>
      </c>
      <c r="H146" s="187"/>
      <c r="I146" s="187"/>
      <c r="J146" s="187"/>
      <c r="K146" s="187"/>
      <c r="L146" s="192" t="s">
        <v>497</v>
      </c>
      <c r="M146" s="187" t="s">
        <v>1067</v>
      </c>
      <c r="N146" s="187" t="s">
        <v>1067</v>
      </c>
      <c r="O146" s="189"/>
      <c r="P146" s="189"/>
      <c r="Q146" s="189"/>
      <c r="R146" s="189"/>
      <c r="S146" s="189" t="str">
        <f aca="false">IF('database (3)'!$Q146="Successfull","-","")</f>
        <v/>
      </c>
      <c r="T146" s="189"/>
      <c r="U146" s="189"/>
      <c r="V146" s="190"/>
      <c r="W146" s="187"/>
      <c r="X146" s="189"/>
      <c r="Y146" s="189"/>
      <c r="Z146" s="189"/>
      <c r="AA146" s="189"/>
      <c r="AB146" s="189"/>
      <c r="AC146" s="189" t="str">
        <f aca="false">IF('database (3)'!$AB146="No","N/A","")</f>
        <v/>
      </c>
      <c r="AD146" s="189" t="str">
        <f aca="false">IF('database (3)'!$AB146="No","N/A","")</f>
        <v/>
      </c>
      <c r="AE146" s="189" t="str">
        <f aca="false">IF('database (3)'!$AB146="No","N/A","")</f>
        <v/>
      </c>
      <c r="AF146" s="189" t="str">
        <f aca="false">IF('database (3)'!$AB146="No","N/A","")</f>
        <v/>
      </c>
      <c r="AG146" s="189" t="str">
        <f aca="false">IF('database (3)'!$AB146="No","N/A","")</f>
        <v/>
      </c>
      <c r="AH146" s="189"/>
      <c r="AI146" s="189"/>
      <c r="AJ146" s="189"/>
      <c r="AK146" s="189"/>
      <c r="AL146" s="189"/>
      <c r="AM146" s="189"/>
      <c r="AN146" s="187"/>
      <c r="AO146" s="200"/>
      <c r="AP146" s="200"/>
      <c r="AQ146" s="189" t="s">
        <v>1071</v>
      </c>
      <c r="AR146" s="189"/>
      <c r="AS146" s="185"/>
      <c r="AT146" s="185"/>
      <c r="AU146" s="185"/>
      <c r="AV146" s="185"/>
      <c r="AW146" s="185"/>
      <c r="AX146" s="185"/>
      <c r="AY146" s="185"/>
      <c r="AZ146" s="185"/>
      <c r="BA146" s="185"/>
      <c r="BB146" s="185"/>
      <c r="BC146" s="185"/>
      <c r="BD146" s="185"/>
      <c r="BE146" s="185"/>
      <c r="BF146" s="185"/>
      <c r="BG146" s="185"/>
      <c r="BH146" s="185"/>
      <c r="BI146" s="185"/>
      <c r="BJ146" s="185"/>
      <c r="BK146" s="185"/>
      <c r="BL146" s="185"/>
    </row>
    <row r="147" customFormat="false" ht="14.25" hidden="false" customHeight="true" outlineLevel="0" collapsed="false">
      <c r="A147" s="185" t="s">
        <v>1204</v>
      </c>
      <c r="B147" s="185" t="s">
        <v>547</v>
      </c>
      <c r="C147" s="185"/>
      <c r="D147" s="185"/>
      <c r="E147" s="185"/>
      <c r="F147" s="185" t="s">
        <v>46</v>
      </c>
      <c r="G147" s="187" t="n">
        <v>39339</v>
      </c>
      <c r="H147" s="187"/>
      <c r="I147" s="187"/>
      <c r="J147" s="187"/>
      <c r="K147" s="187"/>
      <c r="L147" s="192" t="s">
        <v>497</v>
      </c>
      <c r="M147" s="187" t="s">
        <v>1067</v>
      </c>
      <c r="N147" s="187" t="s">
        <v>1067</v>
      </c>
      <c r="O147" s="189"/>
      <c r="P147" s="189"/>
      <c r="Q147" s="189"/>
      <c r="R147" s="189"/>
      <c r="S147" s="189" t="str">
        <f aca="false">IF('database (3)'!$Q147="Successfull","-","")</f>
        <v/>
      </c>
      <c r="T147" s="189"/>
      <c r="U147" s="189"/>
      <c r="V147" s="190"/>
      <c r="W147" s="187"/>
      <c r="X147" s="189"/>
      <c r="Y147" s="189"/>
      <c r="Z147" s="189"/>
      <c r="AA147" s="189"/>
      <c r="AB147" s="189"/>
      <c r="AC147" s="189" t="str">
        <f aca="false">IF('database (3)'!$AB147="No","N/A","")</f>
        <v/>
      </c>
      <c r="AD147" s="189" t="str">
        <f aca="false">IF('database (3)'!$AB147="No","N/A","")</f>
        <v/>
      </c>
      <c r="AE147" s="189" t="str">
        <f aca="false">IF('database (3)'!$AB147="No","N/A","")</f>
        <v/>
      </c>
      <c r="AF147" s="189" t="str">
        <f aca="false">IF('database (3)'!$AB147="No","N/A","")</f>
        <v/>
      </c>
      <c r="AG147" s="189" t="str">
        <f aca="false">IF('database (3)'!$AB147="No","N/A","")</f>
        <v/>
      </c>
      <c r="AH147" s="189"/>
      <c r="AI147" s="189"/>
      <c r="AJ147" s="189"/>
      <c r="AK147" s="189"/>
      <c r="AL147" s="189"/>
      <c r="AM147" s="189"/>
      <c r="AN147" s="187"/>
      <c r="AO147" s="200"/>
      <c r="AP147" s="200"/>
      <c r="AQ147" s="189" t="s">
        <v>1071</v>
      </c>
      <c r="AR147" s="189"/>
      <c r="AS147" s="185"/>
      <c r="AT147" s="185"/>
      <c r="AU147" s="185"/>
      <c r="AV147" s="185"/>
      <c r="AW147" s="185"/>
      <c r="AX147" s="185"/>
      <c r="AY147" s="185"/>
      <c r="AZ147" s="185"/>
      <c r="BA147" s="185"/>
      <c r="BB147" s="185"/>
      <c r="BC147" s="185"/>
      <c r="BD147" s="185"/>
      <c r="BE147" s="185"/>
      <c r="BF147" s="185"/>
      <c r="BG147" s="185"/>
      <c r="BH147" s="185"/>
      <c r="BI147" s="185"/>
      <c r="BJ147" s="185"/>
      <c r="BK147" s="185"/>
      <c r="BL147" s="185"/>
    </row>
    <row r="148" customFormat="false" ht="14.25" hidden="false" customHeight="true" outlineLevel="0" collapsed="false">
      <c r="A148" s="185" t="s">
        <v>560</v>
      </c>
      <c r="B148" s="185" t="s">
        <v>560</v>
      </c>
      <c r="C148" s="185" t="s">
        <v>561</v>
      </c>
      <c r="D148" s="185"/>
      <c r="E148" s="185"/>
      <c r="F148" s="186" t="s">
        <v>560</v>
      </c>
      <c r="G148" s="187" t="n">
        <v>39379</v>
      </c>
      <c r="H148" s="187"/>
      <c r="I148" s="187"/>
      <c r="J148" s="187"/>
      <c r="K148" s="187"/>
      <c r="L148" s="192" t="s">
        <v>566</v>
      </c>
      <c r="M148" s="187" t="s">
        <v>1067</v>
      </c>
      <c r="N148" s="187" t="s">
        <v>1067</v>
      </c>
      <c r="O148" s="189" t="s">
        <v>1205</v>
      </c>
      <c r="P148" s="189"/>
      <c r="Q148" s="189" t="s">
        <v>784</v>
      </c>
      <c r="R148" s="189" t="s">
        <v>567</v>
      </c>
      <c r="S148" s="189" t="str">
        <f aca="false">IF('database (3)'!$Q148="Successfull","-","")</f>
        <v/>
      </c>
      <c r="T148" s="189" t="s">
        <v>1205</v>
      </c>
      <c r="U148" s="189"/>
      <c r="V148" s="190"/>
      <c r="W148" s="187"/>
      <c r="X148" s="189"/>
      <c r="Y148" s="189"/>
      <c r="Z148" s="189"/>
      <c r="AA148" s="189"/>
      <c r="AB148" s="189"/>
      <c r="AC148" s="189" t="str">
        <f aca="false">IF('database (3)'!$AB148="No","N/A","")</f>
        <v/>
      </c>
      <c r="AD148" s="189" t="str">
        <f aca="false">IF('database (3)'!$AB148="No","N/A","")</f>
        <v/>
      </c>
      <c r="AE148" s="189" t="str">
        <f aca="false">IF('database (3)'!$AB148="No","N/A","")</f>
        <v/>
      </c>
      <c r="AF148" s="189" t="str">
        <f aca="false">IF('database (3)'!$AB148="No","N/A","")</f>
        <v/>
      </c>
      <c r="AG148" s="189" t="str">
        <f aca="false">IF('database (3)'!$AB148="No","N/A","")</f>
        <v/>
      </c>
      <c r="AH148" s="189"/>
      <c r="AI148" s="189"/>
      <c r="AJ148" s="189"/>
      <c r="AK148" s="189"/>
      <c r="AL148" s="189"/>
      <c r="AM148" s="189"/>
      <c r="AN148" s="187"/>
      <c r="AO148" s="200"/>
      <c r="AP148" s="200"/>
      <c r="AQ148" s="189" t="s">
        <v>1071</v>
      </c>
      <c r="AR148" s="189"/>
      <c r="AS148" s="185"/>
      <c r="AT148" s="185"/>
      <c r="AU148" s="185"/>
      <c r="AV148" s="185"/>
      <c r="AW148" s="185"/>
      <c r="AX148" s="185"/>
      <c r="AY148" s="185"/>
      <c r="AZ148" s="185"/>
      <c r="BA148" s="185"/>
      <c r="BB148" s="185"/>
      <c r="BC148" s="185"/>
      <c r="BD148" s="185"/>
      <c r="BE148" s="185"/>
      <c r="BF148" s="185"/>
      <c r="BG148" s="185"/>
      <c r="BH148" s="185"/>
      <c r="BI148" s="185"/>
      <c r="BJ148" s="185"/>
      <c r="BK148" s="185"/>
      <c r="BL148" s="185"/>
    </row>
    <row r="149" customFormat="false" ht="14.25" hidden="false" customHeight="true" outlineLevel="0" collapsed="false">
      <c r="A149" s="185" t="s">
        <v>1206</v>
      </c>
      <c r="B149" s="185" t="s">
        <v>1206</v>
      </c>
      <c r="C149" s="185" t="s">
        <v>571</v>
      </c>
      <c r="D149" s="185"/>
      <c r="E149" s="185"/>
      <c r="F149" s="186" t="s">
        <v>1206</v>
      </c>
      <c r="G149" s="187" t="n">
        <v>39743</v>
      </c>
      <c r="H149" s="187"/>
      <c r="I149" s="187"/>
      <c r="J149" s="187"/>
      <c r="K149" s="187"/>
      <c r="L149" s="192" t="s">
        <v>577</v>
      </c>
      <c r="M149" s="187" t="s">
        <v>1067</v>
      </c>
      <c r="N149" s="187" t="s">
        <v>1067</v>
      </c>
      <c r="O149" s="189" t="s">
        <v>1068</v>
      </c>
      <c r="P149" s="189"/>
      <c r="Q149" s="189" t="s">
        <v>784</v>
      </c>
      <c r="R149" s="189"/>
      <c r="S149" s="189" t="str">
        <f aca="false">IF('database (3)'!$Q149="Successfull","-","")</f>
        <v/>
      </c>
      <c r="T149" s="189" t="s">
        <v>1090</v>
      </c>
      <c r="U149" s="189"/>
      <c r="V149" s="190"/>
      <c r="W149" s="187"/>
      <c r="X149" s="189"/>
      <c r="Y149" s="189"/>
      <c r="Z149" s="189"/>
      <c r="AA149" s="189"/>
      <c r="AB149" s="189"/>
      <c r="AC149" s="189" t="str">
        <f aca="false">IF('database (3)'!$AB149="No","N/A","")</f>
        <v/>
      </c>
      <c r="AD149" s="189" t="str">
        <f aca="false">IF('database (3)'!$AB149="No","N/A","")</f>
        <v/>
      </c>
      <c r="AE149" s="189" t="str">
        <f aca="false">IF('database (3)'!$AB149="No","N/A","")</f>
        <v/>
      </c>
      <c r="AF149" s="189" t="str">
        <f aca="false">IF('database (3)'!$AB149="No","N/A","")</f>
        <v/>
      </c>
      <c r="AG149" s="189" t="str">
        <f aca="false">IF('database (3)'!$AB149="No","N/A","")</f>
        <v/>
      </c>
      <c r="AH149" s="189"/>
      <c r="AI149" s="189"/>
      <c r="AJ149" s="189"/>
      <c r="AK149" s="189"/>
      <c r="AL149" s="189"/>
      <c r="AM149" s="189"/>
      <c r="AN149" s="187"/>
      <c r="AO149" s="200"/>
      <c r="AP149" s="200"/>
      <c r="AQ149" s="189" t="s">
        <v>1071</v>
      </c>
      <c r="AR149" s="189"/>
      <c r="AS149" s="185"/>
      <c r="AT149" s="185"/>
      <c r="AU149" s="185"/>
      <c r="AV149" s="185"/>
      <c r="AW149" s="185"/>
      <c r="AX149" s="185"/>
      <c r="AY149" s="185"/>
      <c r="AZ149" s="185"/>
      <c r="BA149" s="185"/>
      <c r="BB149" s="185"/>
      <c r="BC149" s="185"/>
      <c r="BD149" s="185"/>
      <c r="BE149" s="185"/>
      <c r="BF149" s="185"/>
      <c r="BG149" s="185"/>
      <c r="BH149" s="185"/>
      <c r="BI149" s="185"/>
      <c r="BJ149" s="185"/>
      <c r="BK149" s="185"/>
      <c r="BL149" s="185"/>
    </row>
    <row r="150" customFormat="false" ht="14.25" hidden="false" customHeight="true" outlineLevel="0" collapsed="false">
      <c r="A150" s="185" t="s">
        <v>569</v>
      </c>
      <c r="B150" s="185" t="s">
        <v>1206</v>
      </c>
      <c r="C150" s="185" t="s">
        <v>571</v>
      </c>
      <c r="D150" s="185"/>
      <c r="E150" s="185"/>
      <c r="F150" s="185" t="s">
        <v>46</v>
      </c>
      <c r="G150" s="187" t="n">
        <v>39743</v>
      </c>
      <c r="H150" s="187"/>
      <c r="I150" s="187"/>
      <c r="J150" s="187"/>
      <c r="K150" s="187"/>
      <c r="L150" s="192" t="s">
        <v>577</v>
      </c>
      <c r="M150" s="187" t="s">
        <v>1067</v>
      </c>
      <c r="N150" s="187" t="s">
        <v>1067</v>
      </c>
      <c r="O150" s="189"/>
      <c r="P150" s="189"/>
      <c r="Q150" s="189"/>
      <c r="R150" s="189"/>
      <c r="S150" s="189" t="str">
        <f aca="false">IF('database (3)'!$Q150="Successfull","-","")</f>
        <v/>
      </c>
      <c r="T150" s="189"/>
      <c r="U150" s="189"/>
      <c r="V150" s="190"/>
      <c r="W150" s="187"/>
      <c r="X150" s="189"/>
      <c r="Y150" s="189"/>
      <c r="Z150" s="189"/>
      <c r="AA150" s="189"/>
      <c r="AB150" s="189"/>
      <c r="AC150" s="189" t="str">
        <f aca="false">IF('database (3)'!$AB150="No","N/A","")</f>
        <v/>
      </c>
      <c r="AD150" s="189" t="str">
        <f aca="false">IF('database (3)'!$AB150="No","N/A","")</f>
        <v/>
      </c>
      <c r="AE150" s="189" t="str">
        <f aca="false">IF('database (3)'!$AB150="No","N/A","")</f>
        <v/>
      </c>
      <c r="AF150" s="189" t="str">
        <f aca="false">IF('database (3)'!$AB150="No","N/A","")</f>
        <v/>
      </c>
      <c r="AG150" s="189" t="str">
        <f aca="false">IF('database (3)'!$AB150="No","N/A","")</f>
        <v/>
      </c>
      <c r="AH150" s="189"/>
      <c r="AI150" s="189"/>
      <c r="AJ150" s="189"/>
      <c r="AK150" s="189"/>
      <c r="AL150" s="189"/>
      <c r="AM150" s="189"/>
      <c r="AN150" s="187"/>
      <c r="AO150" s="200"/>
      <c r="AP150" s="200"/>
      <c r="AQ150" s="189" t="s">
        <v>1071</v>
      </c>
      <c r="AR150" s="189"/>
      <c r="AS150" s="185"/>
      <c r="AT150" s="185"/>
      <c r="AU150" s="185"/>
      <c r="AV150" s="185"/>
      <c r="AW150" s="185"/>
      <c r="AX150" s="185"/>
      <c r="AY150" s="185"/>
      <c r="AZ150" s="185"/>
      <c r="BA150" s="185"/>
      <c r="BB150" s="185"/>
      <c r="BC150" s="185"/>
      <c r="BD150" s="185"/>
      <c r="BE150" s="185"/>
      <c r="BF150" s="185"/>
      <c r="BG150" s="185"/>
      <c r="BH150" s="185"/>
      <c r="BI150" s="185"/>
      <c r="BJ150" s="185"/>
      <c r="BK150" s="185"/>
      <c r="BL150" s="185"/>
    </row>
    <row r="151" customFormat="false" ht="14.25" hidden="false" customHeight="true" outlineLevel="0" collapsed="false">
      <c r="A151" s="185" t="s">
        <v>582</v>
      </c>
      <c r="B151" s="185" t="s">
        <v>582</v>
      </c>
      <c r="C151" s="185" t="s">
        <v>583</v>
      </c>
      <c r="D151" s="185"/>
      <c r="E151" s="185"/>
      <c r="F151" s="186" t="s">
        <v>1207</v>
      </c>
      <c r="G151" s="187" t="n">
        <v>39982</v>
      </c>
      <c r="H151" s="187"/>
      <c r="I151" s="187"/>
      <c r="J151" s="187"/>
      <c r="K151" s="187"/>
      <c r="L151" s="192" t="s">
        <v>51</v>
      </c>
      <c r="M151" s="187" t="s">
        <v>1067</v>
      </c>
      <c r="N151" s="187" t="s">
        <v>1208</v>
      </c>
      <c r="O151" s="189" t="s">
        <v>1068</v>
      </c>
      <c r="P151" s="189"/>
      <c r="Q151" s="189" t="s">
        <v>865</v>
      </c>
      <c r="R151" s="189" t="s">
        <v>870</v>
      </c>
      <c r="S151" s="189" t="str">
        <f aca="false">IF('database (3)'!$Q151="Successfull","-","")</f>
        <v/>
      </c>
      <c r="T151" s="189" t="s">
        <v>1069</v>
      </c>
      <c r="U151" s="189"/>
      <c r="V151" s="190"/>
      <c r="W151" s="187"/>
      <c r="X151" s="189" t="s">
        <v>55</v>
      </c>
      <c r="Y151" s="189" t="n">
        <v>50</v>
      </c>
      <c r="Z151" s="189" t="n">
        <v>50</v>
      </c>
      <c r="AA151" s="189" t="n">
        <v>90</v>
      </c>
      <c r="AB151" s="189"/>
      <c r="AC151" s="189" t="str">
        <f aca="false">IF('database (3)'!$AB151="No","N/A","")</f>
        <v/>
      </c>
      <c r="AD151" s="189" t="str">
        <f aca="false">IF('database (3)'!$AB151="No","N/A","")</f>
        <v/>
      </c>
      <c r="AE151" s="189" t="str">
        <f aca="false">IF('database (3)'!$AB151="No","N/A","")</f>
        <v/>
      </c>
      <c r="AF151" s="189" t="str">
        <f aca="false">IF('database (3)'!$AB151="No","N/A","")</f>
        <v/>
      </c>
      <c r="AG151" s="189" t="str">
        <f aca="false">IF('database (3)'!$AB151="No","N/A","")</f>
        <v/>
      </c>
      <c r="AH151" s="189"/>
      <c r="AI151" s="189"/>
      <c r="AJ151" s="189"/>
      <c r="AK151" s="189"/>
      <c r="AL151" s="189"/>
      <c r="AM151" s="189"/>
      <c r="AN151" s="187"/>
      <c r="AO151" s="200"/>
      <c r="AP151" s="200"/>
      <c r="AQ151" s="189" t="s">
        <v>1071</v>
      </c>
      <c r="AR151" s="189"/>
      <c r="AS151" s="185"/>
      <c r="AT151" s="185"/>
      <c r="AU151" s="185"/>
      <c r="AV151" s="185"/>
      <c r="AW151" s="185"/>
      <c r="AX151" s="185"/>
      <c r="AY151" s="185"/>
      <c r="AZ151" s="185"/>
      <c r="BA151" s="185"/>
      <c r="BB151" s="185"/>
      <c r="BC151" s="185"/>
      <c r="BD151" s="185"/>
      <c r="BE151" s="185"/>
      <c r="BF151" s="185"/>
      <c r="BG151" s="185"/>
      <c r="BH151" s="185"/>
      <c r="BI151" s="185"/>
      <c r="BJ151" s="185"/>
      <c r="BK151" s="185"/>
      <c r="BL151" s="185"/>
    </row>
    <row r="152" customFormat="false" ht="14.25" hidden="false" customHeight="true" outlineLevel="0" collapsed="false">
      <c r="A152" s="185" t="s">
        <v>1209</v>
      </c>
      <c r="B152" s="185" t="s">
        <v>1210</v>
      </c>
      <c r="C152" s="185" t="s">
        <v>583</v>
      </c>
      <c r="D152" s="185"/>
      <c r="E152" s="185"/>
      <c r="F152" s="186" t="s">
        <v>1210</v>
      </c>
      <c r="G152" s="187" t="n">
        <v>39982</v>
      </c>
      <c r="H152" s="187"/>
      <c r="I152" s="187"/>
      <c r="J152" s="187"/>
      <c r="K152" s="187"/>
      <c r="L152" s="192" t="s">
        <v>51</v>
      </c>
      <c r="M152" s="187" t="s">
        <v>1067</v>
      </c>
      <c r="N152" s="187" t="s">
        <v>1067</v>
      </c>
      <c r="O152" s="189" t="s">
        <v>1076</v>
      </c>
      <c r="P152" s="189"/>
      <c r="Q152" s="189" t="s">
        <v>784</v>
      </c>
      <c r="R152" s="189" t="s">
        <v>871</v>
      </c>
      <c r="S152" s="189" t="str">
        <f aca="false">IF('database (3)'!$Q152="Successfull","-","")</f>
        <v/>
      </c>
      <c r="T152" s="189" t="s">
        <v>778</v>
      </c>
      <c r="U152" s="189"/>
      <c r="V152" s="190"/>
      <c r="W152" s="187"/>
      <c r="X152" s="189"/>
      <c r="Y152" s="189"/>
      <c r="Z152" s="189"/>
      <c r="AA152" s="189"/>
      <c r="AB152" s="189"/>
      <c r="AC152" s="189" t="str">
        <f aca="false">IF('database (3)'!$AB152="No","N/A","")</f>
        <v/>
      </c>
      <c r="AD152" s="189" t="str">
        <f aca="false">IF('database (3)'!$AB152="No","N/A","")</f>
        <v/>
      </c>
      <c r="AE152" s="189" t="str">
        <f aca="false">IF('database (3)'!$AB152="No","N/A","")</f>
        <v/>
      </c>
      <c r="AF152" s="189" t="str">
        <f aca="false">IF('database (3)'!$AB152="No","N/A","")</f>
        <v/>
      </c>
      <c r="AG152" s="189" t="str">
        <f aca="false">IF('database (3)'!$AB152="No","N/A","")</f>
        <v/>
      </c>
      <c r="AH152" s="189"/>
      <c r="AI152" s="189"/>
      <c r="AJ152" s="189"/>
      <c r="AK152" s="189"/>
      <c r="AL152" s="189"/>
      <c r="AM152" s="189"/>
      <c r="AN152" s="187"/>
      <c r="AO152" s="200"/>
      <c r="AP152" s="200"/>
      <c r="AQ152" s="189" t="s">
        <v>1071</v>
      </c>
      <c r="AR152" s="189"/>
      <c r="AS152" s="185"/>
      <c r="AT152" s="185"/>
      <c r="AU152" s="185"/>
      <c r="AV152" s="185"/>
      <c r="AW152" s="185"/>
      <c r="AX152" s="185"/>
      <c r="AY152" s="185"/>
      <c r="AZ152" s="185"/>
      <c r="BA152" s="185"/>
      <c r="BB152" s="185"/>
      <c r="BC152" s="185"/>
      <c r="BD152" s="185"/>
      <c r="BE152" s="185"/>
      <c r="BF152" s="185"/>
      <c r="BG152" s="185"/>
      <c r="BH152" s="185"/>
      <c r="BI152" s="185"/>
      <c r="BJ152" s="185"/>
      <c r="BK152" s="185"/>
      <c r="BL152" s="185"/>
    </row>
    <row r="153" customFormat="false" ht="14.25" hidden="false" customHeight="true" outlineLevel="0" collapsed="false">
      <c r="A153" s="185" t="s">
        <v>1211</v>
      </c>
      <c r="B153" s="185" t="s">
        <v>1210</v>
      </c>
      <c r="C153" s="185" t="s">
        <v>583</v>
      </c>
      <c r="D153" s="185"/>
      <c r="E153" s="185"/>
      <c r="F153" s="185" t="s">
        <v>46</v>
      </c>
      <c r="G153" s="187" t="n">
        <v>39982</v>
      </c>
      <c r="H153" s="187"/>
      <c r="I153" s="187"/>
      <c r="J153" s="187"/>
      <c r="K153" s="187"/>
      <c r="L153" s="192" t="s">
        <v>51</v>
      </c>
      <c r="M153" s="187" t="s">
        <v>1067</v>
      </c>
      <c r="N153" s="187" t="s">
        <v>1067</v>
      </c>
      <c r="O153" s="189"/>
      <c r="P153" s="189"/>
      <c r="Q153" s="189"/>
      <c r="R153" s="189"/>
      <c r="S153" s="189" t="str">
        <f aca="false">IF('database (3)'!$Q153="Successfull","-","")</f>
        <v/>
      </c>
      <c r="T153" s="189"/>
      <c r="U153" s="189"/>
      <c r="V153" s="190"/>
      <c r="W153" s="187"/>
      <c r="X153" s="189"/>
      <c r="Y153" s="189"/>
      <c r="Z153" s="189"/>
      <c r="AA153" s="189"/>
      <c r="AB153" s="189"/>
      <c r="AC153" s="189" t="str">
        <f aca="false">IF('database (3)'!$AB153="No","N/A","")</f>
        <v/>
      </c>
      <c r="AD153" s="189" t="str">
        <f aca="false">IF('database (3)'!$AB153="No","N/A","")</f>
        <v/>
      </c>
      <c r="AE153" s="189" t="str">
        <f aca="false">IF('database (3)'!$AB153="No","N/A","")</f>
        <v/>
      </c>
      <c r="AF153" s="189" t="str">
        <f aca="false">IF('database (3)'!$AB153="No","N/A","")</f>
        <v/>
      </c>
      <c r="AG153" s="189" t="str">
        <f aca="false">IF('database (3)'!$AB153="No","N/A","")</f>
        <v/>
      </c>
      <c r="AH153" s="189"/>
      <c r="AI153" s="189"/>
      <c r="AJ153" s="189"/>
      <c r="AK153" s="189"/>
      <c r="AL153" s="189"/>
      <c r="AM153" s="189"/>
      <c r="AN153" s="187"/>
      <c r="AO153" s="200"/>
      <c r="AP153" s="200"/>
      <c r="AQ153" s="189" t="s">
        <v>1071</v>
      </c>
      <c r="AR153" s="189"/>
      <c r="AS153" s="185"/>
      <c r="AT153" s="185"/>
      <c r="AU153" s="185"/>
      <c r="AV153" s="185"/>
      <c r="AW153" s="185"/>
      <c r="AX153" s="185"/>
      <c r="AY153" s="185"/>
      <c r="AZ153" s="185"/>
      <c r="BA153" s="185"/>
      <c r="BB153" s="185"/>
      <c r="BC153" s="185"/>
      <c r="BD153" s="185"/>
      <c r="BE153" s="185"/>
      <c r="BF153" s="185"/>
      <c r="BG153" s="185"/>
      <c r="BH153" s="185"/>
      <c r="BI153" s="185"/>
      <c r="BJ153" s="185"/>
      <c r="BK153" s="185"/>
      <c r="BL153" s="185"/>
    </row>
    <row r="154" customFormat="false" ht="14.25" hidden="false" customHeight="true" outlineLevel="0" collapsed="false">
      <c r="A154" s="185" t="s">
        <v>593</v>
      </c>
      <c r="B154" s="185" t="s">
        <v>593</v>
      </c>
      <c r="C154" s="185" t="s">
        <v>561</v>
      </c>
      <c r="D154" s="185"/>
      <c r="E154" s="185"/>
      <c r="F154" s="186" t="s">
        <v>593</v>
      </c>
      <c r="G154" s="187" t="n">
        <v>40452</v>
      </c>
      <c r="H154" s="187"/>
      <c r="I154" s="187"/>
      <c r="J154" s="187"/>
      <c r="K154" s="187"/>
      <c r="L154" s="192" t="s">
        <v>566</v>
      </c>
      <c r="M154" s="187" t="s">
        <v>1067</v>
      </c>
      <c r="N154" s="187" t="s">
        <v>1067</v>
      </c>
      <c r="O154" s="189" t="s">
        <v>1068</v>
      </c>
      <c r="P154" s="189"/>
      <c r="Q154" s="189" t="s">
        <v>784</v>
      </c>
      <c r="R154" s="189"/>
      <c r="S154" s="189" t="str">
        <f aca="false">IF('database (3)'!$Q154="Successfull","-","")</f>
        <v/>
      </c>
      <c r="T154" s="189" t="s">
        <v>1090</v>
      </c>
      <c r="U154" s="189"/>
      <c r="V154" s="190"/>
      <c r="W154" s="187"/>
      <c r="X154" s="189"/>
      <c r="Y154" s="189"/>
      <c r="Z154" s="189"/>
      <c r="AA154" s="189"/>
      <c r="AB154" s="189"/>
      <c r="AC154" s="189" t="str">
        <f aca="false">IF('database (3)'!$AB154="No","N/A","")</f>
        <v/>
      </c>
      <c r="AD154" s="189" t="str">
        <f aca="false">IF('database (3)'!$AB154="No","N/A","")</f>
        <v/>
      </c>
      <c r="AE154" s="189" t="str">
        <f aca="false">IF('database (3)'!$AB154="No","N/A","")</f>
        <v/>
      </c>
      <c r="AF154" s="189" t="str">
        <f aca="false">IF('database (3)'!$AB154="No","N/A","")</f>
        <v/>
      </c>
      <c r="AG154" s="189" t="str">
        <f aca="false">IF('database (3)'!$AB154="No","N/A","")</f>
        <v/>
      </c>
      <c r="AH154" s="189"/>
      <c r="AI154" s="189"/>
      <c r="AJ154" s="189"/>
      <c r="AK154" s="189"/>
      <c r="AL154" s="189"/>
      <c r="AM154" s="189"/>
      <c r="AN154" s="187"/>
      <c r="AO154" s="200"/>
      <c r="AP154" s="200"/>
      <c r="AQ154" s="189" t="s">
        <v>1071</v>
      </c>
      <c r="AR154" s="189"/>
      <c r="AS154" s="185"/>
      <c r="AT154" s="185"/>
      <c r="AU154" s="185"/>
      <c r="AV154" s="185"/>
      <c r="AW154" s="185"/>
      <c r="AX154" s="185"/>
      <c r="AY154" s="185"/>
      <c r="AZ154" s="185"/>
      <c r="BA154" s="185"/>
      <c r="BB154" s="185"/>
      <c r="BC154" s="185"/>
      <c r="BD154" s="185"/>
      <c r="BE154" s="185"/>
      <c r="BF154" s="185"/>
      <c r="BG154" s="185"/>
      <c r="BH154" s="185"/>
      <c r="BI154" s="185"/>
      <c r="BJ154" s="185"/>
      <c r="BK154" s="185"/>
      <c r="BL154" s="185"/>
    </row>
    <row r="155" customFormat="false" ht="14.25" hidden="false" customHeight="true" outlineLevel="0" collapsed="false">
      <c r="A155" s="185" t="s">
        <v>1212</v>
      </c>
      <c r="B155" s="185" t="s">
        <v>598</v>
      </c>
      <c r="C155" s="185" t="s">
        <v>598</v>
      </c>
      <c r="D155" s="185"/>
      <c r="E155" s="185"/>
      <c r="F155" s="186" t="s">
        <v>1213</v>
      </c>
      <c r="G155" s="187" t="n">
        <v>40796</v>
      </c>
      <c r="H155" s="187"/>
      <c r="I155" s="187"/>
      <c r="J155" s="187"/>
      <c r="K155" s="187"/>
      <c r="L155" s="192" t="s">
        <v>51</v>
      </c>
      <c r="M155" s="187" t="s">
        <v>1067</v>
      </c>
      <c r="N155" s="187" t="s">
        <v>1067</v>
      </c>
      <c r="O155" s="189" t="s">
        <v>1068</v>
      </c>
      <c r="P155" s="189"/>
      <c r="Q155" s="189" t="s">
        <v>784</v>
      </c>
      <c r="R155" s="189"/>
      <c r="S155" s="189" t="str">
        <f aca="false">IF('database (3)'!$Q155="Successfull","-","")</f>
        <v/>
      </c>
      <c r="T155" s="189" t="s">
        <v>1069</v>
      </c>
      <c r="U155" s="189"/>
      <c r="V155" s="190"/>
      <c r="W155" s="187"/>
      <c r="X155" s="189"/>
      <c r="Y155" s="189"/>
      <c r="Z155" s="189"/>
      <c r="AA155" s="189"/>
      <c r="AB155" s="189"/>
      <c r="AC155" s="189" t="str">
        <f aca="false">IF('database (3)'!$AB155="No","N/A","")</f>
        <v/>
      </c>
      <c r="AD155" s="189" t="str">
        <f aca="false">IF('database (3)'!$AB155="No","N/A","")</f>
        <v/>
      </c>
      <c r="AE155" s="189" t="str">
        <f aca="false">IF('database (3)'!$AB155="No","N/A","")</f>
        <v/>
      </c>
      <c r="AF155" s="189" t="str">
        <f aca="false">IF('database (3)'!$AB155="No","N/A","")</f>
        <v/>
      </c>
      <c r="AG155" s="189" t="str">
        <f aca="false">IF('database (3)'!$AB155="No","N/A","")</f>
        <v/>
      </c>
      <c r="AH155" s="189"/>
      <c r="AI155" s="189"/>
      <c r="AJ155" s="189"/>
      <c r="AK155" s="189"/>
      <c r="AL155" s="189"/>
      <c r="AM155" s="189"/>
      <c r="AN155" s="187"/>
      <c r="AO155" s="200"/>
      <c r="AP155" s="200"/>
      <c r="AQ155" s="189" t="s">
        <v>1071</v>
      </c>
      <c r="AR155" s="189"/>
      <c r="AS155" s="185"/>
      <c r="AT155" s="185"/>
      <c r="AU155" s="185"/>
      <c r="AV155" s="185"/>
      <c r="AW155" s="185"/>
      <c r="AX155" s="185"/>
      <c r="AY155" s="185"/>
      <c r="AZ155" s="185"/>
      <c r="BA155" s="185"/>
      <c r="BB155" s="185"/>
      <c r="BC155" s="185"/>
      <c r="BD155" s="185"/>
      <c r="BE155" s="185"/>
      <c r="BF155" s="185"/>
      <c r="BG155" s="185"/>
      <c r="BH155" s="185"/>
      <c r="BI155" s="185"/>
      <c r="BJ155" s="185"/>
      <c r="BK155" s="185"/>
      <c r="BL155" s="185"/>
    </row>
    <row r="156" customFormat="false" ht="14.25" hidden="false" customHeight="true" outlineLevel="0" collapsed="false">
      <c r="A156" s="185" t="s">
        <v>1214</v>
      </c>
      <c r="B156" s="185" t="s">
        <v>598</v>
      </c>
      <c r="C156" s="185" t="s">
        <v>598</v>
      </c>
      <c r="D156" s="185"/>
      <c r="E156" s="185"/>
      <c r="F156" s="185" t="s">
        <v>46</v>
      </c>
      <c r="G156" s="187" t="n">
        <v>40796</v>
      </c>
      <c r="H156" s="187"/>
      <c r="I156" s="187"/>
      <c r="J156" s="187"/>
      <c r="K156" s="187"/>
      <c r="L156" s="192" t="s">
        <v>51</v>
      </c>
      <c r="M156" s="187" t="s">
        <v>1067</v>
      </c>
      <c r="N156" s="187" t="s">
        <v>1067</v>
      </c>
      <c r="O156" s="189" t="s">
        <v>1068</v>
      </c>
      <c r="P156" s="189"/>
      <c r="Q156" s="189" t="s">
        <v>784</v>
      </c>
      <c r="R156" s="189"/>
      <c r="S156" s="189" t="str">
        <f aca="false">IF('database (3)'!$Q156="Successfull","-","")</f>
        <v/>
      </c>
      <c r="T156" s="189" t="s">
        <v>1069</v>
      </c>
      <c r="U156" s="189"/>
      <c r="V156" s="190"/>
      <c r="W156" s="187"/>
      <c r="X156" s="189"/>
      <c r="Y156" s="189"/>
      <c r="Z156" s="189"/>
      <c r="AA156" s="189"/>
      <c r="AB156" s="189"/>
      <c r="AC156" s="189" t="str">
        <f aca="false">IF('database (3)'!$AB156="No","N/A","")</f>
        <v/>
      </c>
      <c r="AD156" s="189" t="str">
        <f aca="false">IF('database (3)'!$AB156="No","N/A","")</f>
        <v/>
      </c>
      <c r="AE156" s="189" t="str">
        <f aca="false">IF('database (3)'!$AB156="No","N/A","")</f>
        <v/>
      </c>
      <c r="AF156" s="189" t="str">
        <f aca="false">IF('database (3)'!$AB156="No","N/A","")</f>
        <v/>
      </c>
      <c r="AG156" s="189" t="str">
        <f aca="false">IF('database (3)'!$AB156="No","N/A","")</f>
        <v/>
      </c>
      <c r="AH156" s="189"/>
      <c r="AI156" s="189"/>
      <c r="AJ156" s="189"/>
      <c r="AK156" s="189"/>
      <c r="AL156" s="189"/>
      <c r="AM156" s="189"/>
      <c r="AN156" s="187"/>
      <c r="AO156" s="200"/>
      <c r="AP156" s="200"/>
      <c r="AQ156" s="189" t="s">
        <v>1071</v>
      </c>
      <c r="AR156" s="189"/>
      <c r="AS156" s="185"/>
      <c r="AT156" s="185"/>
      <c r="AU156" s="185"/>
      <c r="AV156" s="185"/>
      <c r="AW156" s="185"/>
      <c r="AX156" s="185"/>
      <c r="AY156" s="185"/>
      <c r="AZ156" s="185"/>
      <c r="BA156" s="185"/>
      <c r="BB156" s="185"/>
      <c r="BC156" s="185"/>
      <c r="BD156" s="185"/>
      <c r="BE156" s="185"/>
      <c r="BF156" s="185"/>
      <c r="BG156" s="185"/>
      <c r="BH156" s="185"/>
      <c r="BI156" s="185"/>
      <c r="BJ156" s="185"/>
      <c r="BK156" s="185"/>
      <c r="BL156" s="185"/>
    </row>
    <row r="157" customFormat="false" ht="14.25" hidden="false" customHeight="true" outlineLevel="0" collapsed="false">
      <c r="A157" s="185" t="s">
        <v>604</v>
      </c>
      <c r="B157" s="185" t="s">
        <v>604</v>
      </c>
      <c r="C157" s="185" t="s">
        <v>604</v>
      </c>
      <c r="D157" s="185"/>
      <c r="E157" s="185"/>
      <c r="F157" s="186" t="s">
        <v>603</v>
      </c>
      <c r="G157" s="187" t="n">
        <v>41524</v>
      </c>
      <c r="H157" s="187"/>
      <c r="I157" s="187"/>
      <c r="J157" s="187"/>
      <c r="K157" s="187"/>
      <c r="L157" s="192" t="s">
        <v>51</v>
      </c>
      <c r="M157" s="187" t="s">
        <v>1067</v>
      </c>
      <c r="N157" s="187" t="s">
        <v>1067</v>
      </c>
      <c r="O157" s="189" t="s">
        <v>1068</v>
      </c>
      <c r="P157" s="189"/>
      <c r="Q157" s="189" t="s">
        <v>784</v>
      </c>
      <c r="R157" s="189"/>
      <c r="S157" s="189" t="str">
        <f aca="false">IF('database (3)'!$Q157="Successfull","-","")</f>
        <v/>
      </c>
      <c r="T157" s="189" t="s">
        <v>1090</v>
      </c>
      <c r="U157" s="189"/>
      <c r="V157" s="190"/>
      <c r="W157" s="187"/>
      <c r="X157" s="189"/>
      <c r="Y157" s="189"/>
      <c r="Z157" s="189"/>
      <c r="AA157" s="189"/>
      <c r="AB157" s="189"/>
      <c r="AC157" s="189" t="str">
        <f aca="false">IF('database (3)'!$AB157="No","N/A","")</f>
        <v/>
      </c>
      <c r="AD157" s="189" t="str">
        <f aca="false">IF('database (3)'!$AB157="No","N/A","")</f>
        <v/>
      </c>
      <c r="AE157" s="189" t="str">
        <f aca="false">IF('database (3)'!$AB157="No","N/A","")</f>
        <v/>
      </c>
      <c r="AF157" s="189" t="str">
        <f aca="false">IF('database (3)'!$AB157="No","N/A","")</f>
        <v/>
      </c>
      <c r="AG157" s="189" t="str">
        <f aca="false">IF('database (3)'!$AB157="No","N/A","")</f>
        <v/>
      </c>
      <c r="AH157" s="189"/>
      <c r="AI157" s="189"/>
      <c r="AJ157" s="189"/>
      <c r="AK157" s="189"/>
      <c r="AL157" s="189"/>
      <c r="AM157" s="189"/>
      <c r="AN157" s="187"/>
      <c r="AO157" s="200"/>
      <c r="AP157" s="200"/>
      <c r="AQ157" s="189" t="s">
        <v>1071</v>
      </c>
      <c r="AR157" s="189"/>
      <c r="AS157" s="185"/>
      <c r="AT157" s="185"/>
      <c r="AU157" s="185"/>
      <c r="AV157" s="185"/>
      <c r="AW157" s="185"/>
      <c r="AX157" s="185"/>
      <c r="AY157" s="185"/>
      <c r="AZ157" s="185"/>
      <c r="BA157" s="185"/>
      <c r="BB157" s="185"/>
      <c r="BC157" s="185"/>
      <c r="BD157" s="185"/>
      <c r="BE157" s="185"/>
      <c r="BF157" s="185"/>
      <c r="BG157" s="185"/>
      <c r="BH157" s="185"/>
      <c r="BI157" s="185"/>
      <c r="BJ157" s="185"/>
      <c r="BK157" s="185"/>
      <c r="BL157" s="185"/>
    </row>
    <row r="158" customFormat="false" ht="14.25" hidden="false" customHeight="true" outlineLevel="0" collapsed="false">
      <c r="A158" s="185" t="s">
        <v>609</v>
      </c>
      <c r="B158" s="185" t="s">
        <v>609</v>
      </c>
      <c r="C158" s="185" t="s">
        <v>561</v>
      </c>
      <c r="D158" s="185"/>
      <c r="E158" s="185"/>
      <c r="F158" s="186" t="s">
        <v>609</v>
      </c>
      <c r="G158" s="187" t="n">
        <v>41614</v>
      </c>
      <c r="H158" s="187"/>
      <c r="I158" s="187"/>
      <c r="J158" s="187"/>
      <c r="K158" s="187"/>
      <c r="L158" s="192" t="s">
        <v>566</v>
      </c>
      <c r="M158" s="187" t="s">
        <v>1067</v>
      </c>
      <c r="N158" s="187" t="s">
        <v>1067</v>
      </c>
      <c r="O158" s="189" t="s">
        <v>1100</v>
      </c>
      <c r="P158" s="189"/>
      <c r="Q158" s="189" t="s">
        <v>1215</v>
      </c>
      <c r="R158" s="189" t="s">
        <v>872</v>
      </c>
      <c r="S158" s="189" t="str">
        <f aca="false">IF('database (3)'!$Q158="Successfull","-","")</f>
        <v/>
      </c>
      <c r="T158" s="189" t="s">
        <v>1104</v>
      </c>
      <c r="U158" s="189"/>
      <c r="V158" s="190"/>
      <c r="W158" s="187"/>
      <c r="X158" s="189"/>
      <c r="Y158" s="189"/>
      <c r="Z158" s="189"/>
      <c r="AA158" s="201"/>
      <c r="AB158" s="201"/>
      <c r="AC158" s="201" t="str">
        <f aca="false">IF('database (3)'!$AB158="No","N/A","")</f>
        <v/>
      </c>
      <c r="AD158" s="201" t="str">
        <f aca="false">IF('database (3)'!$AB158="No","N/A","")</f>
        <v/>
      </c>
      <c r="AE158" s="201" t="str">
        <f aca="false">IF('database (3)'!$AB158="No","N/A","")</f>
        <v/>
      </c>
      <c r="AF158" s="201" t="str">
        <f aca="false">IF('database (3)'!$AB158="No","N/A","")</f>
        <v/>
      </c>
      <c r="AG158" s="201" t="str">
        <f aca="false">IF('database (3)'!$AB158="No","N/A","")</f>
        <v/>
      </c>
      <c r="AH158" s="201"/>
      <c r="AI158" s="201"/>
      <c r="AJ158" s="201"/>
      <c r="AK158" s="201"/>
      <c r="AL158" s="201"/>
      <c r="AM158" s="201"/>
      <c r="AN158" s="187"/>
      <c r="AO158" s="200"/>
      <c r="AP158" s="200"/>
      <c r="AQ158" s="189" t="s">
        <v>1071</v>
      </c>
      <c r="AR158" s="201"/>
      <c r="AS158" s="185"/>
      <c r="AT158" s="185"/>
      <c r="AU158" s="185"/>
      <c r="AV158" s="185"/>
      <c r="AW158" s="185"/>
      <c r="AX158" s="185"/>
      <c r="AY158" s="185"/>
      <c r="AZ158" s="185"/>
      <c r="BA158" s="185"/>
      <c r="BB158" s="185"/>
      <c r="BC158" s="185"/>
      <c r="BD158" s="185"/>
      <c r="BE158" s="185"/>
      <c r="BF158" s="185"/>
      <c r="BG158" s="185"/>
      <c r="BH158" s="185"/>
      <c r="BI158" s="185"/>
      <c r="BJ158" s="185"/>
      <c r="BK158" s="185"/>
      <c r="BL158" s="185"/>
    </row>
    <row r="159" customFormat="false" ht="14.25" hidden="false" customHeight="true" outlineLevel="0" collapsed="false">
      <c r="A159" s="185" t="s">
        <v>612</v>
      </c>
      <c r="B159" s="185" t="s">
        <v>609</v>
      </c>
      <c r="C159" s="185" t="s">
        <v>561</v>
      </c>
      <c r="D159" s="185"/>
      <c r="E159" s="185"/>
      <c r="F159" s="186" t="s">
        <v>612</v>
      </c>
      <c r="G159" s="187" t="n">
        <v>41614</v>
      </c>
      <c r="H159" s="187"/>
      <c r="I159" s="187"/>
      <c r="J159" s="187"/>
      <c r="K159" s="187"/>
      <c r="L159" s="192" t="s">
        <v>566</v>
      </c>
      <c r="M159" s="187" t="s">
        <v>1067</v>
      </c>
      <c r="N159" s="187" t="s">
        <v>1067</v>
      </c>
      <c r="O159" s="189" t="s">
        <v>1123</v>
      </c>
      <c r="P159" s="189"/>
      <c r="Q159" s="189" t="s">
        <v>784</v>
      </c>
      <c r="R159" s="189" t="s">
        <v>614</v>
      </c>
      <c r="S159" s="189" t="str">
        <f aca="false">IF('database (3)'!$Q159="Successfull","-","")</f>
        <v/>
      </c>
      <c r="T159" s="189" t="s">
        <v>933</v>
      </c>
      <c r="U159" s="189"/>
      <c r="V159" s="190"/>
      <c r="W159" s="187"/>
      <c r="X159" s="189"/>
      <c r="Y159" s="189"/>
      <c r="Z159" s="189"/>
      <c r="AA159" s="189"/>
      <c r="AB159" s="189"/>
      <c r="AC159" s="189" t="str">
        <f aca="false">IF('database (3)'!$AB159="No","N/A","")</f>
        <v/>
      </c>
      <c r="AD159" s="189" t="str">
        <f aca="false">IF('database (3)'!$AB159="No","N/A","")</f>
        <v/>
      </c>
      <c r="AE159" s="189" t="str">
        <f aca="false">IF('database (3)'!$AB159="No","N/A","")</f>
        <v/>
      </c>
      <c r="AF159" s="189" t="str">
        <f aca="false">IF('database (3)'!$AB159="No","N/A","")</f>
        <v/>
      </c>
      <c r="AG159" s="189" t="str">
        <f aca="false">IF('database (3)'!$AB159="No","N/A","")</f>
        <v/>
      </c>
      <c r="AH159" s="189"/>
      <c r="AI159" s="189"/>
      <c r="AJ159" s="189"/>
      <c r="AK159" s="189"/>
      <c r="AL159" s="189"/>
      <c r="AM159" s="189"/>
      <c r="AN159" s="187"/>
      <c r="AO159" s="200"/>
      <c r="AP159" s="200"/>
      <c r="AQ159" s="189" t="s">
        <v>1071</v>
      </c>
      <c r="AR159" s="189"/>
      <c r="AS159" s="185"/>
      <c r="AT159" s="185"/>
      <c r="AU159" s="185"/>
      <c r="AV159" s="185"/>
      <c r="AW159" s="185"/>
      <c r="AX159" s="185"/>
      <c r="AY159" s="185"/>
      <c r="AZ159" s="185"/>
      <c r="BA159" s="185"/>
      <c r="BB159" s="185"/>
      <c r="BC159" s="185"/>
      <c r="BD159" s="185"/>
      <c r="BE159" s="185"/>
      <c r="BF159" s="185"/>
      <c r="BG159" s="185"/>
      <c r="BH159" s="185"/>
      <c r="BI159" s="185"/>
      <c r="BJ159" s="185"/>
      <c r="BK159" s="185"/>
      <c r="BL159" s="185"/>
    </row>
    <row r="160" customFormat="false" ht="14.25" hidden="false" customHeight="true" outlineLevel="0" collapsed="false">
      <c r="A160" s="185" t="s">
        <v>621</v>
      </c>
      <c r="B160" s="185" t="s">
        <v>621</v>
      </c>
      <c r="C160" s="185" t="s">
        <v>561</v>
      </c>
      <c r="D160" s="185"/>
      <c r="E160" s="185"/>
      <c r="F160" s="201" t="s">
        <v>1216</v>
      </c>
      <c r="G160" s="187" t="n">
        <v>41935</v>
      </c>
      <c r="H160" s="187"/>
      <c r="I160" s="187"/>
      <c r="J160" s="187"/>
      <c r="K160" s="187"/>
      <c r="L160" s="192" t="s">
        <v>566</v>
      </c>
      <c r="M160" s="187" t="s">
        <v>1067</v>
      </c>
      <c r="N160" s="187" t="s">
        <v>1067</v>
      </c>
      <c r="O160" s="189" t="s">
        <v>1089</v>
      </c>
      <c r="P160" s="189"/>
      <c r="Q160" s="189" t="s">
        <v>784</v>
      </c>
      <c r="R160" s="189"/>
      <c r="S160" s="189" t="str">
        <f aca="false">IF('database (3)'!$Q160="Successfull","-","")</f>
        <v/>
      </c>
      <c r="T160" s="189" t="s">
        <v>1093</v>
      </c>
      <c r="U160" s="189"/>
      <c r="V160" s="190"/>
      <c r="W160" s="187"/>
      <c r="X160" s="189"/>
      <c r="Y160" s="189"/>
      <c r="Z160" s="189"/>
      <c r="AA160" s="189"/>
      <c r="AB160" s="189"/>
      <c r="AC160" s="189" t="str">
        <f aca="false">IF('database (3)'!$AB160="No","N/A","")</f>
        <v/>
      </c>
      <c r="AD160" s="189" t="str">
        <f aca="false">IF('database (3)'!$AB160="No","N/A","")</f>
        <v/>
      </c>
      <c r="AE160" s="189" t="str">
        <f aca="false">IF('database (3)'!$AB160="No","N/A","")</f>
        <v/>
      </c>
      <c r="AF160" s="189" t="str">
        <f aca="false">IF('database (3)'!$AB160="No","N/A","")</f>
        <v/>
      </c>
      <c r="AG160" s="189" t="str">
        <f aca="false">IF('database (3)'!$AB160="No","N/A","")</f>
        <v/>
      </c>
      <c r="AH160" s="189"/>
      <c r="AI160" s="189"/>
      <c r="AJ160" s="189"/>
      <c r="AK160" s="189"/>
      <c r="AL160" s="189"/>
      <c r="AM160" s="189"/>
      <c r="AN160" s="187"/>
      <c r="AO160" s="200"/>
      <c r="AP160" s="200"/>
      <c r="AQ160" s="189" t="s">
        <v>1071</v>
      </c>
      <c r="AR160" s="189"/>
      <c r="AS160" s="185"/>
      <c r="AT160" s="185"/>
      <c r="AU160" s="185"/>
      <c r="AV160" s="185"/>
      <c r="AW160" s="185"/>
      <c r="AX160" s="185"/>
      <c r="AY160" s="185"/>
      <c r="AZ160" s="185"/>
      <c r="BA160" s="185"/>
      <c r="BB160" s="185"/>
      <c r="BC160" s="185"/>
      <c r="BD160" s="185"/>
      <c r="BE160" s="185"/>
      <c r="BF160" s="185"/>
      <c r="BG160" s="185"/>
      <c r="BH160" s="185"/>
      <c r="BI160" s="185"/>
      <c r="BJ160" s="185"/>
      <c r="BK160" s="185"/>
      <c r="BL160" s="185"/>
    </row>
    <row r="161" customFormat="false" ht="14.25" hidden="false" customHeight="true" outlineLevel="0" collapsed="false">
      <c r="A161" s="185" t="s">
        <v>1217</v>
      </c>
      <c r="B161" s="185" t="s">
        <v>621</v>
      </c>
      <c r="C161" s="185" t="s">
        <v>561</v>
      </c>
      <c r="D161" s="185"/>
      <c r="E161" s="185"/>
      <c r="F161" s="185" t="s">
        <v>46</v>
      </c>
      <c r="G161" s="187" t="n">
        <v>41935</v>
      </c>
      <c r="H161" s="187"/>
      <c r="I161" s="187"/>
      <c r="J161" s="187"/>
      <c r="K161" s="187"/>
      <c r="L161" s="192" t="s">
        <v>566</v>
      </c>
      <c r="M161" s="187" t="s">
        <v>1218</v>
      </c>
      <c r="N161" s="187" t="s">
        <v>1218</v>
      </c>
      <c r="O161" s="189"/>
      <c r="P161" s="189"/>
      <c r="Q161" s="189"/>
      <c r="R161" s="189"/>
      <c r="S161" s="189" t="str">
        <f aca="false">IF('database (3)'!$Q161="Successfull","-","")</f>
        <v/>
      </c>
      <c r="T161" s="189"/>
      <c r="U161" s="189"/>
      <c r="V161" s="190"/>
      <c r="W161" s="187"/>
      <c r="X161" s="189"/>
      <c r="Y161" s="189"/>
      <c r="Z161" s="189"/>
      <c r="AA161" s="189"/>
      <c r="AB161" s="189"/>
      <c r="AC161" s="189" t="str">
        <f aca="false">IF('database (3)'!$AB161="No","N/A","")</f>
        <v/>
      </c>
      <c r="AD161" s="189" t="str">
        <f aca="false">IF('database (3)'!$AB161="No","N/A","")</f>
        <v/>
      </c>
      <c r="AE161" s="189" t="str">
        <f aca="false">IF('database (3)'!$AB161="No","N/A","")</f>
        <v/>
      </c>
      <c r="AF161" s="189" t="str">
        <f aca="false">IF('database (3)'!$AB161="No","N/A","")</f>
        <v/>
      </c>
      <c r="AG161" s="189" t="str">
        <f aca="false">IF('database (3)'!$AB161="No","N/A","")</f>
        <v/>
      </c>
      <c r="AH161" s="189"/>
      <c r="AI161" s="189"/>
      <c r="AJ161" s="189"/>
      <c r="AK161" s="189"/>
      <c r="AL161" s="189"/>
      <c r="AM161" s="189"/>
      <c r="AN161" s="187"/>
      <c r="AO161" s="200"/>
      <c r="AP161" s="200"/>
      <c r="AQ161" s="189" t="s">
        <v>1071</v>
      </c>
      <c r="AR161" s="189"/>
      <c r="AS161" s="185"/>
      <c r="AT161" s="185"/>
      <c r="AU161" s="185"/>
      <c r="AV161" s="185"/>
      <c r="AW161" s="185"/>
      <c r="AX161" s="185"/>
      <c r="AY161" s="185"/>
      <c r="AZ161" s="185"/>
      <c r="BA161" s="185"/>
      <c r="BB161" s="185"/>
      <c r="BC161" s="185"/>
      <c r="BD161" s="185"/>
      <c r="BE161" s="185"/>
      <c r="BF161" s="185"/>
      <c r="BG161" s="185"/>
      <c r="BH161" s="185"/>
      <c r="BI161" s="185"/>
      <c r="BJ161" s="185"/>
      <c r="BK161" s="185"/>
      <c r="BL161" s="185"/>
    </row>
    <row r="162" customFormat="false" ht="14.25" hidden="false" customHeight="true" outlineLevel="0" collapsed="false">
      <c r="A162" s="185" t="s">
        <v>1219</v>
      </c>
      <c r="B162" s="185" t="s">
        <v>1219</v>
      </c>
      <c r="C162" s="185" t="s">
        <v>1220</v>
      </c>
      <c r="D162" s="185"/>
      <c r="E162" s="185"/>
      <c r="F162" s="185" t="s">
        <v>46</v>
      </c>
      <c r="G162" s="187" t="n">
        <v>43208</v>
      </c>
      <c r="H162" s="187"/>
      <c r="I162" s="187"/>
      <c r="J162" s="187"/>
      <c r="K162" s="187"/>
      <c r="L162" s="192" t="s">
        <v>51</v>
      </c>
      <c r="M162" s="187" t="s">
        <v>1067</v>
      </c>
      <c r="N162" s="187" t="s">
        <v>1067</v>
      </c>
      <c r="O162" s="189"/>
      <c r="P162" s="189"/>
      <c r="Q162" s="189"/>
      <c r="R162" s="189"/>
      <c r="S162" s="189" t="str">
        <f aca="false">IF('database (3)'!$Q162="Successfull","-","")</f>
        <v/>
      </c>
      <c r="T162" s="189"/>
      <c r="U162" s="189"/>
      <c r="V162" s="190"/>
      <c r="W162" s="187"/>
      <c r="X162" s="189"/>
      <c r="Y162" s="189"/>
      <c r="Z162" s="189"/>
      <c r="AA162" s="189"/>
      <c r="AB162" s="189"/>
      <c r="AC162" s="189" t="str">
        <f aca="false">IF('database (3)'!$AB162="No","N/A","")</f>
        <v/>
      </c>
      <c r="AD162" s="189" t="str">
        <f aca="false">IF('database (3)'!$AB162="No","N/A","")</f>
        <v/>
      </c>
      <c r="AE162" s="189" t="str">
        <f aca="false">IF('database (3)'!$AB162="No","N/A","")</f>
        <v/>
      </c>
      <c r="AF162" s="189" t="str">
        <f aca="false">IF('database (3)'!$AB162="No","N/A","")</f>
        <v/>
      </c>
      <c r="AG162" s="189" t="str">
        <f aca="false">IF('database (3)'!$AB162="No","N/A","")</f>
        <v/>
      </c>
      <c r="AH162" s="189"/>
      <c r="AI162" s="189"/>
      <c r="AJ162" s="189"/>
      <c r="AK162" s="189"/>
      <c r="AL162" s="189"/>
      <c r="AM162" s="189"/>
      <c r="AN162" s="187"/>
      <c r="AO162" s="200"/>
      <c r="AP162" s="200"/>
      <c r="AQ162" s="189" t="s">
        <v>1071</v>
      </c>
      <c r="AR162" s="189"/>
      <c r="AS162" s="185"/>
      <c r="AT162" s="185"/>
      <c r="AU162" s="185"/>
      <c r="AV162" s="185"/>
      <c r="AW162" s="185"/>
      <c r="AX162" s="185"/>
      <c r="AY162" s="185"/>
      <c r="AZ162" s="185"/>
      <c r="BA162" s="185"/>
      <c r="BB162" s="185"/>
      <c r="BC162" s="185"/>
      <c r="BD162" s="185"/>
      <c r="BE162" s="185"/>
      <c r="BF162" s="185"/>
      <c r="BG162" s="185"/>
      <c r="BH162" s="185"/>
      <c r="BI162" s="185"/>
      <c r="BJ162" s="185"/>
      <c r="BK162" s="185"/>
      <c r="BL162" s="185"/>
    </row>
    <row r="163" customFormat="false" ht="14.25" hidden="false" customHeight="true" outlineLevel="0" collapsed="false">
      <c r="A163" s="185" t="s">
        <v>639</v>
      </c>
      <c r="B163" s="185" t="s">
        <v>639</v>
      </c>
      <c r="C163" s="185" t="s">
        <v>561</v>
      </c>
      <c r="D163" s="185"/>
      <c r="E163" s="185"/>
      <c r="F163" s="201" t="s">
        <v>639</v>
      </c>
      <c r="G163" s="187" t="n">
        <v>43240</v>
      </c>
      <c r="H163" s="187"/>
      <c r="I163" s="187"/>
      <c r="J163" s="187"/>
      <c r="K163" s="187"/>
      <c r="L163" s="192" t="s">
        <v>566</v>
      </c>
      <c r="M163" s="187" t="s">
        <v>1208</v>
      </c>
      <c r="N163" s="187" t="s">
        <v>1221</v>
      </c>
      <c r="O163" s="189" t="s">
        <v>1068</v>
      </c>
      <c r="P163" s="189"/>
      <c r="Q163" s="189" t="s">
        <v>865</v>
      </c>
      <c r="R163" s="189" t="s">
        <v>1222</v>
      </c>
      <c r="S163" s="189" t="str">
        <f aca="false">IF('database (3)'!$Q163="Successfull","-","")</f>
        <v/>
      </c>
      <c r="T163" s="189" t="s">
        <v>1069</v>
      </c>
      <c r="U163" s="189"/>
      <c r="V163" s="190"/>
      <c r="W163" s="187"/>
      <c r="X163" s="189" t="s">
        <v>878</v>
      </c>
      <c r="Y163" s="189"/>
      <c r="Z163" s="189"/>
      <c r="AA163" s="189"/>
      <c r="AB163" s="189"/>
      <c r="AC163" s="189" t="str">
        <f aca="false">IF('database (3)'!$AB163="No","N/A","")</f>
        <v/>
      </c>
      <c r="AD163" s="189" t="str">
        <f aca="false">IF('database (3)'!$AB163="No","N/A","")</f>
        <v/>
      </c>
      <c r="AE163" s="189" t="str">
        <f aca="false">IF('database (3)'!$AB163="No","N/A","")</f>
        <v/>
      </c>
      <c r="AF163" s="189" t="str">
        <f aca="false">IF('database (3)'!$AB163="No","N/A","")</f>
        <v/>
      </c>
      <c r="AG163" s="189" t="str">
        <f aca="false">IF('database (3)'!$AB163="No","N/A","")</f>
        <v/>
      </c>
      <c r="AH163" s="189"/>
      <c r="AI163" s="189"/>
      <c r="AJ163" s="189"/>
      <c r="AK163" s="189"/>
      <c r="AL163" s="189"/>
      <c r="AM163" s="189"/>
      <c r="AN163" s="187"/>
      <c r="AO163" s="200"/>
      <c r="AP163" s="200"/>
      <c r="AQ163" s="189" t="s">
        <v>1071</v>
      </c>
      <c r="AR163" s="189"/>
      <c r="AS163" s="185"/>
      <c r="AT163" s="185"/>
      <c r="AU163" s="185"/>
      <c r="AV163" s="185"/>
      <c r="AW163" s="185"/>
      <c r="AX163" s="185"/>
      <c r="AY163" s="185"/>
      <c r="AZ163" s="185"/>
      <c r="BA163" s="185"/>
      <c r="BB163" s="185"/>
      <c r="BC163" s="185"/>
      <c r="BD163" s="185"/>
      <c r="BE163" s="185"/>
      <c r="BF163" s="185"/>
      <c r="BG163" s="185"/>
      <c r="BH163" s="185"/>
      <c r="BI163" s="185"/>
      <c r="BJ163" s="185"/>
      <c r="BK163" s="185"/>
      <c r="BL163" s="185"/>
    </row>
    <row r="164" customFormat="false" ht="14.25" hidden="false" customHeight="true" outlineLevel="0" collapsed="false">
      <c r="A164" s="185" t="s">
        <v>1223</v>
      </c>
      <c r="B164" s="185" t="s">
        <v>639</v>
      </c>
      <c r="C164" s="185" t="s">
        <v>561</v>
      </c>
      <c r="D164" s="185"/>
      <c r="E164" s="185"/>
      <c r="F164" s="185" t="s">
        <v>46</v>
      </c>
      <c r="G164" s="187" t="n">
        <v>43240</v>
      </c>
      <c r="H164" s="187"/>
      <c r="I164" s="187"/>
      <c r="J164" s="187"/>
      <c r="K164" s="187"/>
      <c r="L164" s="192" t="s">
        <v>566</v>
      </c>
      <c r="M164" s="187" t="s">
        <v>1067</v>
      </c>
      <c r="N164" s="187" t="s">
        <v>1067</v>
      </c>
      <c r="O164" s="189"/>
      <c r="P164" s="189"/>
      <c r="Q164" s="189"/>
      <c r="R164" s="189"/>
      <c r="S164" s="189" t="str">
        <f aca="false">IF('database (3)'!$Q164="Successfull","-","")</f>
        <v/>
      </c>
      <c r="T164" s="189"/>
      <c r="U164" s="189"/>
      <c r="V164" s="190"/>
      <c r="W164" s="187"/>
      <c r="X164" s="189"/>
      <c r="Y164" s="189"/>
      <c r="Z164" s="189"/>
      <c r="AA164" s="189"/>
      <c r="AB164" s="189"/>
      <c r="AC164" s="189" t="str">
        <f aca="false">IF('database (3)'!$AB164="No","N/A","")</f>
        <v/>
      </c>
      <c r="AD164" s="189" t="str">
        <f aca="false">IF('database (3)'!$AB164="No","N/A","")</f>
        <v/>
      </c>
      <c r="AE164" s="189" t="str">
        <f aca="false">IF('database (3)'!$AB164="No","N/A","")</f>
        <v/>
      </c>
      <c r="AF164" s="189" t="str">
        <f aca="false">IF('database (3)'!$AB164="No","N/A","")</f>
        <v/>
      </c>
      <c r="AG164" s="189" t="str">
        <f aca="false">IF('database (3)'!$AB164="No","N/A","")</f>
        <v/>
      </c>
      <c r="AH164" s="189"/>
      <c r="AI164" s="189"/>
      <c r="AJ164" s="189"/>
      <c r="AK164" s="189"/>
      <c r="AL164" s="189"/>
      <c r="AM164" s="189"/>
      <c r="AN164" s="187"/>
      <c r="AO164" s="200"/>
      <c r="AP164" s="200"/>
      <c r="AQ164" s="189" t="s">
        <v>1071</v>
      </c>
      <c r="AR164" s="189"/>
      <c r="AS164" s="185"/>
      <c r="AT164" s="185"/>
      <c r="AU164" s="185"/>
      <c r="AV164" s="185"/>
      <c r="AW164" s="185"/>
      <c r="AX164" s="185"/>
      <c r="AY164" s="185"/>
      <c r="AZ164" s="185"/>
      <c r="BA164" s="185"/>
      <c r="BB164" s="185"/>
      <c r="BC164" s="185"/>
      <c r="BD164" s="185"/>
      <c r="BE164" s="185"/>
      <c r="BF164" s="185"/>
      <c r="BG164" s="185"/>
      <c r="BH164" s="185"/>
      <c r="BI164" s="185"/>
      <c r="BJ164" s="185"/>
      <c r="BK164" s="185"/>
      <c r="BL164" s="185"/>
    </row>
    <row r="165" customFormat="false" ht="14.25" hidden="false" customHeight="true" outlineLevel="0" collapsed="false">
      <c r="A165" s="185" t="s">
        <v>1224</v>
      </c>
      <c r="B165" s="185" t="s">
        <v>639</v>
      </c>
      <c r="C165" s="185" t="s">
        <v>561</v>
      </c>
      <c r="D165" s="185"/>
      <c r="E165" s="185"/>
      <c r="F165" s="185" t="s">
        <v>46</v>
      </c>
      <c r="G165" s="187" t="n">
        <v>43240</v>
      </c>
      <c r="H165" s="187"/>
      <c r="I165" s="187"/>
      <c r="J165" s="187"/>
      <c r="K165" s="187"/>
      <c r="L165" s="192" t="s">
        <v>566</v>
      </c>
      <c r="M165" s="187" t="s">
        <v>1067</v>
      </c>
      <c r="N165" s="187" t="s">
        <v>1067</v>
      </c>
      <c r="O165" s="189"/>
      <c r="P165" s="189"/>
      <c r="Q165" s="189"/>
      <c r="R165" s="189"/>
      <c r="S165" s="189" t="str">
        <f aca="false">IF('database (3)'!$Q165="Successfull","-","")</f>
        <v/>
      </c>
      <c r="T165" s="189"/>
      <c r="U165" s="189"/>
      <c r="V165" s="190"/>
      <c r="W165" s="187"/>
      <c r="X165" s="189"/>
      <c r="Y165" s="189"/>
      <c r="Z165" s="189"/>
      <c r="AA165" s="189"/>
      <c r="AB165" s="189"/>
      <c r="AC165" s="189" t="str">
        <f aca="false">IF('database (3)'!$AB165="No","N/A","")</f>
        <v/>
      </c>
      <c r="AD165" s="189" t="str">
        <f aca="false">IF('database (3)'!$AB165="No","N/A","")</f>
        <v/>
      </c>
      <c r="AE165" s="189" t="str">
        <f aca="false">IF('database (3)'!$AB165="No","N/A","")</f>
        <v/>
      </c>
      <c r="AF165" s="189" t="str">
        <f aca="false">IF('database (3)'!$AB165="No","N/A","")</f>
        <v/>
      </c>
      <c r="AG165" s="189" t="str">
        <f aca="false">IF('database (3)'!$AB165="No","N/A","")</f>
        <v/>
      </c>
      <c r="AH165" s="189"/>
      <c r="AI165" s="189"/>
      <c r="AJ165" s="189"/>
      <c r="AK165" s="189"/>
      <c r="AL165" s="189"/>
      <c r="AM165" s="189"/>
      <c r="AN165" s="187"/>
      <c r="AO165" s="200"/>
      <c r="AP165" s="200"/>
      <c r="AQ165" s="189" t="s">
        <v>1071</v>
      </c>
      <c r="AR165" s="189"/>
      <c r="AS165" s="185"/>
      <c r="AT165" s="185"/>
      <c r="AU165" s="185"/>
      <c r="AV165" s="185"/>
      <c r="AW165" s="185"/>
      <c r="AX165" s="185"/>
      <c r="AY165" s="185"/>
      <c r="AZ165" s="185"/>
      <c r="BA165" s="185"/>
      <c r="BB165" s="185"/>
      <c r="BC165" s="185"/>
      <c r="BD165" s="185"/>
      <c r="BE165" s="185"/>
      <c r="BF165" s="185"/>
      <c r="BG165" s="185"/>
      <c r="BH165" s="185"/>
      <c r="BI165" s="185"/>
      <c r="BJ165" s="185"/>
      <c r="BK165" s="185"/>
      <c r="BL165" s="185"/>
    </row>
    <row r="166" customFormat="false" ht="14.25" hidden="false" customHeight="true" outlineLevel="0" collapsed="false">
      <c r="A166" s="185" t="s">
        <v>654</v>
      </c>
      <c r="B166" s="185" t="s">
        <v>654</v>
      </c>
      <c r="C166" s="185" t="s">
        <v>561</v>
      </c>
      <c r="D166" s="185"/>
      <c r="E166" s="185"/>
      <c r="F166" s="186" t="s">
        <v>1225</v>
      </c>
      <c r="G166" s="187" t="n">
        <v>43441</v>
      </c>
      <c r="H166" s="187"/>
      <c r="I166" s="187"/>
      <c r="J166" s="187"/>
      <c r="K166" s="187"/>
      <c r="L166" s="192" t="s">
        <v>566</v>
      </c>
      <c r="M166" s="187" t="s">
        <v>1067</v>
      </c>
      <c r="N166" s="187" t="s">
        <v>1067</v>
      </c>
      <c r="O166" s="189" t="s">
        <v>1100</v>
      </c>
      <c r="P166" s="189"/>
      <c r="Q166" s="189" t="s">
        <v>784</v>
      </c>
      <c r="R166" s="189" t="s">
        <v>656</v>
      </c>
      <c r="S166" s="189" t="str">
        <f aca="false">IF('database (3)'!$Q166="Successfull","-","")</f>
        <v/>
      </c>
      <c r="T166" s="189" t="s">
        <v>1226</v>
      </c>
      <c r="U166" s="189"/>
      <c r="V166" s="190"/>
      <c r="W166" s="187"/>
      <c r="X166" s="189"/>
      <c r="Y166" s="189"/>
      <c r="Z166" s="189"/>
      <c r="AA166" s="189"/>
      <c r="AB166" s="189"/>
      <c r="AC166" s="189" t="str">
        <f aca="false">IF('database (3)'!$AB166="No","N/A","")</f>
        <v/>
      </c>
      <c r="AD166" s="189" t="str">
        <f aca="false">IF('database (3)'!$AB166="No","N/A","")</f>
        <v/>
      </c>
      <c r="AE166" s="189" t="str">
        <f aca="false">IF('database (3)'!$AB166="No","N/A","")</f>
        <v/>
      </c>
      <c r="AF166" s="189" t="str">
        <f aca="false">IF('database (3)'!$AB166="No","N/A","")</f>
        <v/>
      </c>
      <c r="AG166" s="189" t="str">
        <f aca="false">IF('database (3)'!$AB166="No","N/A","")</f>
        <v/>
      </c>
      <c r="AH166" s="189"/>
      <c r="AI166" s="189"/>
      <c r="AJ166" s="189"/>
      <c r="AK166" s="189"/>
      <c r="AL166" s="189"/>
      <c r="AM166" s="189"/>
      <c r="AN166" s="187"/>
      <c r="AO166" s="200"/>
      <c r="AP166" s="200"/>
      <c r="AQ166" s="189" t="s">
        <v>1071</v>
      </c>
      <c r="AR166" s="189"/>
      <c r="AS166" s="185"/>
      <c r="AT166" s="185"/>
      <c r="AU166" s="185"/>
      <c r="AV166" s="185"/>
      <c r="AW166" s="185"/>
      <c r="AX166" s="185"/>
      <c r="AY166" s="185"/>
      <c r="AZ166" s="185"/>
      <c r="BA166" s="185"/>
      <c r="BB166" s="185"/>
      <c r="BC166" s="185"/>
      <c r="BD166" s="185"/>
      <c r="BE166" s="185"/>
      <c r="BF166" s="185"/>
      <c r="BG166" s="185"/>
      <c r="BH166" s="185"/>
      <c r="BI166" s="185"/>
      <c r="BJ166" s="185"/>
      <c r="BK166" s="185"/>
      <c r="BL166" s="185"/>
    </row>
    <row r="167" customFormat="false" ht="14.25" hidden="false" customHeight="true" outlineLevel="0" collapsed="false">
      <c r="A167" s="185" t="s">
        <v>1227</v>
      </c>
      <c r="B167" s="185" t="s">
        <v>654</v>
      </c>
      <c r="C167" s="185" t="s">
        <v>561</v>
      </c>
      <c r="D167" s="185"/>
      <c r="E167" s="185"/>
      <c r="F167" s="185" t="s">
        <v>46</v>
      </c>
      <c r="G167" s="187" t="n">
        <v>43441</v>
      </c>
      <c r="H167" s="187"/>
      <c r="I167" s="187"/>
      <c r="J167" s="187"/>
      <c r="K167" s="187"/>
      <c r="L167" s="192" t="s">
        <v>566</v>
      </c>
      <c r="M167" s="187" t="s">
        <v>1067</v>
      </c>
      <c r="N167" s="187" t="s">
        <v>1067</v>
      </c>
      <c r="O167" s="189" t="s">
        <v>1123</v>
      </c>
      <c r="P167" s="189"/>
      <c r="Q167" s="189"/>
      <c r="R167" s="189"/>
      <c r="S167" s="189" t="str">
        <f aca="false">IF('database (3)'!$Q167="Successfull","-","")</f>
        <v/>
      </c>
      <c r="T167" s="189"/>
      <c r="U167" s="189"/>
      <c r="V167" s="190"/>
      <c r="W167" s="187"/>
      <c r="X167" s="189"/>
      <c r="Y167" s="189"/>
      <c r="Z167" s="189"/>
      <c r="AA167" s="189"/>
      <c r="AB167" s="189"/>
      <c r="AC167" s="189" t="str">
        <f aca="false">IF('database (3)'!$AB167="No","N/A","")</f>
        <v/>
      </c>
      <c r="AD167" s="189" t="str">
        <f aca="false">IF('database (3)'!$AB167="No","N/A","")</f>
        <v/>
      </c>
      <c r="AE167" s="189" t="str">
        <f aca="false">IF('database (3)'!$AB167="No","N/A","")</f>
        <v/>
      </c>
      <c r="AF167" s="189" t="str">
        <f aca="false">IF('database (3)'!$AB167="No","N/A","")</f>
        <v/>
      </c>
      <c r="AG167" s="189" t="str">
        <f aca="false">IF('database (3)'!$AB167="No","N/A","")</f>
        <v/>
      </c>
      <c r="AH167" s="189"/>
      <c r="AI167" s="189"/>
      <c r="AJ167" s="189"/>
      <c r="AK167" s="189"/>
      <c r="AL167" s="189"/>
      <c r="AM167" s="189"/>
      <c r="AN167" s="187"/>
      <c r="AO167" s="200"/>
      <c r="AP167" s="200"/>
      <c r="AQ167" s="189" t="s">
        <v>1071</v>
      </c>
      <c r="AR167" s="189"/>
      <c r="AS167" s="185"/>
      <c r="AT167" s="185"/>
      <c r="AU167" s="185"/>
      <c r="AV167" s="185"/>
      <c r="AW167" s="185"/>
      <c r="AX167" s="185"/>
      <c r="AY167" s="185"/>
      <c r="AZ167" s="185"/>
      <c r="BA167" s="185"/>
      <c r="BB167" s="185"/>
      <c r="BC167" s="185"/>
      <c r="BD167" s="185"/>
      <c r="BE167" s="185"/>
      <c r="BF167" s="185"/>
      <c r="BG167" s="185"/>
      <c r="BH167" s="185"/>
      <c r="BI167" s="185"/>
      <c r="BJ167" s="185"/>
      <c r="BK167" s="185"/>
      <c r="BL167" s="185"/>
    </row>
    <row r="168" customFormat="false" ht="14.25" hidden="false" customHeight="true" outlineLevel="0" collapsed="false">
      <c r="A168" s="185" t="s">
        <v>662</v>
      </c>
      <c r="B168" s="185" t="s">
        <v>662</v>
      </c>
      <c r="C168" s="185" t="s">
        <v>662</v>
      </c>
      <c r="D168" s="185"/>
      <c r="E168" s="185"/>
      <c r="F168" s="186" t="s">
        <v>662</v>
      </c>
      <c r="G168" s="187" t="n">
        <v>43518</v>
      </c>
      <c r="H168" s="187"/>
      <c r="I168" s="187"/>
      <c r="J168" s="187"/>
      <c r="K168" s="187"/>
      <c r="L168" s="192" t="s">
        <v>666</v>
      </c>
      <c r="M168" s="187" t="s">
        <v>1067</v>
      </c>
      <c r="N168" s="187" t="s">
        <v>1067</v>
      </c>
      <c r="O168" s="189" t="s">
        <v>1100</v>
      </c>
      <c r="P168" s="189"/>
      <c r="Q168" s="189" t="s">
        <v>774</v>
      </c>
      <c r="R168" s="189" t="s">
        <v>667</v>
      </c>
      <c r="S168" s="189" t="str">
        <f aca="false">IF('database (3)'!$Q168="Successfull","-","")</f>
        <v/>
      </c>
      <c r="T168" s="189" t="s">
        <v>1104</v>
      </c>
      <c r="U168" s="189"/>
      <c r="V168" s="190"/>
      <c r="W168" s="187"/>
      <c r="X168" s="189"/>
      <c r="Y168" s="189"/>
      <c r="Z168" s="189"/>
      <c r="AA168" s="189"/>
      <c r="AB168" s="189"/>
      <c r="AC168" s="189" t="str">
        <f aca="false">IF('database (3)'!$AB168="No","N/A","")</f>
        <v/>
      </c>
      <c r="AD168" s="189" t="str">
        <f aca="false">IF('database (3)'!$AB168="No","N/A","")</f>
        <v/>
      </c>
      <c r="AE168" s="189" t="str">
        <f aca="false">IF('database (3)'!$AB168="No","N/A","")</f>
        <v/>
      </c>
      <c r="AF168" s="189" t="str">
        <f aca="false">IF('database (3)'!$AB168="No","N/A","")</f>
        <v/>
      </c>
      <c r="AG168" s="189" t="str">
        <f aca="false">IF('database (3)'!$AB168="No","N/A","")</f>
        <v/>
      </c>
      <c r="AH168" s="189"/>
      <c r="AI168" s="189"/>
      <c r="AJ168" s="189"/>
      <c r="AK168" s="189"/>
      <c r="AL168" s="189"/>
      <c r="AM168" s="189"/>
      <c r="AN168" s="187"/>
      <c r="AO168" s="200"/>
      <c r="AP168" s="200"/>
      <c r="AQ168" s="189" t="s">
        <v>1071</v>
      </c>
      <c r="AR168" s="189"/>
      <c r="AS168" s="185"/>
      <c r="AT168" s="185"/>
      <c r="AU168" s="185"/>
      <c r="AV168" s="185"/>
      <c r="AW168" s="185"/>
      <c r="AX168" s="185"/>
      <c r="AY168" s="185"/>
      <c r="AZ168" s="185"/>
      <c r="BA168" s="185"/>
      <c r="BB168" s="185"/>
      <c r="BC168" s="185"/>
      <c r="BD168" s="185"/>
      <c r="BE168" s="185"/>
      <c r="BF168" s="185"/>
      <c r="BG168" s="185"/>
      <c r="BH168" s="185"/>
      <c r="BI168" s="185"/>
      <c r="BJ168" s="185"/>
      <c r="BK168" s="185"/>
      <c r="BL168" s="185"/>
    </row>
    <row r="169" customFormat="false" ht="14.25" hidden="false" customHeight="true" outlineLevel="0" collapsed="false">
      <c r="A169" s="185" t="s">
        <v>1228</v>
      </c>
      <c r="B169" s="185" t="s">
        <v>1228</v>
      </c>
      <c r="C169" s="185" t="s">
        <v>571</v>
      </c>
      <c r="D169" s="185"/>
      <c r="E169" s="185"/>
      <c r="F169" s="185" t="s">
        <v>46</v>
      </c>
      <c r="G169" s="192" t="n">
        <v>43668</v>
      </c>
      <c r="H169" s="192"/>
      <c r="I169" s="192"/>
      <c r="J169" s="192"/>
      <c r="K169" s="192"/>
      <c r="L169" s="192" t="s">
        <v>577</v>
      </c>
      <c r="M169" s="192" t="s">
        <v>1067</v>
      </c>
      <c r="N169" s="192" t="s">
        <v>1067</v>
      </c>
      <c r="O169" s="185" t="s">
        <v>1068</v>
      </c>
      <c r="P169" s="185"/>
      <c r="Q169" s="185" t="s">
        <v>784</v>
      </c>
      <c r="R169" s="185"/>
      <c r="S169" s="185" t="str">
        <f aca="false">IF('database (3)'!$Q169="Successfull","-","")</f>
        <v/>
      </c>
      <c r="T169" s="185"/>
      <c r="U169" s="185"/>
      <c r="V169" s="191"/>
      <c r="W169" s="192"/>
      <c r="X169" s="185"/>
      <c r="Y169" s="185"/>
      <c r="Z169" s="185"/>
      <c r="AA169" s="185"/>
      <c r="AB169" s="185"/>
      <c r="AC169" s="185" t="str">
        <f aca="false">IF('database (3)'!$AB169="No","N/A","")</f>
        <v/>
      </c>
      <c r="AD169" s="185" t="str">
        <f aca="false">IF('database (3)'!$AB169="No","N/A","")</f>
        <v/>
      </c>
      <c r="AE169" s="185" t="str">
        <f aca="false">IF('database (3)'!$AB169="No","N/A","")</f>
        <v/>
      </c>
      <c r="AF169" s="185" t="str">
        <f aca="false">IF('database (3)'!$AB169="No","N/A","")</f>
        <v/>
      </c>
      <c r="AG169" s="185" t="str">
        <f aca="false">IF('database (3)'!$AB169="No","N/A","")</f>
        <v/>
      </c>
      <c r="AH169" s="185"/>
      <c r="AI169" s="185"/>
      <c r="AJ169" s="185"/>
      <c r="AK169" s="185"/>
      <c r="AL169" s="185"/>
      <c r="AM169" s="185"/>
      <c r="AN169" s="192"/>
      <c r="AO169" s="199"/>
      <c r="AP169" s="199"/>
      <c r="AQ169" s="189" t="s">
        <v>1071</v>
      </c>
      <c r="AR169" s="185"/>
      <c r="AS169" s="185"/>
      <c r="AT169" s="185"/>
      <c r="AU169" s="185"/>
      <c r="AV169" s="185"/>
      <c r="AW169" s="185"/>
      <c r="AX169" s="185"/>
      <c r="AY169" s="185"/>
      <c r="AZ169" s="185"/>
      <c r="BA169" s="185"/>
      <c r="BB169" s="185"/>
      <c r="BC169" s="185"/>
      <c r="BD169" s="185"/>
      <c r="BE169" s="185"/>
      <c r="BF169" s="192"/>
      <c r="BG169" s="185"/>
      <c r="BH169" s="185"/>
      <c r="BI169" s="185"/>
      <c r="BJ169" s="185"/>
      <c r="BK169" s="185"/>
      <c r="BL169" s="185"/>
    </row>
    <row r="170" customFormat="false" ht="14.25" hidden="false" customHeight="true" outlineLevel="0" collapsed="false">
      <c r="A170" s="185" t="s">
        <v>1229</v>
      </c>
      <c r="B170" s="185" t="s">
        <v>1228</v>
      </c>
      <c r="C170" s="185" t="s">
        <v>571</v>
      </c>
      <c r="D170" s="185"/>
      <c r="E170" s="185"/>
      <c r="F170" s="185" t="s">
        <v>46</v>
      </c>
      <c r="G170" s="192" t="n">
        <v>43668</v>
      </c>
      <c r="H170" s="192"/>
      <c r="I170" s="192"/>
      <c r="J170" s="192"/>
      <c r="K170" s="192"/>
      <c r="L170" s="192" t="s">
        <v>577</v>
      </c>
      <c r="M170" s="192" t="s">
        <v>1067</v>
      </c>
      <c r="N170" s="192" t="s">
        <v>1067</v>
      </c>
      <c r="O170" s="185" t="s">
        <v>1100</v>
      </c>
      <c r="P170" s="185"/>
      <c r="Q170" s="185" t="s">
        <v>774</v>
      </c>
      <c r="R170" s="185" t="s">
        <v>882</v>
      </c>
      <c r="S170" s="185" t="str">
        <f aca="false">IF('database (3)'!$Q170="Successfull","-","")</f>
        <v/>
      </c>
      <c r="T170" s="185"/>
      <c r="U170" s="185"/>
      <c r="V170" s="191"/>
      <c r="W170" s="192"/>
      <c r="X170" s="185"/>
      <c r="Y170" s="185"/>
      <c r="Z170" s="185"/>
      <c r="AA170" s="185"/>
      <c r="AB170" s="185"/>
      <c r="AC170" s="185" t="str">
        <f aca="false">IF('database (3)'!$AB170="No","N/A","")</f>
        <v/>
      </c>
      <c r="AD170" s="185" t="str">
        <f aca="false">IF('database (3)'!$AB170="No","N/A","")</f>
        <v/>
      </c>
      <c r="AE170" s="185" t="str">
        <f aca="false">IF('database (3)'!$AB170="No","N/A","")</f>
        <v/>
      </c>
      <c r="AF170" s="185" t="str">
        <f aca="false">IF('database (3)'!$AB170="No","N/A","")</f>
        <v/>
      </c>
      <c r="AG170" s="185" t="str">
        <f aca="false">IF('database (3)'!$AB170="No","N/A","")</f>
        <v/>
      </c>
      <c r="AH170" s="185"/>
      <c r="AI170" s="185"/>
      <c r="AJ170" s="185"/>
      <c r="AK170" s="185"/>
      <c r="AL170" s="185"/>
      <c r="AM170" s="185"/>
      <c r="AN170" s="192"/>
      <c r="AO170" s="199"/>
      <c r="AP170" s="199"/>
      <c r="AQ170" s="189" t="s">
        <v>1071</v>
      </c>
      <c r="AR170" s="185"/>
      <c r="AS170" s="185"/>
      <c r="AT170" s="185"/>
      <c r="AU170" s="185"/>
      <c r="AV170" s="185"/>
      <c r="AW170" s="185"/>
      <c r="AX170" s="185"/>
      <c r="AY170" s="185"/>
      <c r="AZ170" s="185"/>
      <c r="BA170" s="185"/>
      <c r="BB170" s="185"/>
      <c r="BC170" s="185"/>
      <c r="BD170" s="185"/>
      <c r="BE170" s="185"/>
      <c r="BF170" s="197"/>
      <c r="BG170" s="185"/>
      <c r="BH170" s="185"/>
      <c r="BI170" s="185"/>
      <c r="BJ170" s="185"/>
      <c r="BK170" s="185"/>
      <c r="BL170" s="185"/>
    </row>
    <row r="171" customFormat="false" ht="14.25" hidden="false" customHeight="true" outlineLevel="0" collapsed="false">
      <c r="A171" s="185" t="s">
        <v>1230</v>
      </c>
      <c r="B171" s="185" t="s">
        <v>1228</v>
      </c>
      <c r="C171" s="185" t="s">
        <v>571</v>
      </c>
      <c r="D171" s="185"/>
      <c r="E171" s="185"/>
      <c r="F171" s="185" t="s">
        <v>46</v>
      </c>
      <c r="G171" s="192" t="n">
        <v>43668</v>
      </c>
      <c r="H171" s="192"/>
      <c r="I171" s="192"/>
      <c r="J171" s="192"/>
      <c r="K171" s="192"/>
      <c r="L171" s="192" t="s">
        <v>577</v>
      </c>
      <c r="M171" s="192" t="s">
        <v>1067</v>
      </c>
      <c r="N171" s="192" t="s">
        <v>1067</v>
      </c>
      <c r="O171" s="185" t="s">
        <v>1123</v>
      </c>
      <c r="P171" s="185"/>
      <c r="Q171" s="185" t="s">
        <v>774</v>
      </c>
      <c r="R171" s="185" t="s">
        <v>883</v>
      </c>
      <c r="S171" s="185" t="str">
        <f aca="false">IF('database (3)'!$Q171="Successfull","-","")</f>
        <v/>
      </c>
      <c r="T171" s="185"/>
      <c r="U171" s="185"/>
      <c r="V171" s="191"/>
      <c r="W171" s="192"/>
      <c r="X171" s="185"/>
      <c r="Y171" s="185"/>
      <c r="Z171" s="185"/>
      <c r="AA171" s="185"/>
      <c r="AB171" s="185"/>
      <c r="AC171" s="185" t="str">
        <f aca="false">IF('database (3)'!$AB171="No","N/A","")</f>
        <v/>
      </c>
      <c r="AD171" s="185" t="str">
        <f aca="false">IF('database (3)'!$AB171="No","N/A","")</f>
        <v/>
      </c>
      <c r="AE171" s="185" t="str">
        <f aca="false">IF('database (3)'!$AB171="No","N/A","")</f>
        <v/>
      </c>
      <c r="AF171" s="185" t="str">
        <f aca="false">IF('database (3)'!$AB171="No","N/A","")</f>
        <v/>
      </c>
      <c r="AG171" s="185" t="str">
        <f aca="false">IF('database (3)'!$AB171="No","N/A","")</f>
        <v/>
      </c>
      <c r="AH171" s="185"/>
      <c r="AI171" s="185"/>
      <c r="AJ171" s="185"/>
      <c r="AK171" s="185"/>
      <c r="AL171" s="185"/>
      <c r="AM171" s="185"/>
      <c r="AN171" s="192"/>
      <c r="AO171" s="199"/>
      <c r="AP171" s="199"/>
      <c r="AQ171" s="189" t="s">
        <v>1071</v>
      </c>
      <c r="AR171" s="185"/>
      <c r="AS171" s="185"/>
      <c r="AT171" s="185"/>
      <c r="AU171" s="185"/>
      <c r="AV171" s="185"/>
      <c r="AW171" s="185"/>
      <c r="AX171" s="185"/>
      <c r="AY171" s="185"/>
      <c r="AZ171" s="185"/>
      <c r="BA171" s="185"/>
      <c r="BB171" s="185"/>
      <c r="BC171" s="185"/>
      <c r="BD171" s="185"/>
      <c r="BE171" s="185"/>
      <c r="BF171" s="197"/>
      <c r="BG171" s="185"/>
      <c r="BH171" s="185"/>
      <c r="BI171" s="185"/>
      <c r="BJ171" s="185"/>
      <c r="BK171" s="185"/>
      <c r="BL171" s="185"/>
    </row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conditionalFormatting sqref="N84">
    <cfRule type="expression" priority="2" aboveAverage="0" equalAverage="0" bottom="0" percent="0" rank="0" text="" dxfId="0">
      <formula>$AQ84="YES"</formula>
    </cfRule>
  </conditionalFormatting>
  <conditionalFormatting sqref="N101">
    <cfRule type="expression" priority="3" aboveAverage="0" equalAverage="0" bottom="0" percent="0" rank="0" text="" dxfId="1">
      <formula>$AQ101="YES"</formula>
    </cfRule>
  </conditionalFormatting>
  <conditionalFormatting sqref="N102:N171">
    <cfRule type="expression" priority="4" aboveAverage="0" equalAverage="0" bottom="0" percent="0" rank="0" text="" dxfId="2">
      <formula>$AQ102="YES"</formula>
    </cfRule>
  </conditionalFormatting>
  <conditionalFormatting sqref="S97:S98">
    <cfRule type="expression" priority="5" aboveAverage="0" equalAverage="0" bottom="0" percent="0" rank="0" text="" dxfId="3">
      <formula>$AQ97="YES"</formula>
    </cfRule>
  </conditionalFormatting>
  <conditionalFormatting sqref="O97:R98 O23:T23 N2:N83 N85:N100 O89:S90 AQ1:BL171 O24:AP88 V23:AP23 T97:AP98 U89:AP90 A1:AP1 O2:AP22 O91:AP96 O99:AP171 A2:M171">
    <cfRule type="expression" priority="6" aboveAverage="0" equalAverage="0" bottom="0" percent="0" rank="0" text="" dxfId="4">
      <formula>$AQ1="YES"</formula>
    </cfRule>
  </conditionalFormatting>
  <conditionalFormatting sqref="A172:AP1000">
    <cfRule type="expression" priority="7" aboveAverage="0" equalAverage="0" bottom="0" percent="0" rank="0" text="" dxfId="5">
      <formula>$AS172="YES"</formula>
    </cfRule>
  </conditionalFormatting>
  <dataValidations count="5">
    <dataValidation allowBlank="true" operator="equal" showDropDown="false" showErrorMessage="true" showInputMessage="false" sqref="M2:N171" type="list">
      <formula1>choices!$E$3:$E$15</formula1>
      <formula2>0</formula2>
    </dataValidation>
    <dataValidation allowBlank="true" operator="equal" showDropDown="false" showErrorMessage="true" showInputMessage="false" sqref="O2:O171" type="list">
      <formula1>choices!$C$4:$C$11</formula1>
      <formula2>0</formula2>
    </dataValidation>
    <dataValidation allowBlank="true" operator="equal" showDropDown="false" showErrorMessage="true" showInputMessage="false" sqref="Q2:Q171" type="list">
      <formula1>choices!$B$3:$B$8</formula1>
      <formula2>0</formula2>
    </dataValidation>
    <dataValidation allowBlank="true" operator="equal" showDropDown="false" showErrorMessage="true" showInputMessage="false" sqref="T2:T88 T91:T171" type="list">
      <formula1>choices!$D$4:$D$16</formula1>
      <formula2>0</formula2>
    </dataValidation>
    <dataValidation allowBlank="true" operator="equal" showDropDown="false" showErrorMessage="true" showInputMessage="false" sqref="AL2:AL171" type="list">
      <formula1>choices!$F$3:$F$10</formula1>
      <formula2>0</formula2>
    </dataValidation>
  </dataValidations>
  <hyperlinks>
    <hyperlink ref="F2" r:id="rId2" display="Pioneer 0"/>
    <hyperlink ref="F3" r:id="rId3" display="Unnamed Luna"/>
    <hyperlink ref="F4" r:id="rId4" display="Pioneer 1"/>
    <hyperlink ref="F5" r:id="rId5" display="Unnamed Luna"/>
    <hyperlink ref="F6" r:id="rId6" display="Pioneer 2"/>
    <hyperlink ref="F7" r:id="rId7" display="Unnamed Luna"/>
    <hyperlink ref="F8" r:id="rId8" display="Pioneer 3"/>
    <hyperlink ref="F9" r:id="rId9" display="Luna 1"/>
    <hyperlink ref="F10" r:id="rId10" display="Pioneer 4"/>
    <hyperlink ref="F11" r:id="rId11" display="Unnamed Luna"/>
    <hyperlink ref="F12" r:id="rId12" display="Luna 2"/>
    <hyperlink ref="F14" r:id="rId13" display="Luna 3"/>
    <hyperlink ref="F15" r:id="rId14" display="Pioneer P-3"/>
    <hyperlink ref="F16" r:id="rId15" display="Unnamed Luna"/>
    <hyperlink ref="F18" r:id="rId16" display="Pioneer P-30"/>
    <hyperlink ref="F19" r:id="rId17" display="Pioneer P-31"/>
    <hyperlink ref="F22" r:id="rId18" display="Ranger 3"/>
    <hyperlink ref="F23" r:id="rId19" display="Ranger 4"/>
    <hyperlink ref="F24" r:id="rId20" display="Ranger 5"/>
    <hyperlink ref="F25" r:id="rId21" display="Unnamed Luna"/>
    <hyperlink ref="F26" r:id="rId22" display="Unnamed Luna"/>
    <hyperlink ref="F27" r:id="rId23" display="Luna 4"/>
    <hyperlink ref="F28" r:id="rId24" display="Ranger 6"/>
    <hyperlink ref="F29" r:id="rId25" display="Unnamed Luna"/>
    <hyperlink ref="F30" r:id="rId26" display="Unnamed Luna"/>
    <hyperlink ref="F31" r:id="rId27" display="Ranger 7"/>
    <hyperlink ref="F32" r:id="rId28" display="Ranger 8"/>
    <hyperlink ref="F33" r:id="rId29" display="Kosmos 60"/>
    <hyperlink ref="F34" r:id="rId30" display="Ranger 9"/>
    <hyperlink ref="F35" r:id="rId31" display="Unnamed Luna"/>
    <hyperlink ref="F36" r:id="rId32" display="Luna 5"/>
    <hyperlink ref="F37" r:id="rId33" display="Luna 6"/>
    <hyperlink ref="F38" r:id="rId34" display="Zond 3"/>
    <hyperlink ref="F39" r:id="rId35" display="Luna 7"/>
    <hyperlink ref="F40" r:id="rId36" display="Luna 8"/>
    <hyperlink ref="F41" r:id="rId37" display="Luna 9"/>
    <hyperlink ref="F42" r:id="rId38" display="Kosmos 111"/>
    <hyperlink ref="F43" r:id="rId39" display="Luna 10"/>
    <hyperlink ref="F45" r:id="rId40" display="Surveyor 1"/>
    <hyperlink ref="F47" r:id="rId41" display="Lunar Orbiter 1"/>
    <hyperlink ref="F48" r:id="rId42" display="Luna 11"/>
    <hyperlink ref="F49" r:id="rId43" display="Surveyor 2"/>
    <hyperlink ref="F50" r:id="rId44" display="Luna 12"/>
    <hyperlink ref="F51" r:id="rId45" display="Lunar Orbiter 2"/>
    <hyperlink ref="F52" r:id="rId46" display="Luna 13"/>
    <hyperlink ref="F53" r:id="rId47" display="Lunar Orbiter 3"/>
    <hyperlink ref="F54" r:id="rId48" display="Surveyor 3"/>
    <hyperlink ref="F55" r:id="rId49" display="Lunar Orbiter 4"/>
    <hyperlink ref="F56" r:id="rId50" display="Surveyor 4"/>
    <hyperlink ref="F58" r:id="rId51" display="Lunar Orbiter 5"/>
    <hyperlink ref="F59" r:id="rId52" display="Surveyor 5"/>
    <hyperlink ref="F61" r:id="rId53" display="Surveyor 6"/>
    <hyperlink ref="F63" r:id="rId54" display="Surveyor 7"/>
    <hyperlink ref="F66" r:id="rId55" display="Luna 14"/>
    <hyperlink ref="F68" r:id="rId56" display="Zond 5"/>
    <hyperlink ref="F69" r:id="rId57" display="Zond 6"/>
    <hyperlink ref="F70" r:id="rId58" display="Apollo 8"/>
    <hyperlink ref="F72" r:id="rId59" display="Unnamed Luna"/>
    <hyperlink ref="F73" r:id="rId60" display="Unnamed Luna"/>
    <hyperlink ref="F77" r:id="rId61" display="Apollo 10"/>
    <hyperlink ref="F78" r:id="rId62" display="Apollo 10"/>
    <hyperlink ref="F80" r:id="rId63" display="Unnamed Luna"/>
    <hyperlink ref="F83" r:id="rId64" display="Luna 15"/>
    <hyperlink ref="F84" r:id="rId65" display="Luna 15"/>
    <hyperlink ref="F85" r:id="rId66" display="Apollo 11"/>
    <hyperlink ref="F86" r:id="rId67" display="Apollo 11"/>
    <hyperlink ref="F87" r:id="rId68" display="Apollo 11"/>
    <hyperlink ref="F88" r:id="rId69" display="Zond 7"/>
    <hyperlink ref="F89" r:id="rId70" display="Kosmos 300"/>
    <hyperlink ref="F90" r:id="rId71" display="Kosmos 305"/>
    <hyperlink ref="F91" r:id="rId72" display="Apollo 12"/>
    <hyperlink ref="F92" r:id="rId73" display="Apollo 12"/>
    <hyperlink ref="F93" r:id="rId74" display="Apollo 12"/>
    <hyperlink ref="F94" r:id="rId75" display="Unnamed Luna"/>
    <hyperlink ref="F95" r:id="rId76" display="Unnamed Luna"/>
    <hyperlink ref="F97" r:id="rId77" display="Apollo 13"/>
    <hyperlink ref="F98" r:id="rId78" display="Apollo 13"/>
    <hyperlink ref="F99" r:id="rId79" display="Apollo 13"/>
    <hyperlink ref="F100" r:id="rId80" display="Luna 16"/>
    <hyperlink ref="F101" r:id="rId81" display="Luna 16"/>
    <hyperlink ref="F102" r:id="rId82" display="Zond 8"/>
    <hyperlink ref="F103" r:id="rId83" display="Luna 17"/>
    <hyperlink ref="F104" r:id="rId84" display="Lunokhod 1"/>
    <hyperlink ref="F105" r:id="rId85" display="Apollo 14"/>
    <hyperlink ref="F106" r:id="rId86" display="Apollo 14"/>
    <hyperlink ref="F107" r:id="rId87" display="Apollo 14"/>
    <hyperlink ref="F108" r:id="rId88" display="Apollo 15"/>
    <hyperlink ref="F109" r:id="rId89" display="Apollo 15"/>
    <hyperlink ref="F110" r:id="rId90" display="Apollo 15"/>
    <hyperlink ref="F111" r:id="rId91" display="PFS-1"/>
    <hyperlink ref="F112" r:id="rId92" display="Luna 18"/>
    <hyperlink ref="F113" r:id="rId93" display="Luna 19"/>
    <hyperlink ref="F114" r:id="rId94" display="Luna 20"/>
    <hyperlink ref="F115" r:id="rId95" display="Apollo 16"/>
    <hyperlink ref="F116" r:id="rId96" display="Apollo 16"/>
    <hyperlink ref="F117" r:id="rId97" display="Apollo 16"/>
    <hyperlink ref="F118" r:id="rId98" display="PFS-2"/>
    <hyperlink ref="F120" r:id="rId99" display="Apollo 17"/>
    <hyperlink ref="F121" r:id="rId100" display="Apollo 17"/>
    <hyperlink ref="F122" r:id="rId101" display="Apollo 17"/>
    <hyperlink ref="F123" r:id="rId102" display="Luna 21"/>
    <hyperlink ref="F124" r:id="rId103" display="Lunokhod 2"/>
    <hyperlink ref="F126" r:id="rId104" display="Mariner 10"/>
    <hyperlink ref="F127" r:id="rId105" display="Luna 22"/>
    <hyperlink ref="F128" r:id="rId106" display="Luna 23"/>
    <hyperlink ref="F129" r:id="rId107" display="Luna 23"/>
    <hyperlink ref="F132" r:id="rId108" display="Luna 24"/>
    <hyperlink ref="F134" r:id="rId109" display="Hiten"/>
    <hyperlink ref="F137" r:id="rId110" display="Clementine"/>
    <hyperlink ref="F140" r:id="rId111" display="Lunar Prospector"/>
    <hyperlink ref="F142" r:id="rId112" display="SMART-1"/>
    <hyperlink ref="F143" r:id="rId113" display="ARTEMIS"/>
    <hyperlink ref="F145" r:id="rId114" display="SELENE (Kaguya)"/>
    <hyperlink ref="F148" r:id="rId115" display="Chang'e 1"/>
    <hyperlink ref="F149" r:id="rId116" display="Chandrayaan-1"/>
    <hyperlink ref="F151" r:id="rId117" display="Lunar Reconnaissance Orbter (LRO)"/>
    <hyperlink ref="F152" r:id="rId118" display="LCROSS"/>
    <hyperlink ref="F154" r:id="rId119" display="Chang'e 2"/>
    <hyperlink ref="F155" r:id="rId120" display="Gravity Recovery and Interior Laboratory (GRAIL)"/>
    <hyperlink ref="F157" r:id="rId121" display="Lunar Atmosphere and Dust Environment Explorer (LADEE)"/>
    <hyperlink ref="F158" r:id="rId122" display="Chang'e 3"/>
    <hyperlink ref="F159" r:id="rId123" display="Yutu"/>
    <hyperlink ref="F166" r:id="rId124" display="Chang'e 4 and Yutu 2"/>
    <hyperlink ref="F168" r:id="rId125" display="Bereshe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126"/>
  <tableParts>
    <tablePart r:id="rId127"/>
  </tableParts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7.6"/>
    <col collapsed="false" customWidth="true" hidden="false" outlineLevel="0" max="3" min="3" style="0" width="14.6"/>
    <col collapsed="false" customWidth="true" hidden="false" outlineLevel="0" max="26" min="4" style="0" width="7.6"/>
    <col collapsed="false" customWidth="true" hidden="false" outlineLevel="0" max="1025" min="27" style="0" width="12.6"/>
  </cols>
  <sheetData>
    <row r="1" customFormat="false" ht="14.4" hidden="false" customHeight="false" outlineLevel="0" collapsed="false">
      <c r="A1" s="162" t="s">
        <v>1231</v>
      </c>
      <c r="B1" s="162" t="s">
        <v>1232</v>
      </c>
      <c r="C1" s="202" t="n">
        <v>24785</v>
      </c>
    </row>
    <row r="2" customFormat="false" ht="14.4" hidden="false" customHeight="false" outlineLevel="0" collapsed="false">
      <c r="A2" s="162" t="s">
        <v>1233</v>
      </c>
      <c r="B2" s="162" t="s">
        <v>1234</v>
      </c>
      <c r="C2" s="202" t="n">
        <v>24859</v>
      </c>
    </row>
    <row r="3" customFormat="false" ht="14.4" hidden="false" customHeight="false" outlineLevel="0" collapsed="false">
      <c r="A3" s="162" t="s">
        <v>1235</v>
      </c>
      <c r="B3" s="162" t="s">
        <v>1236</v>
      </c>
      <c r="C3" s="202" t="n">
        <v>24859</v>
      </c>
    </row>
    <row r="4" customFormat="false" ht="14.4" hidden="false" customHeight="false" outlineLevel="0" collapsed="false">
      <c r="A4" s="162" t="s">
        <v>1237</v>
      </c>
      <c r="B4" s="162" t="s">
        <v>1238</v>
      </c>
      <c r="C4" s="202" t="n">
        <v>24932</v>
      </c>
    </row>
    <row r="5" customFormat="false" ht="14.4" hidden="false" customHeight="false" outlineLevel="0" collapsed="false">
      <c r="A5" s="162" t="s">
        <v>1239</v>
      </c>
      <c r="B5" s="162" t="s">
        <v>1240</v>
      </c>
      <c r="C5" s="202" t="n">
        <v>25122</v>
      </c>
    </row>
    <row r="6" customFormat="false" ht="14.4" hidden="false" customHeight="false" outlineLevel="0" collapsed="false">
      <c r="A6" s="162" t="s">
        <v>294</v>
      </c>
      <c r="B6" s="162" t="s">
        <v>296</v>
      </c>
      <c r="C6" s="202" t="n">
        <v>25193</v>
      </c>
    </row>
    <row r="7" customFormat="false" ht="14.4" hidden="false" customHeight="false" outlineLevel="0" collapsed="false">
      <c r="A7" s="162" t="s">
        <v>1241</v>
      </c>
      <c r="B7" s="162" t="s">
        <v>1242</v>
      </c>
      <c r="C7" s="202" t="n">
        <v>25265</v>
      </c>
    </row>
    <row r="8" customFormat="false" ht="14.4" hidden="false" customHeight="false" outlineLevel="0" collapsed="false">
      <c r="A8" s="162" t="s">
        <v>319</v>
      </c>
      <c r="B8" s="162" t="s">
        <v>320</v>
      </c>
      <c r="C8" s="202" t="n">
        <v>25341</v>
      </c>
    </row>
    <row r="9" customFormat="false" ht="14.4" hidden="false" customHeight="false" outlineLevel="0" collapsed="false">
      <c r="A9" s="162" t="s">
        <v>327</v>
      </c>
      <c r="B9" s="162" t="s">
        <v>328</v>
      </c>
      <c r="C9" s="202" t="n">
        <v>25341</v>
      </c>
    </row>
    <row r="10" customFormat="false" ht="14.4" hidden="false" customHeight="false" outlineLevel="0" collapsed="false">
      <c r="A10" s="162" t="s">
        <v>829</v>
      </c>
      <c r="B10" s="162" t="s">
        <v>344</v>
      </c>
      <c r="C10" s="202" t="n">
        <v>25400</v>
      </c>
    </row>
    <row r="11" customFormat="false" ht="14.4" hidden="false" customHeight="false" outlineLevel="0" collapsed="false">
      <c r="A11" s="162" t="s">
        <v>1243</v>
      </c>
      <c r="B11" s="162" t="s">
        <v>348</v>
      </c>
      <c r="C11" s="202" t="n">
        <v>25400</v>
      </c>
    </row>
    <row r="12" customFormat="false" ht="14.4" hidden="false" customHeight="false" outlineLevel="0" collapsed="false">
      <c r="A12" s="162" t="s">
        <v>351</v>
      </c>
      <c r="B12" s="162" t="s">
        <v>352</v>
      </c>
      <c r="C12" s="202" t="n">
        <v>25400</v>
      </c>
    </row>
    <row r="13" customFormat="false" ht="14.4" hidden="false" customHeight="false" outlineLevel="0" collapsed="false">
      <c r="A13" s="162" t="s">
        <v>832</v>
      </c>
      <c r="B13" s="162" t="s">
        <v>372</v>
      </c>
      <c r="C13" s="202" t="n">
        <v>25521</v>
      </c>
    </row>
    <row r="14" customFormat="false" ht="14.4" hidden="false" customHeight="false" outlineLevel="0" collapsed="false">
      <c r="A14" s="162" t="s">
        <v>1244</v>
      </c>
      <c r="B14" s="162" t="s">
        <v>367</v>
      </c>
      <c r="C14" s="202" t="n">
        <v>25521</v>
      </c>
    </row>
    <row r="15" customFormat="false" ht="14.4" hidden="false" customHeight="false" outlineLevel="0" collapsed="false">
      <c r="A15" s="162" t="s">
        <v>374</v>
      </c>
      <c r="B15" s="162" t="s">
        <v>375</v>
      </c>
      <c r="C15" s="202" t="n">
        <v>25521</v>
      </c>
    </row>
    <row r="16" customFormat="false" ht="14.4" hidden="false" customHeight="false" outlineLevel="0" collapsed="false">
      <c r="A16" s="162" t="s">
        <v>833</v>
      </c>
      <c r="B16" s="162" t="s">
        <v>388</v>
      </c>
      <c r="C16" s="202" t="n">
        <v>25669</v>
      </c>
    </row>
    <row r="17" customFormat="false" ht="14.4" hidden="false" customHeight="false" outlineLevel="0" collapsed="false">
      <c r="A17" s="162" t="s">
        <v>1245</v>
      </c>
      <c r="B17" s="162" t="s">
        <v>393</v>
      </c>
      <c r="C17" s="202" t="n">
        <v>25669</v>
      </c>
    </row>
    <row r="18" customFormat="false" ht="14.4" hidden="false" customHeight="false" outlineLevel="0" collapsed="false">
      <c r="A18" s="162" t="s">
        <v>383</v>
      </c>
      <c r="B18" s="162" t="s">
        <v>385</v>
      </c>
      <c r="C18" s="202" t="n">
        <v>25669</v>
      </c>
    </row>
    <row r="19" customFormat="false" ht="14.4" hidden="false" customHeight="false" outlineLevel="0" collapsed="false">
      <c r="A19" s="162" t="s">
        <v>839</v>
      </c>
      <c r="B19" s="162" t="s">
        <v>414</v>
      </c>
      <c r="C19" s="202" t="n">
        <v>25964</v>
      </c>
    </row>
    <row r="20" customFormat="false" ht="14.4" hidden="false" customHeight="false" outlineLevel="0" collapsed="false">
      <c r="A20" s="162" t="s">
        <v>1246</v>
      </c>
      <c r="B20" s="162" t="s">
        <v>412</v>
      </c>
      <c r="C20" s="202" t="n">
        <v>25964</v>
      </c>
    </row>
    <row r="21" customFormat="false" ht="15.75" hidden="false" customHeight="true" outlineLevel="0" collapsed="false">
      <c r="A21" s="162" t="s">
        <v>408</v>
      </c>
      <c r="B21" s="162" t="s">
        <v>410</v>
      </c>
      <c r="C21" s="202" t="n">
        <v>25964</v>
      </c>
    </row>
    <row r="22" customFormat="false" ht="15.75" hidden="false" customHeight="true" outlineLevel="0" collapsed="false">
      <c r="A22" s="162" t="s">
        <v>843</v>
      </c>
      <c r="B22" s="162" t="s">
        <v>427</v>
      </c>
      <c r="C22" s="202" t="n">
        <v>26140</v>
      </c>
    </row>
    <row r="23" customFormat="false" ht="15.75" hidden="false" customHeight="true" outlineLevel="0" collapsed="false">
      <c r="A23" s="162" t="s">
        <v>1247</v>
      </c>
      <c r="B23" s="162" t="s">
        <v>420</v>
      </c>
      <c r="C23" s="202" t="n">
        <v>26140</v>
      </c>
    </row>
    <row r="24" customFormat="false" ht="15.75" hidden="false" customHeight="true" outlineLevel="0" collapsed="false">
      <c r="A24" s="162" t="s">
        <v>422</v>
      </c>
      <c r="B24" s="162" t="s">
        <v>423</v>
      </c>
      <c r="C24" s="202" t="n">
        <v>26140</v>
      </c>
    </row>
    <row r="25" customFormat="false" ht="15.75" hidden="false" customHeight="true" outlineLevel="0" collapsed="false">
      <c r="A25" s="162" t="s">
        <v>1248</v>
      </c>
      <c r="B25" s="162" t="s">
        <v>430</v>
      </c>
      <c r="C25" s="202" t="n">
        <v>26149</v>
      </c>
    </row>
    <row r="26" customFormat="false" ht="15.75" hidden="false" customHeight="true" outlineLevel="0" collapsed="false">
      <c r="A26" s="162" t="s">
        <v>850</v>
      </c>
      <c r="B26" s="162" t="s">
        <v>454</v>
      </c>
      <c r="C26" s="202" t="n">
        <v>26405</v>
      </c>
    </row>
    <row r="27" customFormat="false" ht="15.75" hidden="false" customHeight="true" outlineLevel="0" collapsed="false">
      <c r="A27" s="162" t="s">
        <v>1249</v>
      </c>
      <c r="B27" s="162" t="s">
        <v>452</v>
      </c>
      <c r="C27" s="202" t="n">
        <v>26405</v>
      </c>
    </row>
    <row r="28" customFormat="false" ht="15.75" hidden="false" customHeight="true" outlineLevel="0" collapsed="false">
      <c r="A28" s="162" t="s">
        <v>443</v>
      </c>
      <c r="B28" s="162" t="s">
        <v>445</v>
      </c>
      <c r="C28" s="202" t="n">
        <v>26405</v>
      </c>
    </row>
    <row r="29" customFormat="false" ht="15.75" hidden="false" customHeight="true" outlineLevel="0" collapsed="false">
      <c r="A29" s="162" t="s">
        <v>1250</v>
      </c>
      <c r="B29" s="162" t="s">
        <v>448</v>
      </c>
      <c r="C29" s="202" t="n">
        <v>26413</v>
      </c>
    </row>
    <row r="30" customFormat="false" ht="15.75" hidden="false" customHeight="true" outlineLevel="0" collapsed="false">
      <c r="A30" s="162" t="s">
        <v>854</v>
      </c>
      <c r="B30" s="162" t="s">
        <v>466</v>
      </c>
      <c r="C30" s="202" t="n">
        <v>26640</v>
      </c>
    </row>
    <row r="31" customFormat="false" ht="15.75" hidden="false" customHeight="true" outlineLevel="0" collapsed="false">
      <c r="A31" s="162" t="s">
        <v>1251</v>
      </c>
      <c r="B31" s="162" t="s">
        <v>463</v>
      </c>
      <c r="C31" s="202" t="n">
        <v>26640</v>
      </c>
    </row>
    <row r="32" customFormat="false" ht="15.75" hidden="false" customHeight="true" outlineLevel="0" collapsed="false">
      <c r="A32" s="162" t="s">
        <v>459</v>
      </c>
      <c r="B32" s="162" t="s">
        <v>461</v>
      </c>
      <c r="C32" s="202" t="n">
        <v>26640</v>
      </c>
    </row>
    <row r="33" customFormat="false" ht="15.75" hidden="false" customHeight="true" outlineLevel="0" collapsed="false">
      <c r="A33" s="162" t="s">
        <v>301</v>
      </c>
      <c r="B33" s="162" t="s">
        <v>302</v>
      </c>
      <c r="C33" s="202" t="n">
        <v>25193</v>
      </c>
    </row>
    <row r="34" customFormat="false" ht="15.75" hidden="false" customHeight="true" outlineLevel="0" collapsed="false">
      <c r="A34" s="162" t="s">
        <v>1252</v>
      </c>
      <c r="B34" s="162" t="s">
        <v>1253</v>
      </c>
      <c r="C34" s="202" t="n">
        <v>25265</v>
      </c>
    </row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1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3" min="1" style="0" width="14.09"/>
    <col collapsed="false" customWidth="true" hidden="false" outlineLevel="0" max="4" min="4" style="0" width="15.6"/>
    <col collapsed="false" customWidth="true" hidden="false" outlineLevel="0" max="5" min="5" style="0" width="12.2"/>
    <col collapsed="false" customWidth="true" hidden="false" outlineLevel="0" max="6" min="6" style="0" width="14.4"/>
    <col collapsed="false" customWidth="true" hidden="false" outlineLevel="0" max="8" min="7" style="0" width="13.92"/>
    <col collapsed="false" customWidth="true" hidden="false" outlineLevel="0" max="9" min="9" style="0" width="7.8"/>
    <col collapsed="false" customWidth="true" hidden="false" outlineLevel="0" max="10" min="10" style="0" width="16.9"/>
    <col collapsed="false" customWidth="true" hidden="false" outlineLevel="0" max="11" min="11" style="0" width="52.4"/>
    <col collapsed="false" customWidth="true" hidden="false" outlineLevel="0" max="12" min="12" style="0" width="27.5"/>
    <col collapsed="false" customWidth="true" hidden="false" outlineLevel="0" max="26" min="13" style="0" width="7.8"/>
    <col collapsed="false" customWidth="true" hidden="false" outlineLevel="0" max="1025" min="27" style="0" width="12.6"/>
  </cols>
  <sheetData>
    <row r="1" customFormat="false" ht="14.4" hidden="false" customHeight="false" outlineLevel="0" collapsed="false">
      <c r="A1" s="174" t="s">
        <v>1254</v>
      </c>
      <c r="B1" s="203" t="s">
        <v>1033</v>
      </c>
      <c r="C1" s="204" t="s">
        <v>1255</v>
      </c>
      <c r="D1" s="205" t="s">
        <v>1256</v>
      </c>
      <c r="E1" s="204" t="s">
        <v>1257</v>
      </c>
      <c r="F1" s="206" t="s">
        <v>1258</v>
      </c>
      <c r="G1" s="207" t="s">
        <v>1259</v>
      </c>
      <c r="H1" s="208" t="s">
        <v>1260</v>
      </c>
      <c r="I1" s="209" t="s">
        <v>895</v>
      </c>
      <c r="J1" s="210" t="s">
        <v>896</v>
      </c>
      <c r="K1" s="210" t="s">
        <v>1261</v>
      </c>
      <c r="L1" s="210" t="s">
        <v>1262</v>
      </c>
      <c r="M1" s="162"/>
      <c r="N1" s="162"/>
      <c r="O1" s="162"/>
      <c r="P1" s="162"/>
      <c r="Q1" s="162"/>
      <c r="R1" s="162"/>
      <c r="S1" s="162"/>
      <c r="T1" s="162"/>
      <c r="U1" s="162"/>
      <c r="V1" s="162"/>
      <c r="W1" s="162"/>
      <c r="X1" s="162"/>
      <c r="Y1" s="162"/>
      <c r="Z1" s="162"/>
    </row>
    <row r="2" customFormat="false" ht="14.4" hidden="false" customHeight="false" outlineLevel="0" collapsed="false">
      <c r="A2" s="162" t="s">
        <v>47</v>
      </c>
      <c r="B2" s="211" t="s">
        <v>1062</v>
      </c>
      <c r="C2" s="212" t="s">
        <v>44</v>
      </c>
      <c r="D2" s="213" t="s">
        <v>44</v>
      </c>
      <c r="E2" s="212"/>
      <c r="F2" s="214" t="s">
        <v>44</v>
      </c>
      <c r="G2" s="215" t="n">
        <v>21414</v>
      </c>
      <c r="H2" s="216" t="n">
        <v>21414</v>
      </c>
      <c r="I2" s="188" t="s">
        <v>51</v>
      </c>
      <c r="J2" s="189" t="s">
        <v>1090</v>
      </c>
      <c r="K2" s="189" t="s">
        <v>774</v>
      </c>
      <c r="L2" s="162"/>
      <c r="M2" s="162"/>
      <c r="N2" s="162"/>
      <c r="O2" s="162"/>
      <c r="P2" s="162"/>
      <c r="Q2" s="162"/>
      <c r="R2" s="162"/>
      <c r="S2" s="162"/>
      <c r="T2" s="162"/>
      <c r="U2" s="162"/>
      <c r="V2" s="162"/>
      <c r="W2" s="162"/>
      <c r="X2" s="162"/>
      <c r="Y2" s="162"/>
      <c r="Z2" s="162"/>
    </row>
    <row r="3" customFormat="false" ht="14.4" hidden="false" customHeight="false" outlineLevel="0" collapsed="false">
      <c r="A3" s="162" t="s">
        <v>1263</v>
      </c>
      <c r="B3" s="211" t="s">
        <v>1077</v>
      </c>
      <c r="C3" s="212" t="s">
        <v>1264</v>
      </c>
      <c r="D3" s="213" t="s">
        <v>1264</v>
      </c>
      <c r="E3" s="212"/>
      <c r="F3" s="214" t="s">
        <v>1073</v>
      </c>
      <c r="G3" s="215" t="n">
        <v>21451</v>
      </c>
      <c r="H3" s="216" t="n">
        <v>21451</v>
      </c>
      <c r="I3" s="188" t="s">
        <v>66</v>
      </c>
      <c r="J3" s="189" t="s">
        <v>68</v>
      </c>
      <c r="K3" s="189" t="s">
        <v>774</v>
      </c>
      <c r="L3" s="162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2"/>
      <c r="X3" s="162"/>
      <c r="Y3" s="162"/>
      <c r="Z3" s="162"/>
    </row>
    <row r="4" customFormat="false" ht="14.4" hidden="false" customHeight="false" outlineLevel="0" collapsed="false">
      <c r="A4" s="162" t="s">
        <v>72</v>
      </c>
      <c r="B4" s="211"/>
      <c r="C4" s="212" t="s">
        <v>71</v>
      </c>
      <c r="D4" s="213" t="s">
        <v>71</v>
      </c>
      <c r="E4" s="212" t="s">
        <v>690</v>
      </c>
      <c r="F4" s="214" t="s">
        <v>71</v>
      </c>
      <c r="G4" s="215" t="n">
        <v>21469</v>
      </c>
      <c r="H4" s="216" t="n">
        <v>21469</v>
      </c>
      <c r="I4" s="188" t="s">
        <v>51</v>
      </c>
      <c r="J4" s="189" t="s">
        <v>1090</v>
      </c>
      <c r="K4" s="189" t="s">
        <v>774</v>
      </c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</row>
    <row r="5" customFormat="false" ht="14.4" hidden="false" customHeight="false" outlineLevel="0" collapsed="false">
      <c r="A5" s="162" t="s">
        <v>1265</v>
      </c>
      <c r="B5" s="211"/>
      <c r="C5" s="212" t="s">
        <v>1266</v>
      </c>
      <c r="D5" s="213" t="s">
        <v>1266</v>
      </c>
      <c r="E5" s="212"/>
      <c r="F5" s="214" t="s">
        <v>1073</v>
      </c>
      <c r="G5" s="215" t="n">
        <v>21469</v>
      </c>
      <c r="H5" s="216" t="n">
        <v>21469</v>
      </c>
      <c r="I5" s="188" t="s">
        <v>66</v>
      </c>
      <c r="J5" s="189" t="s">
        <v>68</v>
      </c>
      <c r="K5" s="189" t="s">
        <v>774</v>
      </c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2"/>
      <c r="X5" s="162"/>
      <c r="Y5" s="162"/>
      <c r="Z5" s="162"/>
    </row>
    <row r="6" customFormat="false" ht="14.4" hidden="false" customHeight="false" outlineLevel="0" collapsed="false">
      <c r="A6" s="162" t="s">
        <v>76</v>
      </c>
      <c r="B6" s="211"/>
      <c r="C6" s="212" t="s">
        <v>75</v>
      </c>
      <c r="D6" s="213" t="s">
        <v>75</v>
      </c>
      <c r="E6" s="212"/>
      <c r="F6" s="214" t="s">
        <v>75</v>
      </c>
      <c r="G6" s="215" t="n">
        <v>21497</v>
      </c>
      <c r="H6" s="216" t="n">
        <v>21497</v>
      </c>
      <c r="I6" s="188" t="s">
        <v>51</v>
      </c>
      <c r="J6" s="189" t="s">
        <v>1090</v>
      </c>
      <c r="K6" s="189" t="s">
        <v>774</v>
      </c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</row>
    <row r="7" customFormat="false" ht="14.4" hidden="false" customHeight="false" outlineLevel="0" collapsed="false">
      <c r="A7" s="162" t="s">
        <v>1267</v>
      </c>
      <c r="B7" s="211"/>
      <c r="C7" s="212" t="s">
        <v>1268</v>
      </c>
      <c r="D7" s="213" t="s">
        <v>1268</v>
      </c>
      <c r="E7" s="212"/>
      <c r="F7" s="214" t="s">
        <v>1073</v>
      </c>
      <c r="G7" s="215" t="n">
        <v>21523</v>
      </c>
      <c r="H7" s="216" t="n">
        <v>21523</v>
      </c>
      <c r="I7" s="188" t="s">
        <v>66</v>
      </c>
      <c r="J7" s="189" t="s">
        <v>68</v>
      </c>
      <c r="K7" s="189" t="s">
        <v>774</v>
      </c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</row>
    <row r="8" customFormat="false" ht="14.4" hidden="false" customHeight="false" outlineLevel="0" collapsed="false">
      <c r="A8" s="162" t="s">
        <v>82</v>
      </c>
      <c r="B8" s="211"/>
      <c r="C8" s="212" t="s">
        <v>81</v>
      </c>
      <c r="D8" s="213" t="s">
        <v>81</v>
      </c>
      <c r="E8" s="212"/>
      <c r="F8" s="214" t="s">
        <v>81</v>
      </c>
      <c r="G8" s="215" t="n">
        <v>21526</v>
      </c>
      <c r="H8" s="216" t="n">
        <v>21526</v>
      </c>
      <c r="I8" s="188" t="s">
        <v>51</v>
      </c>
      <c r="J8" s="189" t="s">
        <v>1093</v>
      </c>
      <c r="K8" s="189" t="s">
        <v>774</v>
      </c>
      <c r="L8" s="162"/>
      <c r="M8" s="162"/>
      <c r="N8" s="162"/>
      <c r="O8" s="162"/>
      <c r="P8" s="162"/>
      <c r="Q8" s="162"/>
      <c r="R8" s="162"/>
      <c r="S8" s="162"/>
      <c r="T8" s="162"/>
      <c r="U8" s="162"/>
      <c r="V8" s="162"/>
      <c r="W8" s="162"/>
      <c r="X8" s="162"/>
      <c r="Y8" s="162"/>
      <c r="Z8" s="162"/>
    </row>
    <row r="9" customFormat="false" ht="14.4" hidden="false" customHeight="false" outlineLevel="0" collapsed="false">
      <c r="A9" s="162" t="s">
        <v>88</v>
      </c>
      <c r="B9" s="211"/>
      <c r="C9" s="212" t="s">
        <v>87</v>
      </c>
      <c r="D9" s="213" t="s">
        <v>87</v>
      </c>
      <c r="E9" s="212"/>
      <c r="F9" s="214" t="s">
        <v>87</v>
      </c>
      <c r="G9" s="215" t="n">
        <v>21552</v>
      </c>
      <c r="H9" s="216" t="n">
        <v>21552</v>
      </c>
      <c r="I9" s="188" t="s">
        <v>66</v>
      </c>
      <c r="J9" s="189" t="s">
        <v>68</v>
      </c>
      <c r="K9" s="189" t="s">
        <v>1269</v>
      </c>
      <c r="L9" s="162" t="s">
        <v>1270</v>
      </c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</row>
    <row r="10" customFormat="false" ht="14.4" hidden="false" customHeight="false" outlineLevel="0" collapsed="false">
      <c r="A10" s="162" t="s">
        <v>99</v>
      </c>
      <c r="B10" s="211"/>
      <c r="C10" s="212" t="s">
        <v>98</v>
      </c>
      <c r="D10" s="213" t="s">
        <v>98</v>
      </c>
      <c r="E10" s="212"/>
      <c r="F10" s="214" t="s">
        <v>98</v>
      </c>
      <c r="G10" s="215" t="n">
        <v>21612</v>
      </c>
      <c r="H10" s="216" t="n">
        <v>21612</v>
      </c>
      <c r="I10" s="188" t="s">
        <v>51</v>
      </c>
      <c r="J10" s="189" t="s">
        <v>1093</v>
      </c>
      <c r="K10" s="189" t="s">
        <v>1271</v>
      </c>
      <c r="L10" s="162" t="s">
        <v>1272</v>
      </c>
      <c r="M10" s="162"/>
      <c r="N10" s="162"/>
      <c r="O10" s="162"/>
      <c r="P10" s="162"/>
      <c r="Q10" s="162"/>
      <c r="R10" s="162"/>
      <c r="S10" s="162"/>
      <c r="T10" s="162"/>
      <c r="U10" s="162"/>
      <c r="V10" s="162"/>
      <c r="W10" s="162"/>
      <c r="X10" s="162"/>
      <c r="Y10" s="162"/>
      <c r="Z10" s="162"/>
    </row>
    <row r="11" customFormat="false" ht="14.4" hidden="false" customHeight="false" outlineLevel="0" collapsed="false">
      <c r="A11" s="162" t="s">
        <v>1273</v>
      </c>
      <c r="B11" s="211"/>
      <c r="C11" s="212" t="s">
        <v>1274</v>
      </c>
      <c r="D11" s="213" t="s">
        <v>1274</v>
      </c>
      <c r="E11" s="212"/>
      <c r="F11" s="214" t="s">
        <v>1073</v>
      </c>
      <c r="G11" s="215" t="n">
        <v>21719</v>
      </c>
      <c r="H11" s="216" t="n">
        <v>21719</v>
      </c>
      <c r="I11" s="188" t="s">
        <v>66</v>
      </c>
      <c r="J11" s="189" t="s">
        <v>68</v>
      </c>
      <c r="K11" s="189" t="s">
        <v>774</v>
      </c>
      <c r="L11" s="162"/>
      <c r="M11" s="162"/>
      <c r="N11" s="162"/>
      <c r="O11" s="162"/>
      <c r="P11" s="162"/>
      <c r="Q11" s="162"/>
      <c r="R11" s="162"/>
      <c r="S11" s="162"/>
      <c r="T11" s="162"/>
      <c r="U11" s="162"/>
      <c r="V11" s="162"/>
      <c r="W11" s="162"/>
      <c r="X11" s="162"/>
      <c r="Y11" s="162"/>
      <c r="Z11" s="162"/>
    </row>
    <row r="12" customFormat="false" ht="14.4" hidden="false" customHeight="false" outlineLevel="0" collapsed="false">
      <c r="A12" s="162" t="s">
        <v>105</v>
      </c>
      <c r="B12" s="211"/>
      <c r="C12" s="212" t="s">
        <v>104</v>
      </c>
      <c r="D12" s="213" t="s">
        <v>104</v>
      </c>
      <c r="E12" s="212"/>
      <c r="F12" s="214" t="s">
        <v>104</v>
      </c>
      <c r="G12" s="215" t="n">
        <v>21805</v>
      </c>
      <c r="H12" s="216" t="n">
        <v>21805</v>
      </c>
      <c r="I12" s="188" t="s">
        <v>66</v>
      </c>
      <c r="J12" s="189" t="s">
        <v>68</v>
      </c>
      <c r="K12" s="189" t="s">
        <v>1275</v>
      </c>
      <c r="L12" s="162" t="s">
        <v>1276</v>
      </c>
      <c r="M12" s="162"/>
      <c r="N12" s="162"/>
      <c r="O12" s="162"/>
      <c r="P12" s="162"/>
      <c r="Q12" s="162"/>
      <c r="R12" s="162"/>
      <c r="S12" s="162"/>
      <c r="T12" s="162"/>
      <c r="U12" s="162"/>
      <c r="V12" s="162"/>
      <c r="W12" s="162"/>
      <c r="X12" s="162"/>
      <c r="Y12" s="162"/>
      <c r="Z12" s="162"/>
    </row>
    <row r="13" customFormat="false" ht="14.4" hidden="false" customHeight="false" outlineLevel="0" collapsed="false">
      <c r="A13" s="162"/>
      <c r="B13" s="211"/>
      <c r="C13" s="212" t="s">
        <v>1095</v>
      </c>
      <c r="D13" s="213" t="s">
        <v>1095</v>
      </c>
      <c r="E13" s="212"/>
      <c r="F13" s="217" t="s">
        <v>1095</v>
      </c>
      <c r="G13" s="215" t="n">
        <v>21817</v>
      </c>
      <c r="H13" s="216" t="n">
        <v>21817</v>
      </c>
      <c r="I13" s="188" t="s">
        <v>51</v>
      </c>
      <c r="J13" s="189" t="s">
        <v>1090</v>
      </c>
      <c r="K13" s="189" t="s">
        <v>774</v>
      </c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2"/>
      <c r="Z13" s="162"/>
    </row>
    <row r="14" customFormat="false" ht="14.4" hidden="false" customHeight="false" outlineLevel="0" collapsed="false">
      <c r="A14" s="162" t="s">
        <v>117</v>
      </c>
      <c r="B14" s="211"/>
      <c r="C14" s="212" t="s">
        <v>116</v>
      </c>
      <c r="D14" s="213" t="s">
        <v>116</v>
      </c>
      <c r="E14" s="212"/>
      <c r="F14" s="214" t="s">
        <v>116</v>
      </c>
      <c r="G14" s="215" t="n">
        <v>21827</v>
      </c>
      <c r="H14" s="216" t="n">
        <v>21827</v>
      </c>
      <c r="I14" s="188" t="s">
        <v>66</v>
      </c>
      <c r="J14" s="189" t="s">
        <v>1093</v>
      </c>
      <c r="K14" s="186" t="s">
        <v>1277</v>
      </c>
      <c r="L14" s="162" t="s">
        <v>1278</v>
      </c>
      <c r="M14" s="162"/>
      <c r="N14" s="162"/>
      <c r="O14" s="162"/>
      <c r="P14" s="162"/>
      <c r="Q14" s="162"/>
      <c r="R14" s="162"/>
      <c r="S14" s="162"/>
      <c r="T14" s="162"/>
      <c r="U14" s="162"/>
      <c r="V14" s="162"/>
      <c r="W14" s="162"/>
      <c r="X14" s="162"/>
      <c r="Y14" s="162"/>
      <c r="Z14" s="162"/>
    </row>
    <row r="15" customFormat="false" ht="14.4" hidden="false" customHeight="false" outlineLevel="0" collapsed="false">
      <c r="A15" s="162" t="s">
        <v>122</v>
      </c>
      <c r="B15" s="211"/>
      <c r="C15" s="212" t="s">
        <v>121</v>
      </c>
      <c r="D15" s="213" t="s">
        <v>121</v>
      </c>
      <c r="E15" s="212"/>
      <c r="F15" s="214" t="s">
        <v>121</v>
      </c>
      <c r="G15" s="215" t="n">
        <v>21880</v>
      </c>
      <c r="H15" s="216" t="n">
        <v>21880</v>
      </c>
      <c r="I15" s="188" t="s">
        <v>51</v>
      </c>
      <c r="J15" s="189" t="s">
        <v>1090</v>
      </c>
      <c r="K15" s="189" t="s">
        <v>774</v>
      </c>
      <c r="L15" s="162"/>
      <c r="M15" s="162"/>
      <c r="N15" s="162"/>
      <c r="O15" s="162"/>
      <c r="P15" s="162"/>
      <c r="Q15" s="162"/>
      <c r="R15" s="162"/>
      <c r="S15" s="162"/>
      <c r="T15" s="162"/>
      <c r="U15" s="162"/>
      <c r="V15" s="162"/>
      <c r="W15" s="162"/>
      <c r="X15" s="162"/>
      <c r="Y15" s="162"/>
      <c r="Z15" s="162"/>
    </row>
    <row r="16" customFormat="false" ht="14.4" hidden="false" customHeight="false" outlineLevel="0" collapsed="false">
      <c r="A16" s="162" t="s">
        <v>1279</v>
      </c>
      <c r="B16" s="211"/>
      <c r="C16" s="212" t="s">
        <v>1280</v>
      </c>
      <c r="D16" s="213" t="s">
        <v>1280</v>
      </c>
      <c r="E16" s="212"/>
      <c r="F16" s="214" t="s">
        <v>1073</v>
      </c>
      <c r="G16" s="215" t="n">
        <v>22021</v>
      </c>
      <c r="H16" s="216" t="n">
        <v>22021</v>
      </c>
      <c r="I16" s="188" t="s">
        <v>66</v>
      </c>
      <c r="J16" s="189" t="s">
        <v>1093</v>
      </c>
      <c r="K16" s="189" t="s">
        <v>774</v>
      </c>
      <c r="L16" s="162"/>
      <c r="M16" s="162"/>
      <c r="N16" s="162"/>
      <c r="O16" s="162"/>
      <c r="P16" s="162"/>
      <c r="Q16" s="162"/>
      <c r="R16" s="162"/>
      <c r="S16" s="162"/>
      <c r="T16" s="162"/>
      <c r="U16" s="162"/>
      <c r="V16" s="162"/>
      <c r="W16" s="162"/>
      <c r="X16" s="162"/>
      <c r="Y16" s="162"/>
      <c r="Z16" s="162"/>
    </row>
    <row r="17" customFormat="false" ht="14.4" hidden="false" customHeight="false" outlineLevel="0" collapsed="false">
      <c r="A17" s="162" t="s">
        <v>1281</v>
      </c>
      <c r="B17" s="211"/>
      <c r="C17" s="212" t="s">
        <v>1282</v>
      </c>
      <c r="D17" s="213" t="s">
        <v>1282</v>
      </c>
      <c r="E17" s="212"/>
      <c r="F17" s="217" t="s">
        <v>1073</v>
      </c>
      <c r="G17" s="215" t="n">
        <v>22022</v>
      </c>
      <c r="H17" s="216" t="n">
        <v>22022</v>
      </c>
      <c r="I17" s="188" t="s">
        <v>66</v>
      </c>
      <c r="J17" s="189" t="s">
        <v>1093</v>
      </c>
      <c r="K17" s="189" t="s">
        <v>774</v>
      </c>
      <c r="L17" s="162"/>
      <c r="M17" s="162"/>
      <c r="N17" s="162"/>
      <c r="O17" s="162"/>
      <c r="P17" s="162"/>
      <c r="Q17" s="162"/>
      <c r="R17" s="162"/>
      <c r="S17" s="162"/>
      <c r="T17" s="162"/>
      <c r="U17" s="162"/>
      <c r="V17" s="162"/>
      <c r="W17" s="162"/>
      <c r="X17" s="162"/>
      <c r="Y17" s="162"/>
      <c r="Z17" s="162"/>
    </row>
    <row r="18" customFormat="false" ht="14.4" hidden="false" customHeight="false" outlineLevel="0" collapsed="false">
      <c r="A18" s="162" t="s">
        <v>128</v>
      </c>
      <c r="B18" s="211"/>
      <c r="C18" s="212" t="s">
        <v>127</v>
      </c>
      <c r="D18" s="213" t="s">
        <v>127</v>
      </c>
      <c r="E18" s="212"/>
      <c r="F18" s="214" t="s">
        <v>127</v>
      </c>
      <c r="G18" s="215" t="n">
        <v>22184</v>
      </c>
      <c r="H18" s="216" t="n">
        <v>22184</v>
      </c>
      <c r="I18" s="188" t="s">
        <v>51</v>
      </c>
      <c r="J18" s="189" t="s">
        <v>1090</v>
      </c>
      <c r="K18" s="189" t="s">
        <v>774</v>
      </c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</row>
    <row r="19" customFormat="false" ht="14.4" hidden="false" customHeight="false" outlineLevel="0" collapsed="false">
      <c r="A19" s="162" t="s">
        <v>130</v>
      </c>
      <c r="B19" s="211"/>
      <c r="C19" s="212" t="s">
        <v>129</v>
      </c>
      <c r="D19" s="213" t="s">
        <v>129</v>
      </c>
      <c r="E19" s="212"/>
      <c r="F19" s="214" t="s">
        <v>129</v>
      </c>
      <c r="G19" s="215" t="n">
        <v>22265</v>
      </c>
      <c r="H19" s="216" t="n">
        <v>22265</v>
      </c>
      <c r="I19" s="188" t="s">
        <v>51</v>
      </c>
      <c r="J19" s="189" t="s">
        <v>1090</v>
      </c>
      <c r="K19" s="189" t="s">
        <v>774</v>
      </c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162"/>
    </row>
    <row r="20" customFormat="false" ht="14.4" hidden="false" customHeight="false" outlineLevel="0" collapsed="false">
      <c r="A20" s="162"/>
      <c r="B20" s="211"/>
      <c r="C20" s="212" t="s">
        <v>1097</v>
      </c>
      <c r="D20" s="213"/>
      <c r="E20" s="212"/>
      <c r="F20" s="218"/>
      <c r="G20" s="215"/>
      <c r="H20" s="216"/>
      <c r="I20" s="188"/>
      <c r="J20" s="189"/>
      <c r="K20" s="189"/>
      <c r="L20" s="162" t="s">
        <v>1283</v>
      </c>
      <c r="M20" s="162"/>
      <c r="N20" s="162"/>
      <c r="O20" s="162"/>
      <c r="P20" s="162"/>
      <c r="Q20" s="162"/>
      <c r="R20" s="162"/>
      <c r="S20" s="162"/>
      <c r="T20" s="162"/>
      <c r="U20" s="162"/>
      <c r="V20" s="162"/>
      <c r="W20" s="162"/>
      <c r="X20" s="162"/>
      <c r="Y20" s="162"/>
      <c r="Z20" s="162"/>
    </row>
    <row r="21" customFormat="false" ht="15.75" hidden="false" customHeight="true" outlineLevel="0" collapsed="false">
      <c r="A21" s="162"/>
      <c r="B21" s="211"/>
      <c r="C21" s="212" t="s">
        <v>1098</v>
      </c>
      <c r="D21" s="213"/>
      <c r="E21" s="212"/>
      <c r="F21" s="218"/>
      <c r="G21" s="215"/>
      <c r="H21" s="216"/>
      <c r="I21" s="188"/>
      <c r="J21" s="189"/>
      <c r="K21" s="189"/>
      <c r="L21" s="162" t="s">
        <v>1284</v>
      </c>
      <c r="M21" s="162"/>
      <c r="N21" s="162"/>
      <c r="O21" s="162"/>
      <c r="P21" s="162"/>
      <c r="Q21" s="162"/>
      <c r="R21" s="162"/>
      <c r="S21" s="162"/>
      <c r="T21" s="162"/>
      <c r="U21" s="162"/>
      <c r="V21" s="162"/>
      <c r="W21" s="162"/>
      <c r="X21" s="162"/>
      <c r="Y21" s="162"/>
      <c r="Z21" s="162"/>
    </row>
    <row r="22" customFormat="false" ht="15.75" hidden="false" customHeight="true" outlineLevel="0" collapsed="false">
      <c r="A22" s="162" t="s">
        <v>133</v>
      </c>
      <c r="B22" s="211"/>
      <c r="C22" s="212" t="s">
        <v>131</v>
      </c>
      <c r="D22" s="213" t="s">
        <v>131</v>
      </c>
      <c r="E22" s="212"/>
      <c r="F22" s="214" t="s">
        <v>131</v>
      </c>
      <c r="G22" s="215" t="n">
        <v>22672</v>
      </c>
      <c r="H22" s="216" t="n">
        <v>22672</v>
      </c>
      <c r="I22" s="188" t="s">
        <v>51</v>
      </c>
      <c r="J22" s="189" t="s">
        <v>68</v>
      </c>
      <c r="K22" s="189" t="s">
        <v>774</v>
      </c>
      <c r="L22" s="162" t="s">
        <v>1285</v>
      </c>
      <c r="M22" s="162"/>
      <c r="N22" s="162"/>
      <c r="O22" s="162"/>
      <c r="P22" s="162"/>
      <c r="Q22" s="162"/>
      <c r="R22" s="162"/>
      <c r="S22" s="162"/>
      <c r="T22" s="162"/>
      <c r="U22" s="162"/>
      <c r="V22" s="162"/>
      <c r="W22" s="162"/>
      <c r="X22" s="162"/>
      <c r="Y22" s="162"/>
      <c r="Z22" s="162"/>
    </row>
    <row r="23" customFormat="false" ht="15.75" hidden="false" customHeight="true" outlineLevel="0" collapsed="false">
      <c r="A23" s="162" t="s">
        <v>140</v>
      </c>
      <c r="B23" s="211"/>
      <c r="C23" s="212" t="s">
        <v>139</v>
      </c>
      <c r="D23" s="213" t="s">
        <v>139</v>
      </c>
      <c r="E23" s="212"/>
      <c r="F23" s="214" t="s">
        <v>139</v>
      </c>
      <c r="G23" s="215" t="n">
        <v>22762</v>
      </c>
      <c r="H23" s="216" t="n">
        <v>22762</v>
      </c>
      <c r="I23" s="188" t="s">
        <v>51</v>
      </c>
      <c r="J23" s="189" t="s">
        <v>68</v>
      </c>
      <c r="K23" s="189" t="s">
        <v>774</v>
      </c>
      <c r="L23" s="162" t="s">
        <v>1286</v>
      </c>
      <c r="M23" s="162"/>
      <c r="N23" s="162"/>
      <c r="O23" s="162"/>
      <c r="P23" s="162"/>
      <c r="Q23" s="162"/>
      <c r="R23" s="162"/>
      <c r="S23" s="162"/>
      <c r="T23" s="162"/>
      <c r="U23" s="162"/>
      <c r="V23" s="162"/>
      <c r="W23" s="162"/>
      <c r="X23" s="162"/>
      <c r="Y23" s="162"/>
      <c r="Z23" s="162"/>
    </row>
    <row r="24" customFormat="false" ht="15.75" hidden="false" customHeight="true" outlineLevel="0" collapsed="false">
      <c r="A24" s="162" t="s">
        <v>145</v>
      </c>
      <c r="B24" s="211"/>
      <c r="C24" s="212" t="s">
        <v>144</v>
      </c>
      <c r="D24" s="213" t="s">
        <v>144</v>
      </c>
      <c r="E24" s="212"/>
      <c r="F24" s="214" t="s">
        <v>144</v>
      </c>
      <c r="G24" s="215" t="n">
        <v>22937</v>
      </c>
      <c r="H24" s="216" t="n">
        <v>22937</v>
      </c>
      <c r="I24" s="188" t="s">
        <v>51</v>
      </c>
      <c r="J24" s="189" t="s">
        <v>68</v>
      </c>
      <c r="K24" s="189" t="s">
        <v>774</v>
      </c>
      <c r="L24" s="162" t="s">
        <v>1287</v>
      </c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</row>
    <row r="25" customFormat="false" ht="15.75" hidden="false" customHeight="true" outlineLevel="0" collapsed="false">
      <c r="A25" s="162" t="s">
        <v>148</v>
      </c>
      <c r="B25" s="211"/>
      <c r="C25" s="212" t="s">
        <v>147</v>
      </c>
      <c r="D25" s="213" t="s">
        <v>147</v>
      </c>
      <c r="E25" s="212"/>
      <c r="F25" s="214" t="s">
        <v>1073</v>
      </c>
      <c r="G25" s="215" t="n">
        <v>23015</v>
      </c>
      <c r="H25" s="216" t="n">
        <v>23015</v>
      </c>
      <c r="I25" s="188" t="s">
        <v>66</v>
      </c>
      <c r="J25" s="189" t="s">
        <v>1104</v>
      </c>
      <c r="K25" s="189" t="s">
        <v>774</v>
      </c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</row>
    <row r="26" customFormat="false" ht="15.75" hidden="false" customHeight="true" outlineLevel="0" collapsed="false">
      <c r="A26" s="162" t="s">
        <v>1288</v>
      </c>
      <c r="B26" s="211"/>
      <c r="C26" s="212" t="s">
        <v>1289</v>
      </c>
      <c r="D26" s="213" t="s">
        <v>1290</v>
      </c>
      <c r="E26" s="212"/>
      <c r="F26" s="214" t="s">
        <v>1073</v>
      </c>
      <c r="G26" s="215" t="n">
        <v>23045</v>
      </c>
      <c r="H26" s="216" t="n">
        <v>23045</v>
      </c>
      <c r="I26" s="188" t="s">
        <v>66</v>
      </c>
      <c r="J26" s="189" t="s">
        <v>1104</v>
      </c>
      <c r="K26" s="189" t="s">
        <v>774</v>
      </c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</row>
    <row r="27" customFormat="false" ht="15.75" hidden="false" customHeight="true" outlineLevel="0" collapsed="false">
      <c r="A27" s="162" t="s">
        <v>156</v>
      </c>
      <c r="B27" s="211"/>
      <c r="C27" s="212" t="s">
        <v>155</v>
      </c>
      <c r="D27" s="213" t="s">
        <v>155</v>
      </c>
      <c r="E27" s="212"/>
      <c r="F27" s="214" t="s">
        <v>155</v>
      </c>
      <c r="G27" s="215" t="n">
        <v>23103</v>
      </c>
      <c r="H27" s="216" t="n">
        <v>23103</v>
      </c>
      <c r="I27" s="188" t="s">
        <v>66</v>
      </c>
      <c r="J27" s="189" t="s">
        <v>1104</v>
      </c>
      <c r="K27" s="189" t="s">
        <v>1291</v>
      </c>
      <c r="L27" s="162" t="s">
        <v>1292</v>
      </c>
      <c r="M27" s="162"/>
      <c r="N27" s="162"/>
      <c r="O27" s="162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</row>
    <row r="28" customFormat="false" ht="15.75" hidden="false" customHeight="true" outlineLevel="0" collapsed="false">
      <c r="A28" s="162" t="s">
        <v>166</v>
      </c>
      <c r="B28" s="211"/>
      <c r="C28" s="212" t="s">
        <v>165</v>
      </c>
      <c r="D28" s="213" t="s">
        <v>165</v>
      </c>
      <c r="E28" s="212"/>
      <c r="F28" s="214" t="s">
        <v>165</v>
      </c>
      <c r="G28" s="215" t="n">
        <v>23406</v>
      </c>
      <c r="H28" s="216" t="n">
        <v>23406</v>
      </c>
      <c r="I28" s="188" t="s">
        <v>51</v>
      </c>
      <c r="J28" s="189" t="s">
        <v>68</v>
      </c>
      <c r="K28" s="189" t="s">
        <v>774</v>
      </c>
      <c r="L28" s="162" t="s">
        <v>1293</v>
      </c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2"/>
      <c r="X28" s="162"/>
      <c r="Y28" s="162"/>
      <c r="Z28" s="162"/>
    </row>
    <row r="29" customFormat="false" ht="15.75" hidden="false" customHeight="true" outlineLevel="0" collapsed="false">
      <c r="A29" s="162"/>
      <c r="B29" s="211"/>
      <c r="C29" s="212" t="s">
        <v>169</v>
      </c>
      <c r="D29" s="213" t="s">
        <v>1294</v>
      </c>
      <c r="E29" s="212"/>
      <c r="F29" s="214" t="s">
        <v>1073</v>
      </c>
      <c r="G29" s="215" t="n">
        <v>23457</v>
      </c>
      <c r="H29" s="216" t="n">
        <v>23457</v>
      </c>
      <c r="I29" s="188" t="s">
        <v>66</v>
      </c>
      <c r="J29" s="189" t="s">
        <v>1104</v>
      </c>
      <c r="K29" s="189" t="s">
        <v>774</v>
      </c>
      <c r="L29" s="162"/>
      <c r="M29" s="162"/>
      <c r="N29" s="162"/>
      <c r="O29" s="162"/>
      <c r="P29" s="162"/>
      <c r="Q29" s="162"/>
      <c r="R29" s="162"/>
      <c r="S29" s="162"/>
      <c r="T29" s="162"/>
      <c r="U29" s="162"/>
      <c r="V29" s="162"/>
      <c r="W29" s="162"/>
      <c r="X29" s="162"/>
      <c r="Y29" s="162"/>
      <c r="Z29" s="162"/>
    </row>
    <row r="30" customFormat="false" ht="15.75" hidden="false" customHeight="true" outlineLevel="0" collapsed="false">
      <c r="A30" s="162" t="s">
        <v>172</v>
      </c>
      <c r="B30" s="211"/>
      <c r="C30" s="212"/>
      <c r="D30" s="213"/>
      <c r="E30" s="212"/>
      <c r="F30" s="214" t="s">
        <v>1073</v>
      </c>
      <c r="G30" s="215" t="n">
        <v>23487</v>
      </c>
      <c r="H30" s="216" t="n">
        <v>23487</v>
      </c>
      <c r="I30" s="188" t="s">
        <v>66</v>
      </c>
      <c r="J30" s="189" t="s">
        <v>1104</v>
      </c>
      <c r="K30" s="189" t="s">
        <v>774</v>
      </c>
      <c r="L30" s="162"/>
      <c r="M30" s="162"/>
      <c r="N30" s="162"/>
      <c r="O30" s="162"/>
      <c r="P30" s="162"/>
      <c r="Q30" s="162"/>
      <c r="R30" s="162"/>
      <c r="S30" s="162"/>
      <c r="T30" s="162"/>
      <c r="U30" s="162"/>
      <c r="V30" s="162"/>
      <c r="W30" s="162"/>
      <c r="X30" s="162"/>
      <c r="Y30" s="162"/>
      <c r="Z30" s="162"/>
    </row>
    <row r="31" customFormat="false" ht="15.75" hidden="false" customHeight="true" outlineLevel="0" collapsed="false">
      <c r="A31" s="162" t="s">
        <v>175</v>
      </c>
      <c r="B31" s="211"/>
      <c r="C31" s="212" t="s">
        <v>171</v>
      </c>
      <c r="D31" s="213" t="s">
        <v>171</v>
      </c>
      <c r="E31" s="212"/>
      <c r="F31" s="214" t="s">
        <v>171</v>
      </c>
      <c r="G31" s="215" t="n">
        <v>23586</v>
      </c>
      <c r="H31" s="216" t="n">
        <v>23586</v>
      </c>
      <c r="I31" s="188" t="s">
        <v>51</v>
      </c>
      <c r="J31" s="189" t="s">
        <v>68</v>
      </c>
      <c r="K31" s="186" t="s">
        <v>1295</v>
      </c>
      <c r="L31" s="162" t="s">
        <v>1296</v>
      </c>
      <c r="M31" s="162"/>
      <c r="N31" s="162"/>
      <c r="O31" s="162"/>
      <c r="P31" s="162"/>
      <c r="Q31" s="162"/>
      <c r="R31" s="162"/>
      <c r="S31" s="162"/>
      <c r="T31" s="162"/>
      <c r="U31" s="162"/>
      <c r="V31" s="162"/>
      <c r="W31" s="162"/>
      <c r="X31" s="162"/>
      <c r="Y31" s="162"/>
      <c r="Z31" s="162"/>
    </row>
    <row r="32" customFormat="false" ht="15.75" hidden="false" customHeight="true" outlineLevel="0" collapsed="false">
      <c r="A32" s="162" t="s">
        <v>178</v>
      </c>
      <c r="B32" s="211"/>
      <c r="C32" s="212" t="s">
        <v>174</v>
      </c>
      <c r="D32" s="213" t="s">
        <v>174</v>
      </c>
      <c r="E32" s="212"/>
      <c r="F32" s="214" t="s">
        <v>174</v>
      </c>
      <c r="G32" s="215" t="n">
        <v>23790</v>
      </c>
      <c r="H32" s="216" t="n">
        <v>23790</v>
      </c>
      <c r="I32" s="188" t="s">
        <v>51</v>
      </c>
      <c r="J32" s="189" t="s">
        <v>68</v>
      </c>
      <c r="K32" s="189" t="s">
        <v>784</v>
      </c>
      <c r="L32" s="162" t="s">
        <v>1297</v>
      </c>
      <c r="M32" s="162"/>
      <c r="N32" s="162"/>
      <c r="O32" s="162"/>
      <c r="P32" s="162"/>
      <c r="Q32" s="162"/>
      <c r="R32" s="162"/>
      <c r="S32" s="162"/>
      <c r="T32" s="162"/>
      <c r="U32" s="162"/>
      <c r="V32" s="162"/>
      <c r="W32" s="162"/>
      <c r="X32" s="162"/>
      <c r="Y32" s="162"/>
      <c r="Z32" s="162"/>
    </row>
    <row r="33" customFormat="false" ht="15.75" hidden="false" customHeight="true" outlineLevel="0" collapsed="false">
      <c r="A33" s="162" t="s">
        <v>181</v>
      </c>
      <c r="B33" s="211"/>
      <c r="C33" s="212" t="s">
        <v>176</v>
      </c>
      <c r="D33" s="213" t="s">
        <v>176</v>
      </c>
      <c r="E33" s="212"/>
      <c r="F33" s="214" t="s">
        <v>1105</v>
      </c>
      <c r="G33" s="215" t="n">
        <v>23813</v>
      </c>
      <c r="H33" s="216" t="n">
        <v>23813</v>
      </c>
      <c r="I33" s="188" t="s">
        <v>66</v>
      </c>
      <c r="J33" s="189" t="s">
        <v>1104</v>
      </c>
      <c r="K33" s="189" t="s">
        <v>774</v>
      </c>
      <c r="L33" s="162"/>
      <c r="M33" s="162"/>
      <c r="N33" s="162"/>
      <c r="O33" s="162"/>
      <c r="P33" s="162"/>
      <c r="Q33" s="162"/>
      <c r="R33" s="162"/>
      <c r="S33" s="162"/>
      <c r="T33" s="162"/>
      <c r="U33" s="162"/>
      <c r="V33" s="162"/>
      <c r="W33" s="162"/>
      <c r="X33" s="162"/>
      <c r="Y33" s="162"/>
      <c r="Z33" s="162"/>
    </row>
    <row r="34" customFormat="false" ht="15.75" hidden="false" customHeight="true" outlineLevel="0" collapsed="false">
      <c r="A34" s="162" t="s">
        <v>1298</v>
      </c>
      <c r="B34" s="211"/>
      <c r="C34" s="212" t="s">
        <v>180</v>
      </c>
      <c r="D34" s="213" t="s">
        <v>180</v>
      </c>
      <c r="E34" s="212"/>
      <c r="F34" s="214" t="s">
        <v>180</v>
      </c>
      <c r="G34" s="215" t="n">
        <v>23822</v>
      </c>
      <c r="H34" s="216" t="n">
        <v>23822</v>
      </c>
      <c r="I34" s="188" t="s">
        <v>51</v>
      </c>
      <c r="J34" s="189" t="s">
        <v>68</v>
      </c>
      <c r="K34" s="189" t="s">
        <v>784</v>
      </c>
      <c r="L34" s="162" t="s">
        <v>1299</v>
      </c>
      <c r="M34" s="162"/>
      <c r="N34" s="162"/>
      <c r="O34" s="162"/>
      <c r="P34" s="162"/>
      <c r="Q34" s="162"/>
      <c r="R34" s="162"/>
      <c r="S34" s="162"/>
      <c r="T34" s="162"/>
      <c r="U34" s="162"/>
      <c r="V34" s="162"/>
      <c r="W34" s="162"/>
      <c r="X34" s="162"/>
      <c r="Y34" s="162"/>
      <c r="Z34" s="162"/>
    </row>
    <row r="35" customFormat="false" ht="15.75" hidden="false" customHeight="true" outlineLevel="0" collapsed="false">
      <c r="A35" s="162" t="s">
        <v>185</v>
      </c>
      <c r="B35" s="211"/>
      <c r="C35" s="212" t="s">
        <v>1300</v>
      </c>
      <c r="D35" s="213" t="s">
        <v>1300</v>
      </c>
      <c r="E35" s="212"/>
      <c r="F35" s="214" t="s">
        <v>1073</v>
      </c>
      <c r="G35" s="215" t="n">
        <v>23842</v>
      </c>
      <c r="H35" s="216" t="n">
        <v>23842</v>
      </c>
      <c r="I35" s="188" t="s">
        <v>66</v>
      </c>
      <c r="J35" s="189" t="s">
        <v>1104</v>
      </c>
      <c r="K35" s="189" t="s">
        <v>774</v>
      </c>
      <c r="L35" s="162"/>
      <c r="M35" s="162"/>
      <c r="N35" s="162"/>
      <c r="O35" s="162"/>
      <c r="P35" s="162"/>
      <c r="Q35" s="162"/>
      <c r="R35" s="162"/>
      <c r="S35" s="162"/>
      <c r="T35" s="162"/>
      <c r="U35" s="162"/>
      <c r="V35" s="162"/>
      <c r="W35" s="162"/>
      <c r="X35" s="162"/>
      <c r="Y35" s="162"/>
      <c r="Z35" s="162"/>
    </row>
    <row r="36" customFormat="false" ht="15.75" hidden="false" customHeight="true" outlineLevel="0" collapsed="false">
      <c r="A36" s="162" t="s">
        <v>189</v>
      </c>
      <c r="B36" s="211"/>
      <c r="C36" s="212" t="s">
        <v>184</v>
      </c>
      <c r="D36" s="213" t="s">
        <v>184</v>
      </c>
      <c r="E36" s="212"/>
      <c r="F36" s="214" t="s">
        <v>184</v>
      </c>
      <c r="G36" s="215" t="n">
        <v>23871</v>
      </c>
      <c r="H36" s="216" t="n">
        <v>23871</v>
      </c>
      <c r="I36" s="188" t="s">
        <v>66</v>
      </c>
      <c r="J36" s="189" t="s">
        <v>1104</v>
      </c>
      <c r="K36" s="189" t="s">
        <v>1301</v>
      </c>
      <c r="L36" s="162" t="s">
        <v>1302</v>
      </c>
      <c r="M36" s="162"/>
      <c r="N36" s="162"/>
      <c r="O36" s="162"/>
      <c r="P36" s="162"/>
      <c r="Q36" s="162"/>
      <c r="R36" s="162"/>
      <c r="S36" s="162"/>
      <c r="T36" s="162"/>
      <c r="U36" s="162"/>
      <c r="V36" s="162"/>
      <c r="W36" s="162"/>
      <c r="X36" s="162"/>
      <c r="Y36" s="162"/>
      <c r="Z36" s="162"/>
    </row>
    <row r="37" customFormat="false" ht="15.75" hidden="false" customHeight="true" outlineLevel="0" collapsed="false">
      <c r="A37" s="162" t="s">
        <v>196</v>
      </c>
      <c r="B37" s="211"/>
      <c r="C37" s="212" t="s">
        <v>188</v>
      </c>
      <c r="D37" s="213" t="s">
        <v>188</v>
      </c>
      <c r="E37" s="212"/>
      <c r="F37" s="214" t="s">
        <v>188</v>
      </c>
      <c r="G37" s="215" t="n">
        <v>23901</v>
      </c>
      <c r="H37" s="216" t="n">
        <v>23901</v>
      </c>
      <c r="I37" s="188" t="s">
        <v>66</v>
      </c>
      <c r="J37" s="189" t="s">
        <v>1104</v>
      </c>
      <c r="K37" s="189" t="s">
        <v>1303</v>
      </c>
      <c r="L37" s="162" t="s">
        <v>1304</v>
      </c>
      <c r="M37" s="162"/>
      <c r="N37" s="162"/>
      <c r="O37" s="162"/>
      <c r="P37" s="162"/>
      <c r="Q37" s="162"/>
      <c r="R37" s="162"/>
      <c r="S37" s="162"/>
      <c r="T37" s="162"/>
      <c r="U37" s="162"/>
      <c r="V37" s="162"/>
      <c r="W37" s="162"/>
      <c r="X37" s="162"/>
      <c r="Y37" s="162"/>
      <c r="Z37" s="162"/>
    </row>
    <row r="38" customFormat="false" ht="15.75" hidden="false" customHeight="true" outlineLevel="0" collapsed="false">
      <c r="A38" s="162" t="s">
        <v>183</v>
      </c>
      <c r="B38" s="211"/>
      <c r="C38" s="212" t="s">
        <v>194</v>
      </c>
      <c r="D38" s="213" t="s">
        <v>194</v>
      </c>
      <c r="E38" s="212"/>
      <c r="F38" s="214" t="s">
        <v>194</v>
      </c>
      <c r="G38" s="215" t="n">
        <v>23941</v>
      </c>
      <c r="H38" s="216" t="n">
        <v>23941</v>
      </c>
      <c r="I38" s="188" t="s">
        <v>66</v>
      </c>
      <c r="J38" s="189" t="s">
        <v>1093</v>
      </c>
      <c r="K38" s="189" t="s">
        <v>784</v>
      </c>
      <c r="L38" s="162" t="s">
        <v>1305</v>
      </c>
      <c r="M38" s="162"/>
      <c r="N38" s="162"/>
      <c r="O38" s="162"/>
      <c r="P38" s="162"/>
      <c r="Q38" s="162"/>
      <c r="R38" s="162"/>
      <c r="S38" s="162"/>
      <c r="T38" s="162"/>
      <c r="U38" s="162"/>
      <c r="V38" s="162"/>
      <c r="W38" s="162"/>
      <c r="X38" s="162"/>
      <c r="Y38" s="162"/>
      <c r="Z38" s="162"/>
    </row>
    <row r="39" customFormat="false" ht="15.75" hidden="false" customHeight="true" outlineLevel="0" collapsed="false">
      <c r="A39" s="162" t="s">
        <v>202</v>
      </c>
      <c r="B39" s="211"/>
      <c r="C39" s="212" t="s">
        <v>198</v>
      </c>
      <c r="D39" s="213" t="s">
        <v>198</v>
      </c>
      <c r="E39" s="212"/>
      <c r="F39" s="214" t="s">
        <v>198</v>
      </c>
      <c r="G39" s="215" t="n">
        <v>24019</v>
      </c>
      <c r="H39" s="216" t="n">
        <v>24019</v>
      </c>
      <c r="I39" s="188" t="s">
        <v>66</v>
      </c>
      <c r="J39" s="189" t="s">
        <v>1104</v>
      </c>
      <c r="K39" s="189" t="s">
        <v>1301</v>
      </c>
      <c r="L39" s="162" t="s">
        <v>1306</v>
      </c>
      <c r="M39" s="162"/>
      <c r="N39" s="162"/>
      <c r="O39" s="162"/>
      <c r="P39" s="162"/>
      <c r="Q39" s="162"/>
      <c r="R39" s="162"/>
      <c r="S39" s="162"/>
      <c r="T39" s="162"/>
      <c r="U39" s="162"/>
      <c r="V39" s="162"/>
      <c r="W39" s="162"/>
      <c r="X39" s="162"/>
      <c r="Y39" s="162"/>
      <c r="Z39" s="162"/>
    </row>
    <row r="40" customFormat="false" ht="15.75" hidden="false" customHeight="true" outlineLevel="0" collapsed="false">
      <c r="A40" s="162" t="s">
        <v>204</v>
      </c>
      <c r="B40" s="211"/>
      <c r="C40" s="212" t="s">
        <v>201</v>
      </c>
      <c r="D40" s="213" t="s">
        <v>201</v>
      </c>
      <c r="E40" s="212"/>
      <c r="F40" s="214" t="s">
        <v>201</v>
      </c>
      <c r="G40" s="215" t="n">
        <v>24079</v>
      </c>
      <c r="H40" s="216" t="n">
        <v>24079</v>
      </c>
      <c r="I40" s="188" t="s">
        <v>66</v>
      </c>
      <c r="J40" s="189" t="s">
        <v>1104</v>
      </c>
      <c r="K40" s="189" t="s">
        <v>1301</v>
      </c>
      <c r="L40" s="162" t="s">
        <v>1307</v>
      </c>
      <c r="M40" s="162"/>
      <c r="N40" s="162"/>
      <c r="O40" s="162"/>
      <c r="P40" s="162"/>
      <c r="Q40" s="162"/>
      <c r="R40" s="162"/>
      <c r="S40" s="162"/>
      <c r="T40" s="162"/>
      <c r="U40" s="162"/>
      <c r="V40" s="162"/>
      <c r="W40" s="162"/>
      <c r="X40" s="162"/>
      <c r="Y40" s="162"/>
      <c r="Z40" s="162"/>
    </row>
    <row r="41" customFormat="false" ht="15.75" hidden="false" customHeight="true" outlineLevel="0" collapsed="false">
      <c r="A41" s="162" t="s">
        <v>210</v>
      </c>
      <c r="B41" s="211"/>
      <c r="C41" s="212" t="s">
        <v>203</v>
      </c>
      <c r="D41" s="213" t="s">
        <v>203</v>
      </c>
      <c r="E41" s="212"/>
      <c r="F41" s="214" t="s">
        <v>203</v>
      </c>
      <c r="G41" s="215" t="n">
        <v>24138</v>
      </c>
      <c r="H41" s="216" t="n">
        <v>24138</v>
      </c>
      <c r="I41" s="188" t="s">
        <v>66</v>
      </c>
      <c r="J41" s="189" t="s">
        <v>1104</v>
      </c>
      <c r="K41" s="186" t="s">
        <v>1308</v>
      </c>
      <c r="L41" s="162" t="s">
        <v>1309</v>
      </c>
      <c r="M41" s="162"/>
      <c r="N41" s="162"/>
      <c r="O41" s="162"/>
      <c r="P41" s="162"/>
      <c r="Q41" s="162"/>
      <c r="R41" s="162"/>
      <c r="S41" s="162"/>
      <c r="T41" s="162"/>
      <c r="U41" s="162"/>
      <c r="V41" s="162"/>
      <c r="W41" s="162"/>
      <c r="X41" s="162"/>
      <c r="Y41" s="162"/>
      <c r="Z41" s="162"/>
    </row>
    <row r="42" customFormat="false" ht="15.75" hidden="false" customHeight="true" outlineLevel="0" collapsed="false">
      <c r="A42" s="162" t="s">
        <v>214</v>
      </c>
      <c r="B42" s="211"/>
      <c r="C42" s="212" t="s">
        <v>209</v>
      </c>
      <c r="D42" s="213" t="s">
        <v>209</v>
      </c>
      <c r="E42" s="212"/>
      <c r="F42" s="214" t="s">
        <v>1106</v>
      </c>
      <c r="G42" s="215" t="n">
        <v>24167</v>
      </c>
      <c r="H42" s="216" t="n">
        <v>24167</v>
      </c>
      <c r="I42" s="188" t="s">
        <v>66</v>
      </c>
      <c r="J42" s="189" t="s">
        <v>1090</v>
      </c>
      <c r="K42" s="189" t="s">
        <v>774</v>
      </c>
      <c r="L42" s="162"/>
      <c r="M42" s="162"/>
      <c r="N42" s="162"/>
      <c r="O42" s="162"/>
      <c r="P42" s="162"/>
      <c r="Q42" s="162"/>
      <c r="R42" s="162"/>
      <c r="S42" s="162"/>
      <c r="T42" s="162"/>
      <c r="U42" s="162"/>
      <c r="V42" s="162"/>
      <c r="W42" s="162"/>
      <c r="X42" s="162"/>
      <c r="Y42" s="162"/>
      <c r="Z42" s="162"/>
    </row>
    <row r="43" customFormat="false" ht="15.75" hidden="false" customHeight="true" outlineLevel="0" collapsed="false">
      <c r="A43" s="162" t="s">
        <v>1310</v>
      </c>
      <c r="B43" s="211"/>
      <c r="C43" s="212" t="s">
        <v>213</v>
      </c>
      <c r="D43" s="213" t="s">
        <v>213</v>
      </c>
      <c r="E43" s="212"/>
      <c r="F43" s="214" t="s">
        <v>213</v>
      </c>
      <c r="G43" s="215" t="n">
        <v>24197</v>
      </c>
      <c r="H43" s="216" t="n">
        <v>24197</v>
      </c>
      <c r="I43" s="188" t="s">
        <v>66</v>
      </c>
      <c r="J43" s="189" t="s">
        <v>1090</v>
      </c>
      <c r="K43" s="189" t="s">
        <v>1311</v>
      </c>
      <c r="L43" s="162" t="s">
        <v>1312</v>
      </c>
      <c r="M43" s="162"/>
      <c r="N43" s="162"/>
      <c r="O43" s="162"/>
      <c r="P43" s="162"/>
      <c r="Q43" s="162"/>
      <c r="R43" s="162"/>
      <c r="S43" s="162"/>
      <c r="T43" s="162"/>
      <c r="U43" s="162"/>
      <c r="V43" s="162"/>
      <c r="W43" s="162"/>
      <c r="X43" s="162"/>
      <c r="Y43" s="162"/>
      <c r="Z43" s="162"/>
    </row>
    <row r="44" customFormat="false" ht="15.75" hidden="false" customHeight="true" outlineLevel="0" collapsed="false">
      <c r="A44" s="162" t="s">
        <v>222</v>
      </c>
      <c r="B44" s="211"/>
      <c r="C44" s="212" t="s">
        <v>1313</v>
      </c>
      <c r="D44" s="213" t="s">
        <v>1313</v>
      </c>
      <c r="E44" s="212"/>
      <c r="F44" s="213"/>
      <c r="G44" s="215"/>
      <c r="H44" s="216"/>
      <c r="I44" s="188"/>
      <c r="J44" s="189"/>
      <c r="K44" s="189"/>
      <c r="L44" s="162"/>
      <c r="M44" s="162"/>
      <c r="N44" s="162"/>
      <c r="O44" s="162"/>
      <c r="P44" s="162"/>
      <c r="Q44" s="162"/>
      <c r="R44" s="162"/>
      <c r="S44" s="162"/>
      <c r="T44" s="162"/>
      <c r="U44" s="162"/>
      <c r="V44" s="162"/>
      <c r="W44" s="162"/>
      <c r="X44" s="162"/>
      <c r="Y44" s="162"/>
      <c r="Z44" s="162"/>
    </row>
    <row r="45" customFormat="false" ht="15.75" hidden="false" customHeight="true" outlineLevel="0" collapsed="false">
      <c r="A45" s="162" t="s">
        <v>228</v>
      </c>
      <c r="B45" s="211"/>
      <c r="C45" s="212" t="s">
        <v>220</v>
      </c>
      <c r="D45" s="213" t="s">
        <v>220</v>
      </c>
      <c r="E45" s="212"/>
      <c r="F45" s="214" t="s">
        <v>220</v>
      </c>
      <c r="G45" s="215" t="n">
        <v>24257</v>
      </c>
      <c r="H45" s="216" t="n">
        <v>24257</v>
      </c>
      <c r="I45" s="188" t="s">
        <v>51</v>
      </c>
      <c r="J45" s="189" t="s">
        <v>1104</v>
      </c>
      <c r="K45" s="186" t="s">
        <v>1314</v>
      </c>
      <c r="L45" s="162" t="s">
        <v>1315</v>
      </c>
      <c r="M45" s="162"/>
      <c r="N45" s="162"/>
      <c r="O45" s="162"/>
      <c r="P45" s="162"/>
      <c r="Q45" s="162"/>
      <c r="R45" s="162"/>
      <c r="S45" s="162"/>
      <c r="T45" s="162"/>
      <c r="U45" s="162"/>
      <c r="V45" s="162"/>
      <c r="W45" s="162"/>
      <c r="X45" s="162"/>
      <c r="Y45" s="162"/>
      <c r="Z45" s="162"/>
    </row>
    <row r="46" customFormat="false" ht="15.75" hidden="false" customHeight="true" outlineLevel="0" collapsed="false">
      <c r="A46" s="162" t="s">
        <v>235</v>
      </c>
      <c r="B46" s="211"/>
      <c r="C46" s="212" t="s">
        <v>226</v>
      </c>
      <c r="D46" s="213" t="s">
        <v>226</v>
      </c>
      <c r="E46" s="212"/>
      <c r="F46" s="213"/>
      <c r="G46" s="215"/>
      <c r="H46" s="216"/>
      <c r="I46" s="188"/>
      <c r="J46" s="189"/>
      <c r="K46" s="197"/>
      <c r="L46" s="162"/>
      <c r="M46" s="162"/>
      <c r="N46" s="162"/>
      <c r="O46" s="162"/>
      <c r="P46" s="162"/>
      <c r="Q46" s="162"/>
      <c r="R46" s="162"/>
      <c r="S46" s="162"/>
      <c r="T46" s="162"/>
      <c r="U46" s="162"/>
      <c r="V46" s="162"/>
      <c r="W46" s="162"/>
      <c r="X46" s="162"/>
      <c r="Y46" s="162"/>
      <c r="Z46" s="162"/>
    </row>
    <row r="47" customFormat="false" ht="15.75" hidden="false" customHeight="true" outlineLevel="0" collapsed="false">
      <c r="A47" s="162" t="s">
        <v>240</v>
      </c>
      <c r="B47" s="211"/>
      <c r="C47" s="212" t="s">
        <v>233</v>
      </c>
      <c r="D47" s="213" t="s">
        <v>233</v>
      </c>
      <c r="E47" s="212"/>
      <c r="F47" s="214" t="s">
        <v>233</v>
      </c>
      <c r="G47" s="215" t="n">
        <v>24329</v>
      </c>
      <c r="H47" s="216" t="n">
        <v>24329</v>
      </c>
      <c r="I47" s="188" t="s">
        <v>51</v>
      </c>
      <c r="J47" s="189" t="s">
        <v>1090</v>
      </c>
      <c r="K47" s="189" t="s">
        <v>784</v>
      </c>
      <c r="L47" s="162" t="s">
        <v>1316</v>
      </c>
      <c r="M47" s="162"/>
      <c r="N47" s="162"/>
      <c r="O47" s="162"/>
      <c r="P47" s="162"/>
      <c r="Q47" s="162"/>
      <c r="R47" s="162"/>
      <c r="S47" s="162"/>
      <c r="T47" s="162"/>
      <c r="U47" s="162"/>
      <c r="V47" s="162"/>
      <c r="W47" s="162"/>
      <c r="X47" s="162"/>
      <c r="Y47" s="162"/>
      <c r="Z47" s="162"/>
    </row>
    <row r="48" customFormat="false" ht="15.75" hidden="false" customHeight="true" outlineLevel="0" collapsed="false">
      <c r="A48" s="162" t="s">
        <v>242</v>
      </c>
      <c r="B48" s="211"/>
      <c r="C48" s="212" t="s">
        <v>239</v>
      </c>
      <c r="D48" s="213" t="s">
        <v>239</v>
      </c>
      <c r="E48" s="212"/>
      <c r="F48" s="214" t="s">
        <v>239</v>
      </c>
      <c r="G48" s="215" t="n">
        <v>24343</v>
      </c>
      <c r="H48" s="216" t="n">
        <v>24343</v>
      </c>
      <c r="I48" s="188" t="s">
        <v>66</v>
      </c>
      <c r="J48" s="189" t="s">
        <v>1090</v>
      </c>
      <c r="K48" s="189" t="s">
        <v>784</v>
      </c>
      <c r="L48" s="162" t="s">
        <v>1317</v>
      </c>
      <c r="M48" s="162"/>
      <c r="N48" s="162"/>
      <c r="O48" s="162"/>
      <c r="P48" s="162"/>
      <c r="Q48" s="162"/>
      <c r="R48" s="162"/>
      <c r="S48" s="162"/>
      <c r="T48" s="162"/>
      <c r="U48" s="162"/>
      <c r="V48" s="162"/>
      <c r="W48" s="162"/>
      <c r="X48" s="162"/>
      <c r="Y48" s="162"/>
      <c r="Z48" s="162"/>
    </row>
    <row r="49" customFormat="false" ht="15.75" hidden="false" customHeight="true" outlineLevel="0" collapsed="false">
      <c r="A49" s="162" t="s">
        <v>244</v>
      </c>
      <c r="B49" s="211"/>
      <c r="C49" s="212" t="s">
        <v>241</v>
      </c>
      <c r="D49" s="213" t="s">
        <v>241</v>
      </c>
      <c r="E49" s="212"/>
      <c r="F49" s="214" t="s">
        <v>241</v>
      </c>
      <c r="G49" s="215" t="n">
        <v>24370</v>
      </c>
      <c r="H49" s="216" t="n">
        <v>24370</v>
      </c>
      <c r="I49" s="188" t="s">
        <v>51</v>
      </c>
      <c r="J49" s="189" t="s">
        <v>1104</v>
      </c>
      <c r="K49" s="189" t="s">
        <v>1301</v>
      </c>
      <c r="L49" s="162" t="s">
        <v>1318</v>
      </c>
      <c r="M49" s="162"/>
      <c r="N49" s="162"/>
      <c r="O49" s="162"/>
      <c r="P49" s="162"/>
      <c r="Q49" s="162"/>
      <c r="R49" s="162"/>
      <c r="S49" s="162"/>
      <c r="T49" s="162"/>
      <c r="U49" s="162"/>
      <c r="V49" s="162"/>
      <c r="W49" s="162"/>
      <c r="X49" s="162"/>
      <c r="Y49" s="162"/>
      <c r="Z49" s="162"/>
    </row>
    <row r="50" customFormat="false" ht="15.75" hidden="false" customHeight="true" outlineLevel="0" collapsed="false">
      <c r="A50" s="162" t="s">
        <v>247</v>
      </c>
      <c r="B50" s="211"/>
      <c r="C50" s="212" t="s">
        <v>243</v>
      </c>
      <c r="D50" s="213" t="s">
        <v>243</v>
      </c>
      <c r="E50" s="212"/>
      <c r="F50" s="214" t="s">
        <v>243</v>
      </c>
      <c r="G50" s="215" t="n">
        <v>24402</v>
      </c>
      <c r="H50" s="216" t="n">
        <v>24402</v>
      </c>
      <c r="I50" s="188" t="s">
        <v>66</v>
      </c>
      <c r="J50" s="189" t="s">
        <v>1090</v>
      </c>
      <c r="K50" s="189" t="s">
        <v>784</v>
      </c>
      <c r="L50" s="162" t="s">
        <v>1319</v>
      </c>
      <c r="M50" s="162"/>
      <c r="N50" s="162"/>
      <c r="O50" s="162"/>
      <c r="P50" s="162"/>
      <c r="Q50" s="162"/>
      <c r="R50" s="162"/>
      <c r="S50" s="162"/>
      <c r="T50" s="162"/>
      <c r="U50" s="162"/>
      <c r="V50" s="162"/>
      <c r="W50" s="162"/>
      <c r="X50" s="162"/>
      <c r="Y50" s="162"/>
      <c r="Z50" s="162"/>
    </row>
    <row r="51" customFormat="false" ht="15.75" hidden="false" customHeight="true" outlineLevel="0" collapsed="false">
      <c r="A51" s="162" t="s">
        <v>250</v>
      </c>
      <c r="B51" s="211"/>
      <c r="C51" s="212" t="s">
        <v>246</v>
      </c>
      <c r="D51" s="213" t="s">
        <v>246</v>
      </c>
      <c r="E51" s="212"/>
      <c r="F51" s="214" t="s">
        <v>246</v>
      </c>
      <c r="G51" s="215" t="n">
        <v>24417</v>
      </c>
      <c r="H51" s="216" t="n">
        <v>24417</v>
      </c>
      <c r="I51" s="188" t="s">
        <v>51</v>
      </c>
      <c r="J51" s="189" t="s">
        <v>1090</v>
      </c>
      <c r="K51" s="189" t="s">
        <v>784</v>
      </c>
      <c r="L51" s="162" t="s">
        <v>1320</v>
      </c>
      <c r="M51" s="162"/>
      <c r="N51" s="162"/>
      <c r="O51" s="162"/>
      <c r="P51" s="162"/>
      <c r="Q51" s="162"/>
      <c r="R51" s="162"/>
      <c r="S51" s="162"/>
      <c r="T51" s="162"/>
      <c r="U51" s="162"/>
      <c r="V51" s="162"/>
      <c r="W51" s="162"/>
      <c r="X51" s="162"/>
      <c r="Y51" s="162"/>
      <c r="Z51" s="162"/>
    </row>
    <row r="52" customFormat="false" ht="15.75" hidden="false" customHeight="true" outlineLevel="0" collapsed="false">
      <c r="A52" s="162" t="s">
        <v>254</v>
      </c>
      <c r="B52" s="211"/>
      <c r="C52" s="212" t="s">
        <v>249</v>
      </c>
      <c r="D52" s="213" t="s">
        <v>249</v>
      </c>
      <c r="E52" s="212"/>
      <c r="F52" s="214" t="s">
        <v>249</v>
      </c>
      <c r="G52" s="215" t="n">
        <v>24462</v>
      </c>
      <c r="H52" s="216" t="n">
        <v>24462</v>
      </c>
      <c r="I52" s="188" t="s">
        <v>66</v>
      </c>
      <c r="J52" s="189" t="s">
        <v>1104</v>
      </c>
      <c r="K52" s="189" t="s">
        <v>784</v>
      </c>
      <c r="L52" s="162" t="s">
        <v>1321</v>
      </c>
      <c r="M52" s="162"/>
      <c r="N52" s="162"/>
      <c r="O52" s="162"/>
      <c r="P52" s="162"/>
      <c r="Q52" s="162"/>
      <c r="R52" s="162"/>
      <c r="S52" s="162"/>
      <c r="T52" s="162"/>
      <c r="U52" s="162"/>
      <c r="V52" s="162"/>
      <c r="W52" s="162"/>
      <c r="X52" s="162"/>
      <c r="Y52" s="162"/>
      <c r="Z52" s="162"/>
    </row>
    <row r="53" customFormat="false" ht="15.75" hidden="false" customHeight="true" outlineLevel="0" collapsed="false">
      <c r="A53" s="162" t="s">
        <v>257</v>
      </c>
      <c r="B53" s="211"/>
      <c r="C53" s="212" t="s">
        <v>253</v>
      </c>
      <c r="D53" s="213" t="s">
        <v>253</v>
      </c>
      <c r="E53" s="212"/>
      <c r="F53" s="214" t="s">
        <v>253</v>
      </c>
      <c r="G53" s="215" t="n">
        <v>24508</v>
      </c>
      <c r="H53" s="216" t="n">
        <v>24508</v>
      </c>
      <c r="I53" s="188" t="s">
        <v>51</v>
      </c>
      <c r="J53" s="189" t="s">
        <v>1090</v>
      </c>
      <c r="K53" s="189" t="s">
        <v>1322</v>
      </c>
      <c r="L53" s="162" t="s">
        <v>1323</v>
      </c>
      <c r="M53" s="162"/>
      <c r="N53" s="162"/>
      <c r="O53" s="162"/>
      <c r="P53" s="162"/>
      <c r="Q53" s="162"/>
      <c r="R53" s="162"/>
      <c r="S53" s="162"/>
      <c r="T53" s="162"/>
      <c r="U53" s="162"/>
      <c r="V53" s="162"/>
      <c r="W53" s="162"/>
      <c r="X53" s="162"/>
      <c r="Y53" s="162"/>
      <c r="Z53" s="162"/>
    </row>
    <row r="54" customFormat="false" ht="15.75" hidden="false" customHeight="true" outlineLevel="0" collapsed="false">
      <c r="A54" s="162" t="s">
        <v>260</v>
      </c>
      <c r="B54" s="211"/>
      <c r="C54" s="212" t="s">
        <v>256</v>
      </c>
      <c r="D54" s="213" t="s">
        <v>256</v>
      </c>
      <c r="E54" s="212"/>
      <c r="F54" s="214" t="s">
        <v>256</v>
      </c>
      <c r="G54" s="215" t="n">
        <v>24579</v>
      </c>
      <c r="H54" s="216" t="n">
        <v>24579</v>
      </c>
      <c r="I54" s="188" t="s">
        <v>51</v>
      </c>
      <c r="J54" s="189" t="s">
        <v>1104</v>
      </c>
      <c r="K54" s="186" t="s">
        <v>1324</v>
      </c>
      <c r="L54" s="162" t="s">
        <v>1325</v>
      </c>
      <c r="M54" s="162"/>
      <c r="N54" s="162"/>
      <c r="O54" s="162"/>
      <c r="P54" s="162"/>
      <c r="Q54" s="162"/>
      <c r="R54" s="162"/>
      <c r="S54" s="162"/>
      <c r="T54" s="162"/>
      <c r="U54" s="162"/>
      <c r="V54" s="162"/>
      <c r="W54" s="162"/>
      <c r="X54" s="162"/>
      <c r="Y54" s="162"/>
      <c r="Z54" s="162"/>
    </row>
    <row r="55" customFormat="false" ht="15.75" hidden="false" customHeight="true" outlineLevel="0" collapsed="false">
      <c r="A55" s="162" t="s">
        <v>267</v>
      </c>
      <c r="B55" s="211"/>
      <c r="C55" s="212" t="s">
        <v>259</v>
      </c>
      <c r="D55" s="213" t="s">
        <v>259</v>
      </c>
      <c r="E55" s="212"/>
      <c r="F55" s="214" t="s">
        <v>259</v>
      </c>
      <c r="G55" s="215" t="n">
        <v>24596</v>
      </c>
      <c r="H55" s="216" t="n">
        <v>24596</v>
      </c>
      <c r="I55" s="188" t="s">
        <v>51</v>
      </c>
      <c r="J55" s="189" t="s">
        <v>1090</v>
      </c>
      <c r="K55" s="189" t="s">
        <v>1322</v>
      </c>
      <c r="L55" s="162" t="s">
        <v>1326</v>
      </c>
      <c r="M55" s="162"/>
      <c r="N55" s="162"/>
      <c r="O55" s="162"/>
      <c r="P55" s="162"/>
      <c r="Q55" s="162"/>
      <c r="R55" s="162"/>
      <c r="S55" s="162"/>
      <c r="T55" s="162"/>
      <c r="U55" s="162"/>
      <c r="V55" s="162"/>
      <c r="W55" s="162"/>
      <c r="X55" s="162"/>
      <c r="Y55" s="162"/>
      <c r="Z55" s="162"/>
    </row>
    <row r="56" customFormat="false" ht="15.75" hidden="false" customHeight="true" outlineLevel="0" collapsed="false">
      <c r="A56" s="162" t="s">
        <v>270</v>
      </c>
      <c r="B56" s="211"/>
      <c r="C56" s="212" t="s">
        <v>262</v>
      </c>
      <c r="D56" s="213" t="s">
        <v>262</v>
      </c>
      <c r="E56" s="212"/>
      <c r="F56" s="214" t="s">
        <v>262</v>
      </c>
      <c r="G56" s="215" t="n">
        <v>24667</v>
      </c>
      <c r="H56" s="216" t="n">
        <v>24667</v>
      </c>
      <c r="I56" s="188" t="s">
        <v>51</v>
      </c>
      <c r="J56" s="189" t="s">
        <v>1104</v>
      </c>
      <c r="K56" s="189" t="s">
        <v>774</v>
      </c>
      <c r="L56" s="162" t="s">
        <v>1327</v>
      </c>
      <c r="M56" s="162"/>
      <c r="N56" s="162"/>
      <c r="O56" s="162"/>
      <c r="P56" s="162"/>
      <c r="Q56" s="162"/>
      <c r="R56" s="162"/>
      <c r="S56" s="162"/>
      <c r="T56" s="162"/>
      <c r="U56" s="162"/>
      <c r="V56" s="162"/>
      <c r="W56" s="162"/>
      <c r="X56" s="162"/>
      <c r="Y56" s="162"/>
      <c r="Z56" s="162"/>
    </row>
    <row r="57" customFormat="false" ht="15.75" hidden="false" customHeight="true" outlineLevel="0" collapsed="false">
      <c r="A57" s="162" t="s">
        <v>263</v>
      </c>
      <c r="B57" s="211"/>
      <c r="C57" s="212" t="s">
        <v>266</v>
      </c>
      <c r="D57" s="213" t="s">
        <v>266</v>
      </c>
      <c r="E57" s="212"/>
      <c r="F57" s="213"/>
      <c r="G57" s="215"/>
      <c r="H57" s="216"/>
      <c r="I57" s="188"/>
      <c r="J57" s="189"/>
      <c r="K57" s="189"/>
      <c r="L57" s="162" t="s">
        <v>1328</v>
      </c>
      <c r="M57" s="162"/>
      <c r="N57" s="162"/>
      <c r="O57" s="162"/>
      <c r="P57" s="162"/>
      <c r="Q57" s="162"/>
      <c r="R57" s="162"/>
      <c r="S57" s="162"/>
      <c r="T57" s="162"/>
      <c r="U57" s="162"/>
      <c r="V57" s="162"/>
      <c r="W57" s="162"/>
      <c r="X57" s="162"/>
      <c r="Y57" s="162"/>
      <c r="Z57" s="162"/>
    </row>
    <row r="58" customFormat="false" ht="15.75" hidden="false" customHeight="true" outlineLevel="0" collapsed="false">
      <c r="A58" s="162" t="s">
        <v>273</v>
      </c>
      <c r="B58" s="211"/>
      <c r="C58" s="212" t="s">
        <v>269</v>
      </c>
      <c r="D58" s="213" t="s">
        <v>269</v>
      </c>
      <c r="E58" s="212"/>
      <c r="F58" s="214" t="s">
        <v>269</v>
      </c>
      <c r="G58" s="215" t="n">
        <v>24685</v>
      </c>
      <c r="H58" s="216" t="n">
        <v>24685</v>
      </c>
      <c r="I58" s="188" t="s">
        <v>51</v>
      </c>
      <c r="J58" s="189" t="s">
        <v>1090</v>
      </c>
      <c r="K58" s="189" t="s">
        <v>784</v>
      </c>
      <c r="L58" s="162" t="s">
        <v>1329</v>
      </c>
      <c r="M58" s="162"/>
      <c r="N58" s="162"/>
      <c r="O58" s="162"/>
      <c r="P58" s="162"/>
      <c r="Q58" s="162"/>
      <c r="R58" s="162"/>
      <c r="S58" s="162"/>
      <c r="T58" s="162"/>
      <c r="U58" s="162"/>
      <c r="V58" s="162"/>
      <c r="W58" s="162"/>
      <c r="X58" s="162"/>
      <c r="Y58" s="162"/>
      <c r="Z58" s="162"/>
    </row>
    <row r="59" customFormat="false" ht="15.75" hidden="false" customHeight="true" outlineLevel="0" collapsed="false">
      <c r="A59" s="162" t="s">
        <v>1330</v>
      </c>
      <c r="B59" s="211"/>
      <c r="C59" s="212" t="s">
        <v>272</v>
      </c>
      <c r="D59" s="213" t="s">
        <v>272</v>
      </c>
      <c r="E59" s="212"/>
      <c r="F59" s="214" t="s">
        <v>272</v>
      </c>
      <c r="G59" s="215" t="n">
        <v>24723</v>
      </c>
      <c r="H59" s="216" t="n">
        <v>24723</v>
      </c>
      <c r="I59" s="188" t="s">
        <v>51</v>
      </c>
      <c r="J59" s="189" t="s">
        <v>1104</v>
      </c>
      <c r="K59" s="189" t="s">
        <v>784</v>
      </c>
      <c r="L59" s="162" t="s">
        <v>1331</v>
      </c>
      <c r="M59" s="162"/>
      <c r="N59" s="162"/>
      <c r="O59" s="162"/>
      <c r="P59" s="162"/>
      <c r="Q59" s="162"/>
      <c r="R59" s="162"/>
      <c r="S59" s="162"/>
      <c r="T59" s="162"/>
      <c r="U59" s="162"/>
      <c r="V59" s="162"/>
      <c r="W59" s="162"/>
      <c r="X59" s="162"/>
      <c r="Y59" s="162"/>
      <c r="Z59" s="162"/>
    </row>
    <row r="60" customFormat="false" ht="15.75" hidden="false" customHeight="true" outlineLevel="0" collapsed="false">
      <c r="A60" s="162" t="s">
        <v>275</v>
      </c>
      <c r="B60" s="211"/>
      <c r="C60" s="212" t="s">
        <v>1108</v>
      </c>
      <c r="D60" s="213" t="s">
        <v>1332</v>
      </c>
      <c r="E60" s="212"/>
      <c r="F60" s="213"/>
      <c r="G60" s="215" t="n">
        <v>24742</v>
      </c>
      <c r="H60" s="216"/>
      <c r="I60" s="188"/>
      <c r="J60" s="189" t="s">
        <v>1333</v>
      </c>
      <c r="K60" s="189" t="s">
        <v>775</v>
      </c>
      <c r="L60" s="162"/>
      <c r="M60" s="162"/>
      <c r="N60" s="162"/>
      <c r="O60" s="162"/>
      <c r="P60" s="162"/>
      <c r="Q60" s="162"/>
      <c r="R60" s="162"/>
      <c r="S60" s="162"/>
      <c r="T60" s="162"/>
      <c r="U60" s="162"/>
      <c r="V60" s="162"/>
      <c r="W60" s="162"/>
      <c r="X60" s="162"/>
      <c r="Y60" s="162"/>
      <c r="Z60" s="162"/>
    </row>
    <row r="61" customFormat="false" ht="15.75" hidden="false" customHeight="true" outlineLevel="0" collapsed="false">
      <c r="A61" s="162" t="s">
        <v>1334</v>
      </c>
      <c r="B61" s="211"/>
      <c r="C61" s="212" t="s">
        <v>274</v>
      </c>
      <c r="D61" s="213" t="s">
        <v>274</v>
      </c>
      <c r="E61" s="212"/>
      <c r="F61" s="214" t="s">
        <v>274</v>
      </c>
      <c r="G61" s="215" t="n">
        <v>24783</v>
      </c>
      <c r="H61" s="216" t="n">
        <v>24783</v>
      </c>
      <c r="I61" s="188" t="s">
        <v>51</v>
      </c>
      <c r="J61" s="189" t="s">
        <v>1104</v>
      </c>
      <c r="K61" s="189" t="s">
        <v>784</v>
      </c>
      <c r="L61" s="162" t="s">
        <v>1335</v>
      </c>
      <c r="M61" s="162"/>
      <c r="N61" s="162"/>
      <c r="O61" s="162"/>
      <c r="P61" s="162"/>
      <c r="Q61" s="162"/>
      <c r="R61" s="162"/>
      <c r="S61" s="162"/>
      <c r="T61" s="162"/>
      <c r="U61" s="162"/>
      <c r="V61" s="162"/>
      <c r="W61" s="162"/>
      <c r="X61" s="162"/>
      <c r="Y61" s="162"/>
      <c r="Z61" s="162"/>
    </row>
    <row r="62" customFormat="false" ht="15.75" hidden="false" customHeight="true" outlineLevel="0" collapsed="false">
      <c r="A62" s="162" t="s">
        <v>277</v>
      </c>
      <c r="B62" s="211"/>
      <c r="C62" s="212" t="s">
        <v>1113</v>
      </c>
      <c r="D62" s="213" t="s">
        <v>1336</v>
      </c>
      <c r="E62" s="212"/>
      <c r="F62" s="213"/>
      <c r="G62" s="215" t="n">
        <v>24798</v>
      </c>
      <c r="H62" s="216"/>
      <c r="I62" s="188"/>
      <c r="J62" s="189" t="s">
        <v>1333</v>
      </c>
      <c r="K62" s="189" t="s">
        <v>775</v>
      </c>
      <c r="L62" s="162"/>
      <c r="M62" s="162"/>
      <c r="N62" s="162"/>
      <c r="O62" s="162"/>
      <c r="P62" s="162"/>
      <c r="Q62" s="162"/>
      <c r="R62" s="162"/>
      <c r="S62" s="162"/>
      <c r="T62" s="162"/>
      <c r="U62" s="162"/>
      <c r="V62" s="162"/>
      <c r="W62" s="162"/>
      <c r="X62" s="162"/>
      <c r="Y62" s="162"/>
      <c r="Z62" s="162"/>
    </row>
    <row r="63" customFormat="false" ht="15.75" hidden="false" customHeight="true" outlineLevel="0" collapsed="false">
      <c r="A63" s="162" t="s">
        <v>1337</v>
      </c>
      <c r="B63" s="211"/>
      <c r="C63" s="212" t="s">
        <v>276</v>
      </c>
      <c r="D63" s="213" t="s">
        <v>276</v>
      </c>
      <c r="E63" s="212"/>
      <c r="F63" s="214" t="s">
        <v>276</v>
      </c>
      <c r="G63" s="215" t="n">
        <v>24844</v>
      </c>
      <c r="H63" s="216" t="n">
        <v>24844</v>
      </c>
      <c r="I63" s="188" t="s">
        <v>51</v>
      </c>
      <c r="J63" s="189" t="s">
        <v>1104</v>
      </c>
      <c r="K63" s="189" t="s">
        <v>784</v>
      </c>
      <c r="L63" s="162" t="s">
        <v>1338</v>
      </c>
      <c r="M63" s="162"/>
      <c r="N63" s="162"/>
      <c r="O63" s="162"/>
      <c r="P63" s="162"/>
      <c r="Q63" s="162"/>
      <c r="R63" s="162"/>
      <c r="S63" s="162"/>
      <c r="T63" s="162"/>
      <c r="U63" s="162"/>
      <c r="V63" s="162"/>
      <c r="W63" s="162"/>
      <c r="X63" s="162"/>
      <c r="Y63" s="162"/>
      <c r="Z63" s="162"/>
    </row>
    <row r="64" customFormat="false" ht="15.75" hidden="false" customHeight="true" outlineLevel="0" collapsed="false">
      <c r="A64" s="162" t="s">
        <v>1339</v>
      </c>
      <c r="B64" s="211"/>
      <c r="C64" s="212" t="s">
        <v>278</v>
      </c>
      <c r="D64" s="213" t="s">
        <v>1340</v>
      </c>
      <c r="E64" s="212"/>
      <c r="F64" s="217" t="s">
        <v>1073</v>
      </c>
      <c r="G64" s="215" t="n">
        <v>24875</v>
      </c>
      <c r="H64" s="216" t="n">
        <v>24875</v>
      </c>
      <c r="I64" s="188" t="s">
        <v>66</v>
      </c>
      <c r="J64" s="189" t="s">
        <v>1104</v>
      </c>
      <c r="K64" s="189" t="s">
        <v>775</v>
      </c>
      <c r="L64" s="162"/>
      <c r="M64" s="162"/>
      <c r="N64" s="162"/>
      <c r="O64" s="162"/>
      <c r="P64" s="162"/>
      <c r="Q64" s="162"/>
      <c r="R64" s="162"/>
      <c r="S64" s="162"/>
      <c r="T64" s="162"/>
      <c r="U64" s="162"/>
      <c r="V64" s="162"/>
      <c r="W64" s="162"/>
      <c r="X64" s="162"/>
      <c r="Y64" s="162"/>
      <c r="Z64" s="162"/>
    </row>
    <row r="65" customFormat="false" ht="15.75" hidden="false" customHeight="true" outlineLevel="0" collapsed="false">
      <c r="A65" s="162" t="s">
        <v>280</v>
      </c>
      <c r="B65" s="211"/>
      <c r="C65" s="212" t="s">
        <v>1115</v>
      </c>
      <c r="D65" s="213" t="s">
        <v>1115</v>
      </c>
      <c r="E65" s="212"/>
      <c r="F65" s="213"/>
      <c r="G65" s="215"/>
      <c r="H65" s="216"/>
      <c r="I65" s="188"/>
      <c r="J65" s="189"/>
      <c r="K65" s="189"/>
      <c r="L65" s="162"/>
      <c r="M65" s="162"/>
      <c r="N65" s="162"/>
      <c r="O65" s="162"/>
      <c r="P65" s="162"/>
      <c r="Q65" s="162"/>
      <c r="R65" s="162"/>
      <c r="S65" s="162"/>
      <c r="T65" s="162"/>
      <c r="U65" s="162"/>
      <c r="V65" s="162"/>
      <c r="W65" s="162"/>
      <c r="X65" s="162"/>
      <c r="Y65" s="162"/>
      <c r="Z65" s="162"/>
    </row>
    <row r="66" customFormat="false" ht="15.75" hidden="false" customHeight="true" outlineLevel="0" collapsed="false">
      <c r="A66" s="162" t="s">
        <v>1341</v>
      </c>
      <c r="B66" s="211"/>
      <c r="C66" s="212" t="s">
        <v>279</v>
      </c>
      <c r="D66" s="213" t="s">
        <v>279</v>
      </c>
      <c r="E66" s="212"/>
      <c r="F66" s="214" t="s">
        <v>279</v>
      </c>
      <c r="G66" s="215" t="n">
        <v>24935</v>
      </c>
      <c r="H66" s="216" t="n">
        <v>24935</v>
      </c>
      <c r="I66" s="188" t="s">
        <v>66</v>
      </c>
      <c r="J66" s="189" t="s">
        <v>1090</v>
      </c>
      <c r="K66" s="189" t="s">
        <v>784</v>
      </c>
      <c r="L66" s="162" t="s">
        <v>1342</v>
      </c>
      <c r="M66" s="162"/>
      <c r="N66" s="162"/>
      <c r="O66" s="162"/>
      <c r="P66" s="162"/>
      <c r="Q66" s="162"/>
      <c r="R66" s="162"/>
      <c r="S66" s="162"/>
      <c r="T66" s="162"/>
      <c r="U66" s="162"/>
      <c r="V66" s="162"/>
      <c r="W66" s="162"/>
      <c r="X66" s="162"/>
      <c r="Y66" s="162"/>
      <c r="Z66" s="162"/>
    </row>
    <row r="67" customFormat="false" ht="15.75" hidden="false" customHeight="true" outlineLevel="0" collapsed="false">
      <c r="A67" s="162" t="s">
        <v>286</v>
      </c>
      <c r="B67" s="211"/>
      <c r="C67" s="212" t="s">
        <v>1343</v>
      </c>
      <c r="D67" s="213" t="s">
        <v>1343</v>
      </c>
      <c r="E67" s="212"/>
      <c r="F67" s="213"/>
      <c r="G67" s="215" t="n">
        <v>24950</v>
      </c>
      <c r="H67" s="216"/>
      <c r="I67" s="188"/>
      <c r="J67" s="189" t="s">
        <v>1093</v>
      </c>
      <c r="K67" s="189" t="s">
        <v>775</v>
      </c>
      <c r="L67" s="162"/>
      <c r="M67" s="162"/>
      <c r="N67" s="162"/>
      <c r="O67" s="162"/>
      <c r="P67" s="162"/>
      <c r="Q67" s="162"/>
      <c r="R67" s="162"/>
      <c r="S67" s="162"/>
      <c r="T67" s="162"/>
      <c r="U67" s="162"/>
      <c r="V67" s="162"/>
      <c r="W67" s="162"/>
      <c r="X67" s="162"/>
      <c r="Y67" s="162"/>
      <c r="Z67" s="162"/>
    </row>
    <row r="68" customFormat="false" ht="15.75" hidden="false" customHeight="true" outlineLevel="0" collapsed="false">
      <c r="A68" s="162" t="s">
        <v>291</v>
      </c>
      <c r="B68" s="211"/>
      <c r="C68" s="212" t="s">
        <v>285</v>
      </c>
      <c r="D68" s="213" t="s">
        <v>285</v>
      </c>
      <c r="E68" s="212"/>
      <c r="F68" s="214" t="s">
        <v>285</v>
      </c>
      <c r="G68" s="215" t="n">
        <v>25096</v>
      </c>
      <c r="H68" s="216" t="n">
        <v>25096</v>
      </c>
      <c r="I68" s="188" t="s">
        <v>66</v>
      </c>
      <c r="J68" s="189" t="s">
        <v>1093</v>
      </c>
      <c r="K68" s="189" t="s">
        <v>1344</v>
      </c>
      <c r="L68" s="162" t="s">
        <v>1345</v>
      </c>
      <c r="M68" s="162"/>
      <c r="N68" s="162"/>
      <c r="O68" s="162"/>
      <c r="P68" s="162"/>
      <c r="Q68" s="162"/>
      <c r="R68" s="162"/>
      <c r="S68" s="162"/>
      <c r="T68" s="162"/>
      <c r="U68" s="162"/>
      <c r="V68" s="162"/>
      <c r="W68" s="162"/>
      <c r="X68" s="162"/>
      <c r="Y68" s="162"/>
      <c r="Z68" s="162"/>
    </row>
    <row r="69" customFormat="false" ht="15.75" hidden="false" customHeight="true" outlineLevel="0" collapsed="false">
      <c r="A69" s="162" t="s">
        <v>1346</v>
      </c>
      <c r="B69" s="211"/>
      <c r="C69" s="212" t="s">
        <v>290</v>
      </c>
      <c r="D69" s="213" t="s">
        <v>290</v>
      </c>
      <c r="E69" s="212"/>
      <c r="F69" s="214" t="s">
        <v>290</v>
      </c>
      <c r="G69" s="215" t="n">
        <v>25152</v>
      </c>
      <c r="H69" s="216" t="n">
        <v>25152</v>
      </c>
      <c r="I69" s="188" t="s">
        <v>66</v>
      </c>
      <c r="J69" s="189" t="s">
        <v>1093</v>
      </c>
      <c r="K69" s="189" t="s">
        <v>1347</v>
      </c>
      <c r="L69" s="162" t="s">
        <v>1348</v>
      </c>
      <c r="M69" s="162"/>
      <c r="N69" s="162"/>
      <c r="O69" s="162"/>
      <c r="P69" s="162"/>
      <c r="Q69" s="162"/>
      <c r="R69" s="162"/>
      <c r="S69" s="162"/>
      <c r="T69" s="162"/>
      <c r="U69" s="162"/>
      <c r="V69" s="162"/>
      <c r="W69" s="162"/>
      <c r="X69" s="162"/>
      <c r="Y69" s="162"/>
      <c r="Z69" s="162"/>
    </row>
    <row r="70" customFormat="false" ht="15.75" hidden="false" customHeight="true" outlineLevel="0" collapsed="false">
      <c r="A70" s="162"/>
      <c r="B70" s="211"/>
      <c r="C70" s="212" t="s">
        <v>294</v>
      </c>
      <c r="D70" s="213" t="s">
        <v>46</v>
      </c>
      <c r="E70" s="212"/>
      <c r="F70" s="214" t="s">
        <v>294</v>
      </c>
      <c r="G70" s="215" t="n">
        <v>25193</v>
      </c>
      <c r="H70" s="216" t="n">
        <v>25193</v>
      </c>
      <c r="I70" s="188" t="s">
        <v>51</v>
      </c>
      <c r="J70" s="189" t="s">
        <v>1090</v>
      </c>
      <c r="K70" s="186" t="s">
        <v>1349</v>
      </c>
      <c r="L70" s="162" t="s">
        <v>1350</v>
      </c>
      <c r="M70" s="162"/>
      <c r="N70" s="162"/>
      <c r="O70" s="162"/>
      <c r="P70" s="162"/>
      <c r="Q70" s="162"/>
      <c r="R70" s="162"/>
      <c r="S70" s="162"/>
      <c r="T70" s="162"/>
      <c r="U70" s="162"/>
      <c r="V70" s="162"/>
      <c r="W70" s="162"/>
      <c r="X70" s="162"/>
      <c r="Y70" s="162"/>
      <c r="Z70" s="162"/>
    </row>
    <row r="71" customFormat="false" ht="15.75" hidden="false" customHeight="true" outlineLevel="0" collapsed="false">
      <c r="A71" s="162" t="s">
        <v>1351</v>
      </c>
      <c r="B71" s="211"/>
      <c r="C71" s="212" t="s">
        <v>1352</v>
      </c>
      <c r="D71" s="213" t="s">
        <v>1352</v>
      </c>
      <c r="E71" s="212"/>
      <c r="F71" s="217" t="s">
        <v>46</v>
      </c>
      <c r="G71" s="215" t="n">
        <v>25223</v>
      </c>
      <c r="H71" s="216" t="s">
        <v>46</v>
      </c>
      <c r="I71" s="188"/>
      <c r="J71" s="189" t="s">
        <v>1093</v>
      </c>
      <c r="K71" s="197" t="s">
        <v>775</v>
      </c>
      <c r="L71" s="162"/>
      <c r="M71" s="162"/>
      <c r="N71" s="162"/>
      <c r="O71" s="162"/>
      <c r="P71" s="162"/>
      <c r="Q71" s="162"/>
      <c r="R71" s="162"/>
      <c r="S71" s="162"/>
      <c r="T71" s="162"/>
      <c r="U71" s="162"/>
      <c r="V71" s="162"/>
      <c r="W71" s="162"/>
      <c r="X71" s="162"/>
      <c r="Y71" s="162"/>
      <c r="Z71" s="162"/>
    </row>
    <row r="72" customFormat="false" ht="15.75" hidden="false" customHeight="true" outlineLevel="0" collapsed="false">
      <c r="A72" s="162" t="s">
        <v>1353</v>
      </c>
      <c r="B72" s="211"/>
      <c r="C72" s="212" t="s">
        <v>1354</v>
      </c>
      <c r="D72" s="213" t="s">
        <v>1354</v>
      </c>
      <c r="E72" s="212"/>
      <c r="F72" s="214" t="s">
        <v>1073</v>
      </c>
      <c r="G72" s="215" t="n">
        <v>25253</v>
      </c>
      <c r="H72" s="216" t="n">
        <v>25253</v>
      </c>
      <c r="I72" s="188" t="s">
        <v>66</v>
      </c>
      <c r="J72" s="189" t="s">
        <v>933</v>
      </c>
      <c r="K72" s="189" t="s">
        <v>1355</v>
      </c>
      <c r="L72" s="162"/>
      <c r="M72" s="162"/>
      <c r="N72" s="162"/>
      <c r="O72" s="162"/>
      <c r="P72" s="162"/>
      <c r="Q72" s="162"/>
      <c r="R72" s="162"/>
      <c r="S72" s="162"/>
      <c r="T72" s="162"/>
      <c r="U72" s="162"/>
      <c r="V72" s="162"/>
      <c r="W72" s="162"/>
      <c r="X72" s="162"/>
      <c r="Y72" s="162"/>
      <c r="Z72" s="162"/>
    </row>
    <row r="73" customFormat="false" ht="15.75" hidden="false" customHeight="true" outlineLevel="0" collapsed="false">
      <c r="A73" s="162" t="s">
        <v>1356</v>
      </c>
      <c r="B73" s="211"/>
      <c r="C73" s="212" t="s">
        <v>1357</v>
      </c>
      <c r="D73" s="213" t="s">
        <v>1357</v>
      </c>
      <c r="E73" s="212"/>
      <c r="F73" s="218"/>
      <c r="G73" s="215" t="n">
        <v>25255</v>
      </c>
      <c r="H73" s="216"/>
      <c r="I73" s="188"/>
      <c r="J73" s="189"/>
      <c r="K73" s="189"/>
      <c r="L73" s="162"/>
      <c r="M73" s="162"/>
      <c r="N73" s="162"/>
      <c r="O73" s="162"/>
      <c r="P73" s="162"/>
      <c r="Q73" s="162"/>
      <c r="R73" s="162"/>
      <c r="S73" s="162"/>
      <c r="T73" s="162"/>
      <c r="U73" s="162"/>
      <c r="V73" s="162"/>
      <c r="W73" s="162"/>
      <c r="X73" s="162"/>
      <c r="Y73" s="162"/>
      <c r="Z73" s="162"/>
    </row>
    <row r="74" customFormat="false" ht="15.75" hidden="false" customHeight="true" outlineLevel="0" collapsed="false">
      <c r="A74" s="162" t="s">
        <v>1358</v>
      </c>
      <c r="B74" s="211"/>
      <c r="C74" s="212" t="s">
        <v>1359</v>
      </c>
      <c r="D74" s="213" t="s">
        <v>1359</v>
      </c>
      <c r="E74" s="212"/>
      <c r="F74" s="218"/>
      <c r="G74" s="215" t="n">
        <v>25308</v>
      </c>
      <c r="H74" s="216"/>
      <c r="I74" s="188"/>
      <c r="J74" s="189"/>
      <c r="K74" s="189"/>
      <c r="L74" s="162"/>
      <c r="M74" s="162"/>
      <c r="N74" s="162"/>
      <c r="O74" s="162"/>
      <c r="P74" s="162"/>
      <c r="Q74" s="162"/>
      <c r="R74" s="162"/>
      <c r="S74" s="162"/>
      <c r="T74" s="162"/>
      <c r="U74" s="162"/>
      <c r="V74" s="162"/>
      <c r="W74" s="162"/>
      <c r="X74" s="162"/>
      <c r="Y74" s="162"/>
      <c r="Z74" s="162"/>
    </row>
    <row r="75" customFormat="false" ht="15.75" hidden="false" customHeight="true" outlineLevel="0" collapsed="false">
      <c r="A75" s="162" t="s">
        <v>1360</v>
      </c>
      <c r="B75" s="211"/>
      <c r="C75" s="212" t="s">
        <v>319</v>
      </c>
      <c r="D75" s="213"/>
      <c r="E75" s="212"/>
      <c r="F75" s="214" t="s">
        <v>319</v>
      </c>
      <c r="G75" s="215" t="n">
        <v>25341</v>
      </c>
      <c r="H75" s="216" t="n">
        <v>25341</v>
      </c>
      <c r="I75" s="188" t="s">
        <v>51</v>
      </c>
      <c r="J75" s="189" t="s">
        <v>1090</v>
      </c>
      <c r="K75" s="189" t="s">
        <v>1361</v>
      </c>
      <c r="L75" s="162" t="s">
        <v>1362</v>
      </c>
      <c r="M75" s="162"/>
      <c r="N75" s="162"/>
      <c r="O75" s="162"/>
      <c r="P75" s="162"/>
      <c r="Q75" s="162"/>
      <c r="R75" s="162"/>
      <c r="S75" s="162"/>
      <c r="T75" s="162"/>
      <c r="U75" s="162"/>
      <c r="V75" s="162"/>
      <c r="W75" s="162"/>
      <c r="X75" s="162"/>
      <c r="Y75" s="162"/>
      <c r="Z75" s="162"/>
    </row>
    <row r="76" customFormat="false" ht="15.75" hidden="false" customHeight="true" outlineLevel="0" collapsed="false">
      <c r="A76" s="162" t="s">
        <v>337</v>
      </c>
      <c r="B76" s="211"/>
      <c r="C76" s="212" t="s">
        <v>1363</v>
      </c>
      <c r="D76" s="213" t="s">
        <v>1363</v>
      </c>
      <c r="E76" s="212"/>
      <c r="F76" s="214" t="s">
        <v>1073</v>
      </c>
      <c r="G76" s="215" t="n">
        <v>25368</v>
      </c>
      <c r="H76" s="216" t="n">
        <v>25368</v>
      </c>
      <c r="I76" s="188" t="s">
        <v>66</v>
      </c>
      <c r="J76" s="189" t="s">
        <v>1150</v>
      </c>
      <c r="K76" s="189" t="s">
        <v>774</v>
      </c>
      <c r="L76" s="162"/>
      <c r="M76" s="162"/>
      <c r="N76" s="162"/>
      <c r="O76" s="162"/>
      <c r="P76" s="162"/>
      <c r="Q76" s="162"/>
      <c r="R76" s="162"/>
      <c r="S76" s="162"/>
      <c r="T76" s="162"/>
      <c r="U76" s="162"/>
      <c r="V76" s="162"/>
      <c r="W76" s="162"/>
      <c r="X76" s="162"/>
      <c r="Y76" s="162"/>
      <c r="Z76" s="162"/>
    </row>
    <row r="77" customFormat="false" ht="15.75" hidden="false" customHeight="true" outlineLevel="0" collapsed="false">
      <c r="A77" s="162" t="s">
        <v>355</v>
      </c>
      <c r="B77" s="211"/>
      <c r="C77" s="212" t="s">
        <v>1140</v>
      </c>
      <c r="D77" s="213" t="s">
        <v>1140</v>
      </c>
      <c r="E77" s="212"/>
      <c r="F77" s="218"/>
      <c r="G77" s="215" t="n">
        <v>25387</v>
      </c>
      <c r="H77" s="216"/>
      <c r="I77" s="188"/>
      <c r="J77" s="189"/>
      <c r="K77" s="189"/>
      <c r="L77" s="162"/>
      <c r="M77" s="162"/>
      <c r="N77" s="162"/>
      <c r="O77" s="162"/>
      <c r="P77" s="162"/>
      <c r="Q77" s="162"/>
      <c r="R77" s="162"/>
      <c r="S77" s="162"/>
      <c r="T77" s="162"/>
      <c r="U77" s="162"/>
      <c r="V77" s="162"/>
      <c r="W77" s="162"/>
      <c r="X77" s="162"/>
      <c r="Y77" s="162"/>
      <c r="Z77" s="162"/>
    </row>
    <row r="78" customFormat="false" ht="15.75" hidden="false" customHeight="true" outlineLevel="0" collapsed="false">
      <c r="A78" s="162" t="s">
        <v>358</v>
      </c>
      <c r="B78" s="211"/>
      <c r="C78" s="212" t="s">
        <v>336</v>
      </c>
      <c r="D78" s="213" t="s">
        <v>336</v>
      </c>
      <c r="E78" s="212"/>
      <c r="F78" s="214" t="s">
        <v>336</v>
      </c>
      <c r="G78" s="215" t="n">
        <v>25397</v>
      </c>
      <c r="H78" s="216" t="n">
        <v>25397</v>
      </c>
      <c r="I78" s="188" t="s">
        <v>66</v>
      </c>
      <c r="J78" s="189" t="s">
        <v>1169</v>
      </c>
      <c r="K78" s="189" t="s">
        <v>1364</v>
      </c>
      <c r="L78" s="162" t="s">
        <v>1365</v>
      </c>
      <c r="M78" s="162"/>
      <c r="N78" s="162"/>
      <c r="O78" s="162"/>
      <c r="P78" s="162"/>
      <c r="Q78" s="162"/>
      <c r="R78" s="162"/>
      <c r="S78" s="162"/>
      <c r="T78" s="162"/>
      <c r="U78" s="162"/>
      <c r="V78" s="162"/>
      <c r="W78" s="162"/>
      <c r="X78" s="162"/>
      <c r="Y78" s="162"/>
      <c r="Z78" s="162"/>
    </row>
    <row r="79" customFormat="false" ht="15.75" hidden="false" customHeight="true" outlineLevel="0" collapsed="false">
      <c r="A79" s="162" t="s">
        <v>363</v>
      </c>
      <c r="B79" s="211"/>
      <c r="C79" s="212" t="s">
        <v>343</v>
      </c>
      <c r="D79" s="213"/>
      <c r="E79" s="212"/>
      <c r="F79" s="214" t="s">
        <v>343</v>
      </c>
      <c r="G79" s="215" t="n">
        <v>25400</v>
      </c>
      <c r="H79" s="216" t="n">
        <v>25400</v>
      </c>
      <c r="I79" s="188" t="s">
        <v>51</v>
      </c>
      <c r="J79" s="189" t="s">
        <v>1169</v>
      </c>
      <c r="K79" s="186" t="s">
        <v>1366</v>
      </c>
      <c r="L79" s="162" t="s">
        <v>1367</v>
      </c>
      <c r="M79" s="162"/>
      <c r="N79" s="162"/>
      <c r="O79" s="162"/>
      <c r="P79" s="162"/>
      <c r="Q79" s="162"/>
      <c r="R79" s="162"/>
      <c r="S79" s="162"/>
      <c r="T79" s="162"/>
      <c r="U79" s="162"/>
      <c r="V79" s="162"/>
      <c r="W79" s="162"/>
      <c r="X79" s="162"/>
      <c r="Y79" s="162"/>
      <c r="Z79" s="162"/>
    </row>
    <row r="80" customFormat="false" ht="15.75" hidden="false" customHeight="true" outlineLevel="0" collapsed="false">
      <c r="A80" s="162" t="s">
        <v>1368</v>
      </c>
      <c r="B80" s="211"/>
      <c r="C80" s="212" t="s">
        <v>354</v>
      </c>
      <c r="D80" s="213" t="s">
        <v>354</v>
      </c>
      <c r="E80" s="212"/>
      <c r="F80" s="214" t="s">
        <v>354</v>
      </c>
      <c r="G80" s="215" t="n">
        <v>25422</v>
      </c>
      <c r="H80" s="216" t="n">
        <v>25422</v>
      </c>
      <c r="I80" s="188" t="s">
        <v>66</v>
      </c>
      <c r="J80" s="189" t="s">
        <v>1093</v>
      </c>
      <c r="K80" s="189" t="s">
        <v>784</v>
      </c>
      <c r="L80" s="162" t="s">
        <v>1369</v>
      </c>
      <c r="M80" s="162"/>
      <c r="N80" s="162"/>
      <c r="O80" s="162"/>
      <c r="P80" s="162"/>
      <c r="Q80" s="162"/>
      <c r="R80" s="162"/>
      <c r="S80" s="162"/>
      <c r="T80" s="162"/>
      <c r="U80" s="162"/>
      <c r="V80" s="162"/>
      <c r="W80" s="162"/>
      <c r="X80" s="162"/>
      <c r="Y80" s="162"/>
      <c r="Z80" s="162"/>
    </row>
    <row r="81" customFormat="false" ht="15.75" hidden="false" customHeight="true" outlineLevel="0" collapsed="false">
      <c r="A81" s="162" t="s">
        <v>1370</v>
      </c>
      <c r="B81" s="211"/>
      <c r="C81" s="212" t="s">
        <v>357</v>
      </c>
      <c r="D81" s="213" t="s">
        <v>357</v>
      </c>
      <c r="E81" s="212"/>
      <c r="F81" s="214" t="s">
        <v>1149</v>
      </c>
      <c r="G81" s="215" t="n">
        <v>25469</v>
      </c>
      <c r="H81" s="216" t="n">
        <v>25469</v>
      </c>
      <c r="I81" s="188" t="s">
        <v>66</v>
      </c>
      <c r="J81" s="189" t="s">
        <v>1150</v>
      </c>
      <c r="K81" s="189" t="s">
        <v>774</v>
      </c>
      <c r="L81" s="162"/>
      <c r="M81" s="162"/>
      <c r="N81" s="162"/>
      <c r="O81" s="162"/>
      <c r="P81" s="162"/>
      <c r="Q81" s="162"/>
      <c r="R81" s="162"/>
      <c r="S81" s="162"/>
      <c r="T81" s="162"/>
      <c r="U81" s="162"/>
      <c r="V81" s="162"/>
      <c r="W81" s="162"/>
      <c r="X81" s="162"/>
      <c r="Y81" s="162"/>
      <c r="Z81" s="162"/>
    </row>
    <row r="82" customFormat="false" ht="15.75" hidden="false" customHeight="true" outlineLevel="0" collapsed="false">
      <c r="A82" s="162" t="s">
        <v>398</v>
      </c>
      <c r="B82" s="211"/>
      <c r="C82" s="212" t="s">
        <v>362</v>
      </c>
      <c r="D82" s="213" t="s">
        <v>362</v>
      </c>
      <c r="E82" s="212"/>
      <c r="F82" s="214" t="s">
        <v>1151</v>
      </c>
      <c r="G82" s="215" t="n">
        <v>25498</v>
      </c>
      <c r="H82" s="216" t="n">
        <v>25498</v>
      </c>
      <c r="I82" s="188" t="s">
        <v>66</v>
      </c>
      <c r="J82" s="189" t="s">
        <v>1150</v>
      </c>
      <c r="K82" s="189" t="s">
        <v>774</v>
      </c>
      <c r="L82" s="162"/>
      <c r="M82" s="162"/>
      <c r="N82" s="162"/>
      <c r="O82" s="162"/>
      <c r="P82" s="162"/>
      <c r="Q82" s="162"/>
      <c r="R82" s="162"/>
      <c r="S82" s="162"/>
      <c r="T82" s="162"/>
      <c r="U82" s="162"/>
      <c r="V82" s="162"/>
      <c r="W82" s="162"/>
      <c r="X82" s="162"/>
      <c r="Y82" s="162"/>
      <c r="Z82" s="162"/>
    </row>
    <row r="83" customFormat="false" ht="15.75" hidden="false" customHeight="true" outlineLevel="0" collapsed="false">
      <c r="A83" s="162" t="s">
        <v>402</v>
      </c>
      <c r="B83" s="211"/>
      <c r="C83" s="212" t="s">
        <v>366</v>
      </c>
      <c r="D83" s="213"/>
      <c r="E83" s="212"/>
      <c r="F83" s="214" t="s">
        <v>366</v>
      </c>
      <c r="G83" s="215" t="n">
        <v>25521</v>
      </c>
      <c r="H83" s="216" t="n">
        <v>25521</v>
      </c>
      <c r="I83" s="188" t="s">
        <v>51</v>
      </c>
      <c r="J83" s="189" t="s">
        <v>1169</v>
      </c>
      <c r="K83" s="162" t="s">
        <v>1371</v>
      </c>
      <c r="L83" s="162" t="s">
        <v>1372</v>
      </c>
      <c r="M83" s="162"/>
      <c r="N83" s="162"/>
      <c r="O83" s="162"/>
      <c r="P83" s="162"/>
      <c r="Q83" s="162"/>
      <c r="R83" s="162"/>
      <c r="S83" s="162"/>
      <c r="T83" s="162"/>
      <c r="U83" s="162"/>
      <c r="V83" s="162"/>
      <c r="W83" s="162"/>
      <c r="X83" s="162"/>
      <c r="Y83" s="162"/>
      <c r="Z83" s="162"/>
    </row>
    <row r="84" customFormat="false" ht="15.75" hidden="false" customHeight="true" outlineLevel="0" collapsed="false">
      <c r="A84" s="162" t="s">
        <v>406</v>
      </c>
      <c r="B84" s="211"/>
      <c r="C84" s="212" t="s">
        <v>380</v>
      </c>
      <c r="D84" s="213" t="s">
        <v>380</v>
      </c>
      <c r="E84" s="212"/>
      <c r="F84" s="214" t="s">
        <v>1073</v>
      </c>
      <c r="G84" s="215" t="n">
        <v>25605</v>
      </c>
      <c r="H84" s="216" t="n">
        <v>25605</v>
      </c>
      <c r="I84" s="188" t="s">
        <v>51</v>
      </c>
      <c r="J84" s="189" t="s">
        <v>1150</v>
      </c>
      <c r="K84" s="189" t="s">
        <v>774</v>
      </c>
      <c r="L84" s="162"/>
      <c r="M84" s="162"/>
      <c r="N84" s="162"/>
      <c r="O84" s="162"/>
      <c r="P84" s="162"/>
      <c r="Q84" s="162"/>
      <c r="R84" s="162"/>
      <c r="S84" s="162"/>
      <c r="T84" s="162"/>
      <c r="U84" s="162"/>
      <c r="V84" s="162"/>
      <c r="W84" s="162"/>
      <c r="X84" s="162"/>
      <c r="Y84" s="162"/>
      <c r="Z84" s="162"/>
    </row>
    <row r="85" customFormat="false" ht="15.75" hidden="false" customHeight="true" outlineLevel="0" collapsed="false">
      <c r="A85" s="162" t="s">
        <v>404</v>
      </c>
      <c r="B85" s="211"/>
      <c r="C85" s="212" t="s">
        <v>382</v>
      </c>
      <c r="D85" s="213" t="s">
        <v>382</v>
      </c>
      <c r="E85" s="212"/>
      <c r="F85" s="218"/>
      <c r="G85" s="215" t="n">
        <v>25618</v>
      </c>
      <c r="H85" s="216"/>
      <c r="I85" s="188"/>
      <c r="J85" s="189" t="s">
        <v>142</v>
      </c>
      <c r="K85" s="189" t="s">
        <v>1373</v>
      </c>
      <c r="L85" s="162"/>
      <c r="M85" s="162"/>
      <c r="N85" s="162"/>
      <c r="O85" s="162"/>
      <c r="P85" s="162"/>
      <c r="Q85" s="162"/>
      <c r="R85" s="162"/>
      <c r="S85" s="162"/>
      <c r="T85" s="162"/>
      <c r="U85" s="162"/>
      <c r="V85" s="162"/>
      <c r="W85" s="162"/>
      <c r="X85" s="162"/>
      <c r="Y85" s="162"/>
      <c r="Z85" s="162"/>
    </row>
    <row r="86" customFormat="false" ht="15.75" hidden="false" customHeight="true" outlineLevel="0" collapsed="false">
      <c r="A86" s="162" t="s">
        <v>433</v>
      </c>
      <c r="B86" s="211"/>
      <c r="C86" s="212" t="s">
        <v>384</v>
      </c>
      <c r="D86" s="213"/>
      <c r="E86" s="212"/>
      <c r="F86" s="214" t="s">
        <v>384</v>
      </c>
      <c r="G86" s="215" t="n">
        <v>25669</v>
      </c>
      <c r="H86" s="216" t="n">
        <v>25669</v>
      </c>
      <c r="I86" s="188" t="s">
        <v>66</v>
      </c>
      <c r="J86" s="189" t="s">
        <v>1169</v>
      </c>
      <c r="K86" s="189" t="s">
        <v>1374</v>
      </c>
      <c r="L86" s="162" t="s">
        <v>1375</v>
      </c>
      <c r="M86" s="162"/>
      <c r="N86" s="162"/>
      <c r="O86" s="162"/>
      <c r="P86" s="162"/>
      <c r="Q86" s="162"/>
      <c r="R86" s="162"/>
      <c r="S86" s="162"/>
      <c r="T86" s="162"/>
      <c r="U86" s="162"/>
      <c r="V86" s="162"/>
      <c r="W86" s="162"/>
      <c r="X86" s="162"/>
      <c r="Y86" s="162"/>
      <c r="Z86" s="162"/>
    </row>
    <row r="87" customFormat="false" ht="15.75" hidden="false" customHeight="true" outlineLevel="0" collapsed="false">
      <c r="A87" s="162" t="s">
        <v>437</v>
      </c>
      <c r="B87" s="211"/>
      <c r="C87" s="212" t="s">
        <v>397</v>
      </c>
      <c r="D87" s="213" t="s">
        <v>397</v>
      </c>
      <c r="E87" s="212"/>
      <c r="F87" s="214" t="s">
        <v>397</v>
      </c>
      <c r="G87" s="215" t="n">
        <v>25823</v>
      </c>
      <c r="H87" s="216" t="n">
        <v>25823</v>
      </c>
      <c r="I87" s="188" t="s">
        <v>66</v>
      </c>
      <c r="J87" s="189" t="s">
        <v>1150</v>
      </c>
      <c r="K87" s="189" t="s">
        <v>1376</v>
      </c>
      <c r="L87" s="162" t="s">
        <v>1377</v>
      </c>
      <c r="M87" s="162"/>
      <c r="N87" s="162"/>
      <c r="O87" s="162"/>
      <c r="P87" s="162"/>
      <c r="Q87" s="162"/>
      <c r="R87" s="162"/>
      <c r="S87" s="162"/>
      <c r="T87" s="162"/>
      <c r="U87" s="162"/>
      <c r="V87" s="162"/>
      <c r="W87" s="162"/>
      <c r="X87" s="162"/>
      <c r="Y87" s="162"/>
      <c r="Z87" s="162"/>
    </row>
    <row r="88" customFormat="false" ht="15.75" hidden="false" customHeight="true" outlineLevel="0" collapsed="false">
      <c r="A88" s="162" t="s">
        <v>441</v>
      </c>
      <c r="B88" s="211"/>
      <c r="C88" s="212" t="s">
        <v>401</v>
      </c>
      <c r="D88" s="213" t="s">
        <v>401</v>
      </c>
      <c r="E88" s="212"/>
      <c r="F88" s="214" t="s">
        <v>401</v>
      </c>
      <c r="G88" s="215" t="n">
        <v>25861</v>
      </c>
      <c r="H88" s="216" t="n">
        <v>25861</v>
      </c>
      <c r="I88" s="188" t="s">
        <v>66</v>
      </c>
      <c r="J88" s="189" t="s">
        <v>1093</v>
      </c>
      <c r="K88" s="189" t="s">
        <v>784</v>
      </c>
      <c r="L88" s="162" t="s">
        <v>1378</v>
      </c>
      <c r="M88" s="162"/>
      <c r="N88" s="162"/>
      <c r="O88" s="162"/>
      <c r="P88" s="162"/>
      <c r="Q88" s="162"/>
      <c r="R88" s="162"/>
      <c r="S88" s="162"/>
      <c r="T88" s="162"/>
      <c r="U88" s="162"/>
      <c r="V88" s="162"/>
      <c r="W88" s="162"/>
      <c r="X88" s="162"/>
      <c r="Y88" s="162"/>
      <c r="Z88" s="162"/>
    </row>
    <row r="89" customFormat="false" ht="15.75" hidden="false" customHeight="true" outlineLevel="0" collapsed="false">
      <c r="A89" s="162" t="s">
        <v>1379</v>
      </c>
      <c r="B89" s="211"/>
      <c r="C89" s="212" t="s">
        <v>403</v>
      </c>
      <c r="D89" s="213" t="s">
        <v>403</v>
      </c>
      <c r="E89" s="212"/>
      <c r="F89" s="214" t="s">
        <v>403</v>
      </c>
      <c r="G89" s="215" t="n">
        <v>25882</v>
      </c>
      <c r="H89" s="216" t="n">
        <v>25882</v>
      </c>
      <c r="I89" s="188" t="s">
        <v>66</v>
      </c>
      <c r="J89" s="189" t="s">
        <v>1104</v>
      </c>
      <c r="K89" s="189" t="s">
        <v>1380</v>
      </c>
      <c r="L89" s="162" t="s">
        <v>1381</v>
      </c>
      <c r="M89" s="162"/>
      <c r="N89" s="162"/>
      <c r="O89" s="162"/>
      <c r="P89" s="162"/>
      <c r="Q89" s="162"/>
      <c r="R89" s="162"/>
      <c r="S89" s="162"/>
      <c r="T89" s="162"/>
      <c r="U89" s="162"/>
      <c r="V89" s="162"/>
      <c r="W89" s="162"/>
      <c r="X89" s="162"/>
      <c r="Y89" s="162"/>
      <c r="Z89" s="162"/>
    </row>
    <row r="90" customFormat="false" ht="15.75" hidden="false" customHeight="true" outlineLevel="0" collapsed="false">
      <c r="A90" s="162" t="s">
        <v>471</v>
      </c>
      <c r="B90" s="211"/>
      <c r="C90" s="212" t="s">
        <v>405</v>
      </c>
      <c r="D90" s="213" t="s">
        <v>405</v>
      </c>
      <c r="E90" s="212" t="s">
        <v>403</v>
      </c>
      <c r="F90" s="214" t="s">
        <v>405</v>
      </c>
      <c r="G90" s="215" t="n">
        <v>25882</v>
      </c>
      <c r="H90" s="216" t="n">
        <v>25882</v>
      </c>
      <c r="I90" s="188" t="s">
        <v>66</v>
      </c>
      <c r="J90" s="189" t="s">
        <v>933</v>
      </c>
      <c r="K90" s="186" t="s">
        <v>1382</v>
      </c>
      <c r="L90" s="162"/>
      <c r="M90" s="162"/>
      <c r="N90" s="162"/>
      <c r="O90" s="162"/>
      <c r="P90" s="162"/>
      <c r="Q90" s="162"/>
      <c r="R90" s="162"/>
      <c r="S90" s="162"/>
      <c r="T90" s="162"/>
      <c r="U90" s="162"/>
      <c r="V90" s="162"/>
      <c r="W90" s="162"/>
      <c r="X90" s="162"/>
      <c r="Y90" s="162"/>
      <c r="Z90" s="162"/>
    </row>
    <row r="91" customFormat="false" ht="15.75" hidden="false" customHeight="true" outlineLevel="0" collapsed="false">
      <c r="A91" s="162"/>
      <c r="B91" s="211"/>
      <c r="C91" s="212" t="s">
        <v>409</v>
      </c>
      <c r="D91" s="213"/>
      <c r="E91" s="212"/>
      <c r="F91" s="214" t="s">
        <v>409</v>
      </c>
      <c r="G91" s="215" t="n">
        <v>25964</v>
      </c>
      <c r="H91" s="216" t="n">
        <v>25964</v>
      </c>
      <c r="I91" s="188" t="s">
        <v>51</v>
      </c>
      <c r="J91" s="189" t="s">
        <v>1169</v>
      </c>
      <c r="K91" s="189" t="s">
        <v>784</v>
      </c>
      <c r="L91" s="162" t="s">
        <v>1383</v>
      </c>
      <c r="M91" s="162"/>
      <c r="N91" s="162"/>
      <c r="O91" s="162"/>
      <c r="P91" s="162"/>
      <c r="Q91" s="162"/>
      <c r="R91" s="162"/>
      <c r="S91" s="162"/>
      <c r="T91" s="162"/>
      <c r="U91" s="162"/>
      <c r="V91" s="162"/>
      <c r="W91" s="162"/>
      <c r="X91" s="162"/>
      <c r="Y91" s="162"/>
      <c r="Z91" s="162"/>
    </row>
    <row r="92" customFormat="false" ht="15.75" hidden="false" customHeight="true" outlineLevel="0" collapsed="false">
      <c r="A92" s="162" t="s">
        <v>475</v>
      </c>
      <c r="B92" s="211"/>
      <c r="C92" s="212" t="s">
        <v>418</v>
      </c>
      <c r="D92" s="213"/>
      <c r="E92" s="212"/>
      <c r="F92" s="214" t="s">
        <v>418</v>
      </c>
      <c r="G92" s="215" t="n">
        <v>26140</v>
      </c>
      <c r="H92" s="216" t="n">
        <v>26140</v>
      </c>
      <c r="I92" s="188" t="s">
        <v>51</v>
      </c>
      <c r="J92" s="189" t="s">
        <v>1169</v>
      </c>
      <c r="K92" s="189" t="s">
        <v>784</v>
      </c>
      <c r="L92" s="162" t="s">
        <v>1384</v>
      </c>
      <c r="M92" s="162"/>
      <c r="N92" s="162"/>
      <c r="O92" s="162"/>
      <c r="P92" s="162"/>
      <c r="Q92" s="162"/>
      <c r="R92" s="162"/>
      <c r="S92" s="162"/>
      <c r="T92" s="162"/>
      <c r="U92" s="162"/>
      <c r="V92" s="162"/>
      <c r="W92" s="162"/>
      <c r="X92" s="162"/>
      <c r="Y92" s="162"/>
      <c r="Z92" s="162"/>
    </row>
    <row r="93" customFormat="false" ht="15.75" hidden="false" customHeight="true" outlineLevel="0" collapsed="false">
      <c r="A93" s="162" t="s">
        <v>1385</v>
      </c>
      <c r="B93" s="211"/>
      <c r="C93" s="212" t="s">
        <v>1172</v>
      </c>
      <c r="D93" s="213"/>
      <c r="E93" s="212" t="s">
        <v>418</v>
      </c>
      <c r="F93" s="214" t="s">
        <v>1172</v>
      </c>
      <c r="G93" s="215" t="n">
        <v>26140</v>
      </c>
      <c r="H93" s="216" t="n">
        <v>26140</v>
      </c>
      <c r="I93" s="188" t="s">
        <v>51</v>
      </c>
      <c r="J93" s="189" t="s">
        <v>1090</v>
      </c>
      <c r="K93" s="189" t="s">
        <v>1386</v>
      </c>
      <c r="L93" s="162"/>
      <c r="M93" s="162"/>
      <c r="N93" s="162"/>
      <c r="O93" s="162"/>
      <c r="P93" s="162"/>
      <c r="Q93" s="162"/>
      <c r="R93" s="162"/>
      <c r="S93" s="162"/>
      <c r="T93" s="162"/>
      <c r="U93" s="162"/>
      <c r="V93" s="162"/>
      <c r="W93" s="162"/>
      <c r="X93" s="162"/>
      <c r="Y93" s="162"/>
      <c r="Z93" s="162"/>
    </row>
    <row r="94" customFormat="false" ht="15.75" hidden="false" customHeight="true" outlineLevel="0" collapsed="false">
      <c r="A94" s="162" t="s">
        <v>477</v>
      </c>
      <c r="B94" s="211"/>
      <c r="C94" s="212" t="s">
        <v>432</v>
      </c>
      <c r="D94" s="213" t="s">
        <v>432</v>
      </c>
      <c r="E94" s="212"/>
      <c r="F94" s="214" t="s">
        <v>432</v>
      </c>
      <c r="G94" s="215" t="n">
        <v>26178</v>
      </c>
      <c r="H94" s="216" t="n">
        <v>26178</v>
      </c>
      <c r="I94" s="188" t="s">
        <v>66</v>
      </c>
      <c r="J94" s="189" t="s">
        <v>1150</v>
      </c>
      <c r="K94" s="189" t="s">
        <v>774</v>
      </c>
      <c r="L94" s="162" t="s">
        <v>1387</v>
      </c>
      <c r="M94" s="162"/>
      <c r="N94" s="162"/>
      <c r="O94" s="162"/>
      <c r="P94" s="162"/>
      <c r="Q94" s="162"/>
      <c r="R94" s="162"/>
      <c r="S94" s="162"/>
      <c r="T94" s="162"/>
      <c r="U94" s="162"/>
      <c r="V94" s="162"/>
      <c r="W94" s="162"/>
      <c r="X94" s="162"/>
      <c r="Y94" s="162"/>
      <c r="Z94" s="162"/>
    </row>
    <row r="95" customFormat="false" ht="15.75" hidden="false" customHeight="true" outlineLevel="0" collapsed="false">
      <c r="A95" s="162" t="s">
        <v>481</v>
      </c>
      <c r="B95" s="211"/>
      <c r="C95" s="212" t="s">
        <v>436</v>
      </c>
      <c r="D95" s="213" t="s">
        <v>436</v>
      </c>
      <c r="E95" s="212"/>
      <c r="F95" s="214" t="s">
        <v>436</v>
      </c>
      <c r="G95" s="215" t="n">
        <v>26204</v>
      </c>
      <c r="H95" s="216" t="n">
        <v>26204</v>
      </c>
      <c r="I95" s="188" t="s">
        <v>66</v>
      </c>
      <c r="J95" s="189" t="s">
        <v>1090</v>
      </c>
      <c r="K95" s="189" t="s">
        <v>784</v>
      </c>
      <c r="L95" s="162" t="s">
        <v>1388</v>
      </c>
      <c r="M95" s="162"/>
      <c r="N95" s="162"/>
      <c r="O95" s="162"/>
      <c r="P95" s="162"/>
      <c r="Q95" s="162"/>
      <c r="R95" s="162"/>
      <c r="S95" s="162"/>
      <c r="T95" s="162"/>
      <c r="U95" s="162"/>
      <c r="V95" s="162"/>
      <c r="W95" s="162"/>
      <c r="X95" s="162"/>
      <c r="Y95" s="162"/>
      <c r="Z95" s="162"/>
    </row>
    <row r="96" customFormat="false" ht="15.75" hidden="false" customHeight="true" outlineLevel="0" collapsed="false">
      <c r="A96" s="162" t="s">
        <v>1389</v>
      </c>
      <c r="B96" s="211"/>
      <c r="C96" s="212" t="s">
        <v>440</v>
      </c>
      <c r="D96" s="213" t="s">
        <v>440</v>
      </c>
      <c r="E96" s="212"/>
      <c r="F96" s="214" t="s">
        <v>440</v>
      </c>
      <c r="G96" s="215" t="n">
        <v>26343</v>
      </c>
      <c r="H96" s="216" t="n">
        <v>26343</v>
      </c>
      <c r="I96" s="188" t="s">
        <v>66</v>
      </c>
      <c r="J96" s="189" t="s">
        <v>1169</v>
      </c>
      <c r="K96" s="189" t="s">
        <v>784</v>
      </c>
      <c r="L96" s="162" t="s">
        <v>1390</v>
      </c>
      <c r="M96" s="162"/>
      <c r="N96" s="162"/>
      <c r="O96" s="162"/>
      <c r="P96" s="162"/>
      <c r="Q96" s="162"/>
      <c r="R96" s="162"/>
      <c r="S96" s="162"/>
      <c r="T96" s="162"/>
      <c r="U96" s="162"/>
      <c r="V96" s="162"/>
      <c r="W96" s="162"/>
      <c r="X96" s="162"/>
      <c r="Y96" s="162"/>
      <c r="Z96" s="162"/>
    </row>
    <row r="97" customFormat="false" ht="15.75" hidden="false" customHeight="true" outlineLevel="0" collapsed="false">
      <c r="A97" s="162" t="s">
        <v>488</v>
      </c>
      <c r="B97" s="211"/>
      <c r="C97" s="212" t="s">
        <v>444</v>
      </c>
      <c r="D97" s="213"/>
      <c r="E97" s="212"/>
      <c r="F97" s="214" t="s">
        <v>444</v>
      </c>
      <c r="G97" s="215" t="n">
        <v>26405</v>
      </c>
      <c r="H97" s="216" t="n">
        <v>26405</v>
      </c>
      <c r="I97" s="188" t="s">
        <v>51</v>
      </c>
      <c r="J97" s="189" t="s">
        <v>1169</v>
      </c>
      <c r="K97" s="189" t="s">
        <v>784</v>
      </c>
      <c r="L97" s="162" t="s">
        <v>1391</v>
      </c>
      <c r="M97" s="162"/>
      <c r="N97" s="162"/>
      <c r="O97" s="162"/>
      <c r="P97" s="162"/>
      <c r="Q97" s="162"/>
      <c r="R97" s="162"/>
      <c r="S97" s="162"/>
      <c r="T97" s="162"/>
      <c r="U97" s="162"/>
      <c r="V97" s="162"/>
      <c r="W97" s="162"/>
      <c r="X97" s="162"/>
      <c r="Y97" s="162"/>
      <c r="Z97" s="162"/>
    </row>
    <row r="98" customFormat="false" ht="15.75" hidden="false" customHeight="true" outlineLevel="0" collapsed="false">
      <c r="A98" s="162" t="s">
        <v>1392</v>
      </c>
      <c r="B98" s="211"/>
      <c r="C98" s="212" t="s">
        <v>1177</v>
      </c>
      <c r="D98" s="213"/>
      <c r="E98" s="212" t="s">
        <v>444</v>
      </c>
      <c r="F98" s="214" t="s">
        <v>1177</v>
      </c>
      <c r="G98" s="215" t="n">
        <v>26405</v>
      </c>
      <c r="H98" s="216" t="n">
        <v>26405</v>
      </c>
      <c r="I98" s="188" t="s">
        <v>51</v>
      </c>
      <c r="J98" s="189" t="s">
        <v>1090</v>
      </c>
      <c r="K98" s="189" t="s">
        <v>1393</v>
      </c>
      <c r="L98" s="162"/>
      <c r="M98" s="162"/>
      <c r="N98" s="162"/>
      <c r="O98" s="162"/>
      <c r="P98" s="162"/>
      <c r="Q98" s="162"/>
      <c r="R98" s="162"/>
      <c r="S98" s="162"/>
      <c r="T98" s="162"/>
      <c r="U98" s="162"/>
      <c r="V98" s="162"/>
      <c r="W98" s="162"/>
      <c r="X98" s="162"/>
      <c r="Y98" s="162"/>
      <c r="Z98" s="162"/>
    </row>
    <row r="99" customFormat="false" ht="15.75" hidden="false" customHeight="true" outlineLevel="0" collapsed="false">
      <c r="A99" s="162" t="s">
        <v>499</v>
      </c>
      <c r="B99" s="211"/>
      <c r="C99" s="212" t="s">
        <v>1394</v>
      </c>
      <c r="D99" s="213" t="s">
        <v>1394</v>
      </c>
      <c r="E99" s="212"/>
      <c r="F99" s="218"/>
      <c r="G99" s="215" t="n">
        <v>26483</v>
      </c>
      <c r="H99" s="216"/>
      <c r="I99" s="188"/>
      <c r="J99" s="189" t="s">
        <v>1090</v>
      </c>
      <c r="K99" s="189" t="s">
        <v>775</v>
      </c>
      <c r="L99" s="162"/>
      <c r="M99" s="162"/>
      <c r="N99" s="162"/>
      <c r="O99" s="162"/>
      <c r="P99" s="162"/>
      <c r="Q99" s="162"/>
      <c r="R99" s="162"/>
      <c r="S99" s="162"/>
      <c r="T99" s="162"/>
      <c r="U99" s="162"/>
      <c r="V99" s="162"/>
      <c r="W99" s="162"/>
      <c r="X99" s="162"/>
      <c r="Y99" s="162"/>
      <c r="Z99" s="162"/>
    </row>
    <row r="100" customFormat="false" ht="15.75" hidden="false" customHeight="true" outlineLevel="0" collapsed="false">
      <c r="A100" s="162"/>
      <c r="B100" s="211"/>
      <c r="C100" s="212" t="s">
        <v>460</v>
      </c>
      <c r="D100" s="213"/>
      <c r="E100" s="212"/>
      <c r="F100" s="214" t="s">
        <v>460</v>
      </c>
      <c r="G100" s="215" t="n">
        <v>26640</v>
      </c>
      <c r="H100" s="216" t="n">
        <v>26640</v>
      </c>
      <c r="I100" s="188" t="s">
        <v>51</v>
      </c>
      <c r="J100" s="189" t="s">
        <v>1169</v>
      </c>
      <c r="K100" s="189" t="s">
        <v>1395</v>
      </c>
      <c r="L100" s="162" t="s">
        <v>1396</v>
      </c>
      <c r="M100" s="162"/>
      <c r="N100" s="162"/>
      <c r="O100" s="162"/>
      <c r="P100" s="162"/>
      <c r="Q100" s="162"/>
      <c r="R100" s="162"/>
      <c r="S100" s="162"/>
      <c r="T100" s="162"/>
      <c r="U100" s="162"/>
      <c r="V100" s="162"/>
      <c r="W100" s="162"/>
      <c r="X100" s="162"/>
      <c r="Y100" s="162"/>
      <c r="Z100" s="162"/>
    </row>
    <row r="101" customFormat="false" ht="15.75" hidden="false" customHeight="true" outlineLevel="0" collapsed="false">
      <c r="A101" s="162"/>
      <c r="B101" s="211"/>
      <c r="C101" s="212" t="s">
        <v>470</v>
      </c>
      <c r="D101" s="213" t="s">
        <v>470</v>
      </c>
      <c r="E101" s="212"/>
      <c r="F101" s="214" t="s">
        <v>470</v>
      </c>
      <c r="G101" s="215" t="n">
        <v>26672</v>
      </c>
      <c r="H101" s="216" t="n">
        <v>26672</v>
      </c>
      <c r="I101" s="188" t="s">
        <v>66</v>
      </c>
      <c r="J101" s="189" t="s">
        <v>1090</v>
      </c>
      <c r="K101" s="189" t="s">
        <v>1397</v>
      </c>
      <c r="L101" s="162" t="s">
        <v>1398</v>
      </c>
      <c r="M101" s="162"/>
      <c r="N101" s="162"/>
      <c r="O101" s="162"/>
      <c r="P101" s="162"/>
      <c r="Q101" s="162"/>
      <c r="R101" s="162"/>
      <c r="S101" s="162"/>
      <c r="T101" s="162"/>
      <c r="U101" s="162"/>
      <c r="V101" s="162"/>
      <c r="W101" s="162"/>
      <c r="X101" s="162"/>
      <c r="Y101" s="162"/>
      <c r="Z101" s="162"/>
    </row>
    <row r="102" customFormat="false" ht="15.75" hidden="false" customHeight="true" outlineLevel="0" collapsed="false">
      <c r="A102" s="162" t="s">
        <v>1399</v>
      </c>
      <c r="B102" s="211"/>
      <c r="C102" s="212" t="s">
        <v>472</v>
      </c>
      <c r="D102" s="213" t="s">
        <v>472</v>
      </c>
      <c r="E102" s="212" t="s">
        <v>470</v>
      </c>
      <c r="F102" s="214" t="s">
        <v>472</v>
      </c>
      <c r="G102" s="215" t="n">
        <v>26672</v>
      </c>
      <c r="H102" s="216" t="n">
        <v>26672</v>
      </c>
      <c r="I102" s="188" t="s">
        <v>66</v>
      </c>
      <c r="J102" s="189" t="s">
        <v>933</v>
      </c>
      <c r="K102" s="189" t="s">
        <v>1400</v>
      </c>
      <c r="L102" s="162"/>
      <c r="M102" s="162"/>
      <c r="N102" s="162"/>
      <c r="O102" s="162"/>
      <c r="P102" s="162"/>
      <c r="Q102" s="162"/>
      <c r="R102" s="162"/>
      <c r="S102" s="162"/>
      <c r="T102" s="162"/>
      <c r="U102" s="162"/>
      <c r="V102" s="162"/>
      <c r="W102" s="162"/>
      <c r="X102" s="162"/>
      <c r="Y102" s="162"/>
      <c r="Z102" s="162"/>
    </row>
    <row r="103" customFormat="false" ht="15.75" hidden="false" customHeight="true" outlineLevel="0" collapsed="false">
      <c r="A103" s="162" t="s">
        <v>1401</v>
      </c>
      <c r="B103" s="211"/>
      <c r="C103" s="212" t="s">
        <v>1183</v>
      </c>
      <c r="D103" s="213" t="s">
        <v>1183</v>
      </c>
      <c r="E103" s="212"/>
      <c r="F103" s="218"/>
      <c r="G103" s="215"/>
      <c r="H103" s="216"/>
      <c r="I103" s="188"/>
      <c r="J103" s="189"/>
      <c r="K103" s="189"/>
      <c r="L103" s="162" t="s">
        <v>1402</v>
      </c>
      <c r="M103" s="162"/>
      <c r="N103" s="162"/>
      <c r="O103" s="162"/>
      <c r="P103" s="162"/>
      <c r="Q103" s="162"/>
      <c r="R103" s="162"/>
      <c r="S103" s="162"/>
      <c r="T103" s="162"/>
      <c r="U103" s="162"/>
      <c r="V103" s="162"/>
      <c r="W103" s="162"/>
      <c r="X103" s="162"/>
      <c r="Y103" s="162"/>
      <c r="Z103" s="162"/>
    </row>
    <row r="104" customFormat="false" ht="15.75" hidden="false" customHeight="true" outlineLevel="0" collapsed="false">
      <c r="A104" s="162" t="s">
        <v>507</v>
      </c>
      <c r="B104" s="211"/>
      <c r="C104" s="212" t="s">
        <v>1184</v>
      </c>
      <c r="D104" s="213" t="s">
        <v>1184</v>
      </c>
      <c r="E104" s="212"/>
      <c r="F104" s="214" t="s">
        <v>1184</v>
      </c>
      <c r="G104" s="215" t="n">
        <v>26971</v>
      </c>
      <c r="H104" s="216" t="n">
        <v>26971</v>
      </c>
      <c r="I104" s="188" t="s">
        <v>51</v>
      </c>
      <c r="J104" s="189" t="s">
        <v>1093</v>
      </c>
      <c r="K104" s="189" t="s">
        <v>1403</v>
      </c>
      <c r="L104" s="162"/>
      <c r="M104" s="162"/>
      <c r="N104" s="162"/>
      <c r="O104" s="162"/>
      <c r="P104" s="162"/>
      <c r="Q104" s="162"/>
      <c r="R104" s="162"/>
      <c r="S104" s="162"/>
      <c r="T104" s="162"/>
      <c r="U104" s="162"/>
      <c r="V104" s="162"/>
      <c r="W104" s="162"/>
      <c r="X104" s="162"/>
      <c r="Y104" s="162"/>
      <c r="Z104" s="162"/>
    </row>
    <row r="105" customFormat="false" ht="15.75" hidden="false" customHeight="true" outlineLevel="0" collapsed="false">
      <c r="A105" s="162" t="s">
        <v>1404</v>
      </c>
      <c r="B105" s="211"/>
      <c r="C105" s="212" t="s">
        <v>476</v>
      </c>
      <c r="D105" s="213" t="s">
        <v>476</v>
      </c>
      <c r="E105" s="212"/>
      <c r="F105" s="214" t="s">
        <v>476</v>
      </c>
      <c r="G105" s="215" t="n">
        <v>27178</v>
      </c>
      <c r="H105" s="216" t="n">
        <v>27178</v>
      </c>
      <c r="I105" s="188" t="s">
        <v>66</v>
      </c>
      <c r="J105" s="189" t="s">
        <v>1090</v>
      </c>
      <c r="K105" s="189" t="s">
        <v>784</v>
      </c>
      <c r="L105" s="162" t="s">
        <v>1405</v>
      </c>
      <c r="M105" s="162"/>
      <c r="N105" s="162"/>
      <c r="O105" s="162"/>
      <c r="P105" s="162"/>
      <c r="Q105" s="162"/>
      <c r="R105" s="162"/>
      <c r="S105" s="162"/>
      <c r="T105" s="162"/>
      <c r="U105" s="162"/>
      <c r="V105" s="162"/>
      <c r="W105" s="162"/>
      <c r="X105" s="162"/>
      <c r="Y105" s="162"/>
      <c r="Z105" s="162"/>
    </row>
    <row r="106" customFormat="false" ht="15.75" hidden="false" customHeight="true" outlineLevel="0" collapsed="false">
      <c r="A106" s="162" t="s">
        <v>515</v>
      </c>
      <c r="B106" s="211"/>
      <c r="C106" s="212" t="s">
        <v>480</v>
      </c>
      <c r="D106" s="213" t="s">
        <v>480</v>
      </c>
      <c r="E106" s="212"/>
      <c r="F106" s="214" t="s">
        <v>480</v>
      </c>
      <c r="G106" s="215" t="n">
        <v>27330</v>
      </c>
      <c r="H106" s="216" t="n">
        <v>27330</v>
      </c>
      <c r="I106" s="188" t="s">
        <v>66</v>
      </c>
      <c r="J106" s="189" t="s">
        <v>1150</v>
      </c>
      <c r="K106" s="189" t="s">
        <v>1091</v>
      </c>
      <c r="L106" s="162" t="s">
        <v>1406</v>
      </c>
      <c r="M106" s="162"/>
      <c r="N106" s="162"/>
      <c r="O106" s="162"/>
      <c r="P106" s="162"/>
      <c r="Q106" s="162"/>
      <c r="R106" s="162"/>
      <c r="S106" s="162"/>
      <c r="T106" s="162"/>
      <c r="U106" s="162"/>
      <c r="V106" s="162"/>
      <c r="W106" s="162"/>
      <c r="X106" s="162"/>
      <c r="Y106" s="162"/>
      <c r="Z106" s="162"/>
    </row>
    <row r="107" customFormat="false" ht="15.75" hidden="false" customHeight="true" outlineLevel="0" collapsed="false">
      <c r="A107" s="162" t="s">
        <v>1407</v>
      </c>
      <c r="B107" s="211"/>
      <c r="C107" s="212" t="s">
        <v>1408</v>
      </c>
      <c r="D107" s="213" t="s">
        <v>1408</v>
      </c>
      <c r="E107" s="212"/>
      <c r="F107" s="218"/>
      <c r="G107" s="215" t="n">
        <v>27683</v>
      </c>
      <c r="H107" s="216"/>
      <c r="I107" s="188"/>
      <c r="J107" s="189"/>
      <c r="K107" s="189"/>
      <c r="L107" s="162"/>
      <c r="M107" s="162"/>
      <c r="N107" s="162"/>
      <c r="O107" s="162"/>
      <c r="P107" s="162"/>
      <c r="Q107" s="162"/>
      <c r="R107" s="162"/>
      <c r="S107" s="162"/>
      <c r="T107" s="162"/>
      <c r="U107" s="162"/>
      <c r="V107" s="162"/>
      <c r="W107" s="162"/>
      <c r="X107" s="162"/>
      <c r="Y107" s="162"/>
      <c r="Z107" s="162"/>
    </row>
    <row r="108" customFormat="false" ht="15.75" hidden="false" customHeight="true" outlineLevel="0" collapsed="false">
      <c r="A108" s="162"/>
      <c r="B108" s="211"/>
      <c r="C108" s="212" t="s">
        <v>487</v>
      </c>
      <c r="D108" s="213" t="s">
        <v>487</v>
      </c>
      <c r="E108" s="212"/>
      <c r="F108" s="214" t="s">
        <v>487</v>
      </c>
      <c r="G108" s="215" t="n">
        <v>27981</v>
      </c>
      <c r="H108" s="216" t="n">
        <v>27981</v>
      </c>
      <c r="I108" s="188" t="s">
        <v>66</v>
      </c>
      <c r="J108" s="189" t="s">
        <v>1150</v>
      </c>
      <c r="K108" s="189" t="s">
        <v>784</v>
      </c>
      <c r="L108" s="162" t="s">
        <v>1409</v>
      </c>
      <c r="M108" s="162"/>
      <c r="N108" s="162"/>
      <c r="O108" s="162"/>
      <c r="P108" s="162"/>
      <c r="Q108" s="162"/>
      <c r="R108" s="162"/>
      <c r="S108" s="162"/>
      <c r="T108" s="162"/>
      <c r="U108" s="162"/>
      <c r="V108" s="162"/>
      <c r="W108" s="162"/>
      <c r="X108" s="162"/>
      <c r="Y108" s="162"/>
      <c r="Z108" s="162"/>
    </row>
    <row r="109" customFormat="false" ht="15.75" hidden="false" customHeight="true" outlineLevel="0" collapsed="false">
      <c r="A109" s="162" t="s">
        <v>1410</v>
      </c>
      <c r="B109" s="211"/>
      <c r="C109" s="212" t="s">
        <v>1189</v>
      </c>
      <c r="D109" s="213" t="s">
        <v>1189</v>
      </c>
      <c r="E109" s="212"/>
      <c r="F109" s="218" t="s">
        <v>46</v>
      </c>
      <c r="G109" s="215" t="n">
        <v>28714</v>
      </c>
      <c r="H109" s="216"/>
      <c r="I109" s="188"/>
      <c r="J109" s="189" t="s">
        <v>1190</v>
      </c>
      <c r="K109" s="189" t="s">
        <v>1191</v>
      </c>
      <c r="L109" s="162"/>
      <c r="M109" s="162"/>
      <c r="N109" s="162"/>
      <c r="O109" s="162"/>
      <c r="P109" s="162"/>
      <c r="Q109" s="162"/>
      <c r="R109" s="162"/>
      <c r="S109" s="162"/>
      <c r="T109" s="162"/>
      <c r="U109" s="162"/>
      <c r="V109" s="162"/>
      <c r="W109" s="162"/>
      <c r="X109" s="162"/>
      <c r="Y109" s="162"/>
      <c r="Z109" s="162"/>
    </row>
    <row r="110" customFormat="false" ht="15.75" hidden="false" customHeight="true" outlineLevel="0" collapsed="false">
      <c r="A110" s="162" t="s">
        <v>523</v>
      </c>
      <c r="B110" s="211"/>
      <c r="C110" s="212" t="s">
        <v>492</v>
      </c>
      <c r="D110" s="213" t="s">
        <v>492</v>
      </c>
      <c r="E110" s="212"/>
      <c r="F110" s="214" t="s">
        <v>492</v>
      </c>
      <c r="G110" s="215" t="n">
        <v>32897</v>
      </c>
      <c r="H110" s="216" t="n">
        <v>32897</v>
      </c>
      <c r="I110" s="188" t="s">
        <v>497</v>
      </c>
      <c r="J110" s="189" t="s">
        <v>1192</v>
      </c>
      <c r="K110" s="189" t="s">
        <v>1411</v>
      </c>
      <c r="L110" s="162" t="s">
        <v>1412</v>
      </c>
      <c r="M110" s="162"/>
      <c r="N110" s="162"/>
      <c r="O110" s="162"/>
      <c r="P110" s="162"/>
      <c r="Q110" s="162"/>
      <c r="R110" s="162"/>
      <c r="S110" s="162"/>
      <c r="T110" s="162"/>
      <c r="U110" s="162"/>
      <c r="V110" s="162"/>
      <c r="W110" s="162"/>
      <c r="X110" s="162"/>
      <c r="Y110" s="162"/>
      <c r="Z110" s="162"/>
    </row>
    <row r="111" customFormat="false" ht="15.75" hidden="false" customHeight="true" outlineLevel="0" collapsed="false">
      <c r="A111" s="162" t="s">
        <v>1413</v>
      </c>
      <c r="B111" s="211"/>
      <c r="C111" s="212" t="s">
        <v>491</v>
      </c>
      <c r="D111" s="213" t="s">
        <v>491</v>
      </c>
      <c r="E111" s="212" t="s">
        <v>492</v>
      </c>
      <c r="F111" s="218"/>
      <c r="G111" s="215" t="n">
        <v>32897</v>
      </c>
      <c r="H111" s="216"/>
      <c r="I111" s="188"/>
      <c r="J111" s="189"/>
      <c r="K111" s="189"/>
      <c r="L111" s="162"/>
      <c r="M111" s="162"/>
      <c r="N111" s="162"/>
      <c r="O111" s="162"/>
      <c r="P111" s="162"/>
      <c r="Q111" s="162"/>
      <c r="R111" s="162"/>
      <c r="S111" s="162"/>
      <c r="T111" s="162"/>
      <c r="U111" s="162"/>
      <c r="V111" s="162"/>
      <c r="W111" s="162"/>
      <c r="X111" s="162"/>
      <c r="Y111" s="162"/>
      <c r="Z111" s="162"/>
    </row>
    <row r="112" customFormat="false" ht="15.75" hidden="false" customHeight="true" outlineLevel="0" collapsed="false">
      <c r="A112" s="162" t="s">
        <v>1414</v>
      </c>
      <c r="B112" s="211"/>
      <c r="C112" s="212" t="s">
        <v>1193</v>
      </c>
      <c r="D112" s="213" t="s">
        <v>1193</v>
      </c>
      <c r="E112" s="212"/>
      <c r="F112" s="218"/>
      <c r="G112" s="215" t="n">
        <v>33809</v>
      </c>
      <c r="H112" s="216"/>
      <c r="I112" s="188"/>
      <c r="J112" s="189"/>
      <c r="K112" s="189"/>
      <c r="L112" s="162"/>
      <c r="M112" s="162"/>
      <c r="N112" s="162"/>
      <c r="O112" s="162"/>
      <c r="P112" s="162"/>
      <c r="Q112" s="162"/>
      <c r="R112" s="162"/>
      <c r="S112" s="162"/>
      <c r="T112" s="162"/>
      <c r="U112" s="162"/>
      <c r="V112" s="162"/>
      <c r="W112" s="162"/>
      <c r="X112" s="162"/>
      <c r="Y112" s="162"/>
      <c r="Z112" s="162"/>
    </row>
    <row r="113" customFormat="false" ht="15.75" hidden="false" customHeight="true" outlineLevel="0" collapsed="false">
      <c r="A113" s="162" t="s">
        <v>555</v>
      </c>
      <c r="B113" s="211"/>
      <c r="C113" s="212" t="s">
        <v>1194</v>
      </c>
      <c r="D113" s="213" t="s">
        <v>1194</v>
      </c>
      <c r="E113" s="212"/>
      <c r="F113" s="218"/>
      <c r="G113" s="215" t="n">
        <v>34639</v>
      </c>
      <c r="H113" s="216"/>
      <c r="I113" s="188"/>
      <c r="J113" s="189"/>
      <c r="K113" s="189"/>
      <c r="L113" s="162"/>
      <c r="M113" s="162"/>
      <c r="N113" s="162"/>
      <c r="O113" s="162"/>
      <c r="P113" s="162"/>
      <c r="Q113" s="162"/>
      <c r="R113" s="162"/>
      <c r="S113" s="162"/>
      <c r="T113" s="162"/>
      <c r="U113" s="162"/>
      <c r="V113" s="162"/>
      <c r="W113" s="162"/>
      <c r="X113" s="162"/>
      <c r="Y113" s="162"/>
      <c r="Z113" s="162"/>
    </row>
    <row r="114" customFormat="false" ht="15.75" hidden="false" customHeight="true" outlineLevel="0" collapsed="false">
      <c r="A114" s="162"/>
      <c r="B114" s="211"/>
      <c r="C114" s="212" t="s">
        <v>505</v>
      </c>
      <c r="D114" s="213" t="s">
        <v>505</v>
      </c>
      <c r="E114" s="212"/>
      <c r="F114" s="214" t="s">
        <v>505</v>
      </c>
      <c r="G114" s="215" t="n">
        <v>34359</v>
      </c>
      <c r="H114" s="216" t="n">
        <v>34359</v>
      </c>
      <c r="I114" s="188" t="s">
        <v>51</v>
      </c>
      <c r="J114" s="189" t="s">
        <v>1090</v>
      </c>
      <c r="K114" s="189" t="s">
        <v>784</v>
      </c>
      <c r="L114" s="162" t="s">
        <v>1415</v>
      </c>
      <c r="M114" s="162"/>
      <c r="N114" s="162"/>
      <c r="O114" s="162"/>
      <c r="P114" s="162"/>
      <c r="Q114" s="162"/>
      <c r="R114" s="162"/>
      <c r="S114" s="162"/>
      <c r="T114" s="162"/>
      <c r="U114" s="162"/>
      <c r="V114" s="162"/>
      <c r="W114" s="162"/>
      <c r="X114" s="162"/>
      <c r="Y114" s="162"/>
      <c r="Z114" s="162"/>
    </row>
    <row r="115" customFormat="false" ht="15.75" hidden="false" customHeight="true" outlineLevel="0" collapsed="false">
      <c r="A115" s="162"/>
      <c r="B115" s="211"/>
      <c r="C115" s="212" t="s">
        <v>1195</v>
      </c>
      <c r="D115" s="213" t="s">
        <v>1195</v>
      </c>
      <c r="E115" s="212"/>
      <c r="F115" s="218"/>
      <c r="G115" s="215" t="n">
        <v>35788</v>
      </c>
      <c r="H115" s="216"/>
      <c r="I115" s="188"/>
      <c r="J115" s="189"/>
      <c r="K115" s="189"/>
      <c r="L115" s="162" t="s">
        <v>1416</v>
      </c>
      <c r="M115" s="162"/>
      <c r="N115" s="162"/>
      <c r="O115" s="162"/>
      <c r="P115" s="162"/>
      <c r="Q115" s="162"/>
      <c r="R115" s="162"/>
      <c r="S115" s="162"/>
      <c r="T115" s="162"/>
      <c r="U115" s="162"/>
      <c r="V115" s="162"/>
      <c r="W115" s="162"/>
      <c r="X115" s="162"/>
      <c r="Y115" s="162"/>
      <c r="Z115" s="162"/>
    </row>
    <row r="116" customFormat="false" ht="15.75" hidden="false" customHeight="true" outlineLevel="0" collapsed="false">
      <c r="A116" s="162" t="s">
        <v>1417</v>
      </c>
      <c r="B116" s="211"/>
      <c r="C116" s="212" t="s">
        <v>514</v>
      </c>
      <c r="D116" s="213" t="s">
        <v>514</v>
      </c>
      <c r="E116" s="212"/>
      <c r="F116" s="214" t="s">
        <v>514</v>
      </c>
      <c r="G116" s="215" t="n">
        <v>35802</v>
      </c>
      <c r="H116" s="219" t="n">
        <v>35802</v>
      </c>
      <c r="I116" s="188" t="s">
        <v>51</v>
      </c>
      <c r="J116" s="189" t="s">
        <v>1192</v>
      </c>
      <c r="K116" s="189" t="s">
        <v>784</v>
      </c>
      <c r="L116" s="162" t="s">
        <v>1418</v>
      </c>
      <c r="M116" s="162"/>
      <c r="N116" s="162"/>
      <c r="O116" s="162"/>
      <c r="P116" s="162"/>
      <c r="Q116" s="162"/>
      <c r="R116" s="162"/>
      <c r="S116" s="162"/>
      <c r="T116" s="162"/>
      <c r="U116" s="162"/>
      <c r="V116" s="162"/>
      <c r="W116" s="162"/>
      <c r="X116" s="162"/>
      <c r="Y116" s="162"/>
      <c r="Z116" s="162"/>
    </row>
    <row r="117" customFormat="false" ht="15.75" hidden="false" customHeight="true" outlineLevel="0" collapsed="false">
      <c r="A117" s="162" t="s">
        <v>1419</v>
      </c>
      <c r="B117" s="211"/>
      <c r="C117" s="212" t="s">
        <v>1196</v>
      </c>
      <c r="D117" s="213" t="s">
        <v>1196</v>
      </c>
      <c r="E117" s="212"/>
      <c r="F117" s="218"/>
      <c r="G117" s="215" t="n">
        <v>35979</v>
      </c>
      <c r="H117" s="219"/>
      <c r="I117" s="188"/>
      <c r="J117" s="189"/>
      <c r="K117" s="189"/>
      <c r="L117" s="162"/>
      <c r="M117" s="162"/>
      <c r="N117" s="162"/>
      <c r="O117" s="162"/>
      <c r="P117" s="162"/>
      <c r="Q117" s="162"/>
      <c r="R117" s="162"/>
      <c r="S117" s="162"/>
      <c r="T117" s="162"/>
      <c r="U117" s="162"/>
      <c r="V117" s="162"/>
      <c r="W117" s="162"/>
      <c r="X117" s="162"/>
      <c r="Y117" s="162"/>
      <c r="Z117" s="162"/>
    </row>
    <row r="118" customFormat="false" ht="15.75" hidden="false" customHeight="true" outlineLevel="0" collapsed="false">
      <c r="A118" s="162" t="s">
        <v>1420</v>
      </c>
      <c r="B118" s="211"/>
      <c r="C118" s="212" t="s">
        <v>1421</v>
      </c>
      <c r="D118" s="213" t="s">
        <v>1421</v>
      </c>
      <c r="E118" s="212"/>
      <c r="F118" s="218"/>
      <c r="G118" s="215" t="n">
        <v>37072</v>
      </c>
      <c r="H118" s="219"/>
      <c r="I118" s="188"/>
      <c r="J118" s="189"/>
      <c r="K118" s="189"/>
      <c r="L118" s="162"/>
      <c r="M118" s="162"/>
      <c r="N118" s="162"/>
      <c r="O118" s="162"/>
      <c r="P118" s="162"/>
      <c r="Q118" s="162"/>
      <c r="R118" s="162"/>
      <c r="S118" s="162"/>
      <c r="T118" s="162"/>
      <c r="U118" s="162"/>
      <c r="V118" s="162"/>
      <c r="W118" s="162"/>
      <c r="X118" s="162"/>
      <c r="Y118" s="162"/>
      <c r="Z118" s="162"/>
    </row>
    <row r="119" customFormat="false" ht="15.75" hidden="false" customHeight="true" outlineLevel="0" collapsed="false">
      <c r="A119" s="162" t="s">
        <v>584</v>
      </c>
      <c r="B119" s="211"/>
      <c r="C119" s="212" t="s">
        <v>520</v>
      </c>
      <c r="D119" s="213" t="s">
        <v>520</v>
      </c>
      <c r="E119" s="212"/>
      <c r="F119" s="214" t="s">
        <v>520</v>
      </c>
      <c r="G119" s="215" t="n">
        <v>37891</v>
      </c>
      <c r="H119" s="216" t="n">
        <v>37891</v>
      </c>
      <c r="I119" s="188" t="s">
        <v>527</v>
      </c>
      <c r="J119" s="189" t="s">
        <v>1192</v>
      </c>
      <c r="K119" s="189" t="s">
        <v>1422</v>
      </c>
      <c r="L119" s="162" t="s">
        <v>1423</v>
      </c>
      <c r="M119" s="162"/>
      <c r="N119" s="162"/>
      <c r="O119" s="162"/>
      <c r="P119" s="162"/>
      <c r="Q119" s="162"/>
      <c r="R119" s="162"/>
      <c r="S119" s="162"/>
      <c r="T119" s="162"/>
      <c r="U119" s="162"/>
      <c r="V119" s="162"/>
      <c r="W119" s="162"/>
      <c r="X119" s="162"/>
      <c r="Y119" s="162"/>
      <c r="Z119" s="162"/>
    </row>
    <row r="120" customFormat="false" ht="15.75" hidden="false" customHeight="true" outlineLevel="0" collapsed="false">
      <c r="A120" s="162" t="s">
        <v>1424</v>
      </c>
      <c r="B120" s="211"/>
      <c r="C120" s="212" t="s">
        <v>1425</v>
      </c>
      <c r="D120" s="213" t="s">
        <v>1425</v>
      </c>
      <c r="E120" s="212"/>
      <c r="F120" s="218"/>
      <c r="G120" s="215" t="n">
        <v>39015</v>
      </c>
      <c r="H120" s="216"/>
      <c r="I120" s="188"/>
      <c r="J120" s="189" t="s">
        <v>1190</v>
      </c>
      <c r="K120" s="189" t="s">
        <v>996</v>
      </c>
      <c r="L120" s="162"/>
      <c r="M120" s="162"/>
      <c r="N120" s="162"/>
      <c r="O120" s="162"/>
      <c r="P120" s="162"/>
      <c r="Q120" s="162"/>
      <c r="R120" s="162"/>
      <c r="S120" s="162"/>
      <c r="T120" s="162"/>
      <c r="U120" s="162"/>
      <c r="V120" s="162"/>
      <c r="W120" s="162"/>
      <c r="X120" s="162"/>
      <c r="Y120" s="162"/>
      <c r="Z120" s="162"/>
    </row>
    <row r="121" customFormat="false" ht="15.75" hidden="false" customHeight="true" outlineLevel="0" collapsed="false">
      <c r="A121" s="162"/>
      <c r="B121" s="211"/>
      <c r="C121" s="212" t="s">
        <v>1426</v>
      </c>
      <c r="D121" s="213" t="s">
        <v>1426</v>
      </c>
      <c r="E121" s="212"/>
      <c r="F121" s="218"/>
      <c r="G121" s="215" t="n">
        <v>39015</v>
      </c>
      <c r="H121" s="216"/>
      <c r="I121" s="188"/>
      <c r="J121" s="189" t="s">
        <v>1190</v>
      </c>
      <c r="K121" s="189" t="s">
        <v>1427</v>
      </c>
      <c r="L121" s="162"/>
      <c r="M121" s="162"/>
      <c r="N121" s="162"/>
      <c r="O121" s="162"/>
      <c r="P121" s="162"/>
      <c r="Q121" s="162"/>
      <c r="R121" s="162"/>
      <c r="S121" s="162"/>
      <c r="T121" s="162"/>
      <c r="U121" s="162"/>
      <c r="V121" s="162"/>
      <c r="W121" s="162"/>
      <c r="X121" s="162"/>
      <c r="Y121" s="162"/>
      <c r="Z121" s="162"/>
    </row>
    <row r="122" customFormat="false" ht="15.75" hidden="false" customHeight="true" outlineLevel="0" collapsed="false">
      <c r="A122" s="162"/>
      <c r="B122" s="211"/>
      <c r="C122" s="212" t="s">
        <v>547</v>
      </c>
      <c r="D122" s="213" t="s">
        <v>547</v>
      </c>
      <c r="E122" s="212"/>
      <c r="F122" s="214" t="s">
        <v>547</v>
      </c>
      <c r="G122" s="215" t="n">
        <v>39339</v>
      </c>
      <c r="H122" s="216" t="n">
        <v>39339</v>
      </c>
      <c r="I122" s="188" t="s">
        <v>497</v>
      </c>
      <c r="J122" s="189" t="s">
        <v>1192</v>
      </c>
      <c r="K122" s="189" t="s">
        <v>784</v>
      </c>
      <c r="L122" s="162" t="s">
        <v>1428</v>
      </c>
      <c r="M122" s="162"/>
      <c r="N122" s="162"/>
      <c r="O122" s="162"/>
      <c r="P122" s="162"/>
      <c r="Q122" s="162"/>
      <c r="R122" s="162"/>
      <c r="S122" s="162"/>
      <c r="T122" s="162"/>
      <c r="U122" s="162"/>
      <c r="V122" s="162"/>
      <c r="W122" s="162"/>
      <c r="X122" s="162"/>
      <c r="Y122" s="162"/>
      <c r="Z122" s="162"/>
    </row>
    <row r="123" customFormat="false" ht="15.75" hidden="false" customHeight="true" outlineLevel="0" collapsed="false">
      <c r="A123" s="162" t="s">
        <v>1429</v>
      </c>
      <c r="B123" s="211"/>
      <c r="C123" s="212" t="s">
        <v>1203</v>
      </c>
      <c r="D123" s="213" t="s">
        <v>1203</v>
      </c>
      <c r="E123" s="212" t="s">
        <v>547</v>
      </c>
      <c r="F123" s="218"/>
      <c r="G123" s="215" t="n">
        <v>39339</v>
      </c>
      <c r="H123" s="216"/>
      <c r="I123" s="188"/>
      <c r="J123" s="189"/>
      <c r="K123" s="189"/>
      <c r="L123" s="162"/>
      <c r="M123" s="162"/>
      <c r="N123" s="162"/>
      <c r="O123" s="162"/>
      <c r="P123" s="162"/>
      <c r="Q123" s="162"/>
      <c r="R123" s="162"/>
      <c r="S123" s="162"/>
      <c r="T123" s="162"/>
      <c r="U123" s="162"/>
      <c r="V123" s="162"/>
      <c r="W123" s="162"/>
      <c r="X123" s="162"/>
      <c r="Y123" s="162"/>
      <c r="Z123" s="162"/>
    </row>
    <row r="124" customFormat="false" ht="15.75" hidden="false" customHeight="true" outlineLevel="0" collapsed="false">
      <c r="A124" s="162" t="s">
        <v>1430</v>
      </c>
      <c r="B124" s="211"/>
      <c r="C124" s="212" t="s">
        <v>1204</v>
      </c>
      <c r="D124" s="213" t="s">
        <v>1204</v>
      </c>
      <c r="E124" s="212" t="s">
        <v>547</v>
      </c>
      <c r="F124" s="218"/>
      <c r="G124" s="215" t="n">
        <v>39339</v>
      </c>
      <c r="H124" s="216"/>
      <c r="I124" s="188"/>
      <c r="J124" s="189"/>
      <c r="K124" s="189"/>
      <c r="L124" s="162"/>
      <c r="M124" s="162"/>
      <c r="N124" s="162"/>
      <c r="O124" s="162"/>
      <c r="P124" s="162"/>
      <c r="Q124" s="162"/>
      <c r="R124" s="162"/>
      <c r="S124" s="162"/>
      <c r="T124" s="162"/>
      <c r="U124" s="162"/>
      <c r="V124" s="162"/>
      <c r="W124" s="162"/>
      <c r="X124" s="162"/>
      <c r="Y124" s="162"/>
      <c r="Z124" s="162"/>
    </row>
    <row r="125" customFormat="false" ht="15.75" hidden="false" customHeight="true" outlineLevel="0" collapsed="false">
      <c r="A125" s="162" t="s">
        <v>1431</v>
      </c>
      <c r="B125" s="211"/>
      <c r="C125" s="212" t="s">
        <v>560</v>
      </c>
      <c r="D125" s="213" t="s">
        <v>560</v>
      </c>
      <c r="E125" s="212"/>
      <c r="F125" s="214" t="s">
        <v>560</v>
      </c>
      <c r="G125" s="215" t="n">
        <v>39379</v>
      </c>
      <c r="H125" s="219" t="n">
        <v>39379</v>
      </c>
      <c r="I125" s="188" t="s">
        <v>566</v>
      </c>
      <c r="J125" s="189" t="s">
        <v>1205</v>
      </c>
      <c r="K125" s="189" t="s">
        <v>1432</v>
      </c>
      <c r="L125" s="162" t="s">
        <v>1433</v>
      </c>
      <c r="M125" s="162"/>
      <c r="N125" s="162"/>
      <c r="O125" s="162"/>
      <c r="P125" s="162"/>
      <c r="Q125" s="162"/>
      <c r="R125" s="162"/>
      <c r="S125" s="162"/>
      <c r="T125" s="162"/>
      <c r="U125" s="162"/>
      <c r="V125" s="162"/>
      <c r="W125" s="162"/>
      <c r="X125" s="162"/>
      <c r="Y125" s="162"/>
      <c r="Z125" s="162"/>
    </row>
    <row r="126" customFormat="false" ht="15.75" hidden="false" customHeight="true" outlineLevel="0" collapsed="false">
      <c r="A126" s="162" t="s">
        <v>1434</v>
      </c>
      <c r="B126" s="211"/>
      <c r="C126" s="212" t="s">
        <v>1206</v>
      </c>
      <c r="D126" s="213" t="s">
        <v>1206</v>
      </c>
      <c r="E126" s="212"/>
      <c r="F126" s="214" t="s">
        <v>1206</v>
      </c>
      <c r="G126" s="215" t="n">
        <v>39743</v>
      </c>
      <c r="H126" s="216" t="n">
        <v>39743</v>
      </c>
      <c r="I126" s="188" t="s">
        <v>577</v>
      </c>
      <c r="J126" s="189" t="s">
        <v>1090</v>
      </c>
      <c r="K126" s="189" t="s">
        <v>784</v>
      </c>
      <c r="L126" s="162" t="s">
        <v>1435</v>
      </c>
      <c r="M126" s="162"/>
      <c r="N126" s="162"/>
      <c r="O126" s="162"/>
      <c r="P126" s="162"/>
      <c r="Q126" s="162"/>
      <c r="R126" s="162"/>
      <c r="S126" s="162"/>
      <c r="T126" s="162"/>
      <c r="U126" s="162"/>
      <c r="V126" s="162"/>
      <c r="W126" s="162"/>
      <c r="X126" s="162"/>
      <c r="Y126" s="162"/>
      <c r="Z126" s="162"/>
    </row>
    <row r="127" customFormat="false" ht="15.75" hidden="false" customHeight="true" outlineLevel="0" collapsed="false">
      <c r="A127" s="162" t="s">
        <v>1436</v>
      </c>
      <c r="B127" s="211"/>
      <c r="C127" s="212" t="s">
        <v>569</v>
      </c>
      <c r="D127" s="213" t="s">
        <v>569</v>
      </c>
      <c r="E127" s="212" t="s">
        <v>1206</v>
      </c>
      <c r="F127" s="218"/>
      <c r="G127" s="215"/>
      <c r="H127" s="216"/>
      <c r="I127" s="188"/>
      <c r="J127" s="189"/>
      <c r="K127" s="189"/>
      <c r="L127" s="162"/>
      <c r="M127" s="162"/>
      <c r="N127" s="162"/>
      <c r="O127" s="162"/>
      <c r="P127" s="162"/>
      <c r="Q127" s="162"/>
      <c r="R127" s="162"/>
      <c r="S127" s="162"/>
      <c r="T127" s="162"/>
      <c r="U127" s="162"/>
      <c r="V127" s="162"/>
      <c r="W127" s="162"/>
      <c r="X127" s="162"/>
      <c r="Y127" s="162"/>
      <c r="Z127" s="162"/>
    </row>
    <row r="128" customFormat="false" ht="15.75" hidden="false" customHeight="true" outlineLevel="0" collapsed="false">
      <c r="A128" s="162" t="s">
        <v>605</v>
      </c>
      <c r="B128" s="211"/>
      <c r="C128" s="212" t="s">
        <v>582</v>
      </c>
      <c r="D128" s="213" t="s">
        <v>582</v>
      </c>
      <c r="E128" s="212"/>
      <c r="F128" s="214" t="s">
        <v>1207</v>
      </c>
      <c r="G128" s="215" t="n">
        <v>39982</v>
      </c>
      <c r="H128" s="216" t="n">
        <v>39982</v>
      </c>
      <c r="I128" s="188" t="s">
        <v>51</v>
      </c>
      <c r="J128" s="189" t="s">
        <v>1090</v>
      </c>
      <c r="K128" s="201" t="s">
        <v>1437</v>
      </c>
      <c r="L128" s="162" t="s">
        <v>1438</v>
      </c>
      <c r="M128" s="162"/>
      <c r="N128" s="162"/>
      <c r="O128" s="162"/>
      <c r="P128" s="162"/>
      <c r="Q128" s="162"/>
      <c r="R128" s="162"/>
      <c r="S128" s="162"/>
      <c r="T128" s="162"/>
      <c r="U128" s="162"/>
      <c r="V128" s="162"/>
      <c r="W128" s="162"/>
      <c r="X128" s="162"/>
      <c r="Y128" s="162"/>
      <c r="Z128" s="162"/>
    </row>
    <row r="129" customFormat="false" ht="15.75" hidden="false" customHeight="true" outlineLevel="0" collapsed="false">
      <c r="A129" s="162" t="s">
        <v>1439</v>
      </c>
      <c r="B129" s="211"/>
      <c r="C129" s="212" t="s">
        <v>1209</v>
      </c>
      <c r="D129" s="213" t="s">
        <v>1210</v>
      </c>
      <c r="E129" s="212"/>
      <c r="F129" s="214" t="s">
        <v>1210</v>
      </c>
      <c r="G129" s="215" t="n">
        <v>39982</v>
      </c>
      <c r="H129" s="216" t="n">
        <v>39982</v>
      </c>
      <c r="I129" s="188" t="s">
        <v>51</v>
      </c>
      <c r="J129" s="189" t="s">
        <v>68</v>
      </c>
      <c r="K129" s="189" t="s">
        <v>1440</v>
      </c>
      <c r="L129" s="162" t="s">
        <v>1441</v>
      </c>
      <c r="M129" s="162"/>
      <c r="N129" s="162"/>
      <c r="O129" s="162"/>
      <c r="P129" s="162"/>
      <c r="Q129" s="162"/>
      <c r="R129" s="162"/>
      <c r="S129" s="162"/>
      <c r="T129" s="162"/>
      <c r="U129" s="162"/>
      <c r="V129" s="162"/>
      <c r="W129" s="162"/>
      <c r="X129" s="162"/>
      <c r="Y129" s="162"/>
      <c r="Z129" s="162"/>
    </row>
    <row r="130" customFormat="false" ht="15.75" hidden="false" customHeight="true" outlineLevel="0" collapsed="false">
      <c r="A130" s="162" t="s">
        <v>613</v>
      </c>
      <c r="B130" s="211"/>
      <c r="C130" s="212" t="s">
        <v>1211</v>
      </c>
      <c r="D130" s="213" t="s">
        <v>1211</v>
      </c>
      <c r="E130" s="212" t="s">
        <v>1209</v>
      </c>
      <c r="F130" s="218"/>
      <c r="G130" s="215"/>
      <c r="H130" s="216"/>
      <c r="I130" s="188"/>
      <c r="J130" s="189"/>
      <c r="K130" s="189"/>
      <c r="L130" s="162"/>
      <c r="M130" s="162"/>
      <c r="N130" s="162"/>
      <c r="O130" s="162"/>
      <c r="P130" s="162"/>
      <c r="Q130" s="162"/>
      <c r="R130" s="162"/>
      <c r="S130" s="162"/>
      <c r="T130" s="162"/>
      <c r="U130" s="162"/>
      <c r="V130" s="162"/>
      <c r="W130" s="162"/>
      <c r="X130" s="162"/>
      <c r="Y130" s="162"/>
      <c r="Z130" s="162"/>
    </row>
    <row r="131" customFormat="false" ht="15.75" hidden="false" customHeight="true" outlineLevel="0" collapsed="false">
      <c r="A131" s="162" t="s">
        <v>1442</v>
      </c>
      <c r="B131" s="211"/>
      <c r="C131" s="212" t="s">
        <v>593</v>
      </c>
      <c r="D131" s="213" t="s">
        <v>593</v>
      </c>
      <c r="E131" s="212"/>
      <c r="F131" s="214" t="s">
        <v>593</v>
      </c>
      <c r="G131" s="215" t="n">
        <v>40452</v>
      </c>
      <c r="H131" s="216" t="n">
        <v>40452</v>
      </c>
      <c r="I131" s="188" t="s">
        <v>566</v>
      </c>
      <c r="J131" s="189" t="s">
        <v>1090</v>
      </c>
      <c r="K131" s="189" t="s">
        <v>784</v>
      </c>
      <c r="L131" s="162" t="s">
        <v>1443</v>
      </c>
      <c r="M131" s="162"/>
      <c r="N131" s="162"/>
      <c r="O131" s="162"/>
      <c r="P131" s="162"/>
      <c r="Q131" s="162"/>
      <c r="R131" s="162"/>
      <c r="S131" s="162"/>
      <c r="T131" s="162"/>
      <c r="U131" s="162"/>
      <c r="V131" s="162"/>
      <c r="W131" s="162"/>
      <c r="X131" s="162"/>
      <c r="Y131" s="162"/>
      <c r="Z131" s="162"/>
    </row>
    <row r="132" customFormat="false" ht="15.75" hidden="false" customHeight="true" outlineLevel="0" collapsed="false">
      <c r="A132" s="162"/>
      <c r="B132" s="211"/>
      <c r="C132" s="212" t="s">
        <v>1198</v>
      </c>
      <c r="D132" s="213" t="s">
        <v>1198</v>
      </c>
      <c r="E132" s="212"/>
      <c r="F132" s="214" t="s">
        <v>864</v>
      </c>
      <c r="G132" s="215" t="n">
        <v>39130</v>
      </c>
      <c r="H132" s="216" t="n">
        <v>39130</v>
      </c>
      <c r="I132" s="220" t="s">
        <v>51</v>
      </c>
      <c r="J132" s="201" t="s">
        <v>1444</v>
      </c>
      <c r="K132" s="201" t="s">
        <v>1445</v>
      </c>
      <c r="L132" s="162"/>
      <c r="M132" s="162"/>
      <c r="N132" s="162"/>
      <c r="O132" s="162"/>
      <c r="P132" s="162"/>
      <c r="Q132" s="162"/>
      <c r="R132" s="162"/>
      <c r="S132" s="162"/>
      <c r="T132" s="162"/>
      <c r="U132" s="162"/>
      <c r="V132" s="162"/>
      <c r="W132" s="162"/>
      <c r="X132" s="162"/>
      <c r="Y132" s="162"/>
      <c r="Z132" s="162"/>
    </row>
    <row r="133" customFormat="false" ht="15.75" hidden="false" customHeight="true" outlineLevel="0" collapsed="false">
      <c r="A133" s="162" t="s">
        <v>1446</v>
      </c>
      <c r="B133" s="211"/>
      <c r="C133" s="212" t="s">
        <v>1201</v>
      </c>
      <c r="D133" s="213" t="s">
        <v>1201</v>
      </c>
      <c r="E133" s="212"/>
      <c r="F133" s="218"/>
      <c r="G133" s="215"/>
      <c r="H133" s="216"/>
      <c r="I133" s="220"/>
      <c r="J133" s="201"/>
      <c r="K133" s="201"/>
      <c r="L133" s="162"/>
      <c r="M133" s="162"/>
      <c r="N133" s="162"/>
      <c r="O133" s="162"/>
      <c r="P133" s="162"/>
      <c r="Q133" s="162"/>
      <c r="R133" s="162"/>
      <c r="S133" s="162"/>
      <c r="T133" s="162"/>
      <c r="U133" s="162"/>
      <c r="V133" s="162"/>
      <c r="W133" s="162"/>
      <c r="X133" s="162"/>
      <c r="Y133" s="162"/>
      <c r="Z133" s="162"/>
    </row>
    <row r="134" customFormat="false" ht="15.75" hidden="false" customHeight="true" outlineLevel="0" collapsed="false">
      <c r="A134" s="162" t="s">
        <v>1447</v>
      </c>
      <c r="B134" s="211"/>
      <c r="C134" s="212" t="s">
        <v>1212</v>
      </c>
      <c r="D134" s="213" t="s">
        <v>1212</v>
      </c>
      <c r="E134" s="212"/>
      <c r="F134" s="214" t="s">
        <v>1213</v>
      </c>
      <c r="G134" s="215" t="n">
        <v>40796</v>
      </c>
      <c r="H134" s="221" t="n">
        <v>40796</v>
      </c>
      <c r="I134" s="188" t="s">
        <v>51</v>
      </c>
      <c r="J134" s="189" t="s">
        <v>1444</v>
      </c>
      <c r="K134" s="189" t="s">
        <v>1448</v>
      </c>
      <c r="L134" s="162" t="s">
        <v>1449</v>
      </c>
      <c r="M134" s="162"/>
      <c r="N134" s="162"/>
      <c r="O134" s="162"/>
      <c r="P134" s="162"/>
      <c r="Q134" s="162"/>
      <c r="R134" s="162"/>
      <c r="S134" s="162"/>
      <c r="T134" s="162"/>
      <c r="U134" s="162"/>
      <c r="V134" s="162"/>
      <c r="W134" s="162"/>
      <c r="X134" s="162"/>
      <c r="Y134" s="162"/>
      <c r="Z134" s="162"/>
    </row>
    <row r="135" customFormat="false" ht="15.75" hidden="false" customHeight="true" outlineLevel="0" collapsed="false">
      <c r="A135" s="162" t="s">
        <v>641</v>
      </c>
      <c r="B135" s="211"/>
      <c r="C135" s="212" t="s">
        <v>1214</v>
      </c>
      <c r="D135" s="213" t="s">
        <v>1214</v>
      </c>
      <c r="E135" s="212"/>
      <c r="F135" s="218"/>
      <c r="G135" s="215"/>
      <c r="H135" s="221"/>
      <c r="I135" s="188"/>
      <c r="J135" s="189"/>
      <c r="K135" s="189"/>
      <c r="L135" s="162"/>
      <c r="M135" s="162"/>
      <c r="N135" s="162"/>
      <c r="O135" s="162"/>
      <c r="P135" s="162"/>
      <c r="Q135" s="162"/>
      <c r="R135" s="162"/>
      <c r="S135" s="162"/>
      <c r="T135" s="162"/>
      <c r="U135" s="162"/>
      <c r="V135" s="162"/>
      <c r="W135" s="162"/>
      <c r="X135" s="162"/>
      <c r="Y135" s="162"/>
      <c r="Z135" s="162"/>
    </row>
    <row r="136" customFormat="false" ht="15.75" hidden="false" customHeight="true" outlineLevel="0" collapsed="false">
      <c r="A136" s="162" t="s">
        <v>652</v>
      </c>
      <c r="B136" s="211"/>
      <c r="C136" s="212" t="s">
        <v>604</v>
      </c>
      <c r="D136" s="213" t="s">
        <v>604</v>
      </c>
      <c r="E136" s="212"/>
      <c r="F136" s="214" t="s">
        <v>603</v>
      </c>
      <c r="G136" s="215" t="n">
        <v>41524</v>
      </c>
      <c r="H136" s="221" t="n">
        <v>41524</v>
      </c>
      <c r="I136" s="188" t="s">
        <v>51</v>
      </c>
      <c r="J136" s="189" t="s">
        <v>1090</v>
      </c>
      <c r="K136" s="189" t="s">
        <v>784</v>
      </c>
      <c r="L136" s="162" t="s">
        <v>1450</v>
      </c>
      <c r="M136" s="162"/>
      <c r="N136" s="162"/>
      <c r="O136" s="162"/>
      <c r="P136" s="162"/>
      <c r="Q136" s="162"/>
      <c r="R136" s="162"/>
      <c r="S136" s="162"/>
      <c r="T136" s="162"/>
      <c r="U136" s="162"/>
      <c r="V136" s="162"/>
      <c r="W136" s="162"/>
      <c r="X136" s="162"/>
      <c r="Y136" s="162"/>
      <c r="Z136" s="162"/>
    </row>
    <row r="137" customFormat="false" ht="15.75" hidden="false" customHeight="true" outlineLevel="0" collapsed="false">
      <c r="A137" s="162" t="s">
        <v>648</v>
      </c>
      <c r="B137" s="211"/>
      <c r="C137" s="212" t="s">
        <v>609</v>
      </c>
      <c r="D137" s="213" t="s">
        <v>609</v>
      </c>
      <c r="E137" s="212"/>
      <c r="F137" s="214" t="s">
        <v>609</v>
      </c>
      <c r="G137" s="215" t="n">
        <v>41614</v>
      </c>
      <c r="H137" s="221" t="n">
        <v>41614</v>
      </c>
      <c r="I137" s="220" t="s">
        <v>566</v>
      </c>
      <c r="J137" s="201" t="s">
        <v>1104</v>
      </c>
      <c r="K137" s="201" t="s">
        <v>1451</v>
      </c>
      <c r="L137" s="162" t="s">
        <v>1452</v>
      </c>
      <c r="M137" s="162"/>
      <c r="N137" s="162"/>
      <c r="O137" s="162"/>
      <c r="P137" s="162"/>
      <c r="Q137" s="162"/>
      <c r="R137" s="162"/>
      <c r="S137" s="162"/>
      <c r="T137" s="162"/>
      <c r="U137" s="162"/>
      <c r="V137" s="162"/>
      <c r="W137" s="162"/>
      <c r="X137" s="162"/>
      <c r="Y137" s="162"/>
      <c r="Z137" s="162"/>
    </row>
    <row r="138" customFormat="false" ht="15.75" hidden="false" customHeight="true" outlineLevel="0" collapsed="false">
      <c r="A138" s="162" t="s">
        <v>655</v>
      </c>
      <c r="B138" s="211"/>
      <c r="C138" s="212" t="s">
        <v>612</v>
      </c>
      <c r="D138" s="213" t="s">
        <v>612</v>
      </c>
      <c r="E138" s="212" t="s">
        <v>609</v>
      </c>
      <c r="F138" s="214" t="s">
        <v>612</v>
      </c>
      <c r="G138" s="215" t="n">
        <v>41614</v>
      </c>
      <c r="H138" s="221" t="n">
        <v>41614</v>
      </c>
      <c r="I138" s="188" t="s">
        <v>566</v>
      </c>
      <c r="J138" s="189" t="s">
        <v>933</v>
      </c>
      <c r="K138" s="189" t="s">
        <v>1453</v>
      </c>
      <c r="L138" s="162"/>
      <c r="M138" s="162"/>
      <c r="N138" s="162"/>
      <c r="O138" s="162"/>
      <c r="P138" s="162"/>
      <c r="Q138" s="162"/>
      <c r="R138" s="162"/>
      <c r="S138" s="162"/>
      <c r="T138" s="162"/>
      <c r="U138" s="162"/>
      <c r="V138" s="162"/>
      <c r="W138" s="162"/>
      <c r="X138" s="162"/>
      <c r="Y138" s="162"/>
      <c r="Z138" s="162"/>
    </row>
    <row r="139" customFormat="false" ht="15.75" hidden="false" customHeight="true" outlineLevel="0" collapsed="false">
      <c r="A139" s="162"/>
      <c r="B139" s="211"/>
      <c r="C139" s="212" t="s">
        <v>621</v>
      </c>
      <c r="D139" s="213" t="s">
        <v>621</v>
      </c>
      <c r="E139" s="212"/>
      <c r="F139" s="222" t="s">
        <v>1216</v>
      </c>
      <c r="G139" s="215" t="n">
        <v>41935</v>
      </c>
      <c r="H139" s="221" t="n">
        <v>41935</v>
      </c>
      <c r="I139" s="188" t="s">
        <v>566</v>
      </c>
      <c r="J139" s="189" t="s">
        <v>1093</v>
      </c>
      <c r="K139" s="189" t="s">
        <v>784</v>
      </c>
      <c r="L139" s="162" t="s">
        <v>1454</v>
      </c>
      <c r="M139" s="162"/>
      <c r="N139" s="162"/>
      <c r="O139" s="162"/>
      <c r="P139" s="162"/>
      <c r="Q139" s="162"/>
      <c r="R139" s="162"/>
      <c r="S139" s="162"/>
      <c r="T139" s="162"/>
      <c r="U139" s="162"/>
      <c r="V139" s="162"/>
      <c r="W139" s="162"/>
      <c r="X139" s="162"/>
      <c r="Y139" s="162"/>
      <c r="Z139" s="162"/>
    </row>
    <row r="140" customFormat="false" ht="15.75" hidden="false" customHeight="true" outlineLevel="0" collapsed="false">
      <c r="A140" s="162" t="s">
        <v>1455</v>
      </c>
      <c r="B140" s="211"/>
      <c r="C140" s="212" t="s">
        <v>1217</v>
      </c>
      <c r="D140" s="213" t="s">
        <v>1217</v>
      </c>
      <c r="E140" s="212" t="s">
        <v>621</v>
      </c>
      <c r="F140" s="222"/>
      <c r="G140" s="215"/>
      <c r="H140" s="221"/>
      <c r="I140" s="188"/>
      <c r="J140" s="189"/>
      <c r="K140" s="189"/>
      <c r="L140" s="162"/>
      <c r="M140" s="162"/>
      <c r="N140" s="162"/>
      <c r="O140" s="162"/>
      <c r="P140" s="162"/>
      <c r="Q140" s="162"/>
      <c r="R140" s="162"/>
      <c r="S140" s="162"/>
      <c r="T140" s="162"/>
      <c r="U140" s="162"/>
      <c r="V140" s="162"/>
      <c r="W140" s="162"/>
      <c r="X140" s="162"/>
      <c r="Y140" s="162"/>
      <c r="Z140" s="162"/>
    </row>
    <row r="141" customFormat="false" ht="15.75" hidden="false" customHeight="true" outlineLevel="0" collapsed="false">
      <c r="A141" s="162" t="s">
        <v>1456</v>
      </c>
      <c r="B141" s="211"/>
      <c r="C141" s="212" t="s">
        <v>1219</v>
      </c>
      <c r="D141" s="213" t="s">
        <v>1219</v>
      </c>
      <c r="E141" s="212"/>
      <c r="F141" s="222"/>
      <c r="G141" s="215"/>
      <c r="H141" s="221"/>
      <c r="I141" s="188"/>
      <c r="J141" s="189"/>
      <c r="K141" s="189"/>
      <c r="L141" s="162"/>
      <c r="M141" s="162"/>
      <c r="N141" s="162"/>
      <c r="O141" s="162"/>
      <c r="P141" s="162"/>
      <c r="Q141" s="162"/>
      <c r="R141" s="162"/>
      <c r="S141" s="162"/>
      <c r="T141" s="162"/>
      <c r="U141" s="162"/>
      <c r="V141" s="162"/>
      <c r="W141" s="162"/>
      <c r="X141" s="162"/>
      <c r="Y141" s="162"/>
      <c r="Z141" s="162"/>
    </row>
    <row r="142" customFormat="false" ht="15.75" hidden="false" customHeight="true" outlineLevel="0" collapsed="false">
      <c r="A142" s="162"/>
      <c r="B142" s="211"/>
      <c r="C142" s="212" t="s">
        <v>639</v>
      </c>
      <c r="D142" s="213" t="s">
        <v>639</v>
      </c>
      <c r="E142" s="212"/>
      <c r="F142" s="222" t="s">
        <v>639</v>
      </c>
      <c r="G142" s="215" t="n">
        <v>43240</v>
      </c>
      <c r="H142" s="221" t="n">
        <v>43240</v>
      </c>
      <c r="I142" s="188" t="s">
        <v>566</v>
      </c>
      <c r="J142" s="189" t="s">
        <v>1090</v>
      </c>
      <c r="K142" s="189" t="s">
        <v>1457</v>
      </c>
      <c r="L142" s="162" t="s">
        <v>1458</v>
      </c>
      <c r="M142" s="162"/>
      <c r="N142" s="162"/>
      <c r="O142" s="162"/>
      <c r="P142" s="162"/>
      <c r="Q142" s="162"/>
      <c r="R142" s="162"/>
      <c r="S142" s="162"/>
      <c r="T142" s="162"/>
      <c r="U142" s="162"/>
      <c r="V142" s="162"/>
      <c r="W142" s="162"/>
      <c r="X142" s="162"/>
      <c r="Y142" s="162"/>
      <c r="Z142" s="162"/>
    </row>
    <row r="143" customFormat="false" ht="15.75" hidden="false" customHeight="true" outlineLevel="0" collapsed="false">
      <c r="A143" s="162"/>
      <c r="B143" s="211"/>
      <c r="C143" s="212" t="s">
        <v>1223</v>
      </c>
      <c r="D143" s="213" t="s">
        <v>1223</v>
      </c>
      <c r="E143" s="212" t="s">
        <v>639</v>
      </c>
      <c r="F143" s="222"/>
      <c r="G143" s="215"/>
      <c r="H143" s="221"/>
      <c r="I143" s="188"/>
      <c r="J143" s="189"/>
      <c r="K143" s="189"/>
      <c r="L143" s="162"/>
      <c r="M143" s="162"/>
      <c r="N143" s="162"/>
      <c r="O143" s="162"/>
      <c r="P143" s="162"/>
      <c r="Q143" s="162"/>
      <c r="R143" s="162"/>
      <c r="S143" s="162"/>
      <c r="T143" s="162"/>
      <c r="U143" s="162"/>
      <c r="V143" s="162"/>
      <c r="W143" s="162"/>
      <c r="X143" s="162"/>
      <c r="Y143" s="162"/>
      <c r="Z143" s="162"/>
    </row>
    <row r="144" customFormat="false" ht="15.75" hidden="false" customHeight="true" outlineLevel="0" collapsed="false">
      <c r="A144" s="162"/>
      <c r="B144" s="211"/>
      <c r="C144" s="212" t="s">
        <v>1224</v>
      </c>
      <c r="D144" s="213" t="s">
        <v>1224</v>
      </c>
      <c r="E144" s="212" t="s">
        <v>639</v>
      </c>
      <c r="F144" s="222"/>
      <c r="G144" s="215"/>
      <c r="H144" s="221"/>
      <c r="I144" s="188"/>
      <c r="J144" s="189"/>
      <c r="K144" s="189"/>
      <c r="L144" s="162"/>
      <c r="M144" s="162"/>
      <c r="N144" s="162"/>
      <c r="O144" s="162"/>
      <c r="P144" s="162"/>
      <c r="Q144" s="162"/>
      <c r="R144" s="162"/>
      <c r="S144" s="162"/>
      <c r="T144" s="162"/>
      <c r="U144" s="162"/>
      <c r="V144" s="162"/>
      <c r="W144" s="162"/>
      <c r="X144" s="162"/>
      <c r="Y144" s="162"/>
      <c r="Z144" s="162"/>
    </row>
    <row r="145" customFormat="false" ht="15.75" hidden="false" customHeight="true" outlineLevel="0" collapsed="false">
      <c r="A145" s="162"/>
      <c r="B145" s="211"/>
      <c r="C145" s="212" t="s">
        <v>654</v>
      </c>
      <c r="D145" s="213" t="s">
        <v>654</v>
      </c>
      <c r="E145" s="212"/>
      <c r="F145" s="214" t="s">
        <v>1225</v>
      </c>
      <c r="G145" s="215" t="n">
        <v>43441</v>
      </c>
      <c r="H145" s="221" t="n">
        <v>43441</v>
      </c>
      <c r="I145" s="188" t="s">
        <v>566</v>
      </c>
      <c r="J145" s="189" t="s">
        <v>1226</v>
      </c>
      <c r="K145" s="189" t="s">
        <v>1459</v>
      </c>
      <c r="L145" s="162" t="s">
        <v>1460</v>
      </c>
      <c r="M145" s="162"/>
      <c r="N145" s="162"/>
      <c r="O145" s="162"/>
      <c r="P145" s="162"/>
      <c r="Q145" s="162"/>
      <c r="R145" s="162"/>
      <c r="S145" s="162"/>
      <c r="T145" s="162"/>
      <c r="U145" s="162"/>
      <c r="V145" s="162"/>
      <c r="W145" s="162"/>
      <c r="X145" s="162"/>
      <c r="Y145" s="162"/>
      <c r="Z145" s="162"/>
    </row>
    <row r="146" customFormat="false" ht="15.75" hidden="false" customHeight="true" outlineLevel="0" collapsed="false">
      <c r="A146" s="162"/>
      <c r="B146" s="211"/>
      <c r="C146" s="212" t="s">
        <v>1227</v>
      </c>
      <c r="D146" s="213" t="s">
        <v>1227</v>
      </c>
      <c r="E146" s="212" t="s">
        <v>654</v>
      </c>
      <c r="F146" s="218"/>
      <c r="G146" s="215"/>
      <c r="H146" s="221"/>
      <c r="I146" s="188"/>
      <c r="J146" s="189"/>
      <c r="K146" s="189"/>
      <c r="L146" s="162"/>
      <c r="M146" s="162"/>
      <c r="N146" s="162"/>
      <c r="O146" s="162"/>
      <c r="P146" s="162"/>
      <c r="Q146" s="162"/>
      <c r="R146" s="162"/>
      <c r="S146" s="162"/>
      <c r="T146" s="162"/>
      <c r="U146" s="162"/>
      <c r="V146" s="162"/>
      <c r="W146" s="162"/>
      <c r="X146" s="162"/>
      <c r="Y146" s="162"/>
      <c r="Z146" s="162"/>
    </row>
    <row r="147" customFormat="false" ht="15.75" hidden="false" customHeight="true" outlineLevel="0" collapsed="false">
      <c r="A147" s="162"/>
      <c r="B147" s="211"/>
      <c r="C147" s="212" t="s">
        <v>662</v>
      </c>
      <c r="D147" s="213" t="s">
        <v>662</v>
      </c>
      <c r="E147" s="212"/>
      <c r="F147" s="214" t="s">
        <v>662</v>
      </c>
      <c r="G147" s="215" t="n">
        <v>43518</v>
      </c>
      <c r="H147" s="221" t="n">
        <v>43518</v>
      </c>
      <c r="I147" s="188" t="s">
        <v>666</v>
      </c>
      <c r="J147" s="189" t="s">
        <v>1104</v>
      </c>
      <c r="K147" s="189" t="s">
        <v>1461</v>
      </c>
      <c r="L147" s="162" t="s">
        <v>1462</v>
      </c>
      <c r="M147" s="162"/>
      <c r="N147" s="162"/>
      <c r="O147" s="162"/>
      <c r="P147" s="162"/>
      <c r="Q147" s="162"/>
      <c r="R147" s="162"/>
      <c r="S147" s="162"/>
      <c r="T147" s="162"/>
      <c r="U147" s="162"/>
      <c r="V147" s="162"/>
      <c r="W147" s="162"/>
      <c r="X147" s="162"/>
      <c r="Y147" s="162"/>
      <c r="Z147" s="162"/>
    </row>
    <row r="148" customFormat="false" ht="15.75" hidden="false" customHeight="true" outlineLevel="0" collapsed="false">
      <c r="A148" s="162"/>
      <c r="B148" s="211"/>
      <c r="C148" s="212" t="s">
        <v>1228</v>
      </c>
      <c r="D148" s="213" t="s">
        <v>1228</v>
      </c>
      <c r="E148" s="212"/>
      <c r="F148" s="213"/>
      <c r="G148" s="223" t="n">
        <v>43668</v>
      </c>
      <c r="H148" s="224"/>
      <c r="I148" s="162"/>
      <c r="J148" s="162"/>
      <c r="K148" s="162" t="s">
        <v>1463</v>
      </c>
      <c r="L148" s="162" t="s">
        <v>1464</v>
      </c>
      <c r="M148" s="162"/>
      <c r="N148" s="162"/>
      <c r="O148" s="162"/>
      <c r="P148" s="162"/>
      <c r="Q148" s="162"/>
      <c r="R148" s="162"/>
      <c r="S148" s="162"/>
      <c r="T148" s="162"/>
      <c r="U148" s="162"/>
      <c r="V148" s="162"/>
      <c r="W148" s="162"/>
      <c r="X148" s="162"/>
      <c r="Y148" s="162"/>
      <c r="Z148" s="162"/>
    </row>
    <row r="149" customFormat="false" ht="15.75" hidden="false" customHeight="true" outlineLevel="0" collapsed="false">
      <c r="A149" s="162"/>
      <c r="B149" s="211"/>
      <c r="C149" s="212" t="s">
        <v>1229</v>
      </c>
      <c r="D149" s="213" t="s">
        <v>1229</v>
      </c>
      <c r="E149" s="212" t="s">
        <v>1228</v>
      </c>
      <c r="F149" s="213"/>
      <c r="G149" s="223" t="n">
        <v>43668</v>
      </c>
      <c r="H149" s="225"/>
      <c r="I149" s="162"/>
      <c r="J149" s="162"/>
      <c r="K149" s="162" t="s">
        <v>1465</v>
      </c>
      <c r="L149" s="162"/>
      <c r="M149" s="162"/>
      <c r="N149" s="162"/>
      <c r="O149" s="162"/>
      <c r="P149" s="162"/>
      <c r="Q149" s="162"/>
      <c r="R149" s="162"/>
      <c r="S149" s="162"/>
      <c r="T149" s="162"/>
      <c r="U149" s="162"/>
      <c r="V149" s="162"/>
      <c r="W149" s="162"/>
      <c r="X149" s="162"/>
      <c r="Y149" s="162"/>
      <c r="Z149" s="162"/>
    </row>
    <row r="150" customFormat="false" ht="15.75" hidden="false" customHeight="true" outlineLevel="0" collapsed="false">
      <c r="A150" s="162"/>
      <c r="B150" s="211"/>
      <c r="C150" s="212" t="s">
        <v>1230</v>
      </c>
      <c r="D150" s="213" t="s">
        <v>1230</v>
      </c>
      <c r="E150" s="212" t="s">
        <v>1228</v>
      </c>
      <c r="F150" s="213"/>
      <c r="G150" s="223" t="n">
        <v>43668</v>
      </c>
      <c r="H150" s="225"/>
      <c r="I150" s="162"/>
      <c r="J150" s="162"/>
      <c r="K150" s="162" t="s">
        <v>1466</v>
      </c>
      <c r="L150" s="162"/>
      <c r="M150" s="162"/>
      <c r="N150" s="162"/>
      <c r="O150" s="162"/>
      <c r="P150" s="162"/>
      <c r="Q150" s="162"/>
      <c r="R150" s="162"/>
      <c r="S150" s="162"/>
      <c r="T150" s="162"/>
      <c r="U150" s="162"/>
      <c r="V150" s="162"/>
      <c r="W150" s="162"/>
      <c r="X150" s="162"/>
      <c r="Y150" s="162"/>
      <c r="Z150" s="162"/>
    </row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F2" r:id="rId1" display="Pioneer 0"/>
    <hyperlink ref="F3" r:id="rId2" display="Unnamed Luna"/>
    <hyperlink ref="F4" r:id="rId3" display="Pioneer 1"/>
    <hyperlink ref="F5" r:id="rId4" display="Unnamed Luna"/>
    <hyperlink ref="F6" r:id="rId5" display="Pioneer 2"/>
    <hyperlink ref="F7" r:id="rId6" display="Unnamed Luna"/>
    <hyperlink ref="F8" r:id="rId7" display="Pioneer 3"/>
    <hyperlink ref="F9" r:id="rId8" display="Luna 1"/>
    <hyperlink ref="F10" r:id="rId9" display="Pioneer 4"/>
    <hyperlink ref="F11" r:id="rId10" display="Unnamed Luna"/>
    <hyperlink ref="F12" r:id="rId11" display="Luna 2"/>
    <hyperlink ref="F14" r:id="rId12" display="Luna 3"/>
    <hyperlink ref="K14" r:id="rId13" display="Successful; first pictures of the lunar farside."/>
    <hyperlink ref="F15" r:id="rId14" display="Pioneer P-3"/>
    <hyperlink ref="F16" r:id="rId15" display="Unnamed Luna"/>
    <hyperlink ref="F18" r:id="rId16" display="Pioneer P-30"/>
    <hyperlink ref="F19" r:id="rId17" display="Pioneer P-31"/>
    <hyperlink ref="F22" r:id="rId18" display="Ranger 3"/>
    <hyperlink ref="F23" r:id="rId19" display="Ranger 4"/>
    <hyperlink ref="F24" r:id="rId20" display="Ranger 5"/>
    <hyperlink ref="F25" r:id="rId21" display="Unnamed Luna"/>
    <hyperlink ref="F26" r:id="rId22" display="Unnamed Luna"/>
    <hyperlink ref="F27" r:id="rId23" display="Luna 4"/>
    <hyperlink ref="F28" r:id="rId24" display="Ranger 6"/>
    <hyperlink ref="F29" r:id="rId25" display="Unnamed Luna"/>
    <hyperlink ref="F30" r:id="rId26" display="Unnamed Luna"/>
    <hyperlink ref="F31" r:id="rId27" display="Ranger 7"/>
    <hyperlink ref="K31" r:id="rId28" display="Successful; first U.S. close-up pictures of the Moon"/>
    <hyperlink ref="F32" r:id="rId29" display="Ranger 8"/>
    <hyperlink ref="F33" r:id="rId30" display="Kosmos 60"/>
    <hyperlink ref="F34" r:id="rId31" display="Ranger 9"/>
    <hyperlink ref="F35" r:id="rId32" display="Unnamed Luna"/>
    <hyperlink ref="F36" r:id="rId33" display="Luna 5"/>
    <hyperlink ref="F37" r:id="rId34" display="Luna 6"/>
    <hyperlink ref="F38" r:id="rId35" display="Zond 3"/>
    <hyperlink ref="F39" r:id="rId36" display="Luna 7"/>
    <hyperlink ref="F40" r:id="rId37" display="Luna 8"/>
    <hyperlink ref="F41" r:id="rId38" display="Luna 9"/>
    <hyperlink ref="K41" r:id="rId39" display="Successful; first lunar soft landing and first picture from the lunar surface"/>
    <hyperlink ref="F42" r:id="rId40" display="Kosmos 111"/>
    <hyperlink ref="F43" r:id="rId41" display="Luna 10"/>
    <hyperlink ref="F45" r:id="rId42" display="Surveyor 1"/>
    <hyperlink ref="K45" r:id="rId43" display="Successful; first U.S. Moon landing and first U.S. photo from the lunar surface."/>
    <hyperlink ref="F47" r:id="rId44" display="Lunar Orbiter 1"/>
    <hyperlink ref="F48" r:id="rId45" display="Luna 11"/>
    <hyperlink ref="F49" r:id="rId46" display="Surveyor 2"/>
    <hyperlink ref="F50" r:id="rId47" display="Luna 12"/>
    <hyperlink ref="F51" r:id="rId48" display="Lunar Orbiter 2"/>
    <hyperlink ref="F52" r:id="rId49" display="Luna 13"/>
    <hyperlink ref="F53" r:id="rId50" display="Lunar Orbiter 3"/>
    <hyperlink ref="F54" r:id="rId51" display="Surveyor 3"/>
    <hyperlink ref="K54" r:id="rId52" display="Successful; visited on the Moon by Apollo 12 crew."/>
    <hyperlink ref="F55" r:id="rId53" display="Lunar Orbiter 4"/>
    <hyperlink ref="F56" r:id="rId54" display="Surveyor 4"/>
    <hyperlink ref="F58" r:id="rId55" display="Lunar Orbiter 5"/>
    <hyperlink ref="F59" r:id="rId56" display="Surveyor 5"/>
    <hyperlink ref="F61" r:id="rId57" display="Surveyor 6"/>
    <hyperlink ref="F63" r:id="rId58" display="Surveyor 7"/>
    <hyperlink ref="F66" r:id="rId59" display="Luna 14"/>
    <hyperlink ref="F68" r:id="rId60" display="Zond 5"/>
    <hyperlink ref="F69" r:id="rId61" display="Zond 6"/>
    <hyperlink ref="F70" r:id="rId62" display="Apollo 8"/>
    <hyperlink ref="K70" r:id="rId63" display="Success; first humans to orbit the Moon"/>
    <hyperlink ref="F72" r:id="rId64" display="Unnamed Luna"/>
    <hyperlink ref="F75" r:id="rId65" display="Apollo 10"/>
    <hyperlink ref="F76" r:id="rId66" display="Unnamed Luna"/>
    <hyperlink ref="F78" r:id="rId67" display="Luna 15"/>
    <hyperlink ref="F79" r:id="rId68" display="Apollo 11"/>
    <hyperlink ref="K79" r:id="rId69" display="Successful; first humans to land on the Moon"/>
    <hyperlink ref="F80" r:id="rId70" display="Zond 7"/>
    <hyperlink ref="F81" r:id="rId71" display="Kosmos 300"/>
    <hyperlink ref="F82" r:id="rId72" display="Kosmos 305"/>
    <hyperlink ref="F83" r:id="rId73" display="Apollo 12"/>
    <hyperlink ref="F84" r:id="rId74" display="Unnamed Luna"/>
    <hyperlink ref="F86" r:id="rId75" display="Apollo 13"/>
    <hyperlink ref="F87" r:id="rId76" display="Luna 16"/>
    <hyperlink ref="F88" r:id="rId77" display="Zond 8"/>
    <hyperlink ref="F89" r:id="rId78" display="Luna 17"/>
    <hyperlink ref="F90" r:id="rId79" display="Lunokhod 1"/>
    <hyperlink ref="K90" r:id="rId80" display="Successful; first robotic rover to explore the surface of a world beyond Earth"/>
    <hyperlink ref="F91" r:id="rId81" display="Apollo 14"/>
    <hyperlink ref="F92" r:id="rId82" display="Apollo 15"/>
    <hyperlink ref="F93" r:id="rId83" display="PFS-1"/>
    <hyperlink ref="F94" r:id="rId84" display="Luna 18"/>
    <hyperlink ref="F95" r:id="rId85" display="Luna 19"/>
    <hyperlink ref="F96" r:id="rId86" display="Luna 20"/>
    <hyperlink ref="F97" r:id="rId87" display="Apollo 16"/>
    <hyperlink ref="F98" r:id="rId88" display="PFS-2"/>
    <hyperlink ref="F100" r:id="rId89" display="Apollo 17"/>
    <hyperlink ref="F101" r:id="rId90" display="Luna 21"/>
    <hyperlink ref="F102" r:id="rId91" display="Lunokhod 2"/>
    <hyperlink ref="F104" r:id="rId92" display="Mariner 10"/>
    <hyperlink ref="F105" r:id="rId93" display="Luna 22"/>
    <hyperlink ref="F106" r:id="rId94" display="Luna 23"/>
    <hyperlink ref="F108" r:id="rId95" display="Luna 24"/>
    <hyperlink ref="F110" r:id="rId96" display="Hiten"/>
    <hyperlink ref="F114" r:id="rId97" display="Clementine"/>
    <hyperlink ref="F116" r:id="rId98" display="Lunar Prospector"/>
    <hyperlink ref="F119" r:id="rId99" display="SMART-1"/>
    <hyperlink ref="F122" r:id="rId100" display="SELENE (Kaguya)"/>
    <hyperlink ref="F125" r:id="rId101" display="Chang'e 1"/>
    <hyperlink ref="F126" r:id="rId102" display="Chandrayaan-1"/>
    <hyperlink ref="F128" r:id="rId103" display="Lunar Reconnaissance Orbter (LRO)"/>
    <hyperlink ref="F129" r:id="rId104" display="LCROSS"/>
    <hyperlink ref="F131" r:id="rId105" display="Chang'e 2"/>
    <hyperlink ref="F132" r:id="rId106" display="ARTEMIS"/>
    <hyperlink ref="F134" r:id="rId107" display="Gravity Recovery and Interior Laboratory (GRAIL)"/>
    <hyperlink ref="F136" r:id="rId108" display="Lunar Atmosphere and Dust Environment Explorer (LADEE)"/>
    <hyperlink ref="F137" r:id="rId109" display="Chang'e 3"/>
    <hyperlink ref="F138" r:id="rId110" display="Yutu"/>
    <hyperlink ref="F145" r:id="rId111" display="Chang'e 4 and Yutu 2"/>
    <hyperlink ref="F147" r:id="rId112" display="Bereshe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11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7.8"/>
    <col collapsed="false" customWidth="true" hidden="false" outlineLevel="0" max="3" min="3" style="0" width="12.91"/>
    <col collapsed="false" customWidth="true" hidden="false" outlineLevel="0" max="4" min="4" style="0" width="15.6"/>
    <col collapsed="false" customWidth="true" hidden="false" outlineLevel="0" max="6" min="5" style="0" width="13.6"/>
    <col collapsed="false" customWidth="true" hidden="false" outlineLevel="0" max="7" min="7" style="0" width="7.8"/>
    <col collapsed="false" customWidth="true" hidden="false" outlineLevel="0" max="8" min="8" style="0" width="52.4"/>
    <col collapsed="false" customWidth="true" hidden="false" outlineLevel="0" max="26" min="9" style="0" width="7.8"/>
    <col collapsed="false" customWidth="true" hidden="false" outlineLevel="0" max="1025" min="27" style="0" width="12.6"/>
  </cols>
  <sheetData>
    <row r="1" customFormat="false" ht="14.4" hidden="false" customHeight="false" outlineLevel="0" collapsed="false">
      <c r="A1" s="209" t="s">
        <v>1467</v>
      </c>
      <c r="B1" s="209" t="s">
        <v>895</v>
      </c>
      <c r="C1" s="226" t="s">
        <v>1373</v>
      </c>
      <c r="D1" s="208" t="s">
        <v>1260</v>
      </c>
      <c r="E1" s="209" t="s">
        <v>1468</v>
      </c>
      <c r="F1" s="209"/>
      <c r="G1" s="209" t="s">
        <v>896</v>
      </c>
      <c r="H1" s="209" t="s">
        <v>1261</v>
      </c>
      <c r="I1" s="162"/>
      <c r="J1" s="162"/>
      <c r="K1" s="162"/>
      <c r="L1" s="162"/>
      <c r="M1" s="162"/>
      <c r="N1" s="162"/>
      <c r="O1" s="162"/>
      <c r="P1" s="162"/>
      <c r="Q1" s="162"/>
      <c r="R1" s="162"/>
      <c r="S1" s="162"/>
      <c r="T1" s="162"/>
      <c r="U1" s="162"/>
      <c r="V1" s="162"/>
      <c r="W1" s="162"/>
      <c r="X1" s="162"/>
      <c r="Y1" s="162"/>
      <c r="Z1" s="162"/>
    </row>
    <row r="2" customFormat="false" ht="14.4" hidden="false" customHeight="false" outlineLevel="0" collapsed="false">
      <c r="A2" s="227" t="s">
        <v>44</v>
      </c>
      <c r="B2" s="188" t="s">
        <v>51</v>
      </c>
      <c r="C2" s="228" t="s">
        <v>1469</v>
      </c>
      <c r="D2" s="229" t="n">
        <v>21414</v>
      </c>
      <c r="E2" s="188" t="s">
        <v>63</v>
      </c>
      <c r="F2" s="188"/>
      <c r="G2" s="188" t="s">
        <v>1090</v>
      </c>
      <c r="H2" s="188" t="s">
        <v>774</v>
      </c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2"/>
      <c r="U2" s="162"/>
      <c r="V2" s="162"/>
      <c r="W2" s="162"/>
      <c r="X2" s="162"/>
      <c r="Y2" s="162"/>
      <c r="Z2" s="162"/>
    </row>
    <row r="3" customFormat="false" ht="27.6" hidden="false" customHeight="false" outlineLevel="0" collapsed="false">
      <c r="A3" s="227" t="s">
        <v>1073</v>
      </c>
      <c r="B3" s="188" t="s">
        <v>66</v>
      </c>
      <c r="C3" s="228" t="s">
        <v>1470</v>
      </c>
      <c r="D3" s="229" t="n">
        <v>21451</v>
      </c>
      <c r="E3" s="188" t="s">
        <v>63</v>
      </c>
      <c r="F3" s="188"/>
      <c r="G3" s="188" t="s">
        <v>68</v>
      </c>
      <c r="H3" s="188" t="s">
        <v>774</v>
      </c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2"/>
      <c r="X3" s="162"/>
      <c r="Y3" s="162"/>
      <c r="Z3" s="162"/>
    </row>
    <row r="4" customFormat="false" ht="14.4" hidden="false" customHeight="false" outlineLevel="0" collapsed="false">
      <c r="A4" s="227" t="s">
        <v>71</v>
      </c>
      <c r="B4" s="188" t="s">
        <v>51</v>
      </c>
      <c r="C4" s="228" t="s">
        <v>1471</v>
      </c>
      <c r="D4" s="229" t="n">
        <v>21469</v>
      </c>
      <c r="E4" s="188" t="s">
        <v>63</v>
      </c>
      <c r="F4" s="188"/>
      <c r="G4" s="188" t="s">
        <v>1090</v>
      </c>
      <c r="H4" s="188" t="s">
        <v>774</v>
      </c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</row>
    <row r="5" customFormat="false" ht="27.6" hidden="false" customHeight="false" outlineLevel="0" collapsed="false">
      <c r="A5" s="227" t="s">
        <v>1073</v>
      </c>
      <c r="B5" s="188" t="s">
        <v>66</v>
      </c>
      <c r="C5" s="228" t="s">
        <v>1471</v>
      </c>
      <c r="D5" s="229" t="n">
        <v>21469</v>
      </c>
      <c r="E5" s="188" t="s">
        <v>63</v>
      </c>
      <c r="F5" s="188"/>
      <c r="G5" s="188" t="s">
        <v>68</v>
      </c>
      <c r="H5" s="188" t="s">
        <v>774</v>
      </c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2"/>
      <c r="X5" s="162"/>
      <c r="Y5" s="162"/>
      <c r="Z5" s="162"/>
    </row>
    <row r="6" customFormat="false" ht="14.4" hidden="false" customHeight="false" outlineLevel="0" collapsed="false">
      <c r="A6" s="227" t="s">
        <v>75</v>
      </c>
      <c r="B6" s="188" t="s">
        <v>51</v>
      </c>
      <c r="C6" s="228" t="s">
        <v>1472</v>
      </c>
      <c r="D6" s="229" t="n">
        <v>21497</v>
      </c>
      <c r="E6" s="188" t="s">
        <v>63</v>
      </c>
      <c r="F6" s="188"/>
      <c r="G6" s="188" t="s">
        <v>1090</v>
      </c>
      <c r="H6" s="188" t="s">
        <v>774</v>
      </c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</row>
    <row r="7" customFormat="false" ht="27.6" hidden="false" customHeight="false" outlineLevel="0" collapsed="false">
      <c r="A7" s="227" t="s">
        <v>1073</v>
      </c>
      <c r="B7" s="188" t="s">
        <v>66</v>
      </c>
      <c r="C7" s="228" t="s">
        <v>1473</v>
      </c>
      <c r="D7" s="229" t="n">
        <v>21523</v>
      </c>
      <c r="E7" s="188" t="s">
        <v>63</v>
      </c>
      <c r="F7" s="188"/>
      <c r="G7" s="188" t="s">
        <v>68</v>
      </c>
      <c r="H7" s="188" t="s">
        <v>774</v>
      </c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</row>
    <row r="8" customFormat="false" ht="14.4" hidden="false" customHeight="false" outlineLevel="0" collapsed="false">
      <c r="A8" s="227" t="s">
        <v>81</v>
      </c>
      <c r="B8" s="188" t="s">
        <v>51</v>
      </c>
      <c r="C8" s="228" t="s">
        <v>1474</v>
      </c>
      <c r="D8" s="229" t="n">
        <v>21526</v>
      </c>
      <c r="E8" s="188" t="s">
        <v>63</v>
      </c>
      <c r="F8" s="188"/>
      <c r="G8" s="188" t="s">
        <v>1093</v>
      </c>
      <c r="H8" s="188" t="s">
        <v>774</v>
      </c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2"/>
      <c r="U8" s="162"/>
      <c r="V8" s="162"/>
      <c r="W8" s="162"/>
      <c r="X8" s="162"/>
      <c r="Y8" s="162"/>
      <c r="Z8" s="162"/>
    </row>
    <row r="9" customFormat="false" ht="14.4" hidden="false" customHeight="false" outlineLevel="0" collapsed="false">
      <c r="A9" s="227" t="s">
        <v>87</v>
      </c>
      <c r="B9" s="188" t="s">
        <v>66</v>
      </c>
      <c r="C9" s="228" t="s">
        <v>1475</v>
      </c>
      <c r="D9" s="229" t="n">
        <v>21552</v>
      </c>
      <c r="E9" s="188" t="s">
        <v>1476</v>
      </c>
      <c r="F9" s="188"/>
      <c r="G9" s="188" t="s">
        <v>68</v>
      </c>
      <c r="H9" s="188" t="s">
        <v>1269</v>
      </c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</row>
    <row r="10" customFormat="false" ht="14.4" hidden="false" customHeight="false" outlineLevel="0" collapsed="false">
      <c r="A10" s="227" t="s">
        <v>98</v>
      </c>
      <c r="B10" s="188" t="s">
        <v>51</v>
      </c>
      <c r="C10" s="228" t="s">
        <v>1477</v>
      </c>
      <c r="D10" s="229" t="n">
        <v>21612</v>
      </c>
      <c r="E10" s="188" t="s">
        <v>1478</v>
      </c>
      <c r="F10" s="188"/>
      <c r="G10" s="188" t="s">
        <v>1093</v>
      </c>
      <c r="H10" s="188" t="s">
        <v>1271</v>
      </c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2"/>
      <c r="U10" s="162"/>
      <c r="V10" s="162"/>
      <c r="W10" s="162"/>
      <c r="X10" s="162"/>
      <c r="Y10" s="162"/>
      <c r="Z10" s="162"/>
    </row>
    <row r="11" customFormat="false" ht="27.6" hidden="false" customHeight="false" outlineLevel="0" collapsed="false">
      <c r="A11" s="227" t="s">
        <v>1073</v>
      </c>
      <c r="B11" s="188" t="s">
        <v>66</v>
      </c>
      <c r="C11" s="228" t="s">
        <v>1479</v>
      </c>
      <c r="D11" s="229" t="n">
        <v>21719</v>
      </c>
      <c r="E11" s="188" t="s">
        <v>63</v>
      </c>
      <c r="F11" s="188"/>
      <c r="G11" s="188" t="s">
        <v>68</v>
      </c>
      <c r="H11" s="188" t="s">
        <v>774</v>
      </c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2"/>
      <c r="U11" s="162"/>
      <c r="V11" s="162"/>
      <c r="W11" s="162"/>
      <c r="X11" s="162"/>
      <c r="Y11" s="162"/>
      <c r="Z11" s="162"/>
    </row>
    <row r="12" customFormat="false" ht="14.4" hidden="false" customHeight="false" outlineLevel="0" collapsed="false">
      <c r="A12" s="227" t="s">
        <v>104</v>
      </c>
      <c r="B12" s="188" t="s">
        <v>66</v>
      </c>
      <c r="C12" s="228" t="s">
        <v>1480</v>
      </c>
      <c r="D12" s="229" t="n">
        <v>21805</v>
      </c>
      <c r="E12" s="188" t="s">
        <v>1481</v>
      </c>
      <c r="F12" s="188"/>
      <c r="G12" s="188" t="s">
        <v>68</v>
      </c>
      <c r="H12" s="188" t="s">
        <v>1275</v>
      </c>
      <c r="I12" s="162"/>
      <c r="J12" s="162"/>
      <c r="K12" s="162"/>
      <c r="L12" s="162"/>
      <c r="M12" s="162"/>
      <c r="N12" s="162"/>
      <c r="O12" s="162"/>
      <c r="P12" s="162"/>
      <c r="Q12" s="162"/>
      <c r="R12" s="162"/>
      <c r="S12" s="162"/>
      <c r="T12" s="162"/>
      <c r="U12" s="162"/>
      <c r="V12" s="162"/>
      <c r="W12" s="162"/>
      <c r="X12" s="162"/>
      <c r="Y12" s="162"/>
      <c r="Z12" s="162"/>
    </row>
    <row r="13" customFormat="false" ht="27.6" hidden="false" customHeight="false" outlineLevel="0" collapsed="false">
      <c r="A13" s="188" t="s">
        <v>1095</v>
      </c>
      <c r="B13" s="188" t="s">
        <v>51</v>
      </c>
      <c r="C13" s="228" t="s">
        <v>1482</v>
      </c>
      <c r="D13" s="229" t="n">
        <v>21817</v>
      </c>
      <c r="E13" s="188" t="s">
        <v>63</v>
      </c>
      <c r="F13" s="188"/>
      <c r="G13" s="188" t="s">
        <v>1090</v>
      </c>
      <c r="H13" s="188" t="s">
        <v>774</v>
      </c>
      <c r="I13" s="162"/>
      <c r="J13" s="162"/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2"/>
      <c r="Z13" s="162"/>
    </row>
    <row r="14" customFormat="false" ht="14.4" hidden="false" customHeight="false" outlineLevel="0" collapsed="false">
      <c r="A14" s="227" t="s">
        <v>116</v>
      </c>
      <c r="B14" s="188" t="s">
        <v>66</v>
      </c>
      <c r="C14" s="228" t="s">
        <v>1483</v>
      </c>
      <c r="D14" s="229" t="n">
        <v>21827</v>
      </c>
      <c r="E14" s="188" t="s">
        <v>1484</v>
      </c>
      <c r="F14" s="188"/>
      <c r="G14" s="188" t="s">
        <v>1093</v>
      </c>
      <c r="H14" s="227" t="s">
        <v>1277</v>
      </c>
      <c r="I14" s="162"/>
      <c r="J14" s="162"/>
      <c r="K14" s="162"/>
      <c r="L14" s="162"/>
      <c r="M14" s="162"/>
      <c r="N14" s="162"/>
      <c r="O14" s="162"/>
      <c r="P14" s="162"/>
      <c r="Q14" s="162"/>
      <c r="R14" s="162"/>
      <c r="S14" s="162"/>
      <c r="T14" s="162"/>
      <c r="U14" s="162"/>
      <c r="V14" s="162"/>
      <c r="W14" s="162"/>
      <c r="X14" s="162"/>
      <c r="Y14" s="162"/>
      <c r="Z14" s="162"/>
    </row>
    <row r="15" customFormat="false" ht="27.6" hidden="false" customHeight="false" outlineLevel="0" collapsed="false">
      <c r="A15" s="227" t="s">
        <v>121</v>
      </c>
      <c r="B15" s="188" t="s">
        <v>51</v>
      </c>
      <c r="C15" s="228" t="s">
        <v>1485</v>
      </c>
      <c r="D15" s="229" t="n">
        <v>21880</v>
      </c>
      <c r="E15" s="188" t="s">
        <v>63</v>
      </c>
      <c r="F15" s="188"/>
      <c r="G15" s="188" t="s">
        <v>1090</v>
      </c>
      <c r="H15" s="188" t="s">
        <v>774</v>
      </c>
      <c r="I15" s="162"/>
      <c r="J15" s="162"/>
      <c r="K15" s="162"/>
      <c r="L15" s="162"/>
      <c r="M15" s="162"/>
      <c r="N15" s="162"/>
      <c r="O15" s="162"/>
      <c r="P15" s="162"/>
      <c r="Q15" s="162"/>
      <c r="R15" s="162"/>
      <c r="S15" s="162"/>
      <c r="T15" s="162"/>
      <c r="U15" s="162"/>
      <c r="V15" s="162"/>
      <c r="W15" s="162"/>
      <c r="X15" s="162"/>
      <c r="Y15" s="162"/>
      <c r="Z15" s="162"/>
    </row>
    <row r="16" customFormat="false" ht="27.6" hidden="false" customHeight="false" outlineLevel="0" collapsed="false">
      <c r="A16" s="227" t="s">
        <v>1073</v>
      </c>
      <c r="B16" s="188" t="s">
        <v>66</v>
      </c>
      <c r="C16" s="228" t="s">
        <v>1486</v>
      </c>
      <c r="D16" s="229" t="n">
        <v>22021</v>
      </c>
      <c r="E16" s="188" t="s">
        <v>63</v>
      </c>
      <c r="F16" s="188"/>
      <c r="G16" s="188" t="s">
        <v>1093</v>
      </c>
      <c r="H16" s="188" t="s">
        <v>774</v>
      </c>
      <c r="I16" s="162"/>
      <c r="J16" s="162"/>
      <c r="K16" s="162"/>
      <c r="L16" s="162"/>
      <c r="M16" s="162"/>
      <c r="N16" s="162"/>
      <c r="O16" s="162"/>
      <c r="P16" s="162"/>
      <c r="Q16" s="162"/>
      <c r="R16" s="162"/>
      <c r="S16" s="162"/>
      <c r="T16" s="162"/>
      <c r="U16" s="162"/>
      <c r="V16" s="162"/>
      <c r="W16" s="162"/>
      <c r="X16" s="162"/>
      <c r="Y16" s="162"/>
      <c r="Z16" s="162"/>
    </row>
    <row r="17" customFormat="false" ht="27.6" hidden="false" customHeight="false" outlineLevel="0" collapsed="false">
      <c r="A17" s="188" t="s">
        <v>1073</v>
      </c>
      <c r="B17" s="188" t="s">
        <v>66</v>
      </c>
      <c r="C17" s="228" t="s">
        <v>1487</v>
      </c>
      <c r="D17" s="229" t="n">
        <v>22022</v>
      </c>
      <c r="E17" s="188" t="s">
        <v>63</v>
      </c>
      <c r="F17" s="188"/>
      <c r="G17" s="188" t="s">
        <v>1093</v>
      </c>
      <c r="H17" s="188" t="s">
        <v>774</v>
      </c>
      <c r="I17" s="162"/>
      <c r="J17" s="162"/>
      <c r="K17" s="162"/>
      <c r="L17" s="162"/>
      <c r="M17" s="162"/>
      <c r="N17" s="162"/>
      <c r="O17" s="162"/>
      <c r="P17" s="162"/>
      <c r="Q17" s="162"/>
      <c r="R17" s="162"/>
      <c r="S17" s="162"/>
      <c r="T17" s="162"/>
      <c r="U17" s="162"/>
      <c r="V17" s="162"/>
      <c r="W17" s="162"/>
      <c r="X17" s="162"/>
      <c r="Y17" s="162"/>
      <c r="Z17" s="162"/>
    </row>
    <row r="18" customFormat="false" ht="27.6" hidden="false" customHeight="false" outlineLevel="0" collapsed="false">
      <c r="A18" s="227" t="s">
        <v>127</v>
      </c>
      <c r="B18" s="188" t="s">
        <v>51</v>
      </c>
      <c r="C18" s="228" t="s">
        <v>1488</v>
      </c>
      <c r="D18" s="229" t="n">
        <v>22184</v>
      </c>
      <c r="E18" s="188" t="s">
        <v>63</v>
      </c>
      <c r="F18" s="188"/>
      <c r="G18" s="188" t="s">
        <v>1090</v>
      </c>
      <c r="H18" s="188" t="s">
        <v>774</v>
      </c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</row>
    <row r="19" customFormat="false" ht="27.6" hidden="false" customHeight="false" outlineLevel="0" collapsed="false">
      <c r="A19" s="227" t="s">
        <v>129</v>
      </c>
      <c r="B19" s="188" t="s">
        <v>51</v>
      </c>
      <c r="C19" s="228" t="s">
        <v>1489</v>
      </c>
      <c r="D19" s="229" t="n">
        <v>22265</v>
      </c>
      <c r="E19" s="188" t="s">
        <v>63</v>
      </c>
      <c r="F19" s="188"/>
      <c r="G19" s="188" t="s">
        <v>1090</v>
      </c>
      <c r="H19" s="188" t="s">
        <v>774</v>
      </c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162"/>
    </row>
    <row r="20" customFormat="false" ht="14.4" hidden="false" customHeight="false" outlineLevel="0" collapsed="false">
      <c r="A20" s="227" t="s">
        <v>131</v>
      </c>
      <c r="B20" s="188" t="s">
        <v>51</v>
      </c>
      <c r="C20" s="228" t="s">
        <v>1490</v>
      </c>
      <c r="D20" s="229" t="n">
        <v>26</v>
      </c>
      <c r="E20" s="188" t="s">
        <v>63</v>
      </c>
      <c r="F20" s="188"/>
      <c r="G20" s="188" t="s">
        <v>68</v>
      </c>
      <c r="H20" s="188" t="s">
        <v>774</v>
      </c>
      <c r="I20" s="162"/>
      <c r="J20" s="162"/>
      <c r="K20" s="162"/>
      <c r="L20" s="161"/>
      <c r="M20" s="162"/>
      <c r="N20" s="162"/>
      <c r="O20" s="162"/>
      <c r="P20" s="162"/>
      <c r="Q20" s="162"/>
      <c r="R20" s="162"/>
      <c r="S20" s="162"/>
      <c r="T20" s="162"/>
      <c r="U20" s="162"/>
      <c r="V20" s="162"/>
      <c r="W20" s="162"/>
      <c r="X20" s="162"/>
      <c r="Y20" s="162"/>
      <c r="Z20" s="162"/>
    </row>
    <row r="21" customFormat="false" ht="15.75" hidden="false" customHeight="true" outlineLevel="0" collapsed="false">
      <c r="A21" s="227" t="s">
        <v>139</v>
      </c>
      <c r="B21" s="188" t="s">
        <v>51</v>
      </c>
      <c r="C21" s="228" t="s">
        <v>1491</v>
      </c>
      <c r="D21" s="229" t="n">
        <v>22762</v>
      </c>
      <c r="E21" s="188" t="s">
        <v>63</v>
      </c>
      <c r="F21" s="188"/>
      <c r="G21" s="188" t="s">
        <v>68</v>
      </c>
      <c r="H21" s="188" t="s">
        <v>774</v>
      </c>
      <c r="I21" s="162"/>
      <c r="J21" s="162"/>
      <c r="K21" s="162"/>
      <c r="L21" s="161"/>
      <c r="M21" s="162"/>
      <c r="N21" s="162"/>
      <c r="O21" s="162"/>
      <c r="P21" s="162"/>
      <c r="Q21" s="162"/>
      <c r="R21" s="162"/>
      <c r="S21" s="162"/>
      <c r="T21" s="162"/>
      <c r="U21" s="162"/>
      <c r="V21" s="162"/>
      <c r="W21" s="162"/>
      <c r="X21" s="162"/>
      <c r="Y21" s="162"/>
      <c r="Z21" s="162"/>
    </row>
    <row r="22" customFormat="false" ht="15.75" hidden="false" customHeight="true" outlineLevel="0" collapsed="false">
      <c r="A22" s="227" t="s">
        <v>144</v>
      </c>
      <c r="B22" s="188" t="s">
        <v>51</v>
      </c>
      <c r="C22" s="228" t="s">
        <v>1492</v>
      </c>
      <c r="D22" s="229" t="n">
        <v>22937</v>
      </c>
      <c r="E22" s="188" t="s">
        <v>63</v>
      </c>
      <c r="F22" s="188"/>
      <c r="G22" s="188" t="s">
        <v>68</v>
      </c>
      <c r="H22" s="188" t="s">
        <v>774</v>
      </c>
      <c r="I22" s="162"/>
      <c r="J22" s="162"/>
      <c r="K22" s="162"/>
      <c r="L22" s="162"/>
      <c r="M22" s="162"/>
      <c r="N22" s="162"/>
      <c r="O22" s="162"/>
      <c r="P22" s="162"/>
      <c r="Q22" s="162"/>
      <c r="R22" s="162"/>
      <c r="S22" s="162"/>
      <c r="T22" s="162"/>
      <c r="U22" s="162"/>
      <c r="V22" s="162"/>
      <c r="W22" s="162"/>
      <c r="X22" s="162"/>
      <c r="Y22" s="162"/>
      <c r="Z22" s="162"/>
    </row>
    <row r="23" customFormat="false" ht="15.75" hidden="false" customHeight="true" outlineLevel="0" collapsed="false">
      <c r="A23" s="227" t="s">
        <v>1073</v>
      </c>
      <c r="B23" s="188" t="s">
        <v>66</v>
      </c>
      <c r="C23" s="228" t="s">
        <v>1493</v>
      </c>
      <c r="D23" s="229" t="n">
        <v>23015</v>
      </c>
      <c r="E23" s="188" t="s">
        <v>63</v>
      </c>
      <c r="F23" s="188"/>
      <c r="G23" s="188" t="s">
        <v>1104</v>
      </c>
      <c r="H23" s="188" t="s">
        <v>774</v>
      </c>
      <c r="I23" s="162"/>
      <c r="J23" s="162"/>
      <c r="K23" s="162"/>
      <c r="L23" s="162"/>
      <c r="M23" s="162"/>
      <c r="N23" s="162"/>
      <c r="O23" s="162"/>
      <c r="P23" s="162"/>
      <c r="Q23" s="162"/>
      <c r="R23" s="162"/>
      <c r="S23" s="162"/>
      <c r="T23" s="162"/>
      <c r="U23" s="162"/>
      <c r="V23" s="162"/>
      <c r="W23" s="162"/>
      <c r="X23" s="162"/>
      <c r="Y23" s="162"/>
      <c r="Z23" s="162"/>
    </row>
    <row r="24" customFormat="false" ht="15.75" hidden="false" customHeight="true" outlineLevel="0" collapsed="false">
      <c r="A24" s="227" t="s">
        <v>1073</v>
      </c>
      <c r="B24" s="188" t="s">
        <v>66</v>
      </c>
      <c r="C24" s="228" t="s">
        <v>1494</v>
      </c>
      <c r="D24" s="229" t="n">
        <v>23045</v>
      </c>
      <c r="E24" s="188" t="s">
        <v>63</v>
      </c>
      <c r="F24" s="188"/>
      <c r="G24" s="188" t="s">
        <v>1104</v>
      </c>
      <c r="H24" s="188" t="s">
        <v>774</v>
      </c>
      <c r="I24" s="162"/>
      <c r="J24" s="162"/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</row>
    <row r="25" customFormat="false" ht="25.5" hidden="false" customHeight="true" outlineLevel="0" collapsed="false">
      <c r="A25" s="227" t="s">
        <v>155</v>
      </c>
      <c r="B25" s="188" t="s">
        <v>66</v>
      </c>
      <c r="C25" s="228" t="s">
        <v>1495</v>
      </c>
      <c r="D25" s="229" t="n">
        <v>23103</v>
      </c>
      <c r="E25" s="188" t="s">
        <v>1496</v>
      </c>
      <c r="F25" s="188"/>
      <c r="G25" s="188" t="s">
        <v>1104</v>
      </c>
      <c r="H25" s="188" t="s">
        <v>1291</v>
      </c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</row>
    <row r="26" customFormat="false" ht="15.75" hidden="false" customHeight="true" outlineLevel="0" collapsed="false">
      <c r="A26" s="227" t="s">
        <v>165</v>
      </c>
      <c r="B26" s="188" t="s">
        <v>51</v>
      </c>
      <c r="C26" s="228" t="s">
        <v>1497</v>
      </c>
      <c r="D26" s="229" t="n">
        <v>23406</v>
      </c>
      <c r="E26" s="188" t="s">
        <v>1498</v>
      </c>
      <c r="F26" s="188"/>
      <c r="G26" s="188" t="s">
        <v>68</v>
      </c>
      <c r="H26" s="188" t="s">
        <v>774</v>
      </c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</row>
    <row r="27" customFormat="false" ht="15.75" hidden="false" customHeight="true" outlineLevel="0" collapsed="false">
      <c r="A27" s="227" t="s">
        <v>1073</v>
      </c>
      <c r="B27" s="188" t="s">
        <v>66</v>
      </c>
      <c r="C27" s="228" t="s">
        <v>1499</v>
      </c>
      <c r="D27" s="229" t="n">
        <v>23457</v>
      </c>
      <c r="E27" s="188" t="s">
        <v>63</v>
      </c>
      <c r="F27" s="188"/>
      <c r="G27" s="188" t="s">
        <v>1104</v>
      </c>
      <c r="H27" s="188" t="s">
        <v>774</v>
      </c>
      <c r="I27" s="162"/>
      <c r="J27" s="162"/>
      <c r="K27" s="162"/>
      <c r="L27" s="162"/>
      <c r="M27" s="162"/>
      <c r="N27" s="162"/>
      <c r="O27" s="162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</row>
    <row r="28" customFormat="false" ht="15.75" hidden="false" customHeight="true" outlineLevel="0" collapsed="false">
      <c r="A28" s="227" t="s">
        <v>1073</v>
      </c>
      <c r="B28" s="188" t="s">
        <v>66</v>
      </c>
      <c r="C28" s="228" t="s">
        <v>1500</v>
      </c>
      <c r="D28" s="229" t="n">
        <v>23487</v>
      </c>
      <c r="E28" s="188" t="s">
        <v>63</v>
      </c>
      <c r="F28" s="188"/>
      <c r="G28" s="188" t="s">
        <v>1104</v>
      </c>
      <c r="H28" s="188" t="s">
        <v>774</v>
      </c>
      <c r="I28" s="162"/>
      <c r="J28" s="162"/>
      <c r="K28" s="162"/>
      <c r="L28" s="162"/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2"/>
      <c r="X28" s="162"/>
      <c r="Y28" s="162"/>
      <c r="Z28" s="162"/>
    </row>
    <row r="29" customFormat="false" ht="25.5" hidden="false" customHeight="true" outlineLevel="0" collapsed="false">
      <c r="A29" s="227" t="s">
        <v>171</v>
      </c>
      <c r="B29" s="188" t="s">
        <v>51</v>
      </c>
      <c r="C29" s="228" t="s">
        <v>1501</v>
      </c>
      <c r="D29" s="229" t="n">
        <v>23586</v>
      </c>
      <c r="E29" s="188" t="s">
        <v>1502</v>
      </c>
      <c r="F29" s="188"/>
      <c r="G29" s="188" t="s">
        <v>68</v>
      </c>
      <c r="H29" s="227" t="s">
        <v>1295</v>
      </c>
      <c r="I29" s="162"/>
      <c r="J29" s="162"/>
      <c r="K29" s="162"/>
      <c r="L29" s="162"/>
      <c r="M29" s="162"/>
      <c r="N29" s="162"/>
      <c r="O29" s="162"/>
      <c r="P29" s="162"/>
      <c r="Q29" s="162"/>
      <c r="R29" s="162"/>
      <c r="S29" s="162"/>
      <c r="T29" s="162"/>
      <c r="U29" s="162"/>
      <c r="V29" s="162"/>
      <c r="W29" s="162"/>
      <c r="X29" s="162"/>
      <c r="Y29" s="162"/>
      <c r="Z29" s="162"/>
    </row>
    <row r="30" customFormat="false" ht="25.5" hidden="false" customHeight="true" outlineLevel="0" collapsed="false">
      <c r="A30" s="227" t="s">
        <v>174</v>
      </c>
      <c r="B30" s="188" t="s">
        <v>51</v>
      </c>
      <c r="C30" s="228" t="s">
        <v>1503</v>
      </c>
      <c r="D30" s="229" t="n">
        <v>23790</v>
      </c>
      <c r="E30" s="188" t="s">
        <v>1504</v>
      </c>
      <c r="F30" s="188"/>
      <c r="G30" s="188" t="s">
        <v>68</v>
      </c>
      <c r="H30" s="188" t="s">
        <v>784</v>
      </c>
      <c r="I30" s="162"/>
      <c r="J30" s="162"/>
      <c r="K30" s="162"/>
      <c r="L30" s="162"/>
      <c r="M30" s="162"/>
      <c r="N30" s="162"/>
      <c r="O30" s="162"/>
      <c r="P30" s="162"/>
      <c r="Q30" s="162"/>
      <c r="R30" s="162"/>
      <c r="S30" s="162"/>
      <c r="T30" s="162"/>
      <c r="U30" s="162"/>
      <c r="V30" s="162"/>
      <c r="W30" s="162"/>
      <c r="X30" s="162"/>
      <c r="Y30" s="162"/>
      <c r="Z30" s="162"/>
    </row>
    <row r="31" customFormat="false" ht="15.75" hidden="false" customHeight="true" outlineLevel="0" collapsed="false">
      <c r="A31" s="227" t="s">
        <v>1105</v>
      </c>
      <c r="B31" s="188" t="s">
        <v>66</v>
      </c>
      <c r="C31" s="228" t="s">
        <v>1505</v>
      </c>
      <c r="D31" s="229" t="n">
        <v>23813</v>
      </c>
      <c r="E31" s="188" t="s">
        <v>63</v>
      </c>
      <c r="F31" s="188"/>
      <c r="G31" s="188" t="s">
        <v>1104</v>
      </c>
      <c r="H31" s="188" t="s">
        <v>774</v>
      </c>
      <c r="I31" s="162"/>
      <c r="J31" s="162"/>
      <c r="K31" s="162"/>
      <c r="L31" s="162"/>
      <c r="M31" s="162"/>
      <c r="N31" s="162"/>
      <c r="O31" s="162"/>
      <c r="P31" s="162"/>
      <c r="Q31" s="162"/>
      <c r="R31" s="162"/>
      <c r="S31" s="162"/>
      <c r="T31" s="162"/>
      <c r="U31" s="162"/>
      <c r="V31" s="162"/>
      <c r="W31" s="162"/>
      <c r="X31" s="162"/>
      <c r="Y31" s="162"/>
      <c r="Z31" s="162"/>
    </row>
    <row r="32" customFormat="false" ht="25.5" hidden="false" customHeight="true" outlineLevel="0" collapsed="false">
      <c r="A32" s="227" t="s">
        <v>180</v>
      </c>
      <c r="B32" s="188" t="s">
        <v>51</v>
      </c>
      <c r="C32" s="228" t="s">
        <v>1506</v>
      </c>
      <c r="D32" s="229" t="n">
        <v>23822</v>
      </c>
      <c r="E32" s="188" t="s">
        <v>1507</v>
      </c>
      <c r="F32" s="188"/>
      <c r="G32" s="188" t="s">
        <v>68</v>
      </c>
      <c r="H32" s="188" t="s">
        <v>784</v>
      </c>
      <c r="I32" s="162"/>
      <c r="J32" s="162"/>
      <c r="K32" s="162"/>
      <c r="L32" s="162"/>
      <c r="M32" s="162"/>
      <c r="N32" s="162"/>
      <c r="O32" s="162"/>
      <c r="P32" s="162"/>
      <c r="Q32" s="162"/>
      <c r="R32" s="162"/>
      <c r="S32" s="162"/>
      <c r="T32" s="162"/>
      <c r="U32" s="162"/>
      <c r="V32" s="162"/>
      <c r="W32" s="162"/>
      <c r="X32" s="162"/>
      <c r="Y32" s="162"/>
      <c r="Z32" s="162"/>
    </row>
    <row r="33" customFormat="false" ht="15.75" hidden="false" customHeight="true" outlineLevel="0" collapsed="false">
      <c r="A33" s="227" t="s">
        <v>1073</v>
      </c>
      <c r="B33" s="188" t="s">
        <v>66</v>
      </c>
      <c r="C33" s="228" t="s">
        <v>1508</v>
      </c>
      <c r="D33" s="229" t="n">
        <v>23842</v>
      </c>
      <c r="E33" s="188" t="s">
        <v>63</v>
      </c>
      <c r="F33" s="188"/>
      <c r="G33" s="188" t="s">
        <v>1104</v>
      </c>
      <c r="H33" s="188" t="s">
        <v>774</v>
      </c>
      <c r="I33" s="162"/>
      <c r="J33" s="162"/>
      <c r="K33" s="162"/>
      <c r="L33" s="162"/>
      <c r="M33" s="162"/>
      <c r="N33" s="162"/>
      <c r="O33" s="162"/>
      <c r="P33" s="162"/>
      <c r="Q33" s="162"/>
      <c r="R33" s="162"/>
      <c r="S33" s="162"/>
      <c r="T33" s="162"/>
      <c r="U33" s="162"/>
      <c r="V33" s="162"/>
      <c r="W33" s="162"/>
      <c r="X33" s="162"/>
      <c r="Y33" s="162"/>
      <c r="Z33" s="162"/>
    </row>
    <row r="34" customFormat="false" ht="25.5" hidden="false" customHeight="true" outlineLevel="0" collapsed="false">
      <c r="A34" s="227" t="s">
        <v>184</v>
      </c>
      <c r="B34" s="188" t="s">
        <v>66</v>
      </c>
      <c r="C34" s="228" t="s">
        <v>1509</v>
      </c>
      <c r="D34" s="229" t="n">
        <v>23871</v>
      </c>
      <c r="E34" s="188" t="s">
        <v>1510</v>
      </c>
      <c r="F34" s="188"/>
      <c r="G34" s="188" t="s">
        <v>1104</v>
      </c>
      <c r="H34" s="188" t="s">
        <v>1301</v>
      </c>
      <c r="I34" s="162"/>
      <c r="J34" s="162"/>
      <c r="K34" s="162"/>
      <c r="L34" s="162"/>
      <c r="M34" s="162"/>
      <c r="N34" s="162"/>
      <c r="O34" s="162"/>
      <c r="P34" s="162"/>
      <c r="Q34" s="162"/>
      <c r="R34" s="162"/>
      <c r="S34" s="162"/>
      <c r="T34" s="162"/>
      <c r="U34" s="162"/>
      <c r="V34" s="162"/>
      <c r="W34" s="162"/>
      <c r="X34" s="162"/>
      <c r="Y34" s="162"/>
      <c r="Z34" s="162"/>
    </row>
    <row r="35" customFormat="false" ht="25.5" hidden="false" customHeight="true" outlineLevel="0" collapsed="false">
      <c r="A35" s="227" t="s">
        <v>188</v>
      </c>
      <c r="B35" s="188" t="s">
        <v>66</v>
      </c>
      <c r="C35" s="228" t="s">
        <v>1511</v>
      </c>
      <c r="D35" s="229" t="n">
        <v>23901</v>
      </c>
      <c r="E35" s="188" t="s">
        <v>1512</v>
      </c>
      <c r="F35" s="188"/>
      <c r="G35" s="188" t="s">
        <v>1104</v>
      </c>
      <c r="H35" s="188" t="s">
        <v>1303</v>
      </c>
      <c r="I35" s="162"/>
      <c r="J35" s="162"/>
      <c r="K35" s="162"/>
      <c r="L35" s="162"/>
      <c r="M35" s="162"/>
      <c r="N35" s="162"/>
      <c r="O35" s="162"/>
      <c r="P35" s="162"/>
      <c r="Q35" s="162"/>
      <c r="R35" s="162"/>
      <c r="S35" s="162"/>
      <c r="T35" s="162"/>
      <c r="U35" s="162"/>
      <c r="V35" s="162"/>
      <c r="W35" s="162"/>
      <c r="X35" s="162"/>
      <c r="Y35" s="162"/>
      <c r="Z35" s="162"/>
    </row>
    <row r="36" customFormat="false" ht="25.5" hidden="false" customHeight="true" outlineLevel="0" collapsed="false">
      <c r="A36" s="227" t="s">
        <v>194</v>
      </c>
      <c r="B36" s="188" t="s">
        <v>66</v>
      </c>
      <c r="C36" s="228" t="s">
        <v>1513</v>
      </c>
      <c r="D36" s="229" t="n">
        <v>23941</v>
      </c>
      <c r="E36" s="188" t="s">
        <v>1514</v>
      </c>
      <c r="F36" s="188"/>
      <c r="G36" s="188" t="s">
        <v>1093</v>
      </c>
      <c r="H36" s="188" t="s">
        <v>784</v>
      </c>
      <c r="I36" s="162"/>
      <c r="J36" s="162"/>
      <c r="K36" s="162"/>
      <c r="L36" s="162"/>
      <c r="M36" s="162"/>
      <c r="N36" s="162"/>
      <c r="O36" s="162"/>
      <c r="P36" s="162"/>
      <c r="Q36" s="162"/>
      <c r="R36" s="162"/>
      <c r="S36" s="162"/>
      <c r="T36" s="162"/>
      <c r="U36" s="162"/>
      <c r="V36" s="162"/>
      <c r="W36" s="162"/>
      <c r="X36" s="162"/>
      <c r="Y36" s="162"/>
      <c r="Z36" s="162"/>
    </row>
    <row r="37" customFormat="false" ht="15.75" hidden="false" customHeight="true" outlineLevel="0" collapsed="false">
      <c r="A37" s="227" t="s">
        <v>198</v>
      </c>
      <c r="B37" s="188" t="s">
        <v>66</v>
      </c>
      <c r="C37" s="228" t="s">
        <v>1515</v>
      </c>
      <c r="D37" s="229" t="n">
        <v>24019</v>
      </c>
      <c r="E37" s="188" t="s">
        <v>1516</v>
      </c>
      <c r="F37" s="188"/>
      <c r="G37" s="188" t="s">
        <v>1104</v>
      </c>
      <c r="H37" s="188" t="s">
        <v>1301</v>
      </c>
      <c r="I37" s="162"/>
      <c r="J37" s="162"/>
      <c r="K37" s="162"/>
      <c r="L37" s="162"/>
      <c r="M37" s="162"/>
      <c r="N37" s="162"/>
      <c r="O37" s="162"/>
      <c r="P37" s="162"/>
      <c r="Q37" s="162"/>
      <c r="R37" s="162"/>
      <c r="S37" s="162"/>
      <c r="T37" s="162"/>
      <c r="U37" s="162"/>
      <c r="V37" s="162"/>
      <c r="W37" s="162"/>
      <c r="X37" s="162"/>
      <c r="Y37" s="162"/>
      <c r="Z37" s="162"/>
    </row>
    <row r="38" customFormat="false" ht="25.5" hidden="false" customHeight="true" outlineLevel="0" collapsed="false">
      <c r="A38" s="227" t="s">
        <v>201</v>
      </c>
      <c r="B38" s="188" t="s">
        <v>66</v>
      </c>
      <c r="C38" s="228" t="s">
        <v>1517</v>
      </c>
      <c r="D38" s="229" t="n">
        <v>24079</v>
      </c>
      <c r="E38" s="188" t="s">
        <v>1518</v>
      </c>
      <c r="F38" s="188"/>
      <c r="G38" s="188" t="s">
        <v>1104</v>
      </c>
      <c r="H38" s="188" t="s">
        <v>1301</v>
      </c>
      <c r="I38" s="162"/>
      <c r="J38" s="162"/>
      <c r="K38" s="162"/>
      <c r="L38" s="162"/>
      <c r="M38" s="162"/>
      <c r="N38" s="162"/>
      <c r="O38" s="162"/>
      <c r="P38" s="162"/>
      <c r="Q38" s="162"/>
      <c r="R38" s="162"/>
      <c r="S38" s="162"/>
      <c r="T38" s="162"/>
      <c r="U38" s="162"/>
      <c r="V38" s="162"/>
      <c r="W38" s="162"/>
      <c r="X38" s="162"/>
      <c r="Y38" s="162"/>
      <c r="Z38" s="162"/>
    </row>
    <row r="39" customFormat="false" ht="15.75" hidden="false" customHeight="true" outlineLevel="0" collapsed="false">
      <c r="A39" s="227" t="s">
        <v>203</v>
      </c>
      <c r="B39" s="188" t="s">
        <v>66</v>
      </c>
      <c r="C39" s="228" t="s">
        <v>1519</v>
      </c>
      <c r="D39" s="229" t="n">
        <v>24138</v>
      </c>
      <c r="E39" s="188" t="s">
        <v>1520</v>
      </c>
      <c r="F39" s="188"/>
      <c r="G39" s="188" t="s">
        <v>1104</v>
      </c>
      <c r="H39" s="227" t="s">
        <v>1308</v>
      </c>
      <c r="I39" s="162"/>
      <c r="J39" s="162"/>
      <c r="K39" s="162"/>
      <c r="L39" s="162"/>
      <c r="M39" s="162"/>
      <c r="N39" s="162"/>
      <c r="O39" s="162"/>
      <c r="P39" s="162"/>
      <c r="Q39" s="162"/>
      <c r="R39" s="162"/>
      <c r="S39" s="162"/>
      <c r="T39" s="162"/>
      <c r="U39" s="162"/>
      <c r="V39" s="162"/>
      <c r="W39" s="162"/>
      <c r="X39" s="162"/>
      <c r="Y39" s="162"/>
      <c r="Z39" s="162"/>
    </row>
    <row r="40" customFormat="false" ht="15.75" hidden="false" customHeight="true" outlineLevel="0" collapsed="false">
      <c r="A40" s="227" t="s">
        <v>1106</v>
      </c>
      <c r="B40" s="188" t="s">
        <v>66</v>
      </c>
      <c r="C40" s="228" t="s">
        <v>1521</v>
      </c>
      <c r="D40" s="229" t="n">
        <v>24167</v>
      </c>
      <c r="E40" s="188" t="s">
        <v>63</v>
      </c>
      <c r="F40" s="188"/>
      <c r="G40" s="188" t="s">
        <v>1090</v>
      </c>
      <c r="H40" s="188" t="s">
        <v>774</v>
      </c>
      <c r="I40" s="162"/>
      <c r="J40" s="162"/>
      <c r="K40" s="162"/>
      <c r="L40" s="162"/>
      <c r="M40" s="162"/>
      <c r="N40" s="162"/>
      <c r="O40" s="162"/>
      <c r="P40" s="162"/>
      <c r="Q40" s="162"/>
      <c r="R40" s="162"/>
      <c r="S40" s="162"/>
      <c r="T40" s="162"/>
      <c r="U40" s="162"/>
      <c r="V40" s="162"/>
      <c r="W40" s="162"/>
      <c r="X40" s="162"/>
      <c r="Y40" s="162"/>
      <c r="Z40" s="162"/>
    </row>
    <row r="41" customFormat="false" ht="25.5" hidden="false" customHeight="true" outlineLevel="0" collapsed="false">
      <c r="A41" s="227" t="s">
        <v>213</v>
      </c>
      <c r="B41" s="188" t="s">
        <v>66</v>
      </c>
      <c r="C41" s="228" t="s">
        <v>1522</v>
      </c>
      <c r="D41" s="229" t="n">
        <v>24197</v>
      </c>
      <c r="E41" s="188" t="s">
        <v>1523</v>
      </c>
      <c r="F41" s="188"/>
      <c r="G41" s="188" t="s">
        <v>1090</v>
      </c>
      <c r="H41" s="188" t="s">
        <v>1311</v>
      </c>
      <c r="I41" s="162"/>
      <c r="J41" s="162"/>
      <c r="K41" s="162"/>
      <c r="L41" s="162"/>
      <c r="M41" s="162"/>
      <c r="N41" s="162"/>
      <c r="O41" s="162"/>
      <c r="P41" s="162"/>
      <c r="Q41" s="162"/>
      <c r="R41" s="162"/>
      <c r="S41" s="162"/>
      <c r="T41" s="162"/>
      <c r="U41" s="162"/>
      <c r="V41" s="162"/>
      <c r="W41" s="162"/>
      <c r="X41" s="162"/>
      <c r="Y41" s="162"/>
      <c r="Z41" s="162"/>
    </row>
    <row r="42" customFormat="false" ht="25.5" hidden="false" customHeight="true" outlineLevel="0" collapsed="false">
      <c r="A42" s="227" t="s">
        <v>220</v>
      </c>
      <c r="B42" s="188" t="s">
        <v>51</v>
      </c>
      <c r="C42" s="228" t="s">
        <v>1524</v>
      </c>
      <c r="D42" s="229" t="n">
        <v>24257</v>
      </c>
      <c r="E42" s="188" t="s">
        <v>1525</v>
      </c>
      <c r="F42" s="188"/>
      <c r="G42" s="188" t="s">
        <v>1104</v>
      </c>
      <c r="H42" s="227" t="s">
        <v>1314</v>
      </c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2"/>
      <c r="U42" s="162"/>
      <c r="V42" s="162"/>
      <c r="W42" s="162"/>
      <c r="X42" s="162"/>
      <c r="Y42" s="162"/>
      <c r="Z42" s="162"/>
    </row>
    <row r="43" customFormat="false" ht="15.75" hidden="false" customHeight="true" outlineLevel="0" collapsed="false">
      <c r="A43" s="227" t="s">
        <v>233</v>
      </c>
      <c r="B43" s="188" t="s">
        <v>51</v>
      </c>
      <c r="C43" s="228" t="s">
        <v>1526</v>
      </c>
      <c r="D43" s="229" t="n">
        <v>24329</v>
      </c>
      <c r="E43" s="188" t="s">
        <v>1527</v>
      </c>
      <c r="F43" s="188"/>
      <c r="G43" s="188" t="s">
        <v>1090</v>
      </c>
      <c r="H43" s="188" t="s">
        <v>784</v>
      </c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2"/>
      <c r="U43" s="162"/>
      <c r="V43" s="162"/>
      <c r="W43" s="162"/>
      <c r="X43" s="162"/>
      <c r="Y43" s="162"/>
      <c r="Z43" s="162"/>
    </row>
    <row r="44" customFormat="false" ht="25.5" hidden="false" customHeight="true" outlineLevel="0" collapsed="false">
      <c r="A44" s="227" t="s">
        <v>239</v>
      </c>
      <c r="B44" s="188" t="s">
        <v>66</v>
      </c>
      <c r="C44" s="228" t="s">
        <v>1528</v>
      </c>
      <c r="D44" s="229" t="n">
        <v>24343</v>
      </c>
      <c r="E44" s="188" t="s">
        <v>1529</v>
      </c>
      <c r="F44" s="188"/>
      <c r="G44" s="188" t="s">
        <v>1090</v>
      </c>
      <c r="H44" s="188" t="s">
        <v>784</v>
      </c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2"/>
      <c r="U44" s="162"/>
      <c r="V44" s="162"/>
      <c r="W44" s="162"/>
      <c r="X44" s="162"/>
      <c r="Y44" s="162"/>
      <c r="Z44" s="162"/>
    </row>
    <row r="45" customFormat="false" ht="25.5" hidden="false" customHeight="true" outlineLevel="0" collapsed="false">
      <c r="A45" s="227" t="s">
        <v>241</v>
      </c>
      <c r="B45" s="188" t="s">
        <v>51</v>
      </c>
      <c r="C45" s="228" t="s">
        <v>1530</v>
      </c>
      <c r="D45" s="229" t="n">
        <v>24370</v>
      </c>
      <c r="E45" s="188" t="s">
        <v>1531</v>
      </c>
      <c r="F45" s="188"/>
      <c r="G45" s="188" t="s">
        <v>1104</v>
      </c>
      <c r="H45" s="188" t="s">
        <v>1301</v>
      </c>
      <c r="I45" s="162"/>
      <c r="J45" s="162"/>
      <c r="K45" s="162"/>
      <c r="L45" s="162"/>
      <c r="M45" s="162"/>
      <c r="N45" s="162"/>
      <c r="O45" s="162"/>
      <c r="P45" s="162"/>
      <c r="Q45" s="162"/>
      <c r="R45" s="162"/>
      <c r="S45" s="162"/>
      <c r="T45" s="162"/>
      <c r="U45" s="162"/>
      <c r="V45" s="162"/>
      <c r="W45" s="162"/>
      <c r="X45" s="162"/>
      <c r="Y45" s="162"/>
      <c r="Z45" s="162"/>
    </row>
    <row r="46" customFormat="false" ht="25.5" hidden="false" customHeight="true" outlineLevel="0" collapsed="false">
      <c r="A46" s="227" t="s">
        <v>243</v>
      </c>
      <c r="B46" s="188" t="s">
        <v>66</v>
      </c>
      <c r="C46" s="228" t="s">
        <v>1532</v>
      </c>
      <c r="D46" s="229" t="n">
        <v>24402</v>
      </c>
      <c r="E46" s="188" t="s">
        <v>1533</v>
      </c>
      <c r="F46" s="188"/>
      <c r="G46" s="188" t="s">
        <v>1090</v>
      </c>
      <c r="H46" s="188" t="s">
        <v>784</v>
      </c>
      <c r="I46" s="162"/>
      <c r="J46" s="162"/>
      <c r="K46" s="162"/>
      <c r="L46" s="162"/>
      <c r="M46" s="162"/>
      <c r="N46" s="162"/>
      <c r="O46" s="162"/>
      <c r="P46" s="162"/>
      <c r="Q46" s="162"/>
      <c r="R46" s="162"/>
      <c r="S46" s="162"/>
      <c r="T46" s="162"/>
      <c r="U46" s="162"/>
      <c r="V46" s="162"/>
      <c r="W46" s="162"/>
      <c r="X46" s="162"/>
      <c r="Y46" s="162"/>
      <c r="Z46" s="162"/>
    </row>
    <row r="47" customFormat="false" ht="15.75" hidden="false" customHeight="true" outlineLevel="0" collapsed="false">
      <c r="A47" s="227" t="s">
        <v>246</v>
      </c>
      <c r="B47" s="188" t="s">
        <v>51</v>
      </c>
      <c r="C47" s="228" t="s">
        <v>1534</v>
      </c>
      <c r="D47" s="229" t="n">
        <v>24417</v>
      </c>
      <c r="E47" s="188" t="s">
        <v>1535</v>
      </c>
      <c r="F47" s="188"/>
      <c r="G47" s="188" t="s">
        <v>1090</v>
      </c>
      <c r="H47" s="188" t="s">
        <v>784</v>
      </c>
      <c r="I47" s="162"/>
      <c r="J47" s="162"/>
      <c r="K47" s="162"/>
      <c r="L47" s="162"/>
      <c r="M47" s="162"/>
      <c r="N47" s="162"/>
      <c r="O47" s="162"/>
      <c r="P47" s="162"/>
      <c r="Q47" s="162"/>
      <c r="R47" s="162"/>
      <c r="S47" s="162"/>
      <c r="T47" s="162"/>
      <c r="U47" s="162"/>
      <c r="V47" s="162"/>
      <c r="W47" s="162"/>
      <c r="X47" s="162"/>
      <c r="Y47" s="162"/>
      <c r="Z47" s="162"/>
    </row>
    <row r="48" customFormat="false" ht="25.5" hidden="false" customHeight="true" outlineLevel="0" collapsed="false">
      <c r="A48" s="227" t="s">
        <v>249</v>
      </c>
      <c r="B48" s="188" t="s">
        <v>66</v>
      </c>
      <c r="C48" s="228" t="s">
        <v>1536</v>
      </c>
      <c r="D48" s="229" t="n">
        <v>24462</v>
      </c>
      <c r="E48" s="188" t="s">
        <v>1537</v>
      </c>
      <c r="F48" s="188"/>
      <c r="G48" s="188" t="s">
        <v>1104</v>
      </c>
      <c r="H48" s="188" t="s">
        <v>784</v>
      </c>
      <c r="I48" s="162"/>
      <c r="J48" s="162"/>
      <c r="K48" s="162"/>
      <c r="L48" s="162"/>
      <c r="M48" s="162"/>
      <c r="N48" s="162"/>
      <c r="O48" s="162"/>
      <c r="P48" s="162"/>
      <c r="Q48" s="162"/>
      <c r="R48" s="162"/>
      <c r="S48" s="162"/>
      <c r="T48" s="162"/>
      <c r="U48" s="162"/>
      <c r="V48" s="162"/>
      <c r="W48" s="162"/>
      <c r="X48" s="162"/>
      <c r="Y48" s="162"/>
      <c r="Z48" s="162"/>
    </row>
    <row r="49" customFormat="false" ht="15.75" hidden="false" customHeight="true" outlineLevel="0" collapsed="false">
      <c r="A49" s="227" t="s">
        <v>253</v>
      </c>
      <c r="B49" s="188" t="s">
        <v>51</v>
      </c>
      <c r="C49" s="228" t="s">
        <v>1538</v>
      </c>
      <c r="D49" s="229" t="n">
        <v>24508</v>
      </c>
      <c r="E49" s="188" t="s">
        <v>1539</v>
      </c>
      <c r="F49" s="188"/>
      <c r="G49" s="188" t="s">
        <v>1090</v>
      </c>
      <c r="H49" s="188" t="s">
        <v>1322</v>
      </c>
      <c r="I49" s="162"/>
      <c r="J49" s="162"/>
      <c r="K49" s="162"/>
      <c r="L49" s="162"/>
      <c r="M49" s="162"/>
      <c r="N49" s="162"/>
      <c r="O49" s="162"/>
      <c r="P49" s="162"/>
      <c r="Q49" s="162"/>
      <c r="R49" s="162"/>
      <c r="S49" s="162"/>
      <c r="T49" s="162"/>
      <c r="U49" s="162"/>
      <c r="V49" s="162"/>
      <c r="W49" s="162"/>
      <c r="X49" s="162"/>
      <c r="Y49" s="162"/>
      <c r="Z49" s="162"/>
    </row>
    <row r="50" customFormat="false" ht="25.5" hidden="false" customHeight="true" outlineLevel="0" collapsed="false">
      <c r="A50" s="227" t="s">
        <v>256</v>
      </c>
      <c r="B50" s="188" t="s">
        <v>51</v>
      </c>
      <c r="C50" s="228" t="s">
        <v>1540</v>
      </c>
      <c r="D50" s="229" t="n">
        <v>24579</v>
      </c>
      <c r="E50" s="188" t="s">
        <v>1541</v>
      </c>
      <c r="F50" s="188"/>
      <c r="G50" s="188" t="s">
        <v>1104</v>
      </c>
      <c r="H50" s="227" t="s">
        <v>1324</v>
      </c>
      <c r="I50" s="162"/>
      <c r="J50" s="162"/>
      <c r="K50" s="162"/>
      <c r="L50" s="162"/>
      <c r="M50" s="162"/>
      <c r="N50" s="162"/>
      <c r="O50" s="162"/>
      <c r="P50" s="162"/>
      <c r="Q50" s="162"/>
      <c r="R50" s="162"/>
      <c r="S50" s="162"/>
      <c r="T50" s="162"/>
      <c r="U50" s="162"/>
      <c r="V50" s="162"/>
      <c r="W50" s="162"/>
      <c r="X50" s="162"/>
      <c r="Y50" s="162"/>
      <c r="Z50" s="162"/>
    </row>
    <row r="51" customFormat="false" ht="15.75" hidden="false" customHeight="true" outlineLevel="0" collapsed="false">
      <c r="A51" s="227" t="s">
        <v>259</v>
      </c>
      <c r="B51" s="188" t="s">
        <v>51</v>
      </c>
      <c r="C51" s="228" t="s">
        <v>1542</v>
      </c>
      <c r="D51" s="229" t="n">
        <v>24596</v>
      </c>
      <c r="E51" s="188" t="s">
        <v>1543</v>
      </c>
      <c r="F51" s="188"/>
      <c r="G51" s="188" t="s">
        <v>1090</v>
      </c>
      <c r="H51" s="188" t="s">
        <v>1322</v>
      </c>
      <c r="I51" s="162"/>
      <c r="J51" s="162"/>
      <c r="K51" s="162"/>
      <c r="L51" s="162"/>
      <c r="M51" s="162"/>
      <c r="N51" s="162"/>
      <c r="O51" s="162"/>
      <c r="P51" s="162"/>
      <c r="Q51" s="162"/>
      <c r="R51" s="162"/>
      <c r="S51" s="162"/>
      <c r="T51" s="162"/>
      <c r="U51" s="162"/>
      <c r="V51" s="162"/>
      <c r="W51" s="162"/>
      <c r="X51" s="162"/>
      <c r="Y51" s="162"/>
      <c r="Z51" s="162"/>
    </row>
    <row r="52" customFormat="false" ht="25.5" hidden="false" customHeight="true" outlineLevel="0" collapsed="false">
      <c r="A52" s="227" t="s">
        <v>262</v>
      </c>
      <c r="B52" s="188" t="s">
        <v>51</v>
      </c>
      <c r="C52" s="228" t="s">
        <v>1544</v>
      </c>
      <c r="D52" s="229" t="n">
        <v>24667</v>
      </c>
      <c r="E52" s="188" t="s">
        <v>1545</v>
      </c>
      <c r="F52" s="188"/>
      <c r="G52" s="188" t="s">
        <v>1104</v>
      </c>
      <c r="H52" s="188" t="s">
        <v>774</v>
      </c>
      <c r="I52" s="162"/>
      <c r="J52" s="162"/>
      <c r="K52" s="162"/>
      <c r="L52" s="162"/>
      <c r="M52" s="162"/>
      <c r="N52" s="162"/>
      <c r="O52" s="162"/>
      <c r="P52" s="162"/>
      <c r="Q52" s="162"/>
      <c r="R52" s="162"/>
      <c r="S52" s="162"/>
      <c r="T52" s="162"/>
      <c r="U52" s="162"/>
      <c r="V52" s="162"/>
      <c r="W52" s="162"/>
      <c r="X52" s="162"/>
      <c r="Y52" s="162"/>
      <c r="Z52" s="162"/>
    </row>
    <row r="53" customFormat="false" ht="15.75" hidden="false" customHeight="true" outlineLevel="0" collapsed="false">
      <c r="A53" s="227" t="s">
        <v>269</v>
      </c>
      <c r="B53" s="188" t="s">
        <v>51</v>
      </c>
      <c r="C53" s="228" t="s">
        <v>1546</v>
      </c>
      <c r="D53" s="229" t="n">
        <v>24685</v>
      </c>
      <c r="E53" s="188" t="s">
        <v>1547</v>
      </c>
      <c r="F53" s="188"/>
      <c r="G53" s="188" t="s">
        <v>1090</v>
      </c>
      <c r="H53" s="188" t="s">
        <v>784</v>
      </c>
      <c r="I53" s="162"/>
      <c r="J53" s="162"/>
      <c r="K53" s="162"/>
      <c r="L53" s="162"/>
      <c r="M53" s="162"/>
      <c r="N53" s="162"/>
      <c r="O53" s="162"/>
      <c r="P53" s="162"/>
      <c r="Q53" s="162"/>
      <c r="R53" s="162"/>
      <c r="S53" s="162"/>
      <c r="T53" s="162"/>
      <c r="U53" s="162"/>
      <c r="V53" s="162"/>
      <c r="W53" s="162"/>
      <c r="X53" s="162"/>
      <c r="Y53" s="162"/>
      <c r="Z53" s="162"/>
    </row>
    <row r="54" customFormat="false" ht="25.5" hidden="false" customHeight="true" outlineLevel="0" collapsed="false">
      <c r="A54" s="227" t="s">
        <v>272</v>
      </c>
      <c r="B54" s="188" t="s">
        <v>51</v>
      </c>
      <c r="C54" s="228" t="s">
        <v>1548</v>
      </c>
      <c r="D54" s="229" t="n">
        <v>24723</v>
      </c>
      <c r="E54" s="188" t="s">
        <v>1549</v>
      </c>
      <c r="F54" s="188"/>
      <c r="G54" s="188" t="s">
        <v>1104</v>
      </c>
      <c r="H54" s="188" t="s">
        <v>784</v>
      </c>
      <c r="I54" s="162"/>
      <c r="J54" s="162"/>
      <c r="K54" s="162"/>
      <c r="L54" s="162"/>
      <c r="M54" s="162"/>
      <c r="N54" s="162"/>
      <c r="O54" s="162"/>
      <c r="P54" s="162"/>
      <c r="Q54" s="162"/>
      <c r="R54" s="162"/>
      <c r="S54" s="162"/>
      <c r="T54" s="162"/>
      <c r="U54" s="162"/>
      <c r="V54" s="162"/>
      <c r="W54" s="162"/>
      <c r="X54" s="162"/>
      <c r="Y54" s="162"/>
      <c r="Z54" s="162"/>
    </row>
    <row r="55" customFormat="false" ht="25.5" hidden="false" customHeight="true" outlineLevel="0" collapsed="false">
      <c r="A55" s="227" t="s">
        <v>274</v>
      </c>
      <c r="B55" s="188" t="s">
        <v>51</v>
      </c>
      <c r="C55" s="228" t="s">
        <v>1550</v>
      </c>
      <c r="D55" s="229" t="n">
        <v>24783</v>
      </c>
      <c r="E55" s="188" t="s">
        <v>1551</v>
      </c>
      <c r="F55" s="188"/>
      <c r="G55" s="188" t="s">
        <v>1104</v>
      </c>
      <c r="H55" s="188" t="s">
        <v>784</v>
      </c>
      <c r="I55" s="162"/>
      <c r="J55" s="162"/>
      <c r="K55" s="162"/>
      <c r="L55" s="162"/>
      <c r="M55" s="162"/>
      <c r="N55" s="162"/>
      <c r="O55" s="162"/>
      <c r="P55" s="162"/>
      <c r="Q55" s="162"/>
      <c r="R55" s="162"/>
      <c r="S55" s="162"/>
      <c r="T55" s="162"/>
      <c r="U55" s="162"/>
      <c r="V55" s="162"/>
      <c r="W55" s="162"/>
      <c r="X55" s="162"/>
      <c r="Y55" s="162"/>
      <c r="Z55" s="162"/>
    </row>
    <row r="56" customFormat="false" ht="25.5" hidden="false" customHeight="true" outlineLevel="0" collapsed="false">
      <c r="A56" s="227" t="s">
        <v>276</v>
      </c>
      <c r="B56" s="188" t="s">
        <v>51</v>
      </c>
      <c r="C56" s="228" t="s">
        <v>1552</v>
      </c>
      <c r="D56" s="229" t="n">
        <v>24844</v>
      </c>
      <c r="E56" s="188" t="s">
        <v>1553</v>
      </c>
      <c r="F56" s="188"/>
      <c r="G56" s="188" t="s">
        <v>1104</v>
      </c>
      <c r="H56" s="188" t="s">
        <v>784</v>
      </c>
      <c r="I56" s="162"/>
      <c r="J56" s="162"/>
      <c r="K56" s="162"/>
      <c r="L56" s="162"/>
      <c r="M56" s="162"/>
      <c r="N56" s="162"/>
      <c r="O56" s="162"/>
      <c r="P56" s="162"/>
      <c r="Q56" s="162"/>
      <c r="R56" s="162"/>
      <c r="S56" s="162"/>
      <c r="T56" s="162"/>
      <c r="U56" s="162"/>
      <c r="V56" s="162"/>
      <c r="W56" s="162"/>
      <c r="X56" s="162"/>
      <c r="Y56" s="162"/>
      <c r="Z56" s="162"/>
    </row>
    <row r="57" customFormat="false" ht="15.75" hidden="false" customHeight="true" outlineLevel="0" collapsed="false">
      <c r="A57" s="188" t="s">
        <v>1073</v>
      </c>
      <c r="B57" s="188" t="s">
        <v>66</v>
      </c>
      <c r="C57" s="228" t="s">
        <v>1554</v>
      </c>
      <c r="D57" s="229" t="n">
        <v>24875</v>
      </c>
      <c r="E57" s="188" t="s">
        <v>63</v>
      </c>
      <c r="F57" s="188"/>
      <c r="G57" s="188" t="s">
        <v>1104</v>
      </c>
      <c r="H57" s="188" t="s">
        <v>774</v>
      </c>
      <c r="I57" s="162"/>
      <c r="J57" s="162"/>
      <c r="K57" s="162"/>
      <c r="L57" s="162"/>
      <c r="M57" s="162"/>
      <c r="N57" s="162"/>
      <c r="O57" s="162"/>
      <c r="P57" s="162"/>
      <c r="Q57" s="162"/>
      <c r="R57" s="162"/>
      <c r="S57" s="162"/>
      <c r="T57" s="162"/>
      <c r="U57" s="162"/>
      <c r="V57" s="162"/>
      <c r="W57" s="162"/>
      <c r="X57" s="162"/>
      <c r="Y57" s="162"/>
      <c r="Z57" s="162"/>
    </row>
    <row r="58" customFormat="false" ht="25.5" hidden="false" customHeight="true" outlineLevel="0" collapsed="false">
      <c r="A58" s="227" t="s">
        <v>279</v>
      </c>
      <c r="B58" s="188" t="s">
        <v>66</v>
      </c>
      <c r="C58" s="228" t="s">
        <v>1555</v>
      </c>
      <c r="D58" s="229" t="n">
        <v>24935</v>
      </c>
      <c r="E58" s="188" t="s">
        <v>1556</v>
      </c>
      <c r="F58" s="188"/>
      <c r="G58" s="188" t="s">
        <v>1090</v>
      </c>
      <c r="H58" s="188" t="s">
        <v>784</v>
      </c>
      <c r="I58" s="162"/>
      <c r="J58" s="162"/>
      <c r="K58" s="162"/>
      <c r="L58" s="162"/>
      <c r="M58" s="162"/>
      <c r="N58" s="162"/>
      <c r="O58" s="162"/>
      <c r="P58" s="162"/>
      <c r="Q58" s="162"/>
      <c r="R58" s="162"/>
      <c r="S58" s="162"/>
      <c r="T58" s="162"/>
      <c r="U58" s="162"/>
      <c r="V58" s="162"/>
      <c r="W58" s="162"/>
      <c r="X58" s="162"/>
      <c r="Y58" s="162"/>
      <c r="Z58" s="162"/>
    </row>
    <row r="59" customFormat="false" ht="25.5" hidden="false" customHeight="true" outlineLevel="0" collapsed="false">
      <c r="A59" s="227" t="s">
        <v>285</v>
      </c>
      <c r="B59" s="188" t="s">
        <v>66</v>
      </c>
      <c r="C59" s="228" t="s">
        <v>1557</v>
      </c>
      <c r="D59" s="229" t="n">
        <v>25096</v>
      </c>
      <c r="E59" s="188" t="s">
        <v>1558</v>
      </c>
      <c r="F59" s="188"/>
      <c r="G59" s="188" t="s">
        <v>1093</v>
      </c>
      <c r="H59" s="188" t="s">
        <v>1344</v>
      </c>
      <c r="I59" s="162"/>
      <c r="J59" s="162"/>
      <c r="K59" s="162"/>
      <c r="L59" s="162"/>
      <c r="M59" s="162"/>
      <c r="N59" s="162"/>
      <c r="O59" s="162"/>
      <c r="P59" s="162"/>
      <c r="Q59" s="162"/>
      <c r="R59" s="162"/>
      <c r="S59" s="162"/>
      <c r="T59" s="162"/>
      <c r="U59" s="162"/>
      <c r="V59" s="162"/>
      <c r="W59" s="162"/>
      <c r="X59" s="162"/>
      <c r="Y59" s="162"/>
      <c r="Z59" s="162"/>
    </row>
    <row r="60" customFormat="false" ht="25.5" hidden="false" customHeight="true" outlineLevel="0" collapsed="false">
      <c r="A60" s="227" t="s">
        <v>290</v>
      </c>
      <c r="B60" s="188" t="s">
        <v>66</v>
      </c>
      <c r="C60" s="228" t="s">
        <v>1559</v>
      </c>
      <c r="D60" s="229" t="n">
        <v>25152</v>
      </c>
      <c r="E60" s="188" t="s">
        <v>1560</v>
      </c>
      <c r="F60" s="188"/>
      <c r="G60" s="188" t="s">
        <v>1093</v>
      </c>
      <c r="H60" s="188" t="s">
        <v>1347</v>
      </c>
      <c r="I60" s="162"/>
      <c r="J60" s="162"/>
      <c r="K60" s="162"/>
      <c r="L60" s="162"/>
      <c r="M60" s="162"/>
      <c r="N60" s="162"/>
      <c r="O60" s="162"/>
      <c r="P60" s="162"/>
      <c r="Q60" s="162"/>
      <c r="R60" s="162"/>
      <c r="S60" s="162"/>
      <c r="T60" s="162"/>
      <c r="U60" s="162"/>
      <c r="V60" s="162"/>
      <c r="W60" s="162"/>
      <c r="X60" s="162"/>
      <c r="Y60" s="162"/>
      <c r="Z60" s="162"/>
    </row>
    <row r="61" customFormat="false" ht="25.5" hidden="false" customHeight="true" outlineLevel="0" collapsed="false">
      <c r="A61" s="227" t="s">
        <v>294</v>
      </c>
      <c r="B61" s="188" t="s">
        <v>51</v>
      </c>
      <c r="C61" s="228" t="s">
        <v>1561</v>
      </c>
      <c r="D61" s="229" t="n">
        <v>25193</v>
      </c>
      <c r="E61" s="188" t="s">
        <v>1562</v>
      </c>
      <c r="F61" s="188"/>
      <c r="G61" s="188" t="s">
        <v>1090</v>
      </c>
      <c r="H61" s="227" t="s">
        <v>1349</v>
      </c>
      <c r="I61" s="162"/>
      <c r="J61" s="162"/>
      <c r="K61" s="162"/>
      <c r="L61" s="162"/>
      <c r="M61" s="162"/>
      <c r="N61" s="162"/>
      <c r="O61" s="162"/>
      <c r="P61" s="162"/>
      <c r="Q61" s="162"/>
      <c r="R61" s="162"/>
      <c r="S61" s="162"/>
      <c r="T61" s="162"/>
      <c r="U61" s="162"/>
      <c r="V61" s="162"/>
      <c r="W61" s="162"/>
      <c r="X61" s="162"/>
      <c r="Y61" s="162"/>
      <c r="Z61" s="162"/>
    </row>
    <row r="62" customFormat="false" ht="15.75" hidden="false" customHeight="true" outlineLevel="0" collapsed="false">
      <c r="A62" s="227" t="s">
        <v>1073</v>
      </c>
      <c r="B62" s="188" t="s">
        <v>66</v>
      </c>
      <c r="C62" s="228" t="s">
        <v>1563</v>
      </c>
      <c r="D62" s="229" t="n">
        <v>25253</v>
      </c>
      <c r="E62" s="188" t="s">
        <v>63</v>
      </c>
      <c r="F62" s="188"/>
      <c r="G62" s="188" t="s">
        <v>933</v>
      </c>
      <c r="H62" s="188" t="s">
        <v>1564</v>
      </c>
      <c r="I62" s="162"/>
      <c r="J62" s="162"/>
      <c r="K62" s="162"/>
      <c r="L62" s="162"/>
      <c r="M62" s="162"/>
      <c r="N62" s="162"/>
      <c r="O62" s="162"/>
      <c r="P62" s="162"/>
      <c r="Q62" s="162"/>
      <c r="R62" s="162"/>
      <c r="S62" s="162"/>
      <c r="T62" s="162"/>
      <c r="U62" s="162"/>
      <c r="V62" s="162"/>
      <c r="W62" s="162"/>
      <c r="X62" s="162"/>
      <c r="Y62" s="162"/>
      <c r="Z62" s="162"/>
    </row>
    <row r="63" customFormat="false" ht="25.5" hidden="false" customHeight="true" outlineLevel="0" collapsed="false">
      <c r="A63" s="227" t="s">
        <v>319</v>
      </c>
      <c r="B63" s="188" t="s">
        <v>51</v>
      </c>
      <c r="C63" s="228" t="s">
        <v>1565</v>
      </c>
      <c r="D63" s="229" t="n">
        <v>25341</v>
      </c>
      <c r="E63" s="188" t="s">
        <v>1566</v>
      </c>
      <c r="F63" s="188"/>
      <c r="G63" s="188" t="s">
        <v>1090</v>
      </c>
      <c r="H63" s="188" t="s">
        <v>1361</v>
      </c>
      <c r="I63" s="162"/>
      <c r="J63" s="162"/>
      <c r="K63" s="162"/>
      <c r="L63" s="162"/>
      <c r="M63" s="162"/>
      <c r="N63" s="162"/>
      <c r="O63" s="162"/>
      <c r="P63" s="162"/>
      <c r="Q63" s="162"/>
      <c r="R63" s="162"/>
      <c r="S63" s="162"/>
      <c r="T63" s="162"/>
      <c r="U63" s="162"/>
      <c r="V63" s="162"/>
      <c r="W63" s="162"/>
      <c r="X63" s="162"/>
      <c r="Y63" s="162"/>
      <c r="Z63" s="162"/>
    </row>
    <row r="64" customFormat="false" ht="15.75" hidden="false" customHeight="true" outlineLevel="0" collapsed="false">
      <c r="A64" s="227" t="s">
        <v>1073</v>
      </c>
      <c r="B64" s="188" t="s">
        <v>66</v>
      </c>
      <c r="C64" s="228" t="s">
        <v>1567</v>
      </c>
      <c r="D64" s="229" t="n">
        <v>25368</v>
      </c>
      <c r="E64" s="188" t="s">
        <v>63</v>
      </c>
      <c r="F64" s="188"/>
      <c r="G64" s="188" t="s">
        <v>1150</v>
      </c>
      <c r="H64" s="188" t="s">
        <v>774</v>
      </c>
      <c r="I64" s="162"/>
      <c r="J64" s="162"/>
      <c r="K64" s="162"/>
      <c r="L64" s="162"/>
      <c r="M64" s="162"/>
      <c r="N64" s="162"/>
      <c r="O64" s="162"/>
      <c r="P64" s="162"/>
      <c r="Q64" s="162"/>
      <c r="R64" s="162"/>
      <c r="S64" s="162"/>
      <c r="T64" s="162"/>
      <c r="U64" s="162"/>
      <c r="V64" s="162"/>
      <c r="W64" s="162"/>
      <c r="X64" s="162"/>
      <c r="Y64" s="162"/>
      <c r="Z64" s="162"/>
    </row>
    <row r="65" customFormat="false" ht="15.75" hidden="false" customHeight="true" outlineLevel="0" collapsed="false">
      <c r="A65" s="227" t="s">
        <v>336</v>
      </c>
      <c r="B65" s="188" t="s">
        <v>66</v>
      </c>
      <c r="C65" s="228" t="s">
        <v>1568</v>
      </c>
      <c r="D65" s="229" t="n">
        <v>25397</v>
      </c>
      <c r="E65" s="188" t="s">
        <v>1569</v>
      </c>
      <c r="F65" s="188"/>
      <c r="G65" s="188" t="s">
        <v>1169</v>
      </c>
      <c r="H65" s="188" t="s">
        <v>1364</v>
      </c>
      <c r="I65" s="162"/>
      <c r="J65" s="162"/>
      <c r="K65" s="162"/>
      <c r="L65" s="162"/>
      <c r="M65" s="162"/>
      <c r="N65" s="162"/>
      <c r="O65" s="162"/>
      <c r="P65" s="162"/>
      <c r="Q65" s="162"/>
      <c r="R65" s="162"/>
      <c r="S65" s="162"/>
      <c r="T65" s="162"/>
      <c r="U65" s="162"/>
      <c r="V65" s="162"/>
      <c r="W65" s="162"/>
      <c r="X65" s="162"/>
      <c r="Y65" s="162"/>
      <c r="Z65" s="162"/>
    </row>
    <row r="66" customFormat="false" ht="15.75" hidden="false" customHeight="true" outlineLevel="0" collapsed="false">
      <c r="A66" s="227" t="s">
        <v>343</v>
      </c>
      <c r="B66" s="188" t="s">
        <v>51</v>
      </c>
      <c r="C66" s="228" t="s">
        <v>1570</v>
      </c>
      <c r="D66" s="229" t="n">
        <v>25400</v>
      </c>
      <c r="E66" s="188" t="s">
        <v>1571</v>
      </c>
      <c r="F66" s="188"/>
      <c r="G66" s="188" t="s">
        <v>1169</v>
      </c>
      <c r="H66" s="227" t="s">
        <v>1366</v>
      </c>
      <c r="I66" s="162"/>
      <c r="J66" s="162"/>
      <c r="K66" s="162"/>
      <c r="L66" s="162"/>
      <c r="M66" s="162"/>
      <c r="N66" s="162"/>
      <c r="O66" s="162"/>
      <c r="P66" s="162"/>
      <c r="Q66" s="162"/>
      <c r="R66" s="162"/>
      <c r="S66" s="162"/>
      <c r="T66" s="162"/>
      <c r="U66" s="162"/>
      <c r="V66" s="162"/>
      <c r="W66" s="162"/>
      <c r="X66" s="162"/>
      <c r="Y66" s="162"/>
      <c r="Z66" s="162"/>
    </row>
    <row r="67" customFormat="false" ht="25.5" hidden="false" customHeight="true" outlineLevel="0" collapsed="false">
      <c r="A67" s="227" t="s">
        <v>354</v>
      </c>
      <c r="B67" s="188" t="s">
        <v>66</v>
      </c>
      <c r="C67" s="228" t="s">
        <v>1572</v>
      </c>
      <c r="D67" s="229" t="n">
        <v>25422</v>
      </c>
      <c r="E67" s="188" t="s">
        <v>1573</v>
      </c>
      <c r="F67" s="188"/>
      <c r="G67" s="188" t="s">
        <v>1093</v>
      </c>
      <c r="H67" s="188" t="s">
        <v>784</v>
      </c>
      <c r="I67" s="162"/>
      <c r="J67" s="162"/>
      <c r="K67" s="162"/>
      <c r="L67" s="162"/>
      <c r="M67" s="162"/>
      <c r="N67" s="162"/>
      <c r="O67" s="162"/>
      <c r="P67" s="162"/>
      <c r="Q67" s="162"/>
      <c r="R67" s="162"/>
      <c r="S67" s="162"/>
      <c r="T67" s="162"/>
      <c r="U67" s="162"/>
      <c r="V67" s="162"/>
      <c r="W67" s="162"/>
      <c r="X67" s="162"/>
      <c r="Y67" s="162"/>
      <c r="Z67" s="162"/>
    </row>
    <row r="68" customFormat="false" ht="15.75" hidden="false" customHeight="true" outlineLevel="0" collapsed="false">
      <c r="A68" s="227" t="s">
        <v>1149</v>
      </c>
      <c r="B68" s="188" t="s">
        <v>66</v>
      </c>
      <c r="C68" s="228" t="s">
        <v>1574</v>
      </c>
      <c r="D68" s="229" t="n">
        <v>25469</v>
      </c>
      <c r="E68" s="188" t="s">
        <v>63</v>
      </c>
      <c r="F68" s="188"/>
      <c r="G68" s="188" t="s">
        <v>1150</v>
      </c>
      <c r="H68" s="188" t="s">
        <v>774</v>
      </c>
      <c r="I68" s="162"/>
      <c r="J68" s="162"/>
      <c r="K68" s="162"/>
      <c r="L68" s="162"/>
      <c r="M68" s="162"/>
      <c r="N68" s="162"/>
      <c r="O68" s="162"/>
      <c r="P68" s="162"/>
      <c r="Q68" s="162"/>
      <c r="R68" s="162"/>
      <c r="S68" s="162"/>
      <c r="T68" s="162"/>
      <c r="U68" s="162"/>
      <c r="V68" s="162"/>
      <c r="W68" s="162"/>
      <c r="X68" s="162"/>
      <c r="Y68" s="162"/>
      <c r="Z68" s="162"/>
    </row>
    <row r="69" customFormat="false" ht="15.75" hidden="false" customHeight="true" outlineLevel="0" collapsed="false">
      <c r="A69" s="227" t="s">
        <v>1151</v>
      </c>
      <c r="B69" s="188" t="s">
        <v>66</v>
      </c>
      <c r="C69" s="228" t="s">
        <v>1575</v>
      </c>
      <c r="D69" s="229" t="n">
        <v>25498</v>
      </c>
      <c r="E69" s="188" t="s">
        <v>63</v>
      </c>
      <c r="F69" s="188"/>
      <c r="G69" s="188" t="s">
        <v>1150</v>
      </c>
      <c r="H69" s="188" t="s">
        <v>774</v>
      </c>
      <c r="I69" s="162"/>
      <c r="J69" s="162"/>
      <c r="K69" s="162"/>
      <c r="L69" s="162"/>
      <c r="M69" s="162"/>
      <c r="N69" s="162"/>
      <c r="O69" s="162"/>
      <c r="P69" s="162"/>
      <c r="Q69" s="162"/>
      <c r="R69" s="162"/>
      <c r="S69" s="162"/>
      <c r="T69" s="162"/>
      <c r="U69" s="162"/>
      <c r="V69" s="162"/>
      <c r="W69" s="162"/>
      <c r="X69" s="162"/>
      <c r="Y69" s="162"/>
      <c r="Z69" s="162"/>
    </row>
    <row r="70" customFormat="false" ht="15.75" hidden="false" customHeight="true" outlineLevel="0" collapsed="false">
      <c r="A70" s="227" t="s">
        <v>366</v>
      </c>
      <c r="B70" s="188" t="s">
        <v>51</v>
      </c>
      <c r="C70" s="228" t="s">
        <v>1576</v>
      </c>
      <c r="D70" s="229" t="n">
        <v>25521</v>
      </c>
      <c r="E70" s="188" t="s">
        <v>1577</v>
      </c>
      <c r="F70" s="188"/>
      <c r="G70" s="188" t="s">
        <v>1169</v>
      </c>
      <c r="H70" s="162" t="s">
        <v>1371</v>
      </c>
      <c r="I70" s="162"/>
      <c r="J70" s="162"/>
      <c r="K70" s="162"/>
      <c r="L70" s="162"/>
      <c r="M70" s="162"/>
      <c r="N70" s="162"/>
      <c r="O70" s="162"/>
      <c r="P70" s="162"/>
      <c r="Q70" s="162"/>
      <c r="R70" s="162"/>
      <c r="S70" s="162"/>
      <c r="T70" s="162"/>
      <c r="U70" s="162"/>
      <c r="V70" s="162"/>
      <c r="W70" s="162"/>
      <c r="X70" s="162"/>
      <c r="Y70" s="162"/>
      <c r="Z70" s="162"/>
    </row>
    <row r="71" customFormat="false" ht="15.75" hidden="false" customHeight="true" outlineLevel="0" collapsed="false">
      <c r="A71" s="227" t="s">
        <v>384</v>
      </c>
      <c r="B71" s="188" t="s">
        <v>51</v>
      </c>
      <c r="C71" s="230" t="n">
        <v>25876</v>
      </c>
      <c r="D71" s="229" t="n">
        <v>25669</v>
      </c>
      <c r="E71" s="188" t="s">
        <v>1578</v>
      </c>
      <c r="F71" s="188"/>
      <c r="G71" s="188" t="s">
        <v>1169</v>
      </c>
      <c r="H71" s="188" t="s">
        <v>1374</v>
      </c>
      <c r="I71" s="162"/>
      <c r="J71" s="162"/>
      <c r="K71" s="162"/>
      <c r="L71" s="162"/>
      <c r="M71" s="162"/>
      <c r="N71" s="162"/>
      <c r="O71" s="162"/>
      <c r="P71" s="162"/>
      <c r="Q71" s="162"/>
      <c r="R71" s="162"/>
      <c r="S71" s="162"/>
      <c r="T71" s="162"/>
      <c r="U71" s="162"/>
      <c r="V71" s="162"/>
      <c r="W71" s="162"/>
      <c r="X71" s="162"/>
      <c r="Y71" s="162"/>
      <c r="Z71" s="162"/>
    </row>
    <row r="72" customFormat="false" ht="15.75" hidden="false" customHeight="true" outlineLevel="0" collapsed="false">
      <c r="A72" s="227" t="s">
        <v>1073</v>
      </c>
      <c r="B72" s="188" t="s">
        <v>66</v>
      </c>
      <c r="C72" s="230" t="n">
        <v>25721</v>
      </c>
      <c r="D72" s="229" t="n">
        <v>25605</v>
      </c>
      <c r="E72" s="188" t="s">
        <v>63</v>
      </c>
      <c r="F72" s="188"/>
      <c r="G72" s="188" t="s">
        <v>1150</v>
      </c>
      <c r="H72" s="188" t="s">
        <v>774</v>
      </c>
      <c r="I72" s="162"/>
      <c r="J72" s="162"/>
      <c r="K72" s="162"/>
      <c r="L72" s="162"/>
      <c r="M72" s="162"/>
      <c r="N72" s="162"/>
      <c r="O72" s="162"/>
      <c r="P72" s="162"/>
      <c r="Q72" s="162"/>
      <c r="R72" s="162"/>
      <c r="S72" s="162"/>
      <c r="T72" s="162"/>
      <c r="U72" s="162"/>
      <c r="V72" s="162"/>
      <c r="W72" s="162"/>
      <c r="X72" s="162"/>
      <c r="Y72" s="162"/>
      <c r="Z72" s="162"/>
    </row>
    <row r="73" customFormat="false" ht="15.75" hidden="false" customHeight="true" outlineLevel="0" collapsed="false">
      <c r="A73" s="227" t="s">
        <v>397</v>
      </c>
      <c r="B73" s="188" t="s">
        <v>66</v>
      </c>
      <c r="C73" s="230" t="n">
        <v>25911</v>
      </c>
      <c r="D73" s="229" t="n">
        <v>25823</v>
      </c>
      <c r="E73" s="188" t="s">
        <v>1579</v>
      </c>
      <c r="F73" s="188"/>
      <c r="G73" s="188" t="s">
        <v>1150</v>
      </c>
      <c r="H73" s="188" t="s">
        <v>1376</v>
      </c>
      <c r="I73" s="162"/>
      <c r="J73" s="162"/>
      <c r="K73" s="162"/>
      <c r="L73" s="162"/>
      <c r="M73" s="162"/>
      <c r="N73" s="162"/>
      <c r="O73" s="162"/>
      <c r="P73" s="162"/>
      <c r="Q73" s="162"/>
      <c r="R73" s="162"/>
      <c r="S73" s="162"/>
      <c r="T73" s="162"/>
      <c r="U73" s="162"/>
      <c r="V73" s="162"/>
      <c r="W73" s="162"/>
      <c r="X73" s="162"/>
      <c r="Y73" s="162"/>
      <c r="Z73" s="162"/>
    </row>
    <row r="74" customFormat="false" ht="15.75" hidden="false" customHeight="true" outlineLevel="0" collapsed="false">
      <c r="A74" s="227" t="s">
        <v>401</v>
      </c>
      <c r="B74" s="188" t="s">
        <v>66</v>
      </c>
      <c r="C74" s="230" t="s">
        <v>1580</v>
      </c>
      <c r="D74" s="229" t="n">
        <v>25861</v>
      </c>
      <c r="E74" s="188" t="s">
        <v>1581</v>
      </c>
      <c r="F74" s="188"/>
      <c r="G74" s="188" t="s">
        <v>1093</v>
      </c>
      <c r="H74" s="188" t="s">
        <v>784</v>
      </c>
      <c r="I74" s="162"/>
      <c r="J74" s="162"/>
      <c r="K74" s="162"/>
      <c r="L74" s="162"/>
      <c r="M74" s="162"/>
      <c r="N74" s="162"/>
      <c r="O74" s="162"/>
      <c r="P74" s="162"/>
      <c r="Q74" s="162"/>
      <c r="R74" s="162"/>
      <c r="S74" s="162"/>
      <c r="T74" s="162"/>
      <c r="U74" s="162"/>
      <c r="V74" s="162"/>
      <c r="W74" s="162"/>
      <c r="X74" s="162"/>
      <c r="Y74" s="162"/>
      <c r="Z74" s="162"/>
    </row>
    <row r="75" customFormat="false" ht="15.75" hidden="false" customHeight="true" outlineLevel="0" collapsed="false">
      <c r="A75" s="227" t="s">
        <v>403</v>
      </c>
      <c r="B75" s="188" t="s">
        <v>66</v>
      </c>
      <c r="C75" s="230" t="n">
        <v>25852</v>
      </c>
      <c r="D75" s="229" t="n">
        <v>25882</v>
      </c>
      <c r="E75" s="188" t="s">
        <v>1582</v>
      </c>
      <c r="F75" s="188"/>
      <c r="G75" s="188" t="s">
        <v>1104</v>
      </c>
      <c r="H75" s="188" t="s">
        <v>1380</v>
      </c>
      <c r="I75" s="162"/>
      <c r="J75" s="162"/>
      <c r="K75" s="162"/>
      <c r="L75" s="162"/>
      <c r="M75" s="162"/>
      <c r="N75" s="162"/>
      <c r="O75" s="162"/>
      <c r="P75" s="162"/>
      <c r="Q75" s="162"/>
      <c r="R75" s="162"/>
      <c r="S75" s="162"/>
      <c r="T75" s="162"/>
      <c r="U75" s="162"/>
      <c r="V75" s="162"/>
      <c r="W75" s="162"/>
      <c r="X75" s="162"/>
      <c r="Y75" s="162"/>
      <c r="Z75" s="162"/>
    </row>
    <row r="76" customFormat="false" ht="15.75" hidden="false" customHeight="true" outlineLevel="0" collapsed="false">
      <c r="A76" s="227" t="s">
        <v>405</v>
      </c>
      <c r="B76" s="188" t="s">
        <v>66</v>
      </c>
      <c r="C76" s="230" t="n">
        <v>25852</v>
      </c>
      <c r="D76" s="229" t="n">
        <v>25882</v>
      </c>
      <c r="E76" s="188" t="s">
        <v>1582</v>
      </c>
      <c r="F76" s="188"/>
      <c r="G76" s="188" t="s">
        <v>933</v>
      </c>
      <c r="H76" s="227" t="s">
        <v>1382</v>
      </c>
      <c r="I76" s="162"/>
      <c r="J76" s="162"/>
      <c r="K76" s="162"/>
      <c r="L76" s="162"/>
      <c r="M76" s="162"/>
      <c r="N76" s="162"/>
      <c r="O76" s="162"/>
      <c r="P76" s="162"/>
      <c r="Q76" s="162"/>
      <c r="R76" s="162"/>
      <c r="S76" s="162"/>
      <c r="T76" s="162"/>
      <c r="U76" s="162"/>
      <c r="V76" s="162"/>
      <c r="W76" s="162"/>
      <c r="X76" s="162"/>
      <c r="Y76" s="162"/>
      <c r="Z76" s="162"/>
    </row>
    <row r="77" customFormat="false" ht="15.75" hidden="false" customHeight="true" outlineLevel="0" collapsed="false">
      <c r="A77" s="227" t="s">
        <v>409</v>
      </c>
      <c r="B77" s="188" t="s">
        <v>51</v>
      </c>
      <c r="C77" s="230" t="s">
        <v>1583</v>
      </c>
      <c r="D77" s="229" t="n">
        <v>25964</v>
      </c>
      <c r="E77" s="231" t="n">
        <v>26025</v>
      </c>
      <c r="F77" s="231"/>
      <c r="G77" s="188" t="s">
        <v>1169</v>
      </c>
      <c r="H77" s="188" t="s">
        <v>784</v>
      </c>
      <c r="I77" s="162"/>
      <c r="J77" s="162"/>
      <c r="K77" s="162"/>
      <c r="L77" s="162"/>
      <c r="M77" s="162"/>
      <c r="N77" s="162"/>
      <c r="O77" s="162"/>
      <c r="P77" s="162"/>
      <c r="Q77" s="162"/>
      <c r="R77" s="162"/>
      <c r="S77" s="162"/>
      <c r="T77" s="162"/>
      <c r="U77" s="162"/>
      <c r="V77" s="162"/>
      <c r="W77" s="162"/>
      <c r="X77" s="162"/>
      <c r="Y77" s="162"/>
      <c r="Z77" s="162"/>
    </row>
    <row r="78" customFormat="false" ht="15.75" hidden="false" customHeight="true" outlineLevel="0" collapsed="false">
      <c r="A78" s="227" t="s">
        <v>418</v>
      </c>
      <c r="B78" s="188" t="s">
        <v>51</v>
      </c>
      <c r="C78" s="230" t="s">
        <v>1584</v>
      </c>
      <c r="D78" s="229" t="n">
        <v>26140</v>
      </c>
      <c r="E78" s="188" t="s">
        <v>1585</v>
      </c>
      <c r="F78" s="188"/>
      <c r="G78" s="188" t="s">
        <v>1169</v>
      </c>
      <c r="H78" s="188" t="s">
        <v>784</v>
      </c>
      <c r="I78" s="162"/>
      <c r="J78" s="162"/>
      <c r="K78" s="162"/>
      <c r="L78" s="162"/>
      <c r="M78" s="162"/>
      <c r="N78" s="162"/>
      <c r="O78" s="162"/>
      <c r="P78" s="162"/>
      <c r="Q78" s="162"/>
      <c r="R78" s="162"/>
      <c r="S78" s="162"/>
      <c r="T78" s="162"/>
      <c r="U78" s="162"/>
      <c r="V78" s="162"/>
      <c r="W78" s="162"/>
      <c r="X78" s="162"/>
      <c r="Y78" s="162"/>
      <c r="Z78" s="162"/>
    </row>
    <row r="79" customFormat="false" ht="15.75" hidden="false" customHeight="true" outlineLevel="0" collapsed="false">
      <c r="A79" s="227" t="s">
        <v>1172</v>
      </c>
      <c r="B79" s="188" t="s">
        <v>51</v>
      </c>
      <c r="C79" s="230" t="s">
        <v>1584</v>
      </c>
      <c r="D79" s="229" t="n">
        <v>26140</v>
      </c>
      <c r="E79" s="231" t="n">
        <v>26031</v>
      </c>
      <c r="F79" s="231"/>
      <c r="G79" s="188" t="s">
        <v>1090</v>
      </c>
      <c r="H79" s="188" t="s">
        <v>1386</v>
      </c>
      <c r="I79" s="162"/>
      <c r="J79" s="162"/>
      <c r="K79" s="162"/>
      <c r="L79" s="162"/>
      <c r="M79" s="162"/>
      <c r="N79" s="162"/>
      <c r="O79" s="162"/>
      <c r="P79" s="162"/>
      <c r="Q79" s="162"/>
      <c r="R79" s="162"/>
      <c r="S79" s="162"/>
      <c r="T79" s="162"/>
      <c r="U79" s="162"/>
      <c r="V79" s="162"/>
      <c r="W79" s="162"/>
      <c r="X79" s="162"/>
      <c r="Y79" s="162"/>
      <c r="Z79" s="162"/>
    </row>
    <row r="80" customFormat="false" ht="15.75" hidden="false" customHeight="true" outlineLevel="0" collapsed="false">
      <c r="A80" s="227" t="s">
        <v>432</v>
      </c>
      <c r="B80" s="188" t="s">
        <v>66</v>
      </c>
      <c r="C80" s="230" t="n">
        <v>25973</v>
      </c>
      <c r="D80" s="229" t="n">
        <v>26178</v>
      </c>
      <c r="E80" s="231" t="n">
        <v>26246</v>
      </c>
      <c r="F80" s="231"/>
      <c r="G80" s="188" t="s">
        <v>1150</v>
      </c>
      <c r="H80" s="188" t="s">
        <v>774</v>
      </c>
      <c r="I80" s="162"/>
      <c r="J80" s="162"/>
      <c r="K80" s="162"/>
      <c r="L80" s="162"/>
      <c r="M80" s="162"/>
      <c r="N80" s="162"/>
      <c r="O80" s="162"/>
      <c r="P80" s="162"/>
      <c r="Q80" s="162"/>
      <c r="R80" s="162"/>
      <c r="S80" s="162"/>
      <c r="T80" s="162"/>
      <c r="U80" s="162"/>
      <c r="V80" s="162"/>
      <c r="W80" s="162"/>
      <c r="X80" s="162"/>
      <c r="Y80" s="162"/>
      <c r="Z80" s="162"/>
    </row>
    <row r="81" customFormat="false" ht="15.75" hidden="false" customHeight="true" outlineLevel="0" collapsed="false">
      <c r="A81" s="227" t="s">
        <v>436</v>
      </c>
      <c r="B81" s="188" t="s">
        <v>66</v>
      </c>
      <c r="C81" s="230" t="s">
        <v>1586</v>
      </c>
      <c r="D81" s="229" t="n">
        <v>26204</v>
      </c>
      <c r="E81" s="231" t="n">
        <v>26002</v>
      </c>
      <c r="F81" s="231"/>
      <c r="G81" s="188" t="s">
        <v>1090</v>
      </c>
      <c r="H81" s="188" t="s">
        <v>784</v>
      </c>
      <c r="I81" s="162"/>
      <c r="J81" s="162"/>
      <c r="K81" s="162"/>
      <c r="L81" s="162"/>
      <c r="M81" s="162"/>
      <c r="N81" s="162"/>
      <c r="O81" s="162"/>
      <c r="P81" s="162"/>
      <c r="Q81" s="162"/>
      <c r="R81" s="162"/>
      <c r="S81" s="162"/>
      <c r="T81" s="162"/>
      <c r="U81" s="162"/>
      <c r="V81" s="162"/>
      <c r="W81" s="162"/>
      <c r="X81" s="162"/>
      <c r="Y81" s="162"/>
      <c r="Z81" s="162"/>
    </row>
    <row r="82" customFormat="false" ht="15.75" hidden="false" customHeight="true" outlineLevel="0" collapsed="false">
      <c r="A82" s="227" t="s">
        <v>440</v>
      </c>
      <c r="B82" s="188" t="s">
        <v>66</v>
      </c>
      <c r="C82" s="230" t="s">
        <v>1587</v>
      </c>
      <c r="D82" s="229" t="n">
        <v>26343</v>
      </c>
      <c r="E82" s="188" t="s">
        <v>1588</v>
      </c>
      <c r="F82" s="188"/>
      <c r="G82" s="188" t="s">
        <v>1169</v>
      </c>
      <c r="H82" s="188" t="s">
        <v>784</v>
      </c>
      <c r="I82" s="162"/>
      <c r="J82" s="162"/>
      <c r="K82" s="162"/>
      <c r="L82" s="162"/>
      <c r="M82" s="162"/>
      <c r="N82" s="162"/>
      <c r="O82" s="162"/>
      <c r="P82" s="162"/>
      <c r="Q82" s="162"/>
      <c r="R82" s="162"/>
      <c r="S82" s="162"/>
      <c r="T82" s="162"/>
      <c r="U82" s="162"/>
      <c r="V82" s="162"/>
      <c r="W82" s="162"/>
      <c r="X82" s="162"/>
      <c r="Y82" s="162"/>
      <c r="Z82" s="162"/>
    </row>
    <row r="83" customFormat="false" ht="15.75" hidden="false" customHeight="true" outlineLevel="0" collapsed="false">
      <c r="A83" s="227" t="s">
        <v>444</v>
      </c>
      <c r="B83" s="188" t="s">
        <v>51</v>
      </c>
      <c r="C83" s="230" t="s">
        <v>1589</v>
      </c>
      <c r="D83" s="229" t="n">
        <v>26405</v>
      </c>
      <c r="E83" s="188" t="s">
        <v>1590</v>
      </c>
      <c r="F83" s="188"/>
      <c r="G83" s="188" t="s">
        <v>1169</v>
      </c>
      <c r="H83" s="188" t="s">
        <v>784</v>
      </c>
      <c r="I83" s="162"/>
      <c r="J83" s="162"/>
      <c r="K83" s="162"/>
      <c r="L83" s="162"/>
      <c r="M83" s="162"/>
      <c r="N83" s="162"/>
      <c r="O83" s="162"/>
      <c r="P83" s="162"/>
      <c r="Q83" s="162"/>
      <c r="R83" s="162"/>
      <c r="S83" s="162"/>
      <c r="T83" s="162"/>
      <c r="U83" s="162"/>
      <c r="V83" s="162"/>
      <c r="W83" s="162"/>
      <c r="X83" s="162"/>
      <c r="Y83" s="162"/>
      <c r="Z83" s="162"/>
    </row>
    <row r="84" customFormat="false" ht="15.75" hidden="false" customHeight="true" outlineLevel="0" collapsed="false">
      <c r="A84" s="227" t="s">
        <v>1177</v>
      </c>
      <c r="B84" s="188" t="s">
        <v>51</v>
      </c>
      <c r="C84" s="230" t="s">
        <v>1589</v>
      </c>
      <c r="D84" s="229" t="n">
        <v>26405</v>
      </c>
      <c r="E84" s="188" t="s">
        <v>1591</v>
      </c>
      <c r="F84" s="188"/>
      <c r="G84" s="188" t="s">
        <v>1090</v>
      </c>
      <c r="H84" s="188" t="s">
        <v>1393</v>
      </c>
      <c r="I84" s="162"/>
      <c r="J84" s="162"/>
      <c r="K84" s="162"/>
      <c r="L84" s="162"/>
      <c r="M84" s="162"/>
      <c r="N84" s="162"/>
      <c r="O84" s="162"/>
      <c r="P84" s="162"/>
      <c r="Q84" s="162"/>
      <c r="R84" s="162"/>
      <c r="S84" s="162"/>
      <c r="T84" s="162"/>
      <c r="U84" s="162"/>
      <c r="V84" s="162"/>
      <c r="W84" s="162"/>
      <c r="X84" s="162"/>
      <c r="Y84" s="162"/>
      <c r="Z84" s="162"/>
    </row>
    <row r="85" customFormat="false" ht="15.75" hidden="false" customHeight="true" outlineLevel="0" collapsed="false">
      <c r="A85" s="227" t="s">
        <v>460</v>
      </c>
      <c r="B85" s="188" t="s">
        <v>51</v>
      </c>
      <c r="C85" s="230" t="n">
        <v>26492</v>
      </c>
      <c r="D85" s="229" t="n">
        <v>26640</v>
      </c>
      <c r="E85" s="231" t="n">
        <v>26584</v>
      </c>
      <c r="F85" s="231"/>
      <c r="G85" s="188" t="s">
        <v>1169</v>
      </c>
      <c r="H85" s="188" t="s">
        <v>1395</v>
      </c>
      <c r="I85" s="162"/>
      <c r="J85" s="162"/>
      <c r="K85" s="162"/>
      <c r="L85" s="162"/>
      <c r="M85" s="162"/>
      <c r="N85" s="162"/>
      <c r="O85" s="162"/>
      <c r="P85" s="162"/>
      <c r="Q85" s="162"/>
      <c r="R85" s="162"/>
      <c r="S85" s="162"/>
      <c r="T85" s="162"/>
      <c r="U85" s="162"/>
      <c r="V85" s="162"/>
      <c r="W85" s="162"/>
      <c r="X85" s="162"/>
      <c r="Y85" s="162"/>
      <c r="Z85" s="162"/>
    </row>
    <row r="86" customFormat="false" ht="15.75" hidden="false" customHeight="true" outlineLevel="0" collapsed="false">
      <c r="A86" s="227" t="s">
        <v>470</v>
      </c>
      <c r="B86" s="188" t="s">
        <v>66</v>
      </c>
      <c r="C86" s="230" t="n">
        <v>26877</v>
      </c>
      <c r="D86" s="229" t="n">
        <v>26672</v>
      </c>
      <c r="E86" s="188" t="s">
        <v>1592</v>
      </c>
      <c r="F86" s="188"/>
      <c r="G86" s="188" t="s">
        <v>1090</v>
      </c>
      <c r="H86" s="188" t="s">
        <v>1397</v>
      </c>
      <c r="I86" s="162"/>
      <c r="J86" s="162"/>
      <c r="K86" s="162"/>
      <c r="L86" s="162"/>
      <c r="M86" s="162"/>
      <c r="N86" s="162"/>
      <c r="O86" s="162"/>
      <c r="P86" s="162"/>
      <c r="Q86" s="162"/>
      <c r="R86" s="162"/>
      <c r="S86" s="162"/>
      <c r="T86" s="162"/>
      <c r="U86" s="162"/>
      <c r="V86" s="162"/>
      <c r="W86" s="162"/>
      <c r="X86" s="162"/>
      <c r="Y86" s="162"/>
      <c r="Z86" s="162"/>
    </row>
    <row r="87" customFormat="false" ht="15.75" hidden="false" customHeight="true" outlineLevel="0" collapsed="false">
      <c r="A87" s="227" t="s">
        <v>472</v>
      </c>
      <c r="B87" s="188" t="s">
        <v>66</v>
      </c>
      <c r="C87" s="230" t="n">
        <v>26877</v>
      </c>
      <c r="D87" s="229" t="n">
        <v>26672</v>
      </c>
      <c r="E87" s="188" t="s">
        <v>1592</v>
      </c>
      <c r="F87" s="188"/>
      <c r="G87" s="188" t="s">
        <v>933</v>
      </c>
      <c r="H87" s="188" t="s">
        <v>1400</v>
      </c>
      <c r="I87" s="162"/>
      <c r="J87" s="162"/>
      <c r="K87" s="162"/>
      <c r="L87" s="162"/>
      <c r="M87" s="162"/>
      <c r="N87" s="162"/>
      <c r="O87" s="162"/>
      <c r="P87" s="162"/>
      <c r="Q87" s="162"/>
      <c r="R87" s="162"/>
      <c r="S87" s="162"/>
      <c r="T87" s="162"/>
      <c r="U87" s="162"/>
      <c r="V87" s="162"/>
      <c r="W87" s="162"/>
      <c r="X87" s="162"/>
      <c r="Y87" s="162"/>
      <c r="Z87" s="162"/>
    </row>
    <row r="88" customFormat="false" ht="15.75" hidden="false" customHeight="true" outlineLevel="0" collapsed="false">
      <c r="A88" s="227" t="s">
        <v>1184</v>
      </c>
      <c r="B88" s="188" t="s">
        <v>51</v>
      </c>
      <c r="C88" s="230" t="n">
        <v>26734</v>
      </c>
      <c r="D88" s="229" t="n">
        <v>26971</v>
      </c>
      <c r="E88" s="231" t="n">
        <v>26795</v>
      </c>
      <c r="F88" s="231"/>
      <c r="G88" s="188" t="s">
        <v>1093</v>
      </c>
      <c r="H88" s="188" t="s">
        <v>1403</v>
      </c>
      <c r="I88" s="162"/>
      <c r="J88" s="162"/>
      <c r="K88" s="162"/>
      <c r="L88" s="162"/>
      <c r="M88" s="162"/>
      <c r="N88" s="162"/>
      <c r="O88" s="162"/>
      <c r="P88" s="162"/>
      <c r="Q88" s="162"/>
      <c r="R88" s="162"/>
      <c r="S88" s="162"/>
      <c r="T88" s="162"/>
      <c r="U88" s="162"/>
      <c r="V88" s="162"/>
      <c r="W88" s="162"/>
      <c r="X88" s="162"/>
      <c r="Y88" s="162"/>
      <c r="Z88" s="162"/>
    </row>
    <row r="89" customFormat="false" ht="15.75" hidden="false" customHeight="true" outlineLevel="0" collapsed="false">
      <c r="A89" s="227" t="s">
        <v>476</v>
      </c>
      <c r="B89" s="188" t="s">
        <v>66</v>
      </c>
      <c r="C89" s="230" t="s">
        <v>1593</v>
      </c>
      <c r="D89" s="229" t="n">
        <v>27178</v>
      </c>
      <c r="E89" s="231" t="n">
        <v>27066</v>
      </c>
      <c r="F89" s="231"/>
      <c r="G89" s="188" t="s">
        <v>1090</v>
      </c>
      <c r="H89" s="188" t="s">
        <v>784</v>
      </c>
      <c r="I89" s="162"/>
      <c r="J89" s="162"/>
      <c r="K89" s="162"/>
      <c r="L89" s="162"/>
      <c r="M89" s="162"/>
      <c r="N89" s="162"/>
      <c r="O89" s="162"/>
      <c r="P89" s="162"/>
      <c r="Q89" s="162"/>
      <c r="R89" s="162"/>
      <c r="S89" s="162"/>
      <c r="T89" s="162"/>
      <c r="U89" s="162"/>
      <c r="V89" s="162"/>
      <c r="W89" s="162"/>
      <c r="X89" s="162"/>
      <c r="Y89" s="162"/>
      <c r="Z89" s="162"/>
    </row>
    <row r="90" customFormat="false" ht="15.75" hidden="false" customHeight="true" outlineLevel="0" collapsed="false">
      <c r="A90" s="227" t="s">
        <v>480</v>
      </c>
      <c r="B90" s="188" t="s">
        <v>66</v>
      </c>
      <c r="C90" s="230" t="s">
        <v>1594</v>
      </c>
      <c r="D90" s="229" t="n">
        <v>27330</v>
      </c>
      <c r="E90" s="231" t="n">
        <v>27191</v>
      </c>
      <c r="F90" s="231"/>
      <c r="G90" s="188" t="s">
        <v>1150</v>
      </c>
      <c r="H90" s="188" t="s">
        <v>1091</v>
      </c>
      <c r="I90" s="162"/>
      <c r="J90" s="162"/>
      <c r="K90" s="162"/>
      <c r="L90" s="162"/>
      <c r="M90" s="162"/>
      <c r="N90" s="162"/>
      <c r="O90" s="162"/>
      <c r="P90" s="162"/>
      <c r="Q90" s="162"/>
      <c r="R90" s="162"/>
      <c r="S90" s="162"/>
      <c r="T90" s="162"/>
      <c r="U90" s="162"/>
      <c r="V90" s="162"/>
      <c r="W90" s="162"/>
      <c r="X90" s="162"/>
      <c r="Y90" s="162"/>
      <c r="Z90" s="162"/>
    </row>
    <row r="91" customFormat="false" ht="15.75" hidden="false" customHeight="true" outlineLevel="0" collapsed="false">
      <c r="A91" s="227" t="s">
        <v>487</v>
      </c>
      <c r="B91" s="188" t="s">
        <v>66</v>
      </c>
      <c r="C91" s="230" t="n">
        <v>28011</v>
      </c>
      <c r="D91" s="229" t="n">
        <v>27981</v>
      </c>
      <c r="E91" s="188" t="s">
        <v>1595</v>
      </c>
      <c r="F91" s="188"/>
      <c r="G91" s="188" t="s">
        <v>1150</v>
      </c>
      <c r="H91" s="188" t="s">
        <v>784</v>
      </c>
      <c r="I91" s="162"/>
      <c r="J91" s="162"/>
      <c r="K91" s="162"/>
      <c r="L91" s="162"/>
      <c r="M91" s="162"/>
      <c r="N91" s="162"/>
      <c r="O91" s="162"/>
      <c r="P91" s="162"/>
      <c r="Q91" s="162"/>
      <c r="R91" s="162"/>
      <c r="S91" s="162"/>
      <c r="T91" s="162"/>
      <c r="U91" s="162"/>
      <c r="V91" s="162"/>
      <c r="W91" s="162"/>
      <c r="X91" s="162"/>
      <c r="Y91" s="162"/>
      <c r="Z91" s="162"/>
    </row>
    <row r="92" customFormat="false" ht="15.75" hidden="false" customHeight="true" outlineLevel="0" collapsed="false">
      <c r="A92" s="227" t="s">
        <v>492</v>
      </c>
      <c r="B92" s="188" t="s">
        <v>497</v>
      </c>
      <c r="C92" s="230" t="s">
        <v>1596</v>
      </c>
      <c r="D92" s="229" t="n">
        <v>32897</v>
      </c>
      <c r="E92" s="188" t="s">
        <v>1597</v>
      </c>
      <c r="F92" s="188"/>
      <c r="G92" s="188" t="s">
        <v>1192</v>
      </c>
      <c r="H92" s="188" t="s">
        <v>1411</v>
      </c>
      <c r="I92" s="162"/>
      <c r="J92" s="162"/>
      <c r="K92" s="162"/>
      <c r="L92" s="162"/>
      <c r="M92" s="162"/>
      <c r="N92" s="162"/>
      <c r="O92" s="162"/>
      <c r="P92" s="162"/>
      <c r="Q92" s="162"/>
      <c r="R92" s="162"/>
      <c r="S92" s="162"/>
      <c r="T92" s="162"/>
      <c r="U92" s="162"/>
      <c r="V92" s="162"/>
      <c r="W92" s="162"/>
      <c r="X92" s="162"/>
      <c r="Y92" s="162"/>
      <c r="Z92" s="162"/>
    </row>
    <row r="93" customFormat="false" ht="15.75" hidden="false" customHeight="true" outlineLevel="0" collapsed="false">
      <c r="A93" s="227" t="s">
        <v>505</v>
      </c>
      <c r="B93" s="188" t="s">
        <v>51</v>
      </c>
      <c r="C93" s="230" t="s">
        <v>1598</v>
      </c>
      <c r="D93" s="229" t="n">
        <v>34359</v>
      </c>
      <c r="E93" s="188" t="s">
        <v>1599</v>
      </c>
      <c r="F93" s="188"/>
      <c r="G93" s="188" t="s">
        <v>1090</v>
      </c>
      <c r="H93" s="188" t="s">
        <v>784</v>
      </c>
      <c r="I93" s="162"/>
      <c r="J93" s="162"/>
      <c r="K93" s="162"/>
      <c r="L93" s="162"/>
      <c r="M93" s="162"/>
      <c r="N93" s="162"/>
      <c r="O93" s="162"/>
      <c r="P93" s="162"/>
      <c r="Q93" s="162"/>
      <c r="R93" s="162"/>
      <c r="S93" s="162"/>
      <c r="T93" s="162"/>
      <c r="U93" s="162"/>
      <c r="V93" s="162"/>
      <c r="W93" s="162"/>
      <c r="X93" s="162"/>
      <c r="Y93" s="162"/>
      <c r="Z93" s="162"/>
    </row>
    <row r="94" customFormat="false" ht="15.75" hidden="false" customHeight="true" outlineLevel="0" collapsed="false">
      <c r="A94" s="227" t="s">
        <v>514</v>
      </c>
      <c r="B94" s="188" t="s">
        <v>51</v>
      </c>
      <c r="C94" s="230" t="n">
        <v>35977</v>
      </c>
      <c r="D94" s="232" t="n">
        <v>35802</v>
      </c>
      <c r="E94" s="188" t="s">
        <v>1600</v>
      </c>
      <c r="F94" s="188"/>
      <c r="G94" s="188" t="s">
        <v>1192</v>
      </c>
      <c r="H94" s="188" t="s">
        <v>784</v>
      </c>
      <c r="I94" s="162"/>
      <c r="J94" s="162"/>
      <c r="K94" s="162"/>
      <c r="L94" s="162"/>
      <c r="M94" s="162"/>
      <c r="N94" s="162"/>
      <c r="O94" s="162"/>
      <c r="P94" s="162"/>
      <c r="Q94" s="162"/>
      <c r="R94" s="162"/>
      <c r="S94" s="162"/>
      <c r="T94" s="162"/>
      <c r="U94" s="162"/>
      <c r="V94" s="162"/>
      <c r="W94" s="162"/>
      <c r="X94" s="162"/>
      <c r="Y94" s="162"/>
      <c r="Z94" s="162"/>
    </row>
    <row r="95" customFormat="false" ht="15.75" hidden="false" customHeight="true" outlineLevel="0" collapsed="false">
      <c r="A95" s="227" t="s">
        <v>520</v>
      </c>
      <c r="B95" s="188" t="s">
        <v>527</v>
      </c>
      <c r="C95" s="230" t="s">
        <v>1601</v>
      </c>
      <c r="D95" s="229" t="n">
        <v>37891</v>
      </c>
      <c r="E95" s="188" t="s">
        <v>1602</v>
      </c>
      <c r="F95" s="188"/>
      <c r="G95" s="188" t="s">
        <v>1192</v>
      </c>
      <c r="H95" s="188" t="s">
        <v>1422</v>
      </c>
      <c r="I95" s="162"/>
      <c r="J95" s="162"/>
      <c r="K95" s="162"/>
      <c r="L95" s="162"/>
      <c r="M95" s="162"/>
      <c r="N95" s="162"/>
      <c r="O95" s="162"/>
      <c r="P95" s="162"/>
      <c r="Q95" s="162"/>
      <c r="R95" s="162"/>
      <c r="S95" s="162"/>
      <c r="T95" s="162"/>
      <c r="U95" s="162"/>
      <c r="V95" s="162"/>
      <c r="W95" s="162"/>
      <c r="X95" s="162"/>
      <c r="Y95" s="162"/>
      <c r="Z95" s="162"/>
    </row>
    <row r="96" customFormat="false" ht="15.75" hidden="false" customHeight="true" outlineLevel="0" collapsed="false">
      <c r="A96" s="227" t="s">
        <v>547</v>
      </c>
      <c r="B96" s="188" t="s">
        <v>497</v>
      </c>
      <c r="C96" s="230" t="s">
        <v>1603</v>
      </c>
      <c r="D96" s="229" t="n">
        <v>39339</v>
      </c>
      <c r="E96" s="231" t="n">
        <v>39151</v>
      </c>
      <c r="F96" s="231"/>
      <c r="G96" s="188" t="s">
        <v>1192</v>
      </c>
      <c r="H96" s="188" t="s">
        <v>784</v>
      </c>
      <c r="I96" s="162"/>
      <c r="J96" s="162"/>
      <c r="K96" s="162"/>
      <c r="L96" s="162"/>
      <c r="M96" s="162"/>
      <c r="N96" s="162"/>
      <c r="O96" s="162"/>
      <c r="P96" s="162"/>
      <c r="Q96" s="162"/>
      <c r="R96" s="162"/>
      <c r="S96" s="162"/>
      <c r="T96" s="162"/>
      <c r="U96" s="162"/>
      <c r="V96" s="162"/>
      <c r="W96" s="162"/>
      <c r="X96" s="162"/>
      <c r="Y96" s="162"/>
      <c r="Z96" s="162"/>
    </row>
    <row r="97" customFormat="false" ht="15.75" hidden="false" customHeight="true" outlineLevel="0" collapsed="false">
      <c r="A97" s="227" t="s">
        <v>560</v>
      </c>
      <c r="B97" s="188" t="s">
        <v>566</v>
      </c>
      <c r="C97" s="230" t="s">
        <v>1604</v>
      </c>
      <c r="D97" s="232" t="n">
        <v>39379</v>
      </c>
      <c r="E97" s="231" t="n">
        <v>39213</v>
      </c>
      <c r="F97" s="231"/>
      <c r="G97" s="188" t="s">
        <v>1205</v>
      </c>
      <c r="H97" s="188" t="s">
        <v>1432</v>
      </c>
      <c r="I97" s="162"/>
      <c r="J97" s="162"/>
      <c r="K97" s="162"/>
      <c r="L97" s="162"/>
      <c r="M97" s="162"/>
      <c r="N97" s="162"/>
      <c r="O97" s="162"/>
      <c r="P97" s="162"/>
      <c r="Q97" s="162"/>
      <c r="R97" s="162"/>
      <c r="S97" s="162"/>
      <c r="T97" s="162"/>
      <c r="U97" s="162"/>
      <c r="V97" s="162"/>
      <c r="W97" s="162"/>
      <c r="X97" s="162"/>
      <c r="Y97" s="162"/>
      <c r="Z97" s="162"/>
    </row>
    <row r="98" customFormat="false" ht="15.75" hidden="false" customHeight="true" outlineLevel="0" collapsed="false">
      <c r="A98" s="227" t="s">
        <v>1206</v>
      </c>
      <c r="B98" s="188" t="s">
        <v>577</v>
      </c>
      <c r="C98" s="230" t="s">
        <v>1605</v>
      </c>
      <c r="D98" s="229" t="n">
        <v>39743</v>
      </c>
      <c r="E98" s="231" t="n">
        <v>39793</v>
      </c>
      <c r="F98" s="231"/>
      <c r="G98" s="188" t="s">
        <v>1090</v>
      </c>
      <c r="H98" s="188" t="s">
        <v>784</v>
      </c>
      <c r="I98" s="162"/>
      <c r="J98" s="162"/>
      <c r="K98" s="162"/>
      <c r="L98" s="162"/>
      <c r="M98" s="162"/>
      <c r="N98" s="162"/>
      <c r="O98" s="162"/>
      <c r="P98" s="162"/>
      <c r="Q98" s="162"/>
      <c r="R98" s="162"/>
      <c r="S98" s="162"/>
      <c r="T98" s="162"/>
      <c r="U98" s="162"/>
      <c r="V98" s="162"/>
      <c r="W98" s="162"/>
      <c r="X98" s="162"/>
      <c r="Y98" s="162"/>
      <c r="Z98" s="162"/>
    </row>
    <row r="99" customFormat="false" ht="15.75" hidden="false" customHeight="true" outlineLevel="0" collapsed="false">
      <c r="A99" s="227" t="s">
        <v>1207</v>
      </c>
      <c r="B99" s="188" t="s">
        <v>51</v>
      </c>
      <c r="C99" s="230" t="s">
        <v>1606</v>
      </c>
      <c r="D99" s="229" t="n">
        <v>39982</v>
      </c>
      <c r="E99" s="188" t="s">
        <v>1607</v>
      </c>
      <c r="F99" s="188"/>
      <c r="G99" s="188" t="s">
        <v>1090</v>
      </c>
      <c r="H99" s="220" t="s">
        <v>1437</v>
      </c>
      <c r="I99" s="162"/>
      <c r="J99" s="162"/>
      <c r="K99" s="162"/>
      <c r="L99" s="162"/>
      <c r="M99" s="162"/>
      <c r="N99" s="162"/>
      <c r="O99" s="162"/>
      <c r="P99" s="162"/>
      <c r="Q99" s="162"/>
      <c r="R99" s="162"/>
      <c r="S99" s="162"/>
      <c r="T99" s="162"/>
      <c r="U99" s="162"/>
      <c r="V99" s="162"/>
      <c r="W99" s="162"/>
      <c r="X99" s="162"/>
      <c r="Y99" s="162"/>
      <c r="Z99" s="162"/>
    </row>
    <row r="100" customFormat="false" ht="15.75" hidden="false" customHeight="true" outlineLevel="0" collapsed="false">
      <c r="A100" s="227" t="s">
        <v>1210</v>
      </c>
      <c r="B100" s="188" t="s">
        <v>51</v>
      </c>
      <c r="C100" s="230" t="s">
        <v>1606</v>
      </c>
      <c r="D100" s="229" t="n">
        <v>39982</v>
      </c>
      <c r="E100" s="231" t="n">
        <v>40066</v>
      </c>
      <c r="F100" s="231"/>
      <c r="G100" s="188" t="s">
        <v>68</v>
      </c>
      <c r="H100" s="188" t="s">
        <v>1440</v>
      </c>
      <c r="I100" s="162"/>
      <c r="J100" s="162"/>
      <c r="K100" s="162"/>
      <c r="L100" s="162"/>
      <c r="M100" s="162"/>
      <c r="N100" s="162"/>
      <c r="O100" s="162"/>
      <c r="P100" s="162"/>
      <c r="Q100" s="162"/>
      <c r="R100" s="162"/>
      <c r="S100" s="162"/>
      <c r="T100" s="162"/>
      <c r="U100" s="162"/>
      <c r="V100" s="162"/>
      <c r="W100" s="162"/>
      <c r="X100" s="162"/>
      <c r="Y100" s="162"/>
      <c r="Z100" s="162"/>
    </row>
    <row r="101" customFormat="false" ht="15.75" hidden="false" customHeight="true" outlineLevel="0" collapsed="false">
      <c r="A101" s="227" t="s">
        <v>593</v>
      </c>
      <c r="B101" s="188" t="s">
        <v>566</v>
      </c>
      <c r="C101" s="230" t="n">
        <v>40188</v>
      </c>
      <c r="D101" s="229" t="n">
        <v>40452</v>
      </c>
      <c r="E101" s="231" t="n">
        <v>40308</v>
      </c>
      <c r="F101" s="231"/>
      <c r="G101" s="188" t="s">
        <v>1090</v>
      </c>
      <c r="H101" s="188" t="s">
        <v>784</v>
      </c>
      <c r="I101" s="162"/>
      <c r="J101" s="162"/>
      <c r="K101" s="162"/>
      <c r="L101" s="162"/>
      <c r="M101" s="162"/>
      <c r="N101" s="162"/>
      <c r="O101" s="162"/>
      <c r="P101" s="162"/>
      <c r="Q101" s="162"/>
      <c r="R101" s="162"/>
      <c r="S101" s="162"/>
      <c r="T101" s="162"/>
      <c r="U101" s="162"/>
      <c r="V101" s="162"/>
      <c r="W101" s="162"/>
      <c r="X101" s="162"/>
      <c r="Y101" s="162"/>
      <c r="Z101" s="162"/>
    </row>
    <row r="102" customFormat="false" ht="15.75" hidden="false" customHeight="true" outlineLevel="0" collapsed="false">
      <c r="A102" s="227" t="s">
        <v>864</v>
      </c>
      <c r="B102" s="220" t="s">
        <v>51</v>
      </c>
      <c r="C102" s="233" t="n">
        <v>2010</v>
      </c>
      <c r="D102" s="229" t="n">
        <v>39130</v>
      </c>
      <c r="E102" s="220" t="n">
        <v>2011</v>
      </c>
      <c r="F102" s="220"/>
      <c r="G102" s="220" t="s">
        <v>1444</v>
      </c>
      <c r="H102" s="220" t="s">
        <v>1445</v>
      </c>
      <c r="I102" s="162"/>
      <c r="J102" s="162"/>
      <c r="K102" s="162"/>
      <c r="L102" s="162"/>
      <c r="M102" s="162"/>
      <c r="N102" s="162"/>
      <c r="O102" s="162"/>
      <c r="P102" s="162"/>
      <c r="Q102" s="162"/>
      <c r="R102" s="162"/>
      <c r="S102" s="162"/>
      <c r="T102" s="162"/>
      <c r="U102" s="162"/>
      <c r="V102" s="162"/>
      <c r="W102" s="162"/>
      <c r="X102" s="162"/>
      <c r="Y102" s="162"/>
      <c r="Z102" s="162"/>
    </row>
    <row r="103" customFormat="false" ht="15.75" hidden="false" customHeight="true" outlineLevel="0" collapsed="false">
      <c r="A103" s="227" t="s">
        <v>1213</v>
      </c>
      <c r="B103" s="188" t="s">
        <v>51</v>
      </c>
      <c r="C103" s="230" t="n">
        <v>40825</v>
      </c>
      <c r="D103" s="221" t="n">
        <v>40796</v>
      </c>
      <c r="E103" s="231" t="n">
        <v>40909</v>
      </c>
      <c r="F103" s="231"/>
      <c r="G103" s="188" t="s">
        <v>1444</v>
      </c>
      <c r="H103" s="188" t="s">
        <v>1448</v>
      </c>
      <c r="I103" s="162"/>
      <c r="J103" s="162"/>
      <c r="K103" s="162"/>
      <c r="L103" s="162"/>
      <c r="M103" s="162"/>
      <c r="N103" s="162"/>
      <c r="O103" s="162"/>
      <c r="P103" s="162"/>
      <c r="Q103" s="162"/>
      <c r="R103" s="162"/>
      <c r="S103" s="162"/>
      <c r="T103" s="162"/>
      <c r="U103" s="162"/>
      <c r="V103" s="162"/>
      <c r="W103" s="162"/>
      <c r="X103" s="162"/>
      <c r="Y103" s="162"/>
      <c r="Z103" s="162"/>
    </row>
    <row r="104" customFormat="false" ht="15.75" hidden="false" customHeight="true" outlineLevel="0" collapsed="false">
      <c r="A104" s="227" t="s">
        <v>603</v>
      </c>
      <c r="B104" s="188" t="s">
        <v>51</v>
      </c>
      <c r="C104" s="230" t="n">
        <v>41464</v>
      </c>
      <c r="D104" s="221" t="n">
        <v>41524</v>
      </c>
      <c r="E104" s="231" t="n">
        <v>41435</v>
      </c>
      <c r="F104" s="231"/>
      <c r="G104" s="188" t="s">
        <v>1090</v>
      </c>
      <c r="H104" s="188" t="s">
        <v>784</v>
      </c>
      <c r="I104" s="162"/>
      <c r="J104" s="162"/>
      <c r="K104" s="162"/>
      <c r="L104" s="162"/>
      <c r="M104" s="162"/>
      <c r="N104" s="162"/>
      <c r="O104" s="162"/>
      <c r="P104" s="162"/>
      <c r="Q104" s="162"/>
      <c r="R104" s="162"/>
      <c r="S104" s="162"/>
      <c r="T104" s="162"/>
      <c r="U104" s="162"/>
      <c r="V104" s="162"/>
      <c r="W104" s="162"/>
      <c r="X104" s="162"/>
      <c r="Y104" s="162"/>
      <c r="Z104" s="162"/>
    </row>
    <row r="105" customFormat="false" ht="25.5" hidden="false" customHeight="true" outlineLevel="0" collapsed="false">
      <c r="A105" s="227" t="s">
        <v>609</v>
      </c>
      <c r="B105" s="220" t="s">
        <v>566</v>
      </c>
      <c r="C105" s="233" t="n">
        <v>41437</v>
      </c>
      <c r="D105" s="221" t="n">
        <v>41614</v>
      </c>
      <c r="E105" s="220" t="s">
        <v>1608</v>
      </c>
      <c r="F105" s="220"/>
      <c r="G105" s="220" t="s">
        <v>1104</v>
      </c>
      <c r="H105" s="220" t="s">
        <v>1451</v>
      </c>
      <c r="I105" s="162"/>
      <c r="J105" s="162"/>
      <c r="K105" s="162"/>
      <c r="L105" s="162"/>
      <c r="M105" s="162"/>
      <c r="N105" s="162"/>
      <c r="O105" s="162"/>
      <c r="P105" s="162"/>
      <c r="Q105" s="162"/>
      <c r="R105" s="162"/>
      <c r="S105" s="162"/>
      <c r="T105" s="162"/>
      <c r="U105" s="162"/>
      <c r="V105" s="162"/>
      <c r="W105" s="162"/>
      <c r="X105" s="162"/>
      <c r="Y105" s="162"/>
      <c r="Z105" s="162"/>
    </row>
    <row r="106" customFormat="false" ht="15.75" hidden="false" customHeight="true" outlineLevel="0" collapsed="false">
      <c r="A106" s="227" t="s">
        <v>612</v>
      </c>
      <c r="B106" s="188" t="s">
        <v>566</v>
      </c>
      <c r="C106" s="230" t="n">
        <v>41437</v>
      </c>
      <c r="D106" s="221" t="n">
        <v>41614</v>
      </c>
      <c r="E106" s="188" t="s">
        <v>1608</v>
      </c>
      <c r="F106" s="188"/>
      <c r="G106" s="188" t="s">
        <v>933</v>
      </c>
      <c r="H106" s="188" t="s">
        <v>1453</v>
      </c>
      <c r="I106" s="162"/>
      <c r="J106" s="162"/>
      <c r="K106" s="162"/>
      <c r="L106" s="162"/>
      <c r="M106" s="162"/>
      <c r="N106" s="162"/>
      <c r="O106" s="162"/>
      <c r="P106" s="162"/>
      <c r="Q106" s="162"/>
      <c r="R106" s="162"/>
      <c r="S106" s="162"/>
      <c r="T106" s="162"/>
      <c r="U106" s="162"/>
      <c r="V106" s="162"/>
      <c r="W106" s="162"/>
      <c r="X106" s="162"/>
      <c r="Y106" s="162"/>
      <c r="Z106" s="162"/>
    </row>
    <row r="107" customFormat="false" ht="15.75" hidden="false" customHeight="true" outlineLevel="0" collapsed="false">
      <c r="A107" s="220" t="s">
        <v>1216</v>
      </c>
      <c r="B107" s="188" t="s">
        <v>566</v>
      </c>
      <c r="C107" s="230" t="s">
        <v>1609</v>
      </c>
      <c r="D107" s="221" t="n">
        <v>41935</v>
      </c>
      <c r="E107" s="188" t="s">
        <v>1610</v>
      </c>
      <c r="F107" s="188"/>
      <c r="G107" s="188" t="s">
        <v>1093</v>
      </c>
      <c r="H107" s="188" t="s">
        <v>784</v>
      </c>
      <c r="I107" s="162"/>
      <c r="J107" s="162"/>
      <c r="K107" s="162"/>
      <c r="L107" s="162"/>
      <c r="M107" s="162"/>
      <c r="N107" s="162"/>
      <c r="O107" s="162"/>
      <c r="P107" s="162"/>
      <c r="Q107" s="162"/>
      <c r="R107" s="162"/>
      <c r="S107" s="162"/>
      <c r="T107" s="162"/>
      <c r="U107" s="162"/>
      <c r="V107" s="162"/>
      <c r="W107" s="162"/>
      <c r="X107" s="162"/>
      <c r="Y107" s="162"/>
      <c r="Z107" s="162"/>
    </row>
    <row r="108" customFormat="false" ht="15.75" hidden="false" customHeight="true" outlineLevel="0" collapsed="false">
      <c r="A108" s="220" t="s">
        <v>639</v>
      </c>
      <c r="B108" s="188" t="s">
        <v>566</v>
      </c>
      <c r="C108" s="230" t="s">
        <v>1611</v>
      </c>
      <c r="D108" s="221" t="n">
        <v>43240</v>
      </c>
      <c r="E108" s="188"/>
      <c r="F108" s="188"/>
      <c r="G108" s="188" t="s">
        <v>1090</v>
      </c>
      <c r="H108" s="188" t="s">
        <v>1457</v>
      </c>
      <c r="I108" s="162"/>
      <c r="J108" s="162"/>
      <c r="K108" s="162"/>
      <c r="L108" s="162"/>
      <c r="M108" s="162"/>
      <c r="N108" s="162"/>
      <c r="O108" s="162"/>
      <c r="P108" s="162"/>
      <c r="Q108" s="162"/>
      <c r="R108" s="162"/>
      <c r="S108" s="162"/>
      <c r="T108" s="162"/>
      <c r="U108" s="162"/>
      <c r="V108" s="162"/>
      <c r="W108" s="162"/>
      <c r="X108" s="162"/>
      <c r="Y108" s="162"/>
      <c r="Z108" s="162"/>
    </row>
    <row r="109" customFormat="false" ht="15.75" hidden="false" customHeight="true" outlineLevel="0" collapsed="false">
      <c r="A109" s="227" t="s">
        <v>1225</v>
      </c>
      <c r="B109" s="188" t="s">
        <v>566</v>
      </c>
      <c r="C109" s="230" t="n">
        <v>43293</v>
      </c>
      <c r="D109" s="221" t="n">
        <v>43441</v>
      </c>
      <c r="E109" s="188"/>
      <c r="F109" s="188"/>
      <c r="G109" s="188" t="s">
        <v>1226</v>
      </c>
      <c r="H109" s="188" t="s">
        <v>1459</v>
      </c>
      <c r="I109" s="162"/>
      <c r="J109" s="162"/>
      <c r="K109" s="162"/>
      <c r="L109" s="162"/>
      <c r="M109" s="162"/>
      <c r="N109" s="162"/>
      <c r="O109" s="162"/>
      <c r="P109" s="162"/>
      <c r="Q109" s="162"/>
      <c r="R109" s="162"/>
      <c r="S109" s="162"/>
      <c r="T109" s="162"/>
      <c r="U109" s="162"/>
      <c r="V109" s="162"/>
      <c r="W109" s="162"/>
      <c r="X109" s="162"/>
      <c r="Y109" s="162"/>
      <c r="Z109" s="162"/>
    </row>
    <row r="110" customFormat="false" ht="15.75" hidden="false" customHeight="true" outlineLevel="0" collapsed="false">
      <c r="A110" s="227" t="s">
        <v>662</v>
      </c>
      <c r="B110" s="188" t="s">
        <v>666</v>
      </c>
      <c r="C110" s="230" t="s">
        <v>1612</v>
      </c>
      <c r="D110" s="221" t="n">
        <v>43518</v>
      </c>
      <c r="E110" s="188" t="s">
        <v>1613</v>
      </c>
      <c r="F110" s="188"/>
      <c r="G110" s="188" t="s">
        <v>1104</v>
      </c>
      <c r="H110" s="188" t="s">
        <v>1461</v>
      </c>
      <c r="I110" s="162"/>
      <c r="J110" s="162"/>
      <c r="K110" s="162"/>
      <c r="L110" s="162"/>
      <c r="M110" s="162"/>
      <c r="N110" s="162"/>
      <c r="O110" s="162"/>
      <c r="P110" s="162"/>
      <c r="Q110" s="162"/>
      <c r="R110" s="162"/>
      <c r="S110" s="162"/>
      <c r="T110" s="162"/>
      <c r="U110" s="162"/>
      <c r="V110" s="162"/>
      <c r="W110" s="162"/>
      <c r="X110" s="162"/>
      <c r="Y110" s="162"/>
      <c r="Z110" s="162"/>
    </row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A2" r:id="rId1" display="Pioneer 0"/>
    <hyperlink ref="A3" r:id="rId2" display="Unnamed Luna"/>
    <hyperlink ref="A4" r:id="rId3" display="Pioneer 1"/>
    <hyperlink ref="A5" r:id="rId4" display="Unnamed Luna"/>
    <hyperlink ref="A6" r:id="rId5" display="Pioneer 2"/>
    <hyperlink ref="A7" r:id="rId6" display="Unnamed Luna"/>
    <hyperlink ref="A8" r:id="rId7" display="Pioneer 3"/>
    <hyperlink ref="A9" r:id="rId8" display="Luna 1"/>
    <hyperlink ref="A10" r:id="rId9" display="Pioneer 4"/>
    <hyperlink ref="A11" r:id="rId10" display="Unnamed Luna"/>
    <hyperlink ref="A12" r:id="rId11" display="Luna 2"/>
    <hyperlink ref="A14" r:id="rId12" display="Luna 3"/>
    <hyperlink ref="H14" r:id="rId13" display="Successful; first pictures of the lunar farside."/>
    <hyperlink ref="A15" r:id="rId14" display="Pioneer P-3"/>
    <hyperlink ref="A16" r:id="rId15" display="Unnamed Luna"/>
    <hyperlink ref="A18" r:id="rId16" display="Pioneer P-30"/>
    <hyperlink ref="A19" r:id="rId17" display="Pioneer P-31"/>
    <hyperlink ref="A20" r:id="rId18" display="Ranger 3"/>
    <hyperlink ref="A21" r:id="rId19" display="Ranger 4"/>
    <hyperlink ref="A22" r:id="rId20" display="Ranger 5"/>
    <hyperlink ref="A23" r:id="rId21" display="Unnamed Luna"/>
    <hyperlink ref="A24" r:id="rId22" display="Unnamed Luna"/>
    <hyperlink ref="A25" r:id="rId23" display="Luna 4"/>
    <hyperlink ref="A26" r:id="rId24" display="Ranger 6"/>
    <hyperlink ref="A27" r:id="rId25" display="Unnamed Luna"/>
    <hyperlink ref="A28" r:id="rId26" display="Unnamed Luna"/>
    <hyperlink ref="A29" r:id="rId27" display="Ranger 7"/>
    <hyperlink ref="H29" r:id="rId28" display="Successful; first U.S. close-up pictures of the Moon"/>
    <hyperlink ref="A30" r:id="rId29" display="Ranger 8"/>
    <hyperlink ref="A31" r:id="rId30" display="Kosmos 60"/>
    <hyperlink ref="A32" r:id="rId31" display="Ranger 9"/>
    <hyperlink ref="A33" r:id="rId32" display="Unnamed Luna"/>
    <hyperlink ref="A34" r:id="rId33" display="Luna 5"/>
    <hyperlink ref="A35" r:id="rId34" display="Luna 6"/>
    <hyperlink ref="A36" r:id="rId35" display="Zond 3"/>
    <hyperlink ref="A37" r:id="rId36" display="Luna 7"/>
    <hyperlink ref="A38" r:id="rId37" display="Luna 8"/>
    <hyperlink ref="A39" r:id="rId38" display="Luna 9"/>
    <hyperlink ref="H39" r:id="rId39" display="Successful; first lunar soft landing and first picture from the lunar surface"/>
    <hyperlink ref="A40" r:id="rId40" display="Kosmos 111"/>
    <hyperlink ref="A41" r:id="rId41" display="Luna 10"/>
    <hyperlink ref="A42" r:id="rId42" display="Surveyor 1"/>
    <hyperlink ref="H42" r:id="rId43" display="Successful; first U.S. Moon landing and first U.S. photo from the lunar surface."/>
    <hyperlink ref="A43" r:id="rId44" display="Lunar Orbiter 1"/>
    <hyperlink ref="A44" r:id="rId45" display="Luna 11"/>
    <hyperlink ref="A45" r:id="rId46" display="Surveyor 2"/>
    <hyperlink ref="A46" r:id="rId47" display="Luna 12"/>
    <hyperlink ref="A47" r:id="rId48" display="Lunar Orbiter 2"/>
    <hyperlink ref="A48" r:id="rId49" display="Luna 13"/>
    <hyperlink ref="A49" r:id="rId50" display="Lunar Orbiter 3"/>
    <hyperlink ref="A50" r:id="rId51" display="Surveyor 3"/>
    <hyperlink ref="H50" r:id="rId52" display="Successful; visited on the Moon by Apollo 12 crew."/>
    <hyperlink ref="A51" r:id="rId53" display="Lunar Orbiter 4"/>
    <hyperlink ref="A52" r:id="rId54" display="Surveyor 4"/>
    <hyperlink ref="A53" r:id="rId55" display="Lunar Orbiter 5"/>
    <hyperlink ref="A54" r:id="rId56" display="Surveyor 5"/>
    <hyperlink ref="A55" r:id="rId57" display="Surveyor 6"/>
    <hyperlink ref="A56" r:id="rId58" display="Surveyor 7"/>
    <hyperlink ref="A58" r:id="rId59" display="Luna 14"/>
    <hyperlink ref="A59" r:id="rId60" display="Zond 5"/>
    <hyperlink ref="A60" r:id="rId61" display="Zond 6"/>
    <hyperlink ref="A61" r:id="rId62" display="Apollo 8"/>
    <hyperlink ref="H61" r:id="rId63" display="Success; first humans to orbit the Moon"/>
    <hyperlink ref="A62" r:id="rId64" display="Unnamed Luna"/>
    <hyperlink ref="A63" r:id="rId65" display="Apollo 10"/>
    <hyperlink ref="A64" r:id="rId66" display="Unnamed Luna"/>
    <hyperlink ref="A65" r:id="rId67" display="Luna 15"/>
    <hyperlink ref="A66" r:id="rId68" display="Apollo 11"/>
    <hyperlink ref="H66" r:id="rId69" display="Successful; first humans to land on the Moon"/>
    <hyperlink ref="A67" r:id="rId70" display="Zond 7"/>
    <hyperlink ref="A68" r:id="rId71" display="Kosmos 300"/>
    <hyperlink ref="A69" r:id="rId72" display="Kosmos 305"/>
    <hyperlink ref="A70" r:id="rId73" display="Apollo 12"/>
    <hyperlink ref="A71" r:id="rId74" display="Apollo 13"/>
    <hyperlink ref="A72" r:id="rId75" display="Unnamed Luna"/>
    <hyperlink ref="A73" r:id="rId76" display="Luna 16"/>
    <hyperlink ref="A74" r:id="rId77" display="Zond 8"/>
    <hyperlink ref="A75" r:id="rId78" display="Luna 17"/>
    <hyperlink ref="A76" r:id="rId79" display="Lunokhod 1"/>
    <hyperlink ref="H76" r:id="rId80" display="Successful; first robotic rover to explore the surface of a world beyond Earth"/>
    <hyperlink ref="A77" r:id="rId81" display="Apollo 14"/>
    <hyperlink ref="A78" r:id="rId82" display="Apollo 15"/>
    <hyperlink ref="A79" r:id="rId83" display="PFS-1"/>
    <hyperlink ref="A80" r:id="rId84" display="Luna 18"/>
    <hyperlink ref="A81" r:id="rId85" display="Luna 19"/>
    <hyperlink ref="A82" r:id="rId86" display="Luna 20"/>
    <hyperlink ref="A83" r:id="rId87" display="Apollo 16"/>
    <hyperlink ref="A84" r:id="rId88" display="PFS-2"/>
    <hyperlink ref="A85" r:id="rId89" display="Apollo 17"/>
    <hyperlink ref="A86" r:id="rId90" display="Luna 21"/>
    <hyperlink ref="A87" r:id="rId91" display="Lunokhod 2"/>
    <hyperlink ref="A88" r:id="rId92" display="Mariner 10"/>
    <hyperlink ref="A89" r:id="rId93" display="Luna 22"/>
    <hyperlink ref="A90" r:id="rId94" display="Luna 23"/>
    <hyperlink ref="A91" r:id="rId95" display="Luna 24"/>
    <hyperlink ref="A92" r:id="rId96" display="Hiten"/>
    <hyperlink ref="A93" r:id="rId97" display="Clementine"/>
    <hyperlink ref="A94" r:id="rId98" display="Lunar Prospector"/>
    <hyperlink ref="A95" r:id="rId99" display="SMART-1"/>
    <hyperlink ref="A96" r:id="rId100" display="SELENE (Kaguya)"/>
    <hyperlink ref="A97" r:id="rId101" display="Chang'e 1"/>
    <hyperlink ref="A98" r:id="rId102" display="Chandrayaan-1"/>
    <hyperlink ref="A99" r:id="rId103" display="Lunar Reconnaissance Orbter (LRO)"/>
    <hyperlink ref="A100" r:id="rId104" display="LCROSS"/>
    <hyperlink ref="A101" r:id="rId105" display="Chang'e 2"/>
    <hyperlink ref="A102" r:id="rId106" display="ARTEMIS"/>
    <hyperlink ref="A103" r:id="rId107" display="Gravity Recovery and Interior Laboratory (GRAIL)"/>
    <hyperlink ref="A104" r:id="rId108" display="Lunar Atmosphere and Dust Environment Explorer (LADEE)"/>
    <hyperlink ref="A105" r:id="rId109" display="Chang'e 3"/>
    <hyperlink ref="A106" r:id="rId110" display="Yutu"/>
    <hyperlink ref="A109" r:id="rId111" display="Chang'e 4 and Yutu 2"/>
    <hyperlink ref="A110" r:id="rId112" display="Bereshe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B88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6"/>
    <col collapsed="false" customWidth="true" hidden="false" outlineLevel="0" max="2" min="2" style="0" width="12.2"/>
    <col collapsed="false" customWidth="true" hidden="false" outlineLevel="0" max="26" min="3" style="0" width="7.6"/>
    <col collapsed="false" customWidth="true" hidden="false" outlineLevel="0" max="1025" min="27" style="0" width="12.6"/>
  </cols>
  <sheetData>
    <row r="2" customFormat="false" ht="14.4" hidden="false" customHeight="false" outlineLevel="0" collapsed="false">
      <c r="B2" s="162" t="s">
        <v>1270</v>
      </c>
    </row>
    <row r="3" customFormat="false" ht="14.4" hidden="false" customHeight="false" outlineLevel="0" collapsed="false">
      <c r="B3" s="162" t="s">
        <v>1272</v>
      </c>
    </row>
    <row r="4" customFormat="false" ht="14.4" hidden="false" customHeight="false" outlineLevel="0" collapsed="false">
      <c r="B4" s="162" t="s">
        <v>1276</v>
      </c>
    </row>
    <row r="5" customFormat="false" ht="14.4" hidden="false" customHeight="false" outlineLevel="0" collapsed="false">
      <c r="B5" s="162" t="s">
        <v>1278</v>
      </c>
    </row>
    <row r="6" customFormat="false" ht="14.4" hidden="false" customHeight="false" outlineLevel="0" collapsed="false">
      <c r="B6" s="162" t="s">
        <v>1283</v>
      </c>
    </row>
    <row r="7" customFormat="false" ht="14.4" hidden="false" customHeight="false" outlineLevel="0" collapsed="false">
      <c r="B7" s="162" t="s">
        <v>1284</v>
      </c>
    </row>
    <row r="8" customFormat="false" ht="14.4" hidden="false" customHeight="false" outlineLevel="0" collapsed="false">
      <c r="B8" s="162" t="s">
        <v>1285</v>
      </c>
    </row>
    <row r="9" customFormat="false" ht="14.4" hidden="false" customHeight="false" outlineLevel="0" collapsed="false">
      <c r="B9" s="162" t="s">
        <v>1286</v>
      </c>
    </row>
    <row r="10" customFormat="false" ht="14.4" hidden="false" customHeight="false" outlineLevel="0" collapsed="false">
      <c r="B10" s="162" t="s">
        <v>1287</v>
      </c>
    </row>
    <row r="11" customFormat="false" ht="14.4" hidden="false" customHeight="false" outlineLevel="0" collapsed="false">
      <c r="B11" s="162" t="s">
        <v>1292</v>
      </c>
    </row>
    <row r="12" customFormat="false" ht="14.4" hidden="false" customHeight="false" outlineLevel="0" collapsed="false">
      <c r="B12" s="162" t="s">
        <v>1293</v>
      </c>
    </row>
    <row r="13" customFormat="false" ht="14.4" hidden="false" customHeight="false" outlineLevel="0" collapsed="false">
      <c r="B13" s="162" t="s">
        <v>1296</v>
      </c>
    </row>
    <row r="14" customFormat="false" ht="14.4" hidden="false" customHeight="false" outlineLevel="0" collapsed="false">
      <c r="B14" s="162" t="s">
        <v>1297</v>
      </c>
    </row>
    <row r="15" customFormat="false" ht="14.4" hidden="false" customHeight="false" outlineLevel="0" collapsed="false">
      <c r="B15" s="162" t="s">
        <v>1299</v>
      </c>
    </row>
    <row r="16" customFormat="false" ht="14.4" hidden="false" customHeight="false" outlineLevel="0" collapsed="false">
      <c r="B16" s="162" t="s">
        <v>1302</v>
      </c>
    </row>
    <row r="17" customFormat="false" ht="14.4" hidden="false" customHeight="false" outlineLevel="0" collapsed="false">
      <c r="B17" s="162" t="s">
        <v>1304</v>
      </c>
    </row>
    <row r="18" customFormat="false" ht="14.4" hidden="false" customHeight="false" outlineLevel="0" collapsed="false">
      <c r="B18" s="162" t="s">
        <v>1305</v>
      </c>
    </row>
    <row r="19" customFormat="false" ht="14.4" hidden="false" customHeight="false" outlineLevel="0" collapsed="false">
      <c r="B19" s="162" t="s">
        <v>1306</v>
      </c>
    </row>
    <row r="20" customFormat="false" ht="14.4" hidden="false" customHeight="false" outlineLevel="0" collapsed="false">
      <c r="B20" s="162" t="s">
        <v>1307</v>
      </c>
    </row>
    <row r="21" customFormat="false" ht="15.75" hidden="false" customHeight="true" outlineLevel="0" collapsed="false">
      <c r="B21" s="162" t="s">
        <v>1309</v>
      </c>
    </row>
    <row r="22" customFormat="false" ht="15.75" hidden="false" customHeight="true" outlineLevel="0" collapsed="false">
      <c r="B22" s="162" t="s">
        <v>1312</v>
      </c>
    </row>
    <row r="23" customFormat="false" ht="15.75" hidden="false" customHeight="true" outlineLevel="0" collapsed="false">
      <c r="B23" s="162" t="s">
        <v>1315</v>
      </c>
    </row>
    <row r="24" customFormat="false" ht="15.75" hidden="false" customHeight="true" outlineLevel="0" collapsed="false">
      <c r="B24" s="162" t="s">
        <v>1316</v>
      </c>
    </row>
    <row r="25" customFormat="false" ht="15.75" hidden="false" customHeight="true" outlineLevel="0" collapsed="false">
      <c r="B25" s="162" t="s">
        <v>1317</v>
      </c>
    </row>
    <row r="26" customFormat="false" ht="15.75" hidden="false" customHeight="true" outlineLevel="0" collapsed="false">
      <c r="B26" s="162" t="s">
        <v>1318</v>
      </c>
    </row>
    <row r="27" customFormat="false" ht="15.75" hidden="false" customHeight="true" outlineLevel="0" collapsed="false">
      <c r="B27" s="162" t="s">
        <v>1319</v>
      </c>
    </row>
    <row r="28" customFormat="false" ht="15.75" hidden="false" customHeight="true" outlineLevel="0" collapsed="false">
      <c r="B28" s="162" t="s">
        <v>1320</v>
      </c>
    </row>
    <row r="29" customFormat="false" ht="15.75" hidden="false" customHeight="true" outlineLevel="0" collapsed="false">
      <c r="B29" s="162" t="s">
        <v>1321</v>
      </c>
    </row>
    <row r="30" customFormat="false" ht="15.75" hidden="false" customHeight="true" outlineLevel="0" collapsed="false">
      <c r="B30" s="162" t="s">
        <v>1323</v>
      </c>
    </row>
    <row r="31" customFormat="false" ht="15.75" hidden="false" customHeight="true" outlineLevel="0" collapsed="false">
      <c r="B31" s="162" t="s">
        <v>1325</v>
      </c>
    </row>
    <row r="32" customFormat="false" ht="15.75" hidden="false" customHeight="true" outlineLevel="0" collapsed="false">
      <c r="B32" s="162" t="s">
        <v>1326</v>
      </c>
    </row>
    <row r="33" customFormat="false" ht="15.75" hidden="false" customHeight="true" outlineLevel="0" collapsed="false">
      <c r="B33" s="162" t="s">
        <v>1327</v>
      </c>
    </row>
    <row r="34" customFormat="false" ht="15.75" hidden="false" customHeight="true" outlineLevel="0" collapsed="false">
      <c r="B34" s="162" t="s">
        <v>1328</v>
      </c>
    </row>
    <row r="35" customFormat="false" ht="15.75" hidden="false" customHeight="true" outlineLevel="0" collapsed="false">
      <c r="B35" s="162" t="s">
        <v>1329</v>
      </c>
    </row>
    <row r="36" customFormat="false" ht="15.75" hidden="false" customHeight="true" outlineLevel="0" collapsed="false">
      <c r="B36" s="162" t="s">
        <v>1331</v>
      </c>
    </row>
    <row r="37" customFormat="false" ht="15.75" hidden="false" customHeight="true" outlineLevel="0" collapsed="false">
      <c r="B37" s="162" t="s">
        <v>1335</v>
      </c>
    </row>
    <row r="38" customFormat="false" ht="15.75" hidden="false" customHeight="true" outlineLevel="0" collapsed="false">
      <c r="B38" s="162" t="s">
        <v>1338</v>
      </c>
    </row>
    <row r="39" customFormat="false" ht="15.75" hidden="false" customHeight="true" outlineLevel="0" collapsed="false">
      <c r="B39" s="162" t="s">
        <v>1342</v>
      </c>
    </row>
    <row r="40" customFormat="false" ht="15.75" hidden="false" customHeight="true" outlineLevel="0" collapsed="false">
      <c r="B40" s="162" t="s">
        <v>1345</v>
      </c>
    </row>
    <row r="41" customFormat="false" ht="15.75" hidden="false" customHeight="true" outlineLevel="0" collapsed="false">
      <c r="B41" s="162" t="s">
        <v>1348</v>
      </c>
    </row>
    <row r="42" customFormat="false" ht="15.75" hidden="false" customHeight="true" outlineLevel="0" collapsed="false">
      <c r="B42" s="162" t="s">
        <v>1350</v>
      </c>
    </row>
    <row r="43" customFormat="false" ht="15.75" hidden="false" customHeight="true" outlineLevel="0" collapsed="false">
      <c r="B43" s="162" t="s">
        <v>1362</v>
      </c>
    </row>
    <row r="44" customFormat="false" ht="15.75" hidden="false" customHeight="true" outlineLevel="0" collapsed="false">
      <c r="B44" s="162" t="s">
        <v>1365</v>
      </c>
    </row>
    <row r="45" customFormat="false" ht="15.75" hidden="false" customHeight="true" outlineLevel="0" collapsed="false">
      <c r="B45" s="162" t="s">
        <v>1367</v>
      </c>
    </row>
    <row r="46" customFormat="false" ht="15.75" hidden="false" customHeight="true" outlineLevel="0" collapsed="false">
      <c r="B46" s="162" t="s">
        <v>1369</v>
      </c>
    </row>
    <row r="47" customFormat="false" ht="15.75" hidden="false" customHeight="true" outlineLevel="0" collapsed="false">
      <c r="B47" s="162" t="s">
        <v>1372</v>
      </c>
    </row>
    <row r="48" customFormat="false" ht="15.75" hidden="false" customHeight="true" outlineLevel="0" collapsed="false">
      <c r="B48" s="162" t="s">
        <v>1375</v>
      </c>
    </row>
    <row r="49" customFormat="false" ht="15.75" hidden="false" customHeight="true" outlineLevel="0" collapsed="false">
      <c r="B49" s="162" t="s">
        <v>1377</v>
      </c>
    </row>
    <row r="50" customFormat="false" ht="15.75" hidden="false" customHeight="true" outlineLevel="0" collapsed="false">
      <c r="B50" s="162" t="s">
        <v>1378</v>
      </c>
    </row>
    <row r="51" customFormat="false" ht="15.75" hidden="false" customHeight="true" outlineLevel="0" collapsed="false">
      <c r="B51" s="162" t="s">
        <v>1381</v>
      </c>
    </row>
    <row r="52" customFormat="false" ht="15.75" hidden="false" customHeight="true" outlineLevel="0" collapsed="false">
      <c r="B52" s="162" t="s">
        <v>1383</v>
      </c>
    </row>
    <row r="53" customFormat="false" ht="15.75" hidden="false" customHeight="true" outlineLevel="0" collapsed="false">
      <c r="B53" s="162" t="s">
        <v>1384</v>
      </c>
    </row>
    <row r="54" customFormat="false" ht="15.75" hidden="false" customHeight="true" outlineLevel="0" collapsed="false">
      <c r="B54" s="162" t="s">
        <v>1387</v>
      </c>
    </row>
    <row r="55" customFormat="false" ht="15.75" hidden="false" customHeight="true" outlineLevel="0" collapsed="false">
      <c r="B55" s="162" t="s">
        <v>1388</v>
      </c>
    </row>
    <row r="56" customFormat="false" ht="15.75" hidden="false" customHeight="true" outlineLevel="0" collapsed="false">
      <c r="B56" s="162" t="s">
        <v>1390</v>
      </c>
    </row>
    <row r="57" customFormat="false" ht="15.75" hidden="false" customHeight="true" outlineLevel="0" collapsed="false">
      <c r="B57" s="162" t="s">
        <v>1391</v>
      </c>
    </row>
    <row r="58" customFormat="false" ht="15.75" hidden="false" customHeight="true" outlineLevel="0" collapsed="false">
      <c r="B58" s="162" t="s">
        <v>1396</v>
      </c>
    </row>
    <row r="59" customFormat="false" ht="15.75" hidden="false" customHeight="true" outlineLevel="0" collapsed="false">
      <c r="B59" s="162" t="s">
        <v>1398</v>
      </c>
    </row>
    <row r="60" customFormat="false" ht="15.75" hidden="false" customHeight="true" outlineLevel="0" collapsed="false">
      <c r="B60" s="162" t="s">
        <v>1402</v>
      </c>
    </row>
    <row r="61" customFormat="false" ht="15.75" hidden="false" customHeight="true" outlineLevel="0" collapsed="false">
      <c r="B61" s="162" t="s">
        <v>1405</v>
      </c>
    </row>
    <row r="62" customFormat="false" ht="15.75" hidden="false" customHeight="true" outlineLevel="0" collapsed="false">
      <c r="B62" s="162" t="s">
        <v>1406</v>
      </c>
    </row>
    <row r="63" customFormat="false" ht="15.75" hidden="false" customHeight="true" outlineLevel="0" collapsed="false">
      <c r="B63" s="162" t="s">
        <v>1409</v>
      </c>
    </row>
    <row r="64" customFormat="false" ht="15.75" hidden="false" customHeight="true" outlineLevel="0" collapsed="false">
      <c r="B64" s="162" t="s">
        <v>1412</v>
      </c>
    </row>
    <row r="65" customFormat="false" ht="15.75" hidden="false" customHeight="true" outlineLevel="0" collapsed="false">
      <c r="B65" s="162" t="s">
        <v>1415</v>
      </c>
    </row>
    <row r="66" customFormat="false" ht="15.75" hidden="false" customHeight="true" outlineLevel="0" collapsed="false">
      <c r="B66" s="162" t="s">
        <v>1416</v>
      </c>
    </row>
    <row r="67" customFormat="false" ht="15.75" hidden="false" customHeight="true" outlineLevel="0" collapsed="false">
      <c r="B67" s="162" t="s">
        <v>1418</v>
      </c>
    </row>
    <row r="68" customFormat="false" ht="15.75" hidden="false" customHeight="true" outlineLevel="0" collapsed="false">
      <c r="B68" s="162" t="s">
        <v>1423</v>
      </c>
    </row>
    <row r="69" customFormat="false" ht="15.75" hidden="false" customHeight="true" outlineLevel="0" collapsed="false">
      <c r="B69" s="162" t="s">
        <v>1428</v>
      </c>
    </row>
    <row r="70" customFormat="false" ht="15.75" hidden="false" customHeight="true" outlineLevel="0" collapsed="false">
      <c r="B70" s="162" t="s">
        <v>1433</v>
      </c>
    </row>
    <row r="71" customFormat="false" ht="15.75" hidden="false" customHeight="true" outlineLevel="0" collapsed="false">
      <c r="B71" s="162" t="s">
        <v>1435</v>
      </c>
    </row>
    <row r="72" customFormat="false" ht="15.75" hidden="false" customHeight="true" outlineLevel="0" collapsed="false">
      <c r="B72" s="162" t="s">
        <v>1438</v>
      </c>
    </row>
    <row r="73" customFormat="false" ht="15.75" hidden="false" customHeight="true" outlineLevel="0" collapsed="false">
      <c r="B73" s="162" t="s">
        <v>1441</v>
      </c>
    </row>
    <row r="74" customFormat="false" ht="15.75" hidden="false" customHeight="true" outlineLevel="0" collapsed="false">
      <c r="B74" s="162" t="s">
        <v>1443</v>
      </c>
    </row>
    <row r="75" customFormat="false" ht="15.75" hidden="false" customHeight="true" outlineLevel="0" collapsed="false">
      <c r="B75" s="162" t="s">
        <v>1449</v>
      </c>
    </row>
    <row r="76" customFormat="false" ht="15.75" hidden="false" customHeight="true" outlineLevel="0" collapsed="false">
      <c r="B76" s="162" t="s">
        <v>1450</v>
      </c>
    </row>
    <row r="77" customFormat="false" ht="15.75" hidden="false" customHeight="true" outlineLevel="0" collapsed="false">
      <c r="B77" s="162" t="s">
        <v>1452</v>
      </c>
    </row>
    <row r="78" customFormat="false" ht="15.75" hidden="false" customHeight="true" outlineLevel="0" collapsed="false">
      <c r="B78" s="162" t="s">
        <v>1454</v>
      </c>
    </row>
    <row r="79" customFormat="false" ht="15.75" hidden="false" customHeight="true" outlineLevel="0" collapsed="false">
      <c r="B79" s="162" t="s">
        <v>1458</v>
      </c>
    </row>
    <row r="80" customFormat="false" ht="15.75" hidden="false" customHeight="true" outlineLevel="0" collapsed="false">
      <c r="B80" s="162" t="s">
        <v>1460</v>
      </c>
    </row>
    <row r="81" customFormat="false" ht="15.75" hidden="false" customHeight="true" outlineLevel="0" collapsed="false">
      <c r="B81" s="162" t="s">
        <v>1462</v>
      </c>
    </row>
    <row r="82" customFormat="false" ht="15.75" hidden="false" customHeight="true" outlineLevel="0" collapsed="false">
      <c r="B82" s="162" t="s">
        <v>1464</v>
      </c>
    </row>
    <row r="83" customFormat="false" ht="15.75" hidden="false" customHeight="true" outlineLevel="0" collapsed="false">
      <c r="B83" s="162" t="s">
        <v>1614</v>
      </c>
    </row>
    <row r="84" customFormat="false" ht="15.75" hidden="false" customHeight="true" outlineLevel="0" collapsed="false">
      <c r="B84" s="162" t="s">
        <v>1615</v>
      </c>
    </row>
    <row r="85" customFormat="false" ht="15.75" hidden="false" customHeight="true" outlineLevel="0" collapsed="false">
      <c r="B85" s="162" t="s">
        <v>1616</v>
      </c>
    </row>
    <row r="86" customFormat="false" ht="15.75" hidden="false" customHeight="true" outlineLevel="0" collapsed="false">
      <c r="B86" s="162" t="s">
        <v>1617</v>
      </c>
    </row>
    <row r="87" customFormat="false" ht="15.75" hidden="false" customHeight="true" outlineLevel="0" collapsed="false">
      <c r="B87" s="162" t="s">
        <v>1618</v>
      </c>
    </row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45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8"/>
    <col collapsed="false" customWidth="true" hidden="false" outlineLevel="0" max="2" min="2" style="0" width="14.09"/>
    <col collapsed="false" customWidth="true" hidden="false" outlineLevel="0" max="3" min="3" style="0" width="15.6"/>
    <col collapsed="false" customWidth="true" hidden="true" outlineLevel="0" max="4" min="4" style="0" width="12.2"/>
    <col collapsed="false" customWidth="true" hidden="false" outlineLevel="0" max="5" min="5" style="0" width="30"/>
    <col collapsed="false" customWidth="true" hidden="false" outlineLevel="0" max="6" min="6" style="0" width="23"/>
    <col collapsed="false" customWidth="true" hidden="false" outlineLevel="0" max="7" min="7" style="0" width="20.4"/>
    <col collapsed="false" customWidth="true" hidden="false" outlineLevel="0" max="8" min="8" style="0" width="25.4"/>
    <col collapsed="false" customWidth="true" hidden="false" outlineLevel="0" max="9" min="9" style="0" width="141.6"/>
    <col collapsed="false" customWidth="true" hidden="false" outlineLevel="0" max="10" min="10" style="0" width="56.8"/>
    <col collapsed="false" customWidth="true" hidden="false" outlineLevel="0" max="26" min="11" style="0" width="7.8"/>
    <col collapsed="false" customWidth="true" hidden="false" outlineLevel="0" max="1025" min="27" style="0" width="12.6"/>
  </cols>
  <sheetData>
    <row r="1" customFormat="false" ht="14.4" hidden="false" customHeight="false" outlineLevel="0" collapsed="false">
      <c r="A1" s="162"/>
      <c r="B1" s="162"/>
      <c r="C1" s="162"/>
      <c r="D1" s="162"/>
      <c r="E1" s="234"/>
      <c r="F1" s="162"/>
      <c r="G1" s="162"/>
      <c r="H1" s="162"/>
      <c r="I1" s="162"/>
      <c r="J1" s="162"/>
      <c r="K1" s="162"/>
      <c r="L1" s="162"/>
      <c r="M1" s="162"/>
      <c r="N1" s="162"/>
      <c r="O1" s="162"/>
      <c r="P1" s="162"/>
      <c r="Q1" s="162"/>
      <c r="R1" s="162"/>
      <c r="S1" s="162"/>
      <c r="T1" s="162"/>
      <c r="U1" s="162"/>
      <c r="V1" s="162"/>
      <c r="W1" s="162"/>
      <c r="X1" s="162"/>
      <c r="Y1" s="162"/>
      <c r="Z1" s="162"/>
    </row>
    <row r="2" customFormat="false" ht="14.4" hidden="false" customHeight="false" outlineLevel="0" collapsed="false">
      <c r="A2" s="162"/>
      <c r="B2" s="174" t="s">
        <v>1619</v>
      </c>
      <c r="C2" s="174" t="s">
        <v>889</v>
      </c>
      <c r="D2" s="174" t="s">
        <v>1257</v>
      </c>
      <c r="E2" s="235" t="s">
        <v>1620</v>
      </c>
      <c r="F2" s="174" t="s">
        <v>1621</v>
      </c>
      <c r="G2" s="174" t="s">
        <v>896</v>
      </c>
      <c r="H2" s="174" t="s">
        <v>999</v>
      </c>
      <c r="I2" s="174" t="s">
        <v>1622</v>
      </c>
      <c r="J2" s="174" t="s">
        <v>1623</v>
      </c>
      <c r="K2" s="162"/>
      <c r="L2" s="162"/>
      <c r="M2" s="162"/>
      <c r="N2" s="162"/>
      <c r="O2" s="162"/>
      <c r="P2" s="162"/>
      <c r="Q2" s="162"/>
      <c r="R2" s="162"/>
      <c r="S2" s="162"/>
      <c r="T2" s="162"/>
      <c r="U2" s="162"/>
      <c r="V2" s="162"/>
      <c r="W2" s="162"/>
      <c r="X2" s="162"/>
      <c r="Y2" s="162"/>
      <c r="Z2" s="162"/>
    </row>
    <row r="3" customFormat="false" ht="14.4" hidden="false" customHeight="false" outlineLevel="0" collapsed="false">
      <c r="A3" s="162"/>
      <c r="B3" s="162" t="s">
        <v>47</v>
      </c>
      <c r="C3" s="162" t="s">
        <v>44</v>
      </c>
      <c r="D3" s="162"/>
      <c r="E3" s="234" t="s">
        <v>1624</v>
      </c>
      <c r="F3" s="162" t="s">
        <v>1625</v>
      </c>
      <c r="G3" s="162" t="s">
        <v>1626</v>
      </c>
      <c r="H3" s="162" t="s">
        <v>1627</v>
      </c>
      <c r="I3" s="162" t="s">
        <v>1628</v>
      </c>
      <c r="J3" s="162" t="s">
        <v>1629</v>
      </c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2"/>
      <c r="X3" s="162"/>
      <c r="Y3" s="162"/>
      <c r="Z3" s="162"/>
    </row>
    <row r="4" customFormat="false" ht="14.4" hidden="false" customHeight="false" outlineLevel="0" collapsed="false">
      <c r="A4" s="162"/>
      <c r="B4" s="162" t="s">
        <v>1263</v>
      </c>
      <c r="C4" s="162" t="s">
        <v>1264</v>
      </c>
      <c r="D4" s="162"/>
      <c r="E4" s="234" t="s">
        <v>1630</v>
      </c>
      <c r="F4" s="162" t="s">
        <v>1631</v>
      </c>
      <c r="G4" s="162" t="s">
        <v>1632</v>
      </c>
      <c r="H4" s="162" t="s">
        <v>1627</v>
      </c>
      <c r="I4" s="162" t="s">
        <v>1633</v>
      </c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</row>
    <row r="5" customFormat="false" ht="14.4" hidden="false" customHeight="false" outlineLevel="0" collapsed="false">
      <c r="A5" s="162"/>
      <c r="B5" s="162" t="s">
        <v>72</v>
      </c>
      <c r="C5" s="162" t="s">
        <v>71</v>
      </c>
      <c r="D5" s="162" t="s">
        <v>690</v>
      </c>
      <c r="E5" s="234" t="s">
        <v>1634</v>
      </c>
      <c r="F5" s="162" t="s">
        <v>1635</v>
      </c>
      <c r="G5" s="162" t="s">
        <v>1626</v>
      </c>
      <c r="H5" s="162" t="s">
        <v>1627</v>
      </c>
      <c r="I5" s="162" t="s">
        <v>1636</v>
      </c>
      <c r="J5" s="162" t="s">
        <v>1637</v>
      </c>
      <c r="K5" s="162"/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2"/>
      <c r="X5" s="162"/>
      <c r="Y5" s="162"/>
      <c r="Z5" s="162"/>
    </row>
    <row r="6" customFormat="false" ht="14.4" hidden="false" customHeight="false" outlineLevel="0" collapsed="false">
      <c r="A6" s="162"/>
      <c r="B6" s="162" t="s">
        <v>1265</v>
      </c>
      <c r="C6" s="162" t="s">
        <v>1266</v>
      </c>
      <c r="D6" s="162"/>
      <c r="E6" s="234" t="s">
        <v>1638</v>
      </c>
      <c r="F6" s="162" t="s">
        <v>1631</v>
      </c>
      <c r="G6" s="162" t="s">
        <v>1632</v>
      </c>
      <c r="H6" s="162" t="s">
        <v>1627</v>
      </c>
      <c r="I6" s="162" t="s">
        <v>1633</v>
      </c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</row>
    <row r="7" customFormat="false" ht="14.4" hidden="false" customHeight="false" outlineLevel="0" collapsed="false">
      <c r="A7" s="162"/>
      <c r="B7" s="162" t="s">
        <v>76</v>
      </c>
      <c r="C7" s="162" t="s">
        <v>75</v>
      </c>
      <c r="D7" s="162"/>
      <c r="E7" s="234" t="s">
        <v>1639</v>
      </c>
      <c r="F7" s="162" t="s">
        <v>1635</v>
      </c>
      <c r="G7" s="162" t="s">
        <v>1626</v>
      </c>
      <c r="H7" s="162" t="s">
        <v>1627</v>
      </c>
      <c r="I7" s="162" t="s">
        <v>1640</v>
      </c>
      <c r="J7" s="162" t="s">
        <v>1629</v>
      </c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</row>
    <row r="8" customFormat="false" ht="14.4" hidden="false" customHeight="false" outlineLevel="0" collapsed="false">
      <c r="A8" s="162"/>
      <c r="B8" s="162" t="s">
        <v>1267</v>
      </c>
      <c r="C8" s="162" t="s">
        <v>1268</v>
      </c>
      <c r="D8" s="162"/>
      <c r="E8" s="234" t="s">
        <v>1641</v>
      </c>
      <c r="F8" s="162" t="s">
        <v>1631</v>
      </c>
      <c r="G8" s="162" t="s">
        <v>1632</v>
      </c>
      <c r="H8" s="162" t="s">
        <v>1627</v>
      </c>
      <c r="I8" s="162" t="s">
        <v>1633</v>
      </c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2"/>
      <c r="U8" s="162"/>
      <c r="V8" s="162"/>
      <c r="W8" s="162"/>
      <c r="X8" s="162"/>
      <c r="Y8" s="162"/>
      <c r="Z8" s="162"/>
    </row>
    <row r="9" customFormat="false" ht="14.4" hidden="false" customHeight="false" outlineLevel="0" collapsed="false">
      <c r="A9" s="162"/>
      <c r="B9" s="162" t="s">
        <v>82</v>
      </c>
      <c r="C9" s="162" t="s">
        <v>81</v>
      </c>
      <c r="D9" s="162"/>
      <c r="E9" s="234" t="s">
        <v>1642</v>
      </c>
      <c r="F9" s="162" t="s">
        <v>1635</v>
      </c>
      <c r="G9" s="162" t="s">
        <v>1333</v>
      </c>
      <c r="H9" s="162" t="s">
        <v>1627</v>
      </c>
      <c r="I9" s="162" t="s">
        <v>1643</v>
      </c>
      <c r="J9" s="162" t="s">
        <v>1644</v>
      </c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</row>
    <row r="10" customFormat="false" ht="14.4" hidden="false" customHeight="false" outlineLevel="0" collapsed="false">
      <c r="A10" s="162"/>
      <c r="B10" s="162" t="s">
        <v>88</v>
      </c>
      <c r="C10" s="162" t="s">
        <v>87</v>
      </c>
      <c r="D10" s="162"/>
      <c r="E10" s="234" t="s">
        <v>1645</v>
      </c>
      <c r="F10" s="162" t="s">
        <v>1631</v>
      </c>
      <c r="G10" s="162" t="s">
        <v>1333</v>
      </c>
      <c r="H10" s="162" t="s">
        <v>1646</v>
      </c>
      <c r="I10" s="162" t="s">
        <v>1647</v>
      </c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2"/>
      <c r="U10" s="162"/>
      <c r="V10" s="162"/>
      <c r="W10" s="162"/>
      <c r="X10" s="162"/>
      <c r="Y10" s="162"/>
      <c r="Z10" s="162"/>
    </row>
    <row r="11" customFormat="false" ht="14.4" hidden="false" customHeight="false" outlineLevel="0" collapsed="false">
      <c r="A11" s="162"/>
      <c r="B11" s="162" t="s">
        <v>99</v>
      </c>
      <c r="C11" s="162" t="s">
        <v>98</v>
      </c>
      <c r="D11" s="162"/>
      <c r="E11" s="234" t="s">
        <v>1648</v>
      </c>
      <c r="F11" s="162" t="s">
        <v>1635</v>
      </c>
      <c r="G11" s="162" t="s">
        <v>1333</v>
      </c>
      <c r="H11" s="162" t="s">
        <v>1646</v>
      </c>
      <c r="I11" s="162" t="s">
        <v>1649</v>
      </c>
      <c r="J11" s="162" t="s">
        <v>1644</v>
      </c>
      <c r="K11" s="162"/>
      <c r="L11" s="162"/>
      <c r="M11" s="162"/>
      <c r="N11" s="162"/>
      <c r="O11" s="162"/>
      <c r="P11" s="162"/>
      <c r="Q11" s="162"/>
      <c r="R11" s="162"/>
      <c r="S11" s="162"/>
      <c r="T11" s="162"/>
      <c r="U11" s="162"/>
      <c r="V11" s="162"/>
      <c r="W11" s="162"/>
      <c r="X11" s="162"/>
      <c r="Y11" s="162"/>
      <c r="Z11" s="162"/>
    </row>
    <row r="12" customFormat="false" ht="14.4" hidden="false" customHeight="false" outlineLevel="0" collapsed="false">
      <c r="A12" s="162"/>
      <c r="B12" s="162" t="s">
        <v>1273</v>
      </c>
      <c r="C12" s="162" t="s">
        <v>1274</v>
      </c>
      <c r="D12" s="162"/>
      <c r="E12" s="234" t="s">
        <v>1650</v>
      </c>
      <c r="F12" s="162" t="s">
        <v>1631</v>
      </c>
      <c r="G12" s="162" t="s">
        <v>1632</v>
      </c>
      <c r="H12" s="162" t="s">
        <v>1627</v>
      </c>
      <c r="I12" s="162" t="s">
        <v>1651</v>
      </c>
      <c r="J12" s="162"/>
      <c r="K12" s="162"/>
      <c r="L12" s="162"/>
      <c r="M12" s="162"/>
      <c r="N12" s="162"/>
      <c r="O12" s="162"/>
      <c r="P12" s="162"/>
      <c r="Q12" s="162"/>
      <c r="R12" s="162"/>
      <c r="S12" s="162"/>
      <c r="T12" s="162"/>
      <c r="U12" s="162"/>
      <c r="V12" s="162"/>
      <c r="W12" s="162"/>
      <c r="X12" s="162"/>
      <c r="Y12" s="162"/>
      <c r="Z12" s="162"/>
    </row>
    <row r="13" customFormat="false" ht="14.4" hidden="false" customHeight="false" outlineLevel="0" collapsed="false">
      <c r="A13" s="162"/>
      <c r="B13" s="162" t="s">
        <v>105</v>
      </c>
      <c r="C13" s="162" t="s">
        <v>104</v>
      </c>
      <c r="D13" s="162"/>
      <c r="E13" s="234" t="s">
        <v>1652</v>
      </c>
      <c r="F13" s="162" t="s">
        <v>1631</v>
      </c>
      <c r="G13" s="162" t="s">
        <v>1632</v>
      </c>
      <c r="H13" s="162" t="s">
        <v>1427</v>
      </c>
      <c r="I13" s="162" t="s">
        <v>1653</v>
      </c>
      <c r="J13" s="162"/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2"/>
      <c r="Z13" s="162"/>
    </row>
    <row r="14" customFormat="false" ht="14.4" hidden="false" customHeight="false" outlineLevel="0" collapsed="false">
      <c r="A14" s="162"/>
      <c r="B14" s="162"/>
      <c r="C14" s="162" t="s">
        <v>1095</v>
      </c>
      <c r="D14" s="162"/>
      <c r="E14" s="234" t="s">
        <v>1654</v>
      </c>
      <c r="F14" s="162" t="s">
        <v>1655</v>
      </c>
      <c r="G14" s="162" t="s">
        <v>1656</v>
      </c>
      <c r="H14" s="162" t="s">
        <v>1627</v>
      </c>
      <c r="I14" s="162" t="s">
        <v>1657</v>
      </c>
      <c r="J14" s="162" t="s">
        <v>1658</v>
      </c>
      <c r="K14" s="162"/>
      <c r="L14" s="162"/>
      <c r="M14" s="162"/>
      <c r="N14" s="162"/>
      <c r="O14" s="162"/>
      <c r="P14" s="162"/>
      <c r="Q14" s="162"/>
      <c r="R14" s="162"/>
      <c r="S14" s="162"/>
      <c r="T14" s="162"/>
      <c r="U14" s="162"/>
      <c r="V14" s="162"/>
      <c r="W14" s="162"/>
      <c r="X14" s="162"/>
      <c r="Y14" s="162"/>
      <c r="Z14" s="162"/>
    </row>
    <row r="15" customFormat="false" ht="14.4" hidden="false" customHeight="false" outlineLevel="0" collapsed="false">
      <c r="A15" s="162"/>
      <c r="B15" s="162" t="s">
        <v>117</v>
      </c>
      <c r="C15" s="162" t="s">
        <v>116</v>
      </c>
      <c r="D15" s="162"/>
      <c r="E15" s="234" t="s">
        <v>1659</v>
      </c>
      <c r="F15" s="162" t="s">
        <v>1631</v>
      </c>
      <c r="G15" s="162" t="s">
        <v>1333</v>
      </c>
      <c r="H15" s="162" t="s">
        <v>1427</v>
      </c>
      <c r="I15" s="162" t="s">
        <v>1660</v>
      </c>
      <c r="J15" s="162"/>
      <c r="K15" s="162"/>
      <c r="L15" s="162"/>
      <c r="M15" s="162"/>
      <c r="N15" s="162"/>
      <c r="O15" s="162"/>
      <c r="P15" s="162"/>
      <c r="Q15" s="162"/>
      <c r="R15" s="162"/>
      <c r="S15" s="162"/>
      <c r="T15" s="162"/>
      <c r="U15" s="162"/>
      <c r="V15" s="162"/>
      <c r="W15" s="162"/>
      <c r="X15" s="162"/>
      <c r="Y15" s="162"/>
      <c r="Z15" s="162"/>
    </row>
    <row r="16" customFormat="false" ht="14.4" hidden="false" customHeight="false" outlineLevel="0" collapsed="false">
      <c r="A16" s="162"/>
      <c r="B16" s="162" t="s">
        <v>122</v>
      </c>
      <c r="C16" s="162" t="s">
        <v>121</v>
      </c>
      <c r="D16" s="162"/>
      <c r="E16" s="234" t="s">
        <v>1661</v>
      </c>
      <c r="F16" s="162" t="s">
        <v>1655</v>
      </c>
      <c r="G16" s="162" t="s">
        <v>1626</v>
      </c>
      <c r="H16" s="162" t="s">
        <v>1627</v>
      </c>
      <c r="I16" s="162" t="s">
        <v>1662</v>
      </c>
      <c r="J16" s="162" t="s">
        <v>1658</v>
      </c>
      <c r="K16" s="162"/>
      <c r="L16" s="162"/>
      <c r="M16" s="162"/>
      <c r="N16" s="162"/>
      <c r="O16" s="162"/>
      <c r="P16" s="162"/>
      <c r="Q16" s="162"/>
      <c r="R16" s="162"/>
      <c r="S16" s="162"/>
      <c r="T16" s="162"/>
      <c r="U16" s="162"/>
      <c r="V16" s="162"/>
      <c r="W16" s="162"/>
      <c r="X16" s="162"/>
      <c r="Y16" s="162"/>
      <c r="Z16" s="162"/>
    </row>
    <row r="17" customFormat="false" ht="14.4" hidden="false" customHeight="false" outlineLevel="0" collapsed="false">
      <c r="A17" s="162"/>
      <c r="B17" s="162" t="s">
        <v>1279</v>
      </c>
      <c r="C17" s="162" t="s">
        <v>1280</v>
      </c>
      <c r="D17" s="162"/>
      <c r="E17" s="236" t="n">
        <v>22021</v>
      </c>
      <c r="F17" s="162" t="s">
        <v>1631</v>
      </c>
      <c r="G17" s="162" t="s">
        <v>1333</v>
      </c>
      <c r="H17" s="162" t="s">
        <v>1627</v>
      </c>
      <c r="I17" s="162" t="s">
        <v>1663</v>
      </c>
      <c r="J17" s="162"/>
      <c r="K17" s="162"/>
      <c r="L17" s="162"/>
      <c r="M17" s="162"/>
      <c r="N17" s="162"/>
      <c r="O17" s="162"/>
      <c r="P17" s="162"/>
      <c r="Q17" s="162"/>
      <c r="R17" s="162"/>
      <c r="S17" s="162"/>
      <c r="T17" s="162"/>
      <c r="U17" s="162"/>
      <c r="V17" s="162"/>
      <c r="W17" s="162"/>
      <c r="X17" s="162"/>
      <c r="Y17" s="162"/>
      <c r="Z17" s="162"/>
    </row>
    <row r="18" customFormat="false" ht="14.4" hidden="false" customHeight="false" outlineLevel="0" collapsed="false">
      <c r="A18" s="162"/>
      <c r="B18" s="162" t="s">
        <v>1281</v>
      </c>
      <c r="C18" s="162" t="s">
        <v>1282</v>
      </c>
      <c r="D18" s="162"/>
      <c r="E18" s="236" t="n">
        <v>22022</v>
      </c>
      <c r="F18" s="162" t="s">
        <v>1631</v>
      </c>
      <c r="G18" s="162" t="s">
        <v>1333</v>
      </c>
      <c r="H18" s="162" t="s">
        <v>1627</v>
      </c>
      <c r="I18" s="162" t="s">
        <v>1633</v>
      </c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</row>
    <row r="19" customFormat="false" ht="14.4" hidden="false" customHeight="false" outlineLevel="0" collapsed="false">
      <c r="A19" s="162"/>
      <c r="B19" s="162" t="s">
        <v>128</v>
      </c>
      <c r="C19" s="162" t="s">
        <v>127</v>
      </c>
      <c r="D19" s="162"/>
      <c r="E19" s="234" t="s">
        <v>1664</v>
      </c>
      <c r="F19" s="162" t="s">
        <v>1655</v>
      </c>
      <c r="G19" s="162" t="s">
        <v>1626</v>
      </c>
      <c r="H19" s="162" t="s">
        <v>1627</v>
      </c>
      <c r="I19" s="162" t="s">
        <v>1665</v>
      </c>
      <c r="J19" s="162" t="s">
        <v>1658</v>
      </c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162"/>
    </row>
    <row r="20" customFormat="false" ht="14.4" hidden="false" customHeight="false" outlineLevel="0" collapsed="false">
      <c r="A20" s="162"/>
      <c r="B20" s="162" t="s">
        <v>130</v>
      </c>
      <c r="C20" s="162" t="s">
        <v>129</v>
      </c>
      <c r="D20" s="162"/>
      <c r="E20" s="234" t="s">
        <v>1666</v>
      </c>
      <c r="F20" s="162" t="s">
        <v>1655</v>
      </c>
      <c r="G20" s="162" t="s">
        <v>1626</v>
      </c>
      <c r="H20" s="162" t="s">
        <v>1627</v>
      </c>
      <c r="I20" s="162" t="s">
        <v>1667</v>
      </c>
      <c r="J20" s="162" t="s">
        <v>1658</v>
      </c>
      <c r="K20" s="162"/>
      <c r="L20" s="162"/>
      <c r="M20" s="162"/>
      <c r="N20" s="162"/>
      <c r="O20" s="162"/>
      <c r="P20" s="162"/>
      <c r="Q20" s="162"/>
      <c r="R20" s="162"/>
      <c r="S20" s="162"/>
      <c r="T20" s="162"/>
      <c r="U20" s="162"/>
      <c r="V20" s="162"/>
      <c r="W20" s="162"/>
      <c r="X20" s="162"/>
      <c r="Y20" s="162"/>
      <c r="Z20" s="162"/>
    </row>
    <row r="21" customFormat="false" ht="15.75" hidden="false" customHeight="true" outlineLevel="0" collapsed="false">
      <c r="A21" s="162"/>
      <c r="B21" s="162"/>
      <c r="C21" s="162"/>
      <c r="D21" s="162"/>
      <c r="E21" s="234"/>
      <c r="F21" s="162"/>
      <c r="G21" s="162"/>
      <c r="H21" s="162"/>
      <c r="I21" s="162"/>
      <c r="J21" s="162"/>
      <c r="K21" s="162"/>
      <c r="L21" s="162"/>
      <c r="M21" s="162"/>
      <c r="N21" s="162"/>
      <c r="O21" s="162"/>
      <c r="P21" s="162"/>
      <c r="Q21" s="162"/>
      <c r="R21" s="162"/>
      <c r="S21" s="162"/>
      <c r="T21" s="162"/>
      <c r="U21" s="162"/>
      <c r="V21" s="162"/>
      <c r="W21" s="162"/>
      <c r="X21" s="162"/>
      <c r="Y21" s="162"/>
      <c r="Z21" s="162"/>
    </row>
    <row r="22" customFormat="false" ht="15.75" hidden="false" customHeight="true" outlineLevel="0" collapsed="false">
      <c r="A22" s="162"/>
      <c r="B22" s="162"/>
      <c r="C22" s="162"/>
      <c r="D22" s="162"/>
      <c r="E22" s="234"/>
      <c r="F22" s="162"/>
      <c r="G22" s="162"/>
      <c r="H22" s="162"/>
      <c r="I22" s="162"/>
      <c r="J22" s="162"/>
      <c r="K22" s="162"/>
      <c r="L22" s="162"/>
      <c r="M22" s="162"/>
      <c r="N22" s="162"/>
      <c r="O22" s="162"/>
      <c r="P22" s="162"/>
      <c r="Q22" s="162"/>
      <c r="R22" s="162"/>
      <c r="S22" s="162"/>
      <c r="T22" s="162"/>
      <c r="U22" s="162"/>
      <c r="V22" s="162"/>
      <c r="W22" s="162"/>
      <c r="X22" s="162"/>
      <c r="Y22" s="162"/>
      <c r="Z22" s="162"/>
    </row>
    <row r="23" customFormat="false" ht="15.75" hidden="false" customHeight="true" outlineLevel="0" collapsed="false">
      <c r="A23" s="162"/>
      <c r="B23" s="162" t="s">
        <v>133</v>
      </c>
      <c r="C23" s="162" t="s">
        <v>131</v>
      </c>
      <c r="D23" s="162"/>
      <c r="E23" s="234" t="s">
        <v>1668</v>
      </c>
      <c r="F23" s="162" t="s">
        <v>1655</v>
      </c>
      <c r="G23" s="162" t="s">
        <v>1632</v>
      </c>
      <c r="H23" s="162" t="s">
        <v>1627</v>
      </c>
      <c r="I23" s="162" t="s">
        <v>1669</v>
      </c>
      <c r="J23" s="162" t="s">
        <v>1670</v>
      </c>
      <c r="K23" s="162"/>
      <c r="L23" s="162"/>
      <c r="M23" s="162"/>
      <c r="N23" s="162"/>
      <c r="O23" s="162"/>
      <c r="P23" s="162"/>
      <c r="Q23" s="162"/>
      <c r="R23" s="162"/>
      <c r="S23" s="162"/>
      <c r="T23" s="162"/>
      <c r="U23" s="162"/>
      <c r="V23" s="162"/>
      <c r="W23" s="162"/>
      <c r="X23" s="162"/>
      <c r="Y23" s="162"/>
      <c r="Z23" s="162"/>
    </row>
    <row r="24" customFormat="false" ht="15.75" hidden="false" customHeight="true" outlineLevel="0" collapsed="false">
      <c r="A24" s="162"/>
      <c r="B24" s="162" t="s">
        <v>140</v>
      </c>
      <c r="C24" s="162" t="s">
        <v>139</v>
      </c>
      <c r="D24" s="162"/>
      <c r="E24" s="236" t="n">
        <v>22762</v>
      </c>
      <c r="F24" s="162" t="s">
        <v>1655</v>
      </c>
      <c r="G24" s="162" t="s">
        <v>1632</v>
      </c>
      <c r="H24" s="162" t="s">
        <v>1627</v>
      </c>
      <c r="I24" s="162" t="s">
        <v>1671</v>
      </c>
      <c r="J24" s="162" t="s">
        <v>1672</v>
      </c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</row>
    <row r="25" customFormat="false" ht="15.75" hidden="false" customHeight="true" outlineLevel="0" collapsed="false">
      <c r="A25" s="162"/>
      <c r="B25" s="162" t="s">
        <v>145</v>
      </c>
      <c r="C25" s="162" t="s">
        <v>144</v>
      </c>
      <c r="D25" s="162"/>
      <c r="E25" s="234" t="s">
        <v>1673</v>
      </c>
      <c r="F25" s="162" t="s">
        <v>1655</v>
      </c>
      <c r="G25" s="162" t="s">
        <v>1632</v>
      </c>
      <c r="H25" s="162" t="s">
        <v>1627</v>
      </c>
      <c r="I25" s="162" t="s">
        <v>1674</v>
      </c>
      <c r="J25" s="162" t="s">
        <v>1675</v>
      </c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</row>
    <row r="26" customFormat="false" ht="15.75" hidden="false" customHeight="true" outlineLevel="0" collapsed="false">
      <c r="A26" s="162"/>
      <c r="B26" s="162" t="s">
        <v>148</v>
      </c>
      <c r="C26" s="162" t="s">
        <v>147</v>
      </c>
      <c r="D26" s="162"/>
      <c r="E26" s="234" t="s">
        <v>1676</v>
      </c>
      <c r="F26" s="162" t="s">
        <v>1631</v>
      </c>
      <c r="G26" s="162" t="s">
        <v>1677</v>
      </c>
      <c r="H26" s="162" t="s">
        <v>1627</v>
      </c>
      <c r="I26" s="162" t="s">
        <v>1678</v>
      </c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</row>
    <row r="27" customFormat="false" ht="15.75" hidden="false" customHeight="true" outlineLevel="0" collapsed="false">
      <c r="A27" s="162"/>
      <c r="B27" s="162" t="s">
        <v>1288</v>
      </c>
      <c r="C27" s="162" t="s">
        <v>1290</v>
      </c>
      <c r="D27" s="162"/>
      <c r="E27" s="234" t="s">
        <v>1679</v>
      </c>
      <c r="F27" s="162" t="s">
        <v>1631</v>
      </c>
      <c r="G27" s="162" t="s">
        <v>1680</v>
      </c>
      <c r="H27" s="162" t="s">
        <v>1627</v>
      </c>
      <c r="I27" s="162" t="s">
        <v>1651</v>
      </c>
      <c r="J27" s="162"/>
      <c r="K27" s="162"/>
      <c r="L27" s="162"/>
      <c r="M27" s="162"/>
      <c r="N27" s="162"/>
      <c r="O27" s="162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</row>
    <row r="28" customFormat="false" ht="15.75" hidden="false" customHeight="true" outlineLevel="0" collapsed="false">
      <c r="A28" s="162"/>
      <c r="B28" s="162" t="s">
        <v>156</v>
      </c>
      <c r="C28" s="162" t="s">
        <v>155</v>
      </c>
      <c r="D28" s="162"/>
      <c r="E28" s="236" t="n">
        <v>23106</v>
      </c>
      <c r="F28" s="162" t="s">
        <v>1631</v>
      </c>
      <c r="G28" s="162" t="s">
        <v>1680</v>
      </c>
      <c r="H28" s="162" t="s">
        <v>1627</v>
      </c>
      <c r="I28" s="162" t="s">
        <v>1681</v>
      </c>
      <c r="J28" s="162"/>
      <c r="K28" s="162"/>
      <c r="L28" s="162"/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2"/>
      <c r="X28" s="162"/>
      <c r="Y28" s="162"/>
      <c r="Z28" s="162"/>
    </row>
    <row r="29" customFormat="false" ht="15.75" hidden="false" customHeight="true" outlineLevel="0" collapsed="false">
      <c r="A29" s="162"/>
      <c r="B29" s="162" t="s">
        <v>166</v>
      </c>
      <c r="C29" s="162" t="s">
        <v>165</v>
      </c>
      <c r="D29" s="162"/>
      <c r="E29" s="234" t="s">
        <v>1682</v>
      </c>
      <c r="F29" s="162" t="s">
        <v>1655</v>
      </c>
      <c r="G29" s="162" t="s">
        <v>1632</v>
      </c>
      <c r="H29" s="162" t="s">
        <v>1646</v>
      </c>
      <c r="I29" s="162" t="s">
        <v>1683</v>
      </c>
      <c r="J29" s="162" t="s">
        <v>1684</v>
      </c>
      <c r="K29" s="162"/>
      <c r="L29" s="162"/>
      <c r="M29" s="162"/>
      <c r="N29" s="162"/>
      <c r="O29" s="162"/>
      <c r="P29" s="162"/>
      <c r="Q29" s="162"/>
      <c r="R29" s="162"/>
      <c r="S29" s="162"/>
      <c r="T29" s="162"/>
      <c r="U29" s="162"/>
      <c r="V29" s="162"/>
      <c r="W29" s="162"/>
      <c r="X29" s="162"/>
      <c r="Y29" s="162"/>
      <c r="Z29" s="162"/>
    </row>
    <row r="30" customFormat="false" ht="15.75" hidden="false" customHeight="true" outlineLevel="0" collapsed="false">
      <c r="A30" s="162"/>
      <c r="B30" s="162"/>
      <c r="C30" s="162" t="s">
        <v>1294</v>
      </c>
      <c r="D30" s="162"/>
      <c r="E30" s="234" t="s">
        <v>1685</v>
      </c>
      <c r="F30" s="162" t="s">
        <v>1631</v>
      </c>
      <c r="G30" s="162" t="s">
        <v>1677</v>
      </c>
      <c r="H30" s="162" t="s">
        <v>1627</v>
      </c>
      <c r="I30" s="162" t="s">
        <v>1651</v>
      </c>
      <c r="J30" s="162"/>
      <c r="K30" s="162"/>
      <c r="L30" s="162"/>
      <c r="M30" s="162"/>
      <c r="N30" s="162"/>
      <c r="O30" s="162"/>
      <c r="P30" s="162"/>
      <c r="Q30" s="162"/>
      <c r="R30" s="162"/>
      <c r="S30" s="162"/>
      <c r="T30" s="162"/>
      <c r="U30" s="162"/>
      <c r="V30" s="162"/>
      <c r="W30" s="162"/>
      <c r="X30" s="162"/>
      <c r="Y30" s="162"/>
      <c r="Z30" s="162"/>
    </row>
    <row r="31" customFormat="false" ht="15.75" hidden="false" customHeight="true" outlineLevel="0" collapsed="false">
      <c r="A31" s="162"/>
      <c r="B31" s="162" t="s">
        <v>172</v>
      </c>
      <c r="C31" s="162"/>
      <c r="D31" s="162"/>
      <c r="E31" s="234" t="s">
        <v>1686</v>
      </c>
      <c r="F31" s="162" t="s">
        <v>1655</v>
      </c>
      <c r="G31" s="162" t="s">
        <v>1632</v>
      </c>
      <c r="H31" s="162" t="s">
        <v>1427</v>
      </c>
      <c r="I31" s="162" t="s">
        <v>1687</v>
      </c>
      <c r="J31" s="162" t="s">
        <v>1684</v>
      </c>
      <c r="K31" s="162"/>
      <c r="L31" s="162"/>
      <c r="M31" s="162"/>
      <c r="N31" s="162"/>
      <c r="O31" s="162"/>
      <c r="P31" s="162"/>
      <c r="Q31" s="162"/>
      <c r="R31" s="162"/>
      <c r="S31" s="162"/>
      <c r="T31" s="162"/>
      <c r="U31" s="162"/>
      <c r="V31" s="162"/>
      <c r="W31" s="162"/>
      <c r="X31" s="162"/>
      <c r="Y31" s="162"/>
      <c r="Z31" s="162"/>
    </row>
    <row r="32" customFormat="false" ht="15.75" hidden="false" customHeight="true" outlineLevel="0" collapsed="false">
      <c r="A32" s="162"/>
      <c r="B32" s="162" t="s">
        <v>175</v>
      </c>
      <c r="C32" s="162" t="s">
        <v>171</v>
      </c>
      <c r="D32" s="162"/>
      <c r="E32" s="234" t="s">
        <v>1688</v>
      </c>
      <c r="F32" s="162" t="s">
        <v>1655</v>
      </c>
      <c r="G32" s="162" t="s">
        <v>1632</v>
      </c>
      <c r="H32" s="162" t="s">
        <v>1427</v>
      </c>
      <c r="I32" s="162" t="s">
        <v>1687</v>
      </c>
      <c r="J32" s="162" t="s">
        <v>1684</v>
      </c>
      <c r="K32" s="162"/>
      <c r="L32" s="162"/>
      <c r="M32" s="162"/>
      <c r="N32" s="162"/>
      <c r="O32" s="162"/>
      <c r="P32" s="162"/>
      <c r="Q32" s="162"/>
      <c r="R32" s="162"/>
      <c r="S32" s="162"/>
      <c r="T32" s="162"/>
      <c r="U32" s="162"/>
      <c r="V32" s="162"/>
      <c r="W32" s="162"/>
      <c r="X32" s="162"/>
      <c r="Y32" s="162"/>
      <c r="Z32" s="162"/>
    </row>
    <row r="33" customFormat="false" ht="15.75" hidden="false" customHeight="true" outlineLevel="0" collapsed="false">
      <c r="A33" s="162"/>
      <c r="B33" s="162" t="s">
        <v>178</v>
      </c>
      <c r="C33" s="162" t="s">
        <v>174</v>
      </c>
      <c r="D33" s="162"/>
      <c r="E33" s="234" t="s">
        <v>1689</v>
      </c>
      <c r="F33" s="162" t="s">
        <v>1631</v>
      </c>
      <c r="G33" s="162" t="s">
        <v>1677</v>
      </c>
      <c r="H33" s="162" t="s">
        <v>1627</v>
      </c>
      <c r="I33" s="162" t="s">
        <v>1690</v>
      </c>
      <c r="J33" s="162"/>
      <c r="K33" s="162"/>
      <c r="L33" s="162"/>
      <c r="M33" s="162"/>
      <c r="N33" s="162"/>
      <c r="O33" s="162"/>
      <c r="P33" s="162"/>
      <c r="Q33" s="162"/>
      <c r="R33" s="162"/>
      <c r="S33" s="162"/>
      <c r="T33" s="162"/>
      <c r="U33" s="162"/>
      <c r="V33" s="162"/>
      <c r="W33" s="162"/>
      <c r="X33" s="162"/>
      <c r="Y33" s="162"/>
      <c r="Z33" s="162"/>
    </row>
    <row r="34" customFormat="false" ht="15.75" hidden="false" customHeight="true" outlineLevel="0" collapsed="false">
      <c r="A34" s="162"/>
      <c r="B34" s="162" t="s">
        <v>181</v>
      </c>
      <c r="C34" s="162" t="s">
        <v>176</v>
      </c>
      <c r="D34" s="162"/>
      <c r="E34" s="234" t="s">
        <v>1691</v>
      </c>
      <c r="F34" s="162" t="s">
        <v>1655</v>
      </c>
      <c r="G34" s="162" t="s">
        <v>1632</v>
      </c>
      <c r="H34" s="162" t="s">
        <v>1427</v>
      </c>
      <c r="I34" s="162" t="s">
        <v>1692</v>
      </c>
      <c r="J34" s="162" t="s">
        <v>1684</v>
      </c>
      <c r="K34" s="162"/>
      <c r="L34" s="162"/>
      <c r="M34" s="162"/>
      <c r="N34" s="162"/>
      <c r="O34" s="162"/>
      <c r="P34" s="162"/>
      <c r="Q34" s="162"/>
      <c r="R34" s="162"/>
      <c r="S34" s="162"/>
      <c r="T34" s="162"/>
      <c r="U34" s="162"/>
      <c r="V34" s="162"/>
      <c r="W34" s="162"/>
      <c r="X34" s="162"/>
      <c r="Y34" s="162"/>
      <c r="Z34" s="162"/>
    </row>
    <row r="35" customFormat="false" ht="15.75" hidden="false" customHeight="true" outlineLevel="0" collapsed="false">
      <c r="A35" s="162"/>
      <c r="B35" s="162" t="s">
        <v>1298</v>
      </c>
      <c r="C35" s="162" t="s">
        <v>180</v>
      </c>
      <c r="D35" s="162"/>
      <c r="E35" s="236" t="n">
        <v>23842</v>
      </c>
      <c r="F35" s="162" t="s">
        <v>1631</v>
      </c>
      <c r="G35" s="162" t="s">
        <v>1680</v>
      </c>
      <c r="H35" s="162" t="s">
        <v>1627</v>
      </c>
      <c r="I35" s="162" t="s">
        <v>1693</v>
      </c>
      <c r="J35" s="162"/>
      <c r="K35" s="162"/>
      <c r="L35" s="162"/>
      <c r="M35" s="162"/>
      <c r="N35" s="162"/>
      <c r="O35" s="162"/>
      <c r="P35" s="162"/>
      <c r="Q35" s="162"/>
      <c r="R35" s="162"/>
      <c r="S35" s="162"/>
      <c r="T35" s="162"/>
      <c r="U35" s="162"/>
      <c r="V35" s="162"/>
      <c r="W35" s="162"/>
      <c r="X35" s="162"/>
      <c r="Y35" s="162"/>
      <c r="Z35" s="162"/>
    </row>
    <row r="36" customFormat="false" ht="15.75" hidden="false" customHeight="true" outlineLevel="0" collapsed="false">
      <c r="A36" s="162"/>
      <c r="B36" s="162" t="s">
        <v>185</v>
      </c>
      <c r="C36" s="162" t="s">
        <v>1300</v>
      </c>
      <c r="D36" s="162"/>
      <c r="E36" s="234" t="s">
        <v>1694</v>
      </c>
      <c r="F36" s="162" t="s">
        <v>1631</v>
      </c>
      <c r="G36" s="162" t="s">
        <v>1677</v>
      </c>
      <c r="H36" s="162" t="s">
        <v>1627</v>
      </c>
      <c r="I36" s="162" t="s">
        <v>1695</v>
      </c>
      <c r="J36" s="162"/>
      <c r="K36" s="162"/>
      <c r="L36" s="162"/>
      <c r="M36" s="162"/>
      <c r="N36" s="162"/>
      <c r="O36" s="162"/>
      <c r="P36" s="162"/>
      <c r="Q36" s="162"/>
      <c r="R36" s="162"/>
      <c r="S36" s="162"/>
      <c r="T36" s="162"/>
      <c r="U36" s="162"/>
      <c r="V36" s="162"/>
      <c r="W36" s="162"/>
      <c r="X36" s="162"/>
      <c r="Y36" s="162"/>
      <c r="Z36" s="162"/>
    </row>
    <row r="37" customFormat="false" ht="15.75" hidden="false" customHeight="true" outlineLevel="0" collapsed="false">
      <c r="A37" s="162"/>
      <c r="B37" s="162" t="s">
        <v>189</v>
      </c>
      <c r="C37" s="162" t="s">
        <v>184</v>
      </c>
      <c r="D37" s="162"/>
      <c r="E37" s="234" t="s">
        <v>1696</v>
      </c>
      <c r="F37" s="162" t="s">
        <v>1631</v>
      </c>
      <c r="G37" s="162" t="s">
        <v>1677</v>
      </c>
      <c r="H37" s="162" t="s">
        <v>1627</v>
      </c>
      <c r="I37" s="162" t="s">
        <v>1697</v>
      </c>
      <c r="J37" s="162"/>
      <c r="K37" s="162"/>
      <c r="L37" s="162"/>
      <c r="M37" s="162"/>
      <c r="N37" s="162"/>
      <c r="O37" s="162"/>
      <c r="P37" s="162"/>
      <c r="Q37" s="162"/>
      <c r="R37" s="162"/>
      <c r="S37" s="162"/>
      <c r="T37" s="162"/>
      <c r="U37" s="162"/>
      <c r="V37" s="162"/>
      <c r="W37" s="162"/>
      <c r="X37" s="162"/>
      <c r="Y37" s="162"/>
      <c r="Z37" s="162"/>
    </row>
    <row r="38" customFormat="false" ht="15.75" hidden="false" customHeight="true" outlineLevel="0" collapsed="false">
      <c r="A38" s="162"/>
      <c r="B38" s="162" t="s">
        <v>196</v>
      </c>
      <c r="C38" s="162" t="s">
        <v>188</v>
      </c>
      <c r="D38" s="162"/>
      <c r="E38" s="234" t="s">
        <v>1698</v>
      </c>
      <c r="F38" s="162" t="s">
        <v>1631</v>
      </c>
      <c r="G38" s="162" t="s">
        <v>1333</v>
      </c>
      <c r="H38" s="162" t="s">
        <v>1427</v>
      </c>
      <c r="I38" s="162" t="s">
        <v>1699</v>
      </c>
      <c r="J38" s="162"/>
      <c r="K38" s="162"/>
      <c r="L38" s="162"/>
      <c r="M38" s="162"/>
      <c r="N38" s="162"/>
      <c r="O38" s="162"/>
      <c r="P38" s="162"/>
      <c r="Q38" s="162"/>
      <c r="R38" s="162"/>
      <c r="S38" s="162"/>
      <c r="T38" s="162"/>
      <c r="U38" s="162"/>
      <c r="V38" s="162"/>
      <c r="W38" s="162"/>
      <c r="X38" s="162"/>
      <c r="Y38" s="162"/>
      <c r="Z38" s="162"/>
    </row>
    <row r="39" customFormat="false" ht="15.75" hidden="false" customHeight="true" outlineLevel="0" collapsed="false">
      <c r="A39" s="162"/>
      <c r="B39" s="162" t="s">
        <v>183</v>
      </c>
      <c r="C39" s="162" t="s">
        <v>194</v>
      </c>
      <c r="D39" s="162"/>
      <c r="E39" s="234" t="s">
        <v>1700</v>
      </c>
      <c r="F39" s="162" t="s">
        <v>1631</v>
      </c>
      <c r="G39" s="162" t="s">
        <v>1677</v>
      </c>
      <c r="H39" s="162" t="s">
        <v>1627</v>
      </c>
      <c r="I39" s="162" t="s">
        <v>1695</v>
      </c>
      <c r="J39" s="162"/>
      <c r="K39" s="162"/>
      <c r="L39" s="162"/>
      <c r="M39" s="162"/>
      <c r="N39" s="162"/>
      <c r="O39" s="162"/>
      <c r="P39" s="162"/>
      <c r="Q39" s="162"/>
      <c r="R39" s="162"/>
      <c r="S39" s="162"/>
      <c r="T39" s="162"/>
      <c r="U39" s="162"/>
      <c r="V39" s="162"/>
      <c r="W39" s="162"/>
      <c r="X39" s="162"/>
      <c r="Y39" s="162"/>
      <c r="Z39" s="162"/>
    </row>
    <row r="40" customFormat="false" ht="15.75" hidden="false" customHeight="true" outlineLevel="0" collapsed="false">
      <c r="A40" s="162"/>
      <c r="B40" s="162" t="s">
        <v>202</v>
      </c>
      <c r="C40" s="162" t="s">
        <v>198</v>
      </c>
      <c r="D40" s="162"/>
      <c r="E40" s="234" t="s">
        <v>1701</v>
      </c>
      <c r="F40" s="162" t="s">
        <v>1631</v>
      </c>
      <c r="G40" s="162" t="s">
        <v>1677</v>
      </c>
      <c r="H40" s="162" t="s">
        <v>1627</v>
      </c>
      <c r="I40" s="162" t="s">
        <v>1695</v>
      </c>
      <c r="J40" s="162"/>
      <c r="K40" s="162"/>
      <c r="L40" s="162"/>
      <c r="M40" s="162"/>
      <c r="N40" s="162"/>
      <c r="O40" s="162"/>
      <c r="P40" s="162"/>
      <c r="Q40" s="162"/>
      <c r="R40" s="162"/>
      <c r="S40" s="162"/>
      <c r="T40" s="162"/>
      <c r="U40" s="162"/>
      <c r="V40" s="162"/>
      <c r="W40" s="162"/>
      <c r="X40" s="162"/>
      <c r="Y40" s="162"/>
      <c r="Z40" s="162"/>
    </row>
    <row r="41" customFormat="false" ht="15.75" hidden="false" customHeight="true" outlineLevel="0" collapsed="false">
      <c r="A41" s="162"/>
      <c r="B41" s="162" t="s">
        <v>204</v>
      </c>
      <c r="C41" s="162" t="s">
        <v>201</v>
      </c>
      <c r="D41" s="162"/>
      <c r="E41" s="234" t="s">
        <v>1702</v>
      </c>
      <c r="F41" s="162" t="s">
        <v>1631</v>
      </c>
      <c r="G41" s="162" t="s">
        <v>1677</v>
      </c>
      <c r="H41" s="162" t="s">
        <v>1427</v>
      </c>
      <c r="I41" s="162" t="s">
        <v>1703</v>
      </c>
      <c r="J41" s="162"/>
      <c r="K41" s="162"/>
      <c r="L41" s="162"/>
      <c r="M41" s="162"/>
      <c r="N41" s="162"/>
      <c r="O41" s="162"/>
      <c r="P41" s="162"/>
      <c r="Q41" s="162"/>
      <c r="R41" s="162"/>
      <c r="S41" s="162"/>
      <c r="T41" s="162"/>
      <c r="U41" s="162"/>
      <c r="V41" s="162"/>
      <c r="W41" s="162"/>
      <c r="X41" s="162"/>
      <c r="Y41" s="162"/>
      <c r="Z41" s="162"/>
    </row>
    <row r="42" customFormat="false" ht="15.75" hidden="false" customHeight="true" outlineLevel="0" collapsed="false">
      <c r="A42" s="162"/>
      <c r="B42" s="162" t="s">
        <v>210</v>
      </c>
      <c r="C42" s="162" t="s">
        <v>203</v>
      </c>
      <c r="D42" s="162"/>
      <c r="E42" s="234" t="s">
        <v>1704</v>
      </c>
      <c r="F42" s="162" t="s">
        <v>1631</v>
      </c>
      <c r="G42" s="162" t="s">
        <v>1626</v>
      </c>
      <c r="H42" s="162" t="s">
        <v>1627</v>
      </c>
      <c r="I42" s="162" t="s">
        <v>1678</v>
      </c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2"/>
      <c r="U42" s="162"/>
      <c r="V42" s="162"/>
      <c r="W42" s="162"/>
      <c r="X42" s="162"/>
      <c r="Y42" s="162"/>
      <c r="Z42" s="162"/>
    </row>
    <row r="43" customFormat="false" ht="15.75" hidden="false" customHeight="true" outlineLevel="0" collapsed="false">
      <c r="A43" s="162"/>
      <c r="B43" s="162" t="s">
        <v>214</v>
      </c>
      <c r="C43" s="162" t="s">
        <v>209</v>
      </c>
      <c r="D43" s="162"/>
      <c r="E43" s="234" t="s">
        <v>1705</v>
      </c>
      <c r="F43" s="162" t="s">
        <v>1631</v>
      </c>
      <c r="G43" s="162" t="s">
        <v>1626</v>
      </c>
      <c r="H43" s="162" t="s">
        <v>1427</v>
      </c>
      <c r="I43" s="162" t="s">
        <v>1706</v>
      </c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2"/>
      <c r="U43" s="162"/>
      <c r="V43" s="162"/>
      <c r="W43" s="162"/>
      <c r="X43" s="162"/>
      <c r="Y43" s="162"/>
      <c r="Z43" s="162"/>
    </row>
    <row r="44" customFormat="false" ht="15.75" hidden="false" customHeight="true" outlineLevel="0" collapsed="false">
      <c r="A44" s="162"/>
      <c r="B44" s="162" t="s">
        <v>1310</v>
      </c>
      <c r="C44" s="162" t="s">
        <v>213</v>
      </c>
      <c r="D44" s="162"/>
      <c r="E44" s="236" t="n">
        <v>24227</v>
      </c>
      <c r="F44" s="162" t="s">
        <v>1631</v>
      </c>
      <c r="G44" s="162" t="s">
        <v>1656</v>
      </c>
      <c r="H44" s="162" t="s">
        <v>1627</v>
      </c>
      <c r="I44" s="162" t="s">
        <v>1651</v>
      </c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2"/>
      <c r="U44" s="162"/>
      <c r="V44" s="162"/>
      <c r="W44" s="162"/>
      <c r="X44" s="162"/>
      <c r="Y44" s="162"/>
      <c r="Z44" s="162"/>
    </row>
    <row r="45" customFormat="false" ht="15.75" hidden="false" customHeight="true" outlineLevel="0" collapsed="false">
      <c r="A45" s="162"/>
      <c r="B45" s="162" t="s">
        <v>222</v>
      </c>
      <c r="C45" s="162" t="s">
        <v>1313</v>
      </c>
      <c r="D45" s="162"/>
      <c r="E45" s="234" t="s">
        <v>1707</v>
      </c>
      <c r="F45" s="162" t="s">
        <v>1655</v>
      </c>
      <c r="G45" s="162" t="s">
        <v>1677</v>
      </c>
      <c r="H45" s="162" t="s">
        <v>1427</v>
      </c>
      <c r="I45" s="162" t="s">
        <v>1708</v>
      </c>
      <c r="J45" s="162" t="s">
        <v>1709</v>
      </c>
      <c r="K45" s="162"/>
      <c r="L45" s="162"/>
      <c r="M45" s="162"/>
      <c r="N45" s="162"/>
      <c r="O45" s="162"/>
      <c r="P45" s="162"/>
      <c r="Q45" s="162"/>
      <c r="R45" s="162"/>
      <c r="S45" s="162"/>
      <c r="T45" s="162"/>
      <c r="U45" s="162"/>
      <c r="V45" s="162"/>
      <c r="W45" s="162"/>
      <c r="X45" s="162"/>
      <c r="Y45" s="162"/>
      <c r="Z45" s="162"/>
    </row>
    <row r="46" customFormat="false" ht="15.75" hidden="false" customHeight="true" outlineLevel="0" collapsed="false">
      <c r="A46" s="162"/>
      <c r="B46" s="162" t="s">
        <v>228</v>
      </c>
      <c r="C46" s="162" t="s">
        <v>220</v>
      </c>
      <c r="D46" s="162"/>
      <c r="E46" s="234" t="s">
        <v>1710</v>
      </c>
      <c r="F46" s="162" t="s">
        <v>1655</v>
      </c>
      <c r="G46" s="162" t="s">
        <v>1626</v>
      </c>
      <c r="H46" s="162" t="s">
        <v>1646</v>
      </c>
      <c r="I46" s="162" t="s">
        <v>1711</v>
      </c>
      <c r="J46" s="162" t="s">
        <v>1712</v>
      </c>
      <c r="K46" s="162"/>
      <c r="L46" s="162"/>
      <c r="M46" s="162"/>
      <c r="N46" s="162"/>
      <c r="O46" s="162"/>
      <c r="P46" s="162"/>
      <c r="Q46" s="162"/>
      <c r="R46" s="162"/>
      <c r="S46" s="162"/>
      <c r="T46" s="162"/>
      <c r="U46" s="162"/>
      <c r="V46" s="162"/>
      <c r="W46" s="162"/>
      <c r="X46" s="162"/>
      <c r="Y46" s="162"/>
      <c r="Z46" s="162"/>
    </row>
    <row r="47" customFormat="false" ht="15.75" hidden="false" customHeight="true" outlineLevel="0" collapsed="false">
      <c r="A47" s="162"/>
      <c r="B47" s="162" t="s">
        <v>235</v>
      </c>
      <c r="C47" s="162" t="s">
        <v>226</v>
      </c>
      <c r="D47" s="162"/>
      <c r="E47" s="234" t="s">
        <v>1713</v>
      </c>
      <c r="F47" s="162" t="s">
        <v>1655</v>
      </c>
      <c r="G47" s="162" t="s">
        <v>1626</v>
      </c>
      <c r="H47" s="162" t="s">
        <v>1427</v>
      </c>
      <c r="I47" s="162" t="s">
        <v>1714</v>
      </c>
      <c r="J47" s="162" t="s">
        <v>1715</v>
      </c>
      <c r="K47" s="162"/>
      <c r="L47" s="162"/>
      <c r="M47" s="162"/>
      <c r="N47" s="162"/>
      <c r="O47" s="162"/>
      <c r="P47" s="162"/>
      <c r="Q47" s="162"/>
      <c r="R47" s="162"/>
      <c r="S47" s="162"/>
      <c r="T47" s="162"/>
      <c r="U47" s="162"/>
      <c r="V47" s="162"/>
      <c r="W47" s="162"/>
      <c r="X47" s="162"/>
      <c r="Y47" s="162"/>
      <c r="Z47" s="162"/>
    </row>
    <row r="48" customFormat="false" ht="15.75" hidden="false" customHeight="true" outlineLevel="0" collapsed="false">
      <c r="A48" s="162"/>
      <c r="B48" s="162" t="s">
        <v>240</v>
      </c>
      <c r="C48" s="162" t="s">
        <v>233</v>
      </c>
      <c r="D48" s="162"/>
      <c r="E48" s="234" t="s">
        <v>1716</v>
      </c>
      <c r="F48" s="162" t="s">
        <v>1631</v>
      </c>
      <c r="G48" s="162" t="s">
        <v>1626</v>
      </c>
      <c r="H48" s="162" t="s">
        <v>1427</v>
      </c>
      <c r="I48" s="162" t="s">
        <v>1717</v>
      </c>
      <c r="J48" s="162"/>
      <c r="K48" s="162"/>
      <c r="L48" s="162"/>
      <c r="M48" s="162"/>
      <c r="N48" s="162"/>
      <c r="O48" s="162"/>
      <c r="P48" s="162"/>
      <c r="Q48" s="162"/>
      <c r="R48" s="162"/>
      <c r="S48" s="162"/>
      <c r="T48" s="162"/>
      <c r="U48" s="162"/>
      <c r="V48" s="162"/>
      <c r="W48" s="162"/>
      <c r="X48" s="162"/>
      <c r="Y48" s="162"/>
      <c r="Z48" s="162"/>
    </row>
    <row r="49" customFormat="false" ht="15.75" hidden="false" customHeight="true" outlineLevel="0" collapsed="false">
      <c r="A49" s="162"/>
      <c r="B49" s="162" t="s">
        <v>242</v>
      </c>
      <c r="C49" s="162" t="s">
        <v>239</v>
      </c>
      <c r="D49" s="162"/>
      <c r="E49" s="234" t="s">
        <v>1718</v>
      </c>
      <c r="F49" s="162" t="s">
        <v>1655</v>
      </c>
      <c r="G49" s="162" t="s">
        <v>1677</v>
      </c>
      <c r="H49" s="162" t="s">
        <v>1627</v>
      </c>
      <c r="I49" s="162" t="s">
        <v>1695</v>
      </c>
      <c r="J49" s="162" t="s">
        <v>1709</v>
      </c>
      <c r="K49" s="162"/>
      <c r="L49" s="162"/>
      <c r="M49" s="162"/>
      <c r="N49" s="162"/>
      <c r="O49" s="162"/>
      <c r="P49" s="162"/>
      <c r="Q49" s="162"/>
      <c r="R49" s="162"/>
      <c r="S49" s="162"/>
      <c r="T49" s="162"/>
      <c r="U49" s="162"/>
      <c r="V49" s="162"/>
      <c r="W49" s="162"/>
      <c r="X49" s="162"/>
      <c r="Y49" s="162"/>
      <c r="Z49" s="162"/>
    </row>
    <row r="50" customFormat="false" ht="15.75" hidden="false" customHeight="true" outlineLevel="0" collapsed="false">
      <c r="A50" s="162"/>
      <c r="B50" s="162" t="s">
        <v>244</v>
      </c>
      <c r="C50" s="162" t="s">
        <v>241</v>
      </c>
      <c r="D50" s="162"/>
      <c r="E50" s="234" t="s">
        <v>1719</v>
      </c>
      <c r="F50" s="162" t="s">
        <v>1631</v>
      </c>
      <c r="G50" s="162" t="s">
        <v>1626</v>
      </c>
      <c r="H50" s="162" t="s">
        <v>1427</v>
      </c>
      <c r="I50" s="162" t="s">
        <v>1720</v>
      </c>
      <c r="J50" s="162"/>
      <c r="K50" s="162"/>
      <c r="L50" s="162"/>
      <c r="M50" s="162"/>
      <c r="N50" s="162"/>
      <c r="O50" s="162"/>
      <c r="P50" s="162"/>
      <c r="Q50" s="162"/>
      <c r="R50" s="162"/>
      <c r="S50" s="162"/>
      <c r="T50" s="162"/>
      <c r="U50" s="162"/>
      <c r="V50" s="162"/>
      <c r="W50" s="162"/>
      <c r="X50" s="162"/>
      <c r="Y50" s="162"/>
      <c r="Z50" s="162"/>
    </row>
    <row r="51" customFormat="false" ht="15.75" hidden="false" customHeight="true" outlineLevel="0" collapsed="false">
      <c r="A51" s="162"/>
      <c r="B51" s="162" t="s">
        <v>247</v>
      </c>
      <c r="C51" s="162" t="s">
        <v>243</v>
      </c>
      <c r="D51" s="162"/>
      <c r="E51" s="234" t="s">
        <v>1721</v>
      </c>
      <c r="F51" s="162" t="s">
        <v>1655</v>
      </c>
      <c r="G51" s="162" t="s">
        <v>1626</v>
      </c>
      <c r="H51" s="162" t="s">
        <v>1427</v>
      </c>
      <c r="I51" s="162" t="s">
        <v>1714</v>
      </c>
      <c r="J51" s="162" t="s">
        <v>1715</v>
      </c>
      <c r="K51" s="162"/>
      <c r="L51" s="162"/>
      <c r="M51" s="162"/>
      <c r="N51" s="162"/>
      <c r="O51" s="162"/>
      <c r="P51" s="162"/>
      <c r="Q51" s="162"/>
      <c r="R51" s="162"/>
      <c r="S51" s="162"/>
      <c r="T51" s="162"/>
      <c r="U51" s="162"/>
      <c r="V51" s="162"/>
      <c r="W51" s="162"/>
      <c r="X51" s="162"/>
      <c r="Y51" s="162"/>
      <c r="Z51" s="162"/>
    </row>
    <row r="52" customFormat="false" ht="15.75" hidden="false" customHeight="true" outlineLevel="0" collapsed="false">
      <c r="A52" s="162"/>
      <c r="B52" s="162" t="s">
        <v>250</v>
      </c>
      <c r="C52" s="162" t="s">
        <v>246</v>
      </c>
      <c r="D52" s="162"/>
      <c r="E52" s="234" t="s">
        <v>1722</v>
      </c>
      <c r="F52" s="162" t="s">
        <v>1631</v>
      </c>
      <c r="G52" s="162" t="s">
        <v>1677</v>
      </c>
      <c r="H52" s="162" t="s">
        <v>1427</v>
      </c>
      <c r="I52" s="162" t="s">
        <v>1723</v>
      </c>
      <c r="J52" s="162"/>
      <c r="K52" s="162"/>
      <c r="L52" s="162"/>
      <c r="M52" s="162"/>
      <c r="N52" s="162"/>
      <c r="O52" s="162"/>
      <c r="P52" s="162"/>
      <c r="Q52" s="162"/>
      <c r="R52" s="162"/>
      <c r="S52" s="162"/>
      <c r="T52" s="162"/>
      <c r="U52" s="162"/>
      <c r="V52" s="162"/>
      <c r="W52" s="162"/>
      <c r="X52" s="162"/>
      <c r="Y52" s="162"/>
      <c r="Z52" s="162"/>
    </row>
    <row r="53" customFormat="false" ht="15.75" hidden="false" customHeight="true" outlineLevel="0" collapsed="false">
      <c r="A53" s="162"/>
      <c r="B53" s="162" t="s">
        <v>254</v>
      </c>
      <c r="C53" s="162" t="s">
        <v>249</v>
      </c>
      <c r="D53" s="162"/>
      <c r="E53" s="234" t="s">
        <v>1724</v>
      </c>
      <c r="F53" s="162" t="s">
        <v>1655</v>
      </c>
      <c r="G53" s="162" t="s">
        <v>1626</v>
      </c>
      <c r="H53" s="162" t="s">
        <v>1427</v>
      </c>
      <c r="I53" s="162" t="s">
        <v>1714</v>
      </c>
      <c r="J53" s="162" t="s">
        <v>1715</v>
      </c>
      <c r="K53" s="162"/>
      <c r="L53" s="162"/>
      <c r="M53" s="162"/>
      <c r="N53" s="162"/>
      <c r="O53" s="162"/>
      <c r="P53" s="162"/>
      <c r="Q53" s="162"/>
      <c r="R53" s="162"/>
      <c r="S53" s="162"/>
      <c r="T53" s="162"/>
      <c r="U53" s="162"/>
      <c r="V53" s="162"/>
      <c r="W53" s="162"/>
      <c r="X53" s="162"/>
      <c r="Y53" s="162"/>
      <c r="Z53" s="162"/>
    </row>
    <row r="54" customFormat="false" ht="15.75" hidden="false" customHeight="true" outlineLevel="0" collapsed="false">
      <c r="A54" s="162"/>
      <c r="B54" s="162" t="s">
        <v>257</v>
      </c>
      <c r="C54" s="162" t="s">
        <v>253</v>
      </c>
      <c r="D54" s="162"/>
      <c r="E54" s="234" t="s">
        <v>1725</v>
      </c>
      <c r="F54" s="162" t="s">
        <v>1655</v>
      </c>
      <c r="G54" s="162" t="s">
        <v>1677</v>
      </c>
      <c r="H54" s="162" t="s">
        <v>1427</v>
      </c>
      <c r="I54" s="162" t="s">
        <v>1726</v>
      </c>
      <c r="J54" s="162" t="s">
        <v>1727</v>
      </c>
      <c r="K54" s="162"/>
      <c r="L54" s="162"/>
      <c r="M54" s="162"/>
      <c r="N54" s="162"/>
      <c r="O54" s="162"/>
      <c r="P54" s="162"/>
      <c r="Q54" s="162"/>
      <c r="R54" s="162"/>
      <c r="S54" s="162"/>
      <c r="T54" s="162"/>
      <c r="U54" s="162"/>
      <c r="V54" s="162"/>
      <c r="W54" s="162"/>
      <c r="X54" s="162"/>
      <c r="Y54" s="162"/>
      <c r="Z54" s="162"/>
    </row>
    <row r="55" customFormat="false" ht="15.75" hidden="false" customHeight="true" outlineLevel="0" collapsed="false">
      <c r="A55" s="162"/>
      <c r="B55" s="162" t="s">
        <v>260</v>
      </c>
      <c r="C55" s="162" t="s">
        <v>256</v>
      </c>
      <c r="D55" s="162"/>
      <c r="E55" s="234" t="s">
        <v>1728</v>
      </c>
      <c r="F55" s="162" t="s">
        <v>1655</v>
      </c>
      <c r="G55" s="162" t="s">
        <v>1626</v>
      </c>
      <c r="H55" s="162" t="s">
        <v>1427</v>
      </c>
      <c r="I55" s="162" t="s">
        <v>1729</v>
      </c>
      <c r="J55" s="162" t="s">
        <v>1715</v>
      </c>
      <c r="K55" s="162"/>
      <c r="L55" s="162"/>
      <c r="M55" s="162"/>
      <c r="N55" s="162"/>
      <c r="O55" s="162"/>
      <c r="P55" s="162"/>
      <c r="Q55" s="162"/>
      <c r="R55" s="162"/>
      <c r="S55" s="162"/>
      <c r="T55" s="162"/>
      <c r="U55" s="162"/>
      <c r="V55" s="162"/>
      <c r="W55" s="162"/>
      <c r="X55" s="162"/>
      <c r="Y55" s="162"/>
      <c r="Z55" s="162"/>
    </row>
    <row r="56" customFormat="false" ht="15.75" hidden="false" customHeight="true" outlineLevel="0" collapsed="false">
      <c r="A56" s="162"/>
      <c r="B56" s="162" t="s">
        <v>267</v>
      </c>
      <c r="C56" s="162" t="s">
        <v>259</v>
      </c>
      <c r="D56" s="162"/>
      <c r="E56" s="234" t="s">
        <v>1730</v>
      </c>
      <c r="F56" s="162" t="s">
        <v>1655</v>
      </c>
      <c r="G56" s="162" t="s">
        <v>1626</v>
      </c>
      <c r="H56" s="162" t="s">
        <v>1427</v>
      </c>
      <c r="I56" s="162" t="s">
        <v>1731</v>
      </c>
      <c r="J56" s="162" t="s">
        <v>1732</v>
      </c>
      <c r="K56" s="162"/>
      <c r="L56" s="162"/>
      <c r="M56" s="162"/>
      <c r="N56" s="162"/>
      <c r="O56" s="162"/>
      <c r="P56" s="162"/>
      <c r="Q56" s="162"/>
      <c r="R56" s="162"/>
      <c r="S56" s="162"/>
      <c r="T56" s="162"/>
      <c r="U56" s="162"/>
      <c r="V56" s="162"/>
      <c r="W56" s="162"/>
      <c r="X56" s="162"/>
      <c r="Y56" s="162"/>
      <c r="Z56" s="162"/>
    </row>
    <row r="57" customFormat="false" ht="15.75" hidden="false" customHeight="true" outlineLevel="0" collapsed="false">
      <c r="A57" s="162"/>
      <c r="B57" s="162" t="s">
        <v>263</v>
      </c>
      <c r="C57" s="162" t="s">
        <v>266</v>
      </c>
      <c r="D57" s="162"/>
      <c r="E57" s="234" t="s">
        <v>1733</v>
      </c>
      <c r="F57" s="162" t="s">
        <v>1655</v>
      </c>
      <c r="G57" s="162" t="s">
        <v>1677</v>
      </c>
      <c r="H57" s="162" t="s">
        <v>1627</v>
      </c>
      <c r="I57" s="162" t="s">
        <v>1695</v>
      </c>
      <c r="J57" s="162" t="s">
        <v>1709</v>
      </c>
      <c r="K57" s="162"/>
      <c r="L57" s="162"/>
      <c r="M57" s="162"/>
      <c r="N57" s="162"/>
      <c r="O57" s="162"/>
      <c r="P57" s="162"/>
      <c r="Q57" s="162"/>
      <c r="R57" s="162"/>
      <c r="S57" s="162"/>
      <c r="T57" s="162"/>
      <c r="U57" s="162"/>
      <c r="V57" s="162"/>
      <c r="W57" s="162"/>
      <c r="X57" s="162"/>
      <c r="Y57" s="162"/>
      <c r="Z57" s="162"/>
    </row>
    <row r="58" customFormat="false" ht="15.75" hidden="false" customHeight="true" outlineLevel="0" collapsed="false">
      <c r="A58" s="162"/>
      <c r="B58" s="162" t="s">
        <v>270</v>
      </c>
      <c r="C58" s="162" t="s">
        <v>262</v>
      </c>
      <c r="D58" s="162"/>
      <c r="E58" s="234" t="s">
        <v>1734</v>
      </c>
      <c r="F58" s="162" t="s">
        <v>1655</v>
      </c>
      <c r="G58" s="162" t="s">
        <v>1626</v>
      </c>
      <c r="H58" s="162" t="s">
        <v>1427</v>
      </c>
      <c r="I58" s="162" t="s">
        <v>1735</v>
      </c>
      <c r="J58" s="162" t="s">
        <v>1715</v>
      </c>
      <c r="K58" s="162"/>
      <c r="L58" s="162"/>
      <c r="M58" s="162"/>
      <c r="N58" s="162"/>
      <c r="O58" s="162"/>
      <c r="P58" s="162"/>
      <c r="Q58" s="162"/>
      <c r="R58" s="162"/>
      <c r="S58" s="162"/>
      <c r="T58" s="162"/>
      <c r="U58" s="162"/>
      <c r="V58" s="162"/>
      <c r="W58" s="162"/>
      <c r="X58" s="162"/>
      <c r="Y58" s="162"/>
      <c r="Z58" s="162"/>
    </row>
    <row r="59" customFormat="false" ht="15.75" hidden="false" customHeight="true" outlineLevel="0" collapsed="false">
      <c r="A59" s="162"/>
      <c r="B59" s="162" t="s">
        <v>273</v>
      </c>
      <c r="C59" s="162" t="s">
        <v>269</v>
      </c>
      <c r="D59" s="162"/>
      <c r="E59" s="234" t="s">
        <v>1736</v>
      </c>
      <c r="F59" s="162" t="s">
        <v>1655</v>
      </c>
      <c r="G59" s="162" t="s">
        <v>1677</v>
      </c>
      <c r="H59" s="162" t="s">
        <v>1427</v>
      </c>
      <c r="I59" s="162" t="s">
        <v>1726</v>
      </c>
      <c r="J59" s="162" t="s">
        <v>1709</v>
      </c>
      <c r="K59" s="162"/>
      <c r="L59" s="162"/>
      <c r="M59" s="162"/>
      <c r="N59" s="162"/>
      <c r="O59" s="162"/>
      <c r="P59" s="162"/>
      <c r="Q59" s="162"/>
      <c r="R59" s="162"/>
      <c r="S59" s="162"/>
      <c r="T59" s="162"/>
      <c r="U59" s="162"/>
      <c r="V59" s="162"/>
      <c r="W59" s="162"/>
      <c r="X59" s="162"/>
      <c r="Y59" s="162"/>
      <c r="Z59" s="162"/>
    </row>
    <row r="60" customFormat="false" ht="15.75" hidden="false" customHeight="true" outlineLevel="0" collapsed="false">
      <c r="A60" s="162"/>
      <c r="B60" s="162" t="s">
        <v>1330</v>
      </c>
      <c r="C60" s="162" t="s">
        <v>272</v>
      </c>
      <c r="D60" s="162"/>
      <c r="E60" s="234" t="s">
        <v>1737</v>
      </c>
      <c r="F60" s="162" t="s">
        <v>1631</v>
      </c>
      <c r="G60" s="162"/>
      <c r="H60" s="162" t="s">
        <v>1627</v>
      </c>
      <c r="I60" s="162" t="s">
        <v>1738</v>
      </c>
      <c r="J60" s="162" t="s">
        <v>1739</v>
      </c>
      <c r="K60" s="162"/>
      <c r="L60" s="162"/>
      <c r="M60" s="162"/>
      <c r="N60" s="162"/>
      <c r="O60" s="162"/>
      <c r="P60" s="162"/>
      <c r="Q60" s="162"/>
      <c r="R60" s="162"/>
      <c r="S60" s="162"/>
      <c r="T60" s="162"/>
      <c r="U60" s="162"/>
      <c r="V60" s="162"/>
      <c r="W60" s="162"/>
      <c r="X60" s="162"/>
      <c r="Y60" s="162"/>
      <c r="Z60" s="162"/>
    </row>
    <row r="61" customFormat="false" ht="15.75" hidden="false" customHeight="true" outlineLevel="0" collapsed="false">
      <c r="A61" s="162"/>
      <c r="B61" s="162" t="s">
        <v>275</v>
      </c>
      <c r="C61" s="162" t="s">
        <v>1332</v>
      </c>
      <c r="D61" s="162"/>
      <c r="E61" s="234" t="s">
        <v>1740</v>
      </c>
      <c r="F61" s="162" t="s">
        <v>1655</v>
      </c>
      <c r="G61" s="162" t="s">
        <v>1677</v>
      </c>
      <c r="H61" s="162" t="s">
        <v>1427</v>
      </c>
      <c r="I61" s="162" t="s">
        <v>1726</v>
      </c>
      <c r="J61" s="162" t="s">
        <v>1709</v>
      </c>
      <c r="K61" s="162"/>
      <c r="L61" s="162"/>
      <c r="M61" s="162"/>
      <c r="N61" s="162"/>
      <c r="O61" s="162"/>
      <c r="P61" s="162"/>
      <c r="Q61" s="162"/>
      <c r="R61" s="162"/>
      <c r="S61" s="162"/>
      <c r="T61" s="162"/>
      <c r="U61" s="162"/>
      <c r="V61" s="162"/>
      <c r="W61" s="162"/>
      <c r="X61" s="162"/>
      <c r="Y61" s="162"/>
      <c r="Z61" s="162"/>
    </row>
    <row r="62" customFormat="false" ht="15.75" hidden="false" customHeight="true" outlineLevel="0" collapsed="false">
      <c r="A62" s="162"/>
      <c r="B62" s="162" t="s">
        <v>1334</v>
      </c>
      <c r="C62" s="162" t="s">
        <v>274</v>
      </c>
      <c r="D62" s="162"/>
      <c r="E62" s="234" t="s">
        <v>1741</v>
      </c>
      <c r="F62" s="162" t="s">
        <v>1631</v>
      </c>
      <c r="G62" s="162"/>
      <c r="H62" s="162" t="s">
        <v>1627</v>
      </c>
      <c r="I62" s="162" t="s">
        <v>1738</v>
      </c>
      <c r="J62" s="162" t="s">
        <v>1739</v>
      </c>
      <c r="K62" s="162"/>
      <c r="L62" s="162"/>
      <c r="M62" s="162"/>
      <c r="N62" s="162"/>
      <c r="O62" s="162"/>
      <c r="P62" s="162"/>
      <c r="Q62" s="162"/>
      <c r="R62" s="162"/>
      <c r="S62" s="162"/>
      <c r="T62" s="162"/>
      <c r="U62" s="162"/>
      <c r="V62" s="162"/>
      <c r="W62" s="162"/>
      <c r="X62" s="162"/>
      <c r="Y62" s="162"/>
      <c r="Z62" s="162"/>
    </row>
    <row r="63" customFormat="false" ht="15.75" hidden="false" customHeight="true" outlineLevel="0" collapsed="false">
      <c r="A63" s="162"/>
      <c r="B63" s="162" t="s">
        <v>277</v>
      </c>
      <c r="C63" s="162" t="s">
        <v>1336</v>
      </c>
      <c r="D63" s="162"/>
      <c r="E63" s="234" t="s">
        <v>1742</v>
      </c>
      <c r="F63" s="162" t="s">
        <v>1655</v>
      </c>
      <c r="G63" s="162" t="s">
        <v>1677</v>
      </c>
      <c r="H63" s="162" t="s">
        <v>1427</v>
      </c>
      <c r="I63" s="162" t="s">
        <v>1743</v>
      </c>
      <c r="J63" s="162" t="s">
        <v>1709</v>
      </c>
      <c r="K63" s="162"/>
      <c r="L63" s="162"/>
      <c r="M63" s="162"/>
      <c r="N63" s="162"/>
      <c r="O63" s="162"/>
      <c r="P63" s="162"/>
      <c r="Q63" s="162"/>
      <c r="R63" s="162"/>
      <c r="S63" s="162"/>
      <c r="T63" s="162"/>
      <c r="U63" s="162"/>
      <c r="V63" s="162"/>
      <c r="W63" s="162"/>
      <c r="X63" s="162"/>
      <c r="Y63" s="162"/>
      <c r="Z63" s="162"/>
    </row>
    <row r="64" customFormat="false" ht="15.75" hidden="false" customHeight="true" outlineLevel="0" collapsed="false">
      <c r="A64" s="162"/>
      <c r="B64" s="162" t="s">
        <v>1337</v>
      </c>
      <c r="C64" s="162" t="s">
        <v>276</v>
      </c>
      <c r="D64" s="162"/>
      <c r="E64" s="234" t="s">
        <v>1744</v>
      </c>
      <c r="F64" s="162" t="s">
        <v>1631</v>
      </c>
      <c r="G64" s="162" t="s">
        <v>1656</v>
      </c>
      <c r="H64" s="162" t="s">
        <v>1627</v>
      </c>
      <c r="I64" s="162" t="s">
        <v>1651</v>
      </c>
      <c r="J64" s="162"/>
      <c r="K64" s="162"/>
      <c r="L64" s="162"/>
      <c r="M64" s="162"/>
      <c r="N64" s="162"/>
      <c r="O64" s="162"/>
      <c r="P64" s="162"/>
      <c r="Q64" s="162"/>
      <c r="R64" s="162"/>
      <c r="S64" s="162"/>
      <c r="T64" s="162"/>
      <c r="U64" s="162"/>
      <c r="V64" s="162"/>
      <c r="W64" s="162"/>
      <c r="X64" s="162"/>
      <c r="Y64" s="162"/>
      <c r="Z64" s="162"/>
    </row>
    <row r="65" customFormat="false" ht="15.75" hidden="false" customHeight="true" outlineLevel="0" collapsed="false">
      <c r="A65" s="162"/>
      <c r="B65" s="162" t="s">
        <v>1339</v>
      </c>
      <c r="C65" s="162" t="s">
        <v>1340</v>
      </c>
      <c r="D65" s="162"/>
      <c r="E65" s="234" t="s">
        <v>1745</v>
      </c>
      <c r="F65" s="162" t="s">
        <v>1631</v>
      </c>
      <c r="G65" s="162"/>
      <c r="H65" s="162"/>
      <c r="I65" s="162" t="s">
        <v>1746</v>
      </c>
      <c r="J65" s="162" t="s">
        <v>1739</v>
      </c>
      <c r="K65" s="162"/>
      <c r="L65" s="162"/>
      <c r="M65" s="162"/>
      <c r="N65" s="162"/>
      <c r="O65" s="162"/>
      <c r="P65" s="162"/>
      <c r="Q65" s="162"/>
      <c r="R65" s="162"/>
      <c r="S65" s="162"/>
      <c r="T65" s="162"/>
      <c r="U65" s="162"/>
      <c r="V65" s="162"/>
      <c r="W65" s="162"/>
      <c r="X65" s="162"/>
      <c r="Y65" s="162"/>
      <c r="Z65" s="162"/>
    </row>
    <row r="66" customFormat="false" ht="15.75" hidden="false" customHeight="true" outlineLevel="0" collapsed="false">
      <c r="A66" s="162"/>
      <c r="B66" s="162" t="s">
        <v>280</v>
      </c>
      <c r="C66" s="162" t="s">
        <v>1115</v>
      </c>
      <c r="D66" s="162"/>
      <c r="E66" s="234" t="s">
        <v>1747</v>
      </c>
      <c r="F66" s="162" t="s">
        <v>1631</v>
      </c>
      <c r="G66" s="162" t="s">
        <v>1626</v>
      </c>
      <c r="H66" s="162" t="s">
        <v>1427</v>
      </c>
      <c r="I66" s="162" t="s">
        <v>1748</v>
      </c>
      <c r="J66" s="162"/>
      <c r="K66" s="162"/>
      <c r="L66" s="162"/>
      <c r="M66" s="162"/>
      <c r="N66" s="162"/>
      <c r="O66" s="162"/>
      <c r="P66" s="162"/>
      <c r="Q66" s="162"/>
      <c r="R66" s="162"/>
      <c r="S66" s="162"/>
      <c r="T66" s="162"/>
      <c r="U66" s="162"/>
      <c r="V66" s="162"/>
      <c r="W66" s="162"/>
      <c r="X66" s="162"/>
      <c r="Y66" s="162"/>
      <c r="Z66" s="162"/>
    </row>
    <row r="67" customFormat="false" ht="15.75" hidden="false" customHeight="true" outlineLevel="0" collapsed="false">
      <c r="A67" s="162"/>
      <c r="B67" s="162" t="s">
        <v>1341</v>
      </c>
      <c r="C67" s="162" t="s">
        <v>279</v>
      </c>
      <c r="D67" s="162"/>
      <c r="E67" s="236" t="n">
        <v>24951</v>
      </c>
      <c r="F67" s="162" t="s">
        <v>1631</v>
      </c>
      <c r="G67" s="162" t="s">
        <v>1749</v>
      </c>
      <c r="H67" s="162" t="s">
        <v>1627</v>
      </c>
      <c r="I67" s="162" t="s">
        <v>1750</v>
      </c>
      <c r="J67" s="162" t="s">
        <v>1739</v>
      </c>
      <c r="K67" s="162"/>
      <c r="L67" s="162"/>
      <c r="M67" s="162"/>
      <c r="N67" s="162"/>
      <c r="O67" s="162"/>
      <c r="P67" s="162"/>
      <c r="Q67" s="162"/>
      <c r="R67" s="162"/>
      <c r="S67" s="162"/>
      <c r="T67" s="162"/>
      <c r="U67" s="162"/>
      <c r="V67" s="162"/>
      <c r="W67" s="162"/>
      <c r="X67" s="162"/>
      <c r="Y67" s="162"/>
      <c r="Z67" s="162"/>
    </row>
    <row r="68" customFormat="false" ht="15.75" hidden="false" customHeight="true" outlineLevel="0" collapsed="false">
      <c r="A68" s="162"/>
      <c r="B68" s="162" t="s">
        <v>286</v>
      </c>
      <c r="C68" s="162" t="s">
        <v>1343</v>
      </c>
      <c r="D68" s="162"/>
      <c r="E68" s="234" t="s">
        <v>1751</v>
      </c>
      <c r="F68" s="162" t="s">
        <v>1631</v>
      </c>
      <c r="G68" s="162" t="s">
        <v>1333</v>
      </c>
      <c r="H68" s="162" t="s">
        <v>1427</v>
      </c>
      <c r="I68" s="162" t="s">
        <v>1752</v>
      </c>
      <c r="J68" s="162" t="s">
        <v>1739</v>
      </c>
      <c r="K68" s="162"/>
      <c r="L68" s="162"/>
      <c r="M68" s="162"/>
      <c r="N68" s="162"/>
      <c r="O68" s="162"/>
      <c r="P68" s="162"/>
      <c r="Q68" s="162"/>
      <c r="R68" s="162"/>
      <c r="S68" s="162"/>
      <c r="T68" s="162"/>
      <c r="U68" s="162"/>
      <c r="V68" s="162"/>
      <c r="W68" s="162"/>
      <c r="X68" s="162"/>
      <c r="Y68" s="162"/>
      <c r="Z68" s="162"/>
    </row>
    <row r="69" customFormat="false" ht="15.75" hidden="false" customHeight="true" outlineLevel="0" collapsed="false">
      <c r="A69" s="162"/>
      <c r="B69" s="162" t="s">
        <v>291</v>
      </c>
      <c r="C69" s="162" t="s">
        <v>285</v>
      </c>
      <c r="D69" s="162"/>
      <c r="E69" s="234" t="s">
        <v>1753</v>
      </c>
      <c r="F69" s="162" t="s">
        <v>1631</v>
      </c>
      <c r="G69" s="162" t="s">
        <v>1333</v>
      </c>
      <c r="H69" s="162" t="s">
        <v>1427</v>
      </c>
      <c r="I69" s="162" t="s">
        <v>1754</v>
      </c>
      <c r="J69" s="162" t="s">
        <v>1739</v>
      </c>
      <c r="K69" s="162"/>
      <c r="L69" s="162"/>
      <c r="M69" s="162"/>
      <c r="N69" s="162"/>
      <c r="O69" s="162"/>
      <c r="P69" s="162"/>
      <c r="Q69" s="162"/>
      <c r="R69" s="162"/>
      <c r="S69" s="162"/>
      <c r="T69" s="162"/>
      <c r="U69" s="162"/>
      <c r="V69" s="162"/>
      <c r="W69" s="162"/>
      <c r="X69" s="162"/>
      <c r="Y69" s="162"/>
      <c r="Z69" s="162"/>
    </row>
    <row r="70" customFormat="false" ht="15.75" hidden="false" customHeight="true" outlineLevel="0" collapsed="false">
      <c r="A70" s="162"/>
      <c r="B70" s="162" t="s">
        <v>1346</v>
      </c>
      <c r="C70" s="162" t="s">
        <v>290</v>
      </c>
      <c r="D70" s="162"/>
      <c r="E70" s="234" t="s">
        <v>1755</v>
      </c>
      <c r="F70" s="162" t="s">
        <v>1631</v>
      </c>
      <c r="G70" s="162" t="s">
        <v>1333</v>
      </c>
      <c r="H70" s="162" t="s">
        <v>1627</v>
      </c>
      <c r="I70" s="162" t="s">
        <v>1756</v>
      </c>
      <c r="J70" s="162" t="s">
        <v>1739</v>
      </c>
      <c r="K70" s="162"/>
      <c r="L70" s="162"/>
      <c r="M70" s="162"/>
      <c r="N70" s="162"/>
      <c r="O70" s="162"/>
      <c r="P70" s="162"/>
      <c r="Q70" s="162"/>
      <c r="R70" s="162"/>
      <c r="S70" s="162"/>
      <c r="T70" s="162"/>
      <c r="U70" s="162"/>
      <c r="V70" s="162"/>
      <c r="W70" s="162"/>
      <c r="X70" s="162"/>
      <c r="Y70" s="162"/>
      <c r="Z70" s="162"/>
    </row>
    <row r="71" customFormat="false" ht="15.75" hidden="false" customHeight="true" outlineLevel="0" collapsed="false">
      <c r="A71" s="162"/>
      <c r="B71" s="162" t="s">
        <v>1351</v>
      </c>
      <c r="C71" s="162" t="s">
        <v>1352</v>
      </c>
      <c r="D71" s="162"/>
      <c r="E71" s="234" t="s">
        <v>1757</v>
      </c>
      <c r="F71" s="162" t="s">
        <v>1631</v>
      </c>
      <c r="G71" s="162" t="s">
        <v>1466</v>
      </c>
      <c r="H71" s="162" t="s">
        <v>1627</v>
      </c>
      <c r="I71" s="162" t="s">
        <v>1633</v>
      </c>
      <c r="J71" s="162"/>
      <c r="K71" s="162"/>
      <c r="L71" s="162"/>
      <c r="M71" s="162"/>
      <c r="N71" s="162"/>
      <c r="O71" s="162"/>
      <c r="P71" s="162"/>
      <c r="Q71" s="162"/>
      <c r="R71" s="162"/>
      <c r="S71" s="162"/>
      <c r="T71" s="162"/>
      <c r="U71" s="162"/>
      <c r="V71" s="162"/>
      <c r="W71" s="162"/>
      <c r="X71" s="162"/>
      <c r="Y71" s="162"/>
      <c r="Z71" s="162"/>
    </row>
    <row r="72" customFormat="false" ht="15.75" hidden="false" customHeight="true" outlineLevel="0" collapsed="false">
      <c r="A72" s="162"/>
      <c r="B72" s="162" t="s">
        <v>1353</v>
      </c>
      <c r="C72" s="162" t="s">
        <v>1354</v>
      </c>
      <c r="D72" s="162"/>
      <c r="E72" s="234" t="s">
        <v>1758</v>
      </c>
      <c r="F72" s="162" t="s">
        <v>1631</v>
      </c>
      <c r="G72" s="162" t="s">
        <v>1626</v>
      </c>
      <c r="H72" s="162" t="s">
        <v>1627</v>
      </c>
      <c r="I72" s="162" t="s">
        <v>1633</v>
      </c>
      <c r="J72" s="162" t="s">
        <v>1739</v>
      </c>
      <c r="K72" s="162"/>
      <c r="L72" s="162"/>
      <c r="M72" s="162"/>
      <c r="N72" s="162"/>
      <c r="O72" s="162"/>
      <c r="P72" s="162"/>
      <c r="Q72" s="162"/>
      <c r="R72" s="162"/>
      <c r="S72" s="162"/>
      <c r="T72" s="162"/>
      <c r="U72" s="162"/>
      <c r="V72" s="162"/>
      <c r="W72" s="162"/>
      <c r="X72" s="162"/>
      <c r="Y72" s="162"/>
      <c r="Z72" s="162"/>
    </row>
    <row r="73" customFormat="false" ht="15.75" hidden="false" customHeight="true" outlineLevel="0" collapsed="false">
      <c r="A73" s="162"/>
      <c r="B73" s="162" t="s">
        <v>1356</v>
      </c>
      <c r="C73" s="162" t="s">
        <v>1357</v>
      </c>
      <c r="D73" s="162"/>
      <c r="E73" s="236" t="n">
        <v>25308</v>
      </c>
      <c r="F73" s="162" t="s">
        <v>1631</v>
      </c>
      <c r="G73" s="162" t="s">
        <v>1759</v>
      </c>
      <c r="H73" s="162" t="s">
        <v>1627</v>
      </c>
      <c r="I73" s="162" t="s">
        <v>1750</v>
      </c>
      <c r="J73" s="162"/>
      <c r="K73" s="162"/>
      <c r="L73" s="162"/>
      <c r="M73" s="162"/>
      <c r="N73" s="162"/>
      <c r="O73" s="162"/>
      <c r="P73" s="162"/>
      <c r="Q73" s="162"/>
      <c r="R73" s="162"/>
      <c r="S73" s="162"/>
      <c r="T73" s="162"/>
      <c r="U73" s="162"/>
      <c r="V73" s="162"/>
      <c r="W73" s="162"/>
      <c r="X73" s="162"/>
      <c r="Y73" s="162"/>
      <c r="Z73" s="162"/>
    </row>
    <row r="74" customFormat="false" ht="15.75" hidden="false" customHeight="true" outlineLevel="0" collapsed="false">
      <c r="A74" s="162"/>
      <c r="B74" s="162" t="s">
        <v>1358</v>
      </c>
      <c r="C74" s="162" t="s">
        <v>1359</v>
      </c>
      <c r="D74" s="162"/>
      <c r="E74" s="234" t="s">
        <v>1760</v>
      </c>
      <c r="F74" s="162" t="s">
        <v>1631</v>
      </c>
      <c r="G74" s="162" t="s">
        <v>1761</v>
      </c>
      <c r="H74" s="162" t="s">
        <v>1627</v>
      </c>
      <c r="I74" s="162" t="s">
        <v>1750</v>
      </c>
      <c r="J74" s="162"/>
      <c r="K74" s="162"/>
      <c r="L74" s="162"/>
      <c r="M74" s="162"/>
      <c r="N74" s="162"/>
      <c r="O74" s="162"/>
      <c r="P74" s="162"/>
      <c r="Q74" s="162"/>
      <c r="R74" s="162"/>
      <c r="S74" s="162"/>
      <c r="T74" s="162"/>
      <c r="U74" s="162"/>
      <c r="V74" s="162"/>
      <c r="W74" s="162"/>
      <c r="X74" s="162"/>
      <c r="Y74" s="162"/>
      <c r="Z74" s="162"/>
    </row>
    <row r="75" customFormat="false" ht="15.75" hidden="false" customHeight="true" outlineLevel="0" collapsed="false">
      <c r="A75" s="162"/>
      <c r="B75" s="162" t="s">
        <v>1360</v>
      </c>
      <c r="C75" s="162" t="s">
        <v>1363</v>
      </c>
      <c r="D75" s="162"/>
      <c r="E75" s="234" t="s">
        <v>1762</v>
      </c>
      <c r="F75" s="162" t="s">
        <v>1631</v>
      </c>
      <c r="G75" s="162" t="s">
        <v>1626</v>
      </c>
      <c r="H75" s="162" t="s">
        <v>1627</v>
      </c>
      <c r="I75" s="162" t="s">
        <v>1750</v>
      </c>
      <c r="J75" s="162" t="s">
        <v>1739</v>
      </c>
      <c r="K75" s="162"/>
      <c r="L75" s="162"/>
      <c r="M75" s="162"/>
      <c r="N75" s="162"/>
      <c r="O75" s="162"/>
      <c r="P75" s="162"/>
      <c r="Q75" s="162"/>
      <c r="R75" s="162"/>
      <c r="S75" s="162"/>
      <c r="T75" s="162"/>
      <c r="U75" s="162"/>
      <c r="V75" s="162"/>
      <c r="W75" s="162"/>
      <c r="X75" s="162"/>
      <c r="Y75" s="162"/>
      <c r="Z75" s="162"/>
    </row>
    <row r="76" customFormat="false" ht="15.75" hidden="false" customHeight="true" outlineLevel="0" collapsed="false">
      <c r="A76" s="162"/>
      <c r="B76" s="162" t="s">
        <v>337</v>
      </c>
      <c r="C76" s="162" t="s">
        <v>1140</v>
      </c>
      <c r="D76" s="162"/>
      <c r="E76" s="234" t="s">
        <v>1763</v>
      </c>
      <c r="F76" s="162" t="s">
        <v>1631</v>
      </c>
      <c r="G76" s="162" t="s">
        <v>1759</v>
      </c>
      <c r="H76" s="162" t="s">
        <v>1764</v>
      </c>
      <c r="I76" s="162" t="s">
        <v>1765</v>
      </c>
      <c r="J76" s="162"/>
      <c r="K76" s="162"/>
      <c r="L76" s="162"/>
      <c r="M76" s="162"/>
      <c r="N76" s="162"/>
      <c r="O76" s="162"/>
      <c r="P76" s="162"/>
      <c r="Q76" s="162"/>
      <c r="R76" s="162"/>
      <c r="S76" s="162"/>
      <c r="T76" s="162"/>
      <c r="U76" s="162"/>
      <c r="V76" s="162"/>
      <c r="W76" s="162"/>
      <c r="X76" s="162"/>
      <c r="Y76" s="162"/>
      <c r="Z76" s="162"/>
    </row>
    <row r="77" customFormat="false" ht="15.75" hidden="false" customHeight="true" outlineLevel="0" collapsed="false">
      <c r="A77" s="162"/>
      <c r="B77" s="162" t="s">
        <v>355</v>
      </c>
      <c r="C77" s="162" t="s">
        <v>336</v>
      </c>
      <c r="D77" s="162"/>
      <c r="E77" s="234" t="s">
        <v>1766</v>
      </c>
      <c r="F77" s="162" t="s">
        <v>1631</v>
      </c>
      <c r="G77" s="162" t="s">
        <v>1333</v>
      </c>
      <c r="H77" s="162" t="s">
        <v>1427</v>
      </c>
      <c r="I77" s="162" t="s">
        <v>1767</v>
      </c>
      <c r="J77" s="162" t="s">
        <v>1739</v>
      </c>
      <c r="K77" s="162"/>
      <c r="L77" s="162"/>
      <c r="M77" s="162"/>
      <c r="N77" s="162"/>
      <c r="O77" s="162"/>
      <c r="P77" s="162"/>
      <c r="Q77" s="162"/>
      <c r="R77" s="162"/>
      <c r="S77" s="162"/>
      <c r="T77" s="162"/>
      <c r="U77" s="162"/>
      <c r="V77" s="162"/>
      <c r="W77" s="162"/>
      <c r="X77" s="162"/>
      <c r="Y77" s="162"/>
      <c r="Z77" s="162"/>
    </row>
    <row r="78" customFormat="false" ht="15.75" hidden="false" customHeight="true" outlineLevel="0" collapsed="false">
      <c r="A78" s="162"/>
      <c r="B78" s="162" t="s">
        <v>358</v>
      </c>
      <c r="C78" s="162" t="s">
        <v>354</v>
      </c>
      <c r="D78" s="162"/>
      <c r="E78" s="234" t="s">
        <v>1768</v>
      </c>
      <c r="F78" s="162" t="s">
        <v>1631</v>
      </c>
      <c r="G78" s="162" t="s">
        <v>1761</v>
      </c>
      <c r="H78" s="162" t="s">
        <v>1627</v>
      </c>
      <c r="I78" s="162" t="s">
        <v>1678</v>
      </c>
      <c r="J78" s="162"/>
      <c r="K78" s="162"/>
      <c r="L78" s="162"/>
      <c r="M78" s="162"/>
      <c r="N78" s="162"/>
      <c r="O78" s="162"/>
      <c r="P78" s="162"/>
      <c r="Q78" s="162"/>
      <c r="R78" s="162"/>
      <c r="S78" s="162"/>
      <c r="T78" s="162"/>
      <c r="U78" s="162"/>
      <c r="V78" s="162"/>
      <c r="W78" s="162"/>
      <c r="X78" s="162"/>
      <c r="Y78" s="162"/>
      <c r="Z78" s="162"/>
    </row>
    <row r="79" customFormat="false" ht="15.75" hidden="false" customHeight="true" outlineLevel="0" collapsed="false">
      <c r="A79" s="162"/>
      <c r="B79" s="162" t="s">
        <v>363</v>
      </c>
      <c r="C79" s="162" t="s">
        <v>357</v>
      </c>
      <c r="D79" s="162"/>
      <c r="E79" s="234" t="s">
        <v>1769</v>
      </c>
      <c r="F79" s="162" t="s">
        <v>1631</v>
      </c>
      <c r="G79" s="162" t="s">
        <v>1761</v>
      </c>
      <c r="H79" s="162" t="s">
        <v>1627</v>
      </c>
      <c r="I79" s="162" t="s">
        <v>1678</v>
      </c>
      <c r="J79" s="162"/>
      <c r="K79" s="162"/>
      <c r="L79" s="162"/>
      <c r="M79" s="162"/>
      <c r="N79" s="162"/>
      <c r="O79" s="162"/>
      <c r="P79" s="162"/>
      <c r="Q79" s="162"/>
      <c r="R79" s="162"/>
      <c r="S79" s="162"/>
      <c r="T79" s="162"/>
      <c r="U79" s="162"/>
      <c r="V79" s="162"/>
      <c r="W79" s="162"/>
      <c r="X79" s="162"/>
      <c r="Y79" s="162"/>
      <c r="Z79" s="162"/>
    </row>
    <row r="80" customFormat="false" ht="15.75" hidden="false" customHeight="true" outlineLevel="0" collapsed="false">
      <c r="A80" s="162"/>
      <c r="B80" s="162" t="s">
        <v>1368</v>
      </c>
      <c r="C80" s="162" t="s">
        <v>362</v>
      </c>
      <c r="D80" s="162"/>
      <c r="E80" s="234" t="s">
        <v>1770</v>
      </c>
      <c r="F80" s="162" t="s">
        <v>1631</v>
      </c>
      <c r="G80" s="162" t="s">
        <v>1759</v>
      </c>
      <c r="H80" s="162" t="s">
        <v>1627</v>
      </c>
      <c r="I80" s="162" t="s">
        <v>1633</v>
      </c>
      <c r="J80" s="162"/>
      <c r="K80" s="162"/>
      <c r="L80" s="162"/>
      <c r="M80" s="162"/>
      <c r="N80" s="162"/>
      <c r="O80" s="162"/>
      <c r="P80" s="162"/>
      <c r="Q80" s="162"/>
      <c r="R80" s="162"/>
      <c r="S80" s="162"/>
      <c r="T80" s="162"/>
      <c r="U80" s="162"/>
      <c r="V80" s="162"/>
      <c r="W80" s="162"/>
      <c r="X80" s="162"/>
      <c r="Y80" s="162"/>
      <c r="Z80" s="162"/>
    </row>
    <row r="81" customFormat="false" ht="15.75" hidden="false" customHeight="true" outlineLevel="0" collapsed="false">
      <c r="A81" s="162"/>
      <c r="B81" s="162" t="s">
        <v>1370</v>
      </c>
      <c r="C81" s="162" t="s">
        <v>1771</v>
      </c>
      <c r="D81" s="162"/>
      <c r="E81" s="234" t="s">
        <v>1772</v>
      </c>
      <c r="F81" s="162" t="s">
        <v>1631</v>
      </c>
      <c r="G81" s="162" t="s">
        <v>1656</v>
      </c>
      <c r="H81" s="162" t="s">
        <v>1627</v>
      </c>
      <c r="I81" s="162" t="s">
        <v>1633</v>
      </c>
      <c r="J81" s="162"/>
      <c r="K81" s="162"/>
      <c r="L81" s="162"/>
      <c r="M81" s="162"/>
      <c r="N81" s="162"/>
      <c r="O81" s="162"/>
      <c r="P81" s="162"/>
      <c r="Q81" s="162"/>
      <c r="R81" s="162"/>
      <c r="S81" s="162"/>
      <c r="T81" s="162"/>
      <c r="U81" s="162"/>
      <c r="V81" s="162"/>
      <c r="W81" s="162"/>
      <c r="X81" s="162"/>
      <c r="Y81" s="162"/>
      <c r="Z81" s="162"/>
    </row>
    <row r="82" customFormat="false" ht="15.75" hidden="false" customHeight="true" outlineLevel="0" collapsed="false">
      <c r="A82" s="162"/>
      <c r="B82" s="162" t="s">
        <v>398</v>
      </c>
      <c r="C82" s="162" t="s">
        <v>1773</v>
      </c>
      <c r="D82" s="162"/>
      <c r="E82" s="234" t="s">
        <v>1774</v>
      </c>
      <c r="F82" s="162" t="s">
        <v>1631</v>
      </c>
      <c r="G82" s="162" t="s">
        <v>1761</v>
      </c>
      <c r="H82" s="162" t="s">
        <v>1427</v>
      </c>
      <c r="I82" s="162" t="s">
        <v>1775</v>
      </c>
      <c r="J82" s="162"/>
      <c r="K82" s="162"/>
      <c r="L82" s="162"/>
      <c r="M82" s="162"/>
      <c r="N82" s="162"/>
      <c r="O82" s="162"/>
      <c r="P82" s="162"/>
      <c r="Q82" s="162"/>
      <c r="R82" s="162"/>
      <c r="S82" s="162"/>
      <c r="T82" s="162"/>
      <c r="U82" s="162"/>
      <c r="V82" s="162"/>
      <c r="W82" s="162"/>
      <c r="X82" s="162"/>
      <c r="Y82" s="162"/>
      <c r="Z82" s="162"/>
    </row>
    <row r="83" customFormat="false" ht="15.75" hidden="false" customHeight="true" outlineLevel="0" collapsed="false">
      <c r="A83" s="162"/>
      <c r="B83" s="162" t="s">
        <v>402</v>
      </c>
      <c r="C83" s="162" t="s">
        <v>397</v>
      </c>
      <c r="D83" s="162"/>
      <c r="E83" s="234" t="s">
        <v>1776</v>
      </c>
      <c r="F83" s="162" t="s">
        <v>1631</v>
      </c>
      <c r="G83" s="162" t="s">
        <v>1333</v>
      </c>
      <c r="H83" s="162" t="s">
        <v>1427</v>
      </c>
      <c r="I83" s="162" t="s">
        <v>1767</v>
      </c>
      <c r="J83" s="162" t="s">
        <v>1739</v>
      </c>
      <c r="K83" s="162"/>
      <c r="L83" s="162"/>
      <c r="M83" s="162"/>
      <c r="N83" s="162"/>
      <c r="O83" s="162"/>
      <c r="P83" s="162"/>
      <c r="Q83" s="162"/>
      <c r="R83" s="162"/>
      <c r="S83" s="162"/>
      <c r="T83" s="162"/>
      <c r="U83" s="162"/>
      <c r="V83" s="162"/>
      <c r="W83" s="162"/>
      <c r="X83" s="162"/>
      <c r="Y83" s="162"/>
      <c r="Z83" s="162"/>
    </row>
    <row r="84" customFormat="false" ht="15.75" hidden="false" customHeight="true" outlineLevel="0" collapsed="false">
      <c r="A84" s="162"/>
      <c r="B84" s="162" t="s">
        <v>404</v>
      </c>
      <c r="C84" s="162" t="s">
        <v>401</v>
      </c>
      <c r="D84" s="162"/>
      <c r="E84" s="234" t="s">
        <v>1777</v>
      </c>
      <c r="F84" s="162" t="s">
        <v>1631</v>
      </c>
      <c r="G84" s="162" t="s">
        <v>1677</v>
      </c>
      <c r="H84" s="162" t="s">
        <v>1427</v>
      </c>
      <c r="I84" s="162" t="s">
        <v>1778</v>
      </c>
      <c r="J84" s="162"/>
      <c r="K84" s="162"/>
      <c r="L84" s="162"/>
      <c r="M84" s="162"/>
      <c r="N84" s="162"/>
      <c r="O84" s="162"/>
      <c r="P84" s="162"/>
      <c r="Q84" s="162"/>
      <c r="R84" s="162"/>
      <c r="S84" s="162"/>
      <c r="T84" s="162"/>
      <c r="U84" s="162"/>
      <c r="V84" s="162"/>
      <c r="W84" s="162"/>
      <c r="X84" s="162"/>
      <c r="Y84" s="162"/>
      <c r="Z84" s="162"/>
    </row>
    <row r="85" customFormat="false" ht="15.75" hidden="false" customHeight="true" outlineLevel="0" collapsed="false">
      <c r="A85" s="162"/>
      <c r="B85" s="162" t="s">
        <v>406</v>
      </c>
      <c r="C85" s="162" t="s">
        <v>403</v>
      </c>
      <c r="D85" s="162" t="s">
        <v>403</v>
      </c>
      <c r="E85" s="234" t="s">
        <v>1777</v>
      </c>
      <c r="F85" s="162" t="s">
        <v>1631</v>
      </c>
      <c r="G85" s="162" t="s">
        <v>1466</v>
      </c>
      <c r="H85" s="162" t="s">
        <v>1427</v>
      </c>
      <c r="I85" s="162" t="s">
        <v>1779</v>
      </c>
      <c r="J85" s="162"/>
      <c r="K85" s="162"/>
      <c r="L85" s="162"/>
      <c r="M85" s="162"/>
      <c r="N85" s="162"/>
      <c r="O85" s="162"/>
      <c r="P85" s="162"/>
      <c r="Q85" s="162"/>
      <c r="R85" s="162"/>
      <c r="S85" s="162"/>
      <c r="T85" s="162"/>
      <c r="U85" s="162"/>
      <c r="V85" s="162"/>
      <c r="W85" s="162"/>
      <c r="X85" s="162"/>
      <c r="Y85" s="162"/>
      <c r="Z85" s="162"/>
    </row>
    <row r="86" customFormat="false" ht="15.75" hidden="false" customHeight="true" outlineLevel="0" collapsed="false">
      <c r="A86" s="162"/>
      <c r="B86" s="162" t="s">
        <v>433</v>
      </c>
      <c r="C86" s="162" t="s">
        <v>405</v>
      </c>
      <c r="D86" s="162"/>
      <c r="E86" s="234" t="s">
        <v>1780</v>
      </c>
      <c r="F86" s="162" t="s">
        <v>1631</v>
      </c>
      <c r="G86" s="162" t="s">
        <v>1781</v>
      </c>
      <c r="H86" s="162" t="s">
        <v>1627</v>
      </c>
      <c r="I86" s="162" t="s">
        <v>1695</v>
      </c>
      <c r="J86" s="162"/>
      <c r="K86" s="162"/>
      <c r="L86" s="162"/>
      <c r="M86" s="162"/>
      <c r="N86" s="162"/>
      <c r="O86" s="162"/>
      <c r="P86" s="162"/>
      <c r="Q86" s="162"/>
      <c r="R86" s="162"/>
      <c r="S86" s="162"/>
      <c r="T86" s="162"/>
      <c r="U86" s="162"/>
      <c r="V86" s="162"/>
      <c r="W86" s="162"/>
      <c r="X86" s="162"/>
      <c r="Y86" s="162"/>
      <c r="Z86" s="162"/>
    </row>
    <row r="87" customFormat="false" ht="15.75" hidden="false" customHeight="true" outlineLevel="0" collapsed="false">
      <c r="A87" s="162"/>
      <c r="B87" s="162" t="s">
        <v>437</v>
      </c>
      <c r="C87" s="162" t="s">
        <v>432</v>
      </c>
      <c r="D87" s="162"/>
      <c r="E87" s="234" t="s">
        <v>1782</v>
      </c>
      <c r="F87" s="162" t="s">
        <v>1631</v>
      </c>
      <c r="G87" s="162" t="s">
        <v>1626</v>
      </c>
      <c r="H87" s="162" t="s">
        <v>1427</v>
      </c>
      <c r="I87" s="162"/>
      <c r="J87" s="162"/>
      <c r="K87" s="162"/>
      <c r="L87" s="162"/>
      <c r="M87" s="162"/>
      <c r="N87" s="162"/>
      <c r="O87" s="162"/>
      <c r="P87" s="162"/>
      <c r="Q87" s="162"/>
      <c r="R87" s="162"/>
      <c r="S87" s="162"/>
      <c r="T87" s="162"/>
      <c r="U87" s="162"/>
      <c r="V87" s="162"/>
      <c r="W87" s="162"/>
      <c r="X87" s="162"/>
      <c r="Y87" s="162"/>
      <c r="Z87" s="162"/>
    </row>
    <row r="88" customFormat="false" ht="15.75" hidden="false" customHeight="true" outlineLevel="0" collapsed="false">
      <c r="A88" s="162"/>
      <c r="B88" s="162" t="s">
        <v>441</v>
      </c>
      <c r="C88" s="162" t="s">
        <v>436</v>
      </c>
      <c r="D88" s="162"/>
      <c r="E88" s="234" t="s">
        <v>1783</v>
      </c>
      <c r="F88" s="162" t="s">
        <v>1631</v>
      </c>
      <c r="G88" s="162" t="s">
        <v>1761</v>
      </c>
      <c r="H88" s="162" t="s">
        <v>1427</v>
      </c>
      <c r="I88" s="162" t="s">
        <v>1784</v>
      </c>
      <c r="J88" s="162"/>
      <c r="K88" s="162"/>
      <c r="L88" s="162"/>
      <c r="M88" s="162"/>
      <c r="N88" s="162"/>
      <c r="O88" s="162"/>
      <c r="P88" s="162"/>
      <c r="Q88" s="162"/>
      <c r="R88" s="162"/>
      <c r="S88" s="162"/>
      <c r="T88" s="162"/>
      <c r="U88" s="162"/>
      <c r="V88" s="162"/>
      <c r="W88" s="162"/>
      <c r="X88" s="162"/>
      <c r="Y88" s="162"/>
      <c r="Z88" s="162"/>
    </row>
    <row r="89" customFormat="false" ht="15.75" hidden="false" customHeight="true" outlineLevel="0" collapsed="false">
      <c r="A89" s="162"/>
      <c r="B89" s="162" t="s">
        <v>1379</v>
      </c>
      <c r="C89" s="162" t="s">
        <v>440</v>
      </c>
      <c r="D89" s="162"/>
      <c r="E89" s="234" t="s">
        <v>1785</v>
      </c>
      <c r="F89" s="162" t="s">
        <v>1631</v>
      </c>
      <c r="G89" s="162" t="s">
        <v>1626</v>
      </c>
      <c r="H89" s="162" t="s">
        <v>1627</v>
      </c>
      <c r="I89" s="162" t="s">
        <v>1750</v>
      </c>
      <c r="J89" s="162" t="s">
        <v>1786</v>
      </c>
      <c r="K89" s="162"/>
      <c r="L89" s="162"/>
      <c r="M89" s="162"/>
      <c r="N89" s="162"/>
      <c r="O89" s="162"/>
      <c r="P89" s="162"/>
      <c r="Q89" s="162"/>
      <c r="R89" s="162"/>
      <c r="S89" s="162"/>
      <c r="T89" s="162"/>
      <c r="U89" s="162"/>
      <c r="V89" s="162"/>
      <c r="W89" s="162"/>
      <c r="X89" s="162"/>
      <c r="Y89" s="162"/>
      <c r="Z89" s="162"/>
    </row>
    <row r="90" customFormat="false" ht="15.75" hidden="false" customHeight="true" outlineLevel="0" collapsed="false">
      <c r="A90" s="162"/>
      <c r="B90" s="162" t="s">
        <v>471</v>
      </c>
      <c r="C90" s="162" t="s">
        <v>1394</v>
      </c>
      <c r="D90" s="162"/>
      <c r="E90" s="234" t="s">
        <v>1787</v>
      </c>
      <c r="F90" s="162" t="s">
        <v>1631</v>
      </c>
      <c r="G90" s="162" t="s">
        <v>1677</v>
      </c>
      <c r="H90" s="162" t="s">
        <v>1427</v>
      </c>
      <c r="I90" s="162" t="s">
        <v>1778</v>
      </c>
      <c r="J90" s="162"/>
      <c r="K90" s="162"/>
      <c r="L90" s="162"/>
      <c r="M90" s="162"/>
      <c r="N90" s="162"/>
      <c r="O90" s="162"/>
      <c r="P90" s="162"/>
      <c r="Q90" s="162"/>
      <c r="R90" s="162"/>
      <c r="S90" s="162"/>
      <c r="T90" s="162"/>
      <c r="U90" s="162"/>
      <c r="V90" s="162"/>
      <c r="W90" s="162"/>
      <c r="X90" s="162"/>
      <c r="Y90" s="162"/>
      <c r="Z90" s="162"/>
    </row>
    <row r="91" customFormat="false" ht="15.75" hidden="false" customHeight="true" outlineLevel="0" collapsed="false">
      <c r="A91" s="162"/>
      <c r="B91" s="162"/>
      <c r="C91" s="162" t="s">
        <v>470</v>
      </c>
      <c r="D91" s="162" t="s">
        <v>470</v>
      </c>
      <c r="E91" s="234" t="s">
        <v>1787</v>
      </c>
      <c r="F91" s="162" t="s">
        <v>1631</v>
      </c>
      <c r="G91" s="162" t="s">
        <v>1466</v>
      </c>
      <c r="H91" s="162" t="s">
        <v>1427</v>
      </c>
      <c r="I91" s="162" t="s">
        <v>1788</v>
      </c>
      <c r="J91" s="162"/>
      <c r="K91" s="162"/>
      <c r="L91" s="162"/>
      <c r="M91" s="162"/>
      <c r="N91" s="162"/>
      <c r="O91" s="162"/>
      <c r="P91" s="162"/>
      <c r="Q91" s="162"/>
      <c r="R91" s="162"/>
      <c r="S91" s="162"/>
      <c r="T91" s="162"/>
      <c r="U91" s="162"/>
      <c r="V91" s="162"/>
      <c r="W91" s="162"/>
      <c r="X91" s="162"/>
      <c r="Y91" s="162"/>
      <c r="Z91" s="162"/>
    </row>
    <row r="92" customFormat="false" ht="15.75" hidden="false" customHeight="true" outlineLevel="0" collapsed="false">
      <c r="A92" s="162"/>
      <c r="B92" s="162" t="s">
        <v>475</v>
      </c>
      <c r="C92" s="162" t="s">
        <v>472</v>
      </c>
      <c r="D92" s="162"/>
      <c r="E92" s="234" t="s">
        <v>1789</v>
      </c>
      <c r="F92" s="162" t="s">
        <v>1655</v>
      </c>
      <c r="G92" s="162" t="s">
        <v>1626</v>
      </c>
      <c r="H92" s="162" t="s">
        <v>1427</v>
      </c>
      <c r="I92" s="162" t="s">
        <v>1790</v>
      </c>
      <c r="J92" s="162" t="s">
        <v>1732</v>
      </c>
      <c r="K92" s="162"/>
      <c r="L92" s="162"/>
      <c r="M92" s="162"/>
      <c r="N92" s="162"/>
      <c r="O92" s="162"/>
      <c r="P92" s="162"/>
      <c r="Q92" s="162"/>
      <c r="R92" s="162"/>
      <c r="S92" s="162"/>
      <c r="T92" s="162"/>
      <c r="U92" s="162"/>
      <c r="V92" s="162"/>
      <c r="W92" s="162"/>
      <c r="X92" s="162"/>
      <c r="Y92" s="162"/>
      <c r="Z92" s="162"/>
    </row>
    <row r="93" customFormat="false" ht="15.75" hidden="false" customHeight="true" outlineLevel="0" collapsed="false">
      <c r="A93" s="162"/>
      <c r="B93" s="162" t="s">
        <v>1385</v>
      </c>
      <c r="C93" s="162" t="s">
        <v>1183</v>
      </c>
      <c r="D93" s="162"/>
      <c r="E93" s="234" t="s">
        <v>1791</v>
      </c>
      <c r="F93" s="162" t="s">
        <v>1655</v>
      </c>
      <c r="G93" s="162" t="s">
        <v>1333</v>
      </c>
      <c r="H93" s="162" t="s">
        <v>1427</v>
      </c>
      <c r="I93" s="162" t="s">
        <v>1792</v>
      </c>
      <c r="J93" s="162" t="s">
        <v>1793</v>
      </c>
      <c r="K93" s="162"/>
      <c r="L93" s="162"/>
      <c r="M93" s="162"/>
      <c r="N93" s="162"/>
      <c r="O93" s="162"/>
      <c r="P93" s="162"/>
      <c r="Q93" s="162"/>
      <c r="R93" s="162"/>
      <c r="S93" s="162"/>
      <c r="T93" s="162"/>
      <c r="U93" s="162"/>
      <c r="V93" s="162"/>
      <c r="W93" s="162"/>
      <c r="X93" s="162"/>
      <c r="Y93" s="162"/>
      <c r="Z93" s="162"/>
    </row>
    <row r="94" customFormat="false" ht="15.75" hidden="false" customHeight="true" outlineLevel="0" collapsed="false">
      <c r="A94" s="162"/>
      <c r="B94" s="162" t="s">
        <v>477</v>
      </c>
      <c r="C94" s="162" t="s">
        <v>1184</v>
      </c>
      <c r="D94" s="162"/>
      <c r="E94" s="234" t="s">
        <v>1794</v>
      </c>
      <c r="F94" s="162" t="s">
        <v>1631</v>
      </c>
      <c r="G94" s="162" t="s">
        <v>1626</v>
      </c>
      <c r="H94" s="162" t="s">
        <v>1427</v>
      </c>
      <c r="I94" s="162"/>
      <c r="J94" s="162"/>
      <c r="K94" s="162"/>
      <c r="L94" s="162"/>
      <c r="M94" s="162"/>
      <c r="N94" s="162"/>
      <c r="O94" s="162"/>
      <c r="P94" s="162"/>
      <c r="Q94" s="162"/>
      <c r="R94" s="162"/>
      <c r="S94" s="162"/>
      <c r="T94" s="162"/>
      <c r="U94" s="162"/>
      <c r="V94" s="162"/>
      <c r="W94" s="162"/>
      <c r="X94" s="162"/>
      <c r="Y94" s="162"/>
      <c r="Z94" s="162"/>
    </row>
    <row r="95" customFormat="false" ht="15.75" hidden="false" customHeight="true" outlineLevel="0" collapsed="false">
      <c r="A95" s="162"/>
      <c r="B95" s="162" t="s">
        <v>481</v>
      </c>
      <c r="C95" s="162" t="s">
        <v>476</v>
      </c>
      <c r="D95" s="162"/>
      <c r="E95" s="234" t="s">
        <v>1795</v>
      </c>
      <c r="F95" s="162" t="s">
        <v>1631</v>
      </c>
      <c r="G95" s="162" t="s">
        <v>1761</v>
      </c>
      <c r="H95" s="162" t="s">
        <v>1627</v>
      </c>
      <c r="I95" s="162" t="s">
        <v>1796</v>
      </c>
      <c r="J95" s="162"/>
      <c r="K95" s="162"/>
      <c r="L95" s="162"/>
      <c r="M95" s="162"/>
      <c r="N95" s="162"/>
      <c r="O95" s="162"/>
      <c r="P95" s="162"/>
      <c r="Q95" s="162"/>
      <c r="R95" s="162"/>
      <c r="S95" s="162"/>
      <c r="T95" s="162"/>
      <c r="U95" s="162"/>
      <c r="V95" s="162"/>
      <c r="W95" s="162"/>
      <c r="X95" s="162"/>
      <c r="Y95" s="162"/>
      <c r="Z95" s="162"/>
    </row>
    <row r="96" customFormat="false" ht="15.75" hidden="false" customHeight="true" outlineLevel="0" collapsed="false">
      <c r="A96" s="162"/>
      <c r="B96" s="162" t="s">
        <v>1389</v>
      </c>
      <c r="C96" s="162" t="s">
        <v>480</v>
      </c>
      <c r="D96" s="162"/>
      <c r="E96" s="234" t="s">
        <v>1797</v>
      </c>
      <c r="F96" s="162" t="s">
        <v>1631</v>
      </c>
      <c r="G96" s="162" t="s">
        <v>1761</v>
      </c>
      <c r="H96" s="162" t="s">
        <v>1627</v>
      </c>
      <c r="I96" s="162" t="s">
        <v>1651</v>
      </c>
      <c r="J96" s="162"/>
      <c r="K96" s="162"/>
      <c r="L96" s="162"/>
      <c r="M96" s="162"/>
      <c r="N96" s="162"/>
      <c r="O96" s="162"/>
      <c r="P96" s="162"/>
      <c r="Q96" s="162"/>
      <c r="R96" s="162"/>
      <c r="S96" s="162"/>
      <c r="T96" s="162"/>
      <c r="U96" s="162"/>
      <c r="V96" s="162"/>
      <c r="W96" s="162"/>
      <c r="X96" s="162"/>
      <c r="Y96" s="162"/>
      <c r="Z96" s="162"/>
    </row>
    <row r="97" customFormat="false" ht="15.75" hidden="false" customHeight="true" outlineLevel="0" collapsed="false">
      <c r="A97" s="162"/>
      <c r="B97" s="162" t="s">
        <v>488</v>
      </c>
      <c r="C97" s="162" t="s">
        <v>1408</v>
      </c>
      <c r="D97" s="162"/>
      <c r="E97" s="234" t="s">
        <v>1798</v>
      </c>
      <c r="F97" s="162" t="s">
        <v>1631</v>
      </c>
      <c r="G97" s="162" t="s">
        <v>1761</v>
      </c>
      <c r="H97" s="162" t="s">
        <v>1427</v>
      </c>
      <c r="I97" s="162" t="s">
        <v>1799</v>
      </c>
      <c r="J97" s="162"/>
      <c r="K97" s="162"/>
      <c r="L97" s="162"/>
      <c r="M97" s="162"/>
      <c r="N97" s="162"/>
      <c r="O97" s="162"/>
      <c r="P97" s="162"/>
      <c r="Q97" s="162"/>
      <c r="R97" s="162"/>
      <c r="S97" s="162"/>
      <c r="T97" s="162"/>
      <c r="U97" s="162"/>
      <c r="V97" s="162"/>
      <c r="W97" s="162"/>
      <c r="X97" s="162"/>
      <c r="Y97" s="162"/>
      <c r="Z97" s="162"/>
    </row>
    <row r="98" customFormat="false" ht="15.75" hidden="false" customHeight="true" outlineLevel="0" collapsed="false">
      <c r="A98" s="162"/>
      <c r="B98" s="162" t="s">
        <v>1392</v>
      </c>
      <c r="C98" s="162" t="s">
        <v>487</v>
      </c>
      <c r="D98" s="162"/>
      <c r="E98" s="234" t="s">
        <v>1800</v>
      </c>
      <c r="F98" s="162" t="s">
        <v>1655</v>
      </c>
      <c r="G98" s="162" t="s">
        <v>1333</v>
      </c>
      <c r="H98" s="162" t="s">
        <v>1427</v>
      </c>
      <c r="I98" s="162" t="s">
        <v>1801</v>
      </c>
      <c r="J98" s="162" t="s">
        <v>1802</v>
      </c>
      <c r="K98" s="162"/>
      <c r="L98" s="162"/>
      <c r="M98" s="162"/>
      <c r="N98" s="162"/>
      <c r="O98" s="162"/>
      <c r="P98" s="162"/>
      <c r="Q98" s="162"/>
      <c r="R98" s="162"/>
      <c r="S98" s="162"/>
      <c r="T98" s="162"/>
      <c r="U98" s="162"/>
      <c r="V98" s="162"/>
      <c r="W98" s="162"/>
      <c r="X98" s="162"/>
      <c r="Y98" s="162"/>
      <c r="Z98" s="162"/>
    </row>
    <row r="99" customFormat="false" ht="15.75" hidden="false" customHeight="true" outlineLevel="0" collapsed="false">
      <c r="A99" s="162"/>
      <c r="B99" s="162" t="s">
        <v>499</v>
      </c>
      <c r="C99" s="162" t="s">
        <v>1189</v>
      </c>
      <c r="D99" s="162"/>
      <c r="E99" s="234" t="s">
        <v>1803</v>
      </c>
      <c r="F99" s="162" t="s">
        <v>1804</v>
      </c>
      <c r="G99" s="162" t="s">
        <v>1805</v>
      </c>
      <c r="H99" s="162" t="s">
        <v>1427</v>
      </c>
      <c r="I99" s="162" t="s">
        <v>1806</v>
      </c>
      <c r="J99" s="162" t="s">
        <v>1807</v>
      </c>
      <c r="K99" s="162"/>
      <c r="L99" s="162"/>
      <c r="M99" s="162"/>
      <c r="N99" s="162"/>
      <c r="O99" s="162"/>
      <c r="P99" s="162"/>
      <c r="Q99" s="162"/>
      <c r="R99" s="162"/>
      <c r="S99" s="162"/>
      <c r="T99" s="162"/>
      <c r="U99" s="162"/>
      <c r="V99" s="162"/>
      <c r="W99" s="162"/>
      <c r="X99" s="162"/>
      <c r="Y99" s="162"/>
      <c r="Z99" s="162"/>
    </row>
    <row r="100" customFormat="false" ht="15.75" hidden="false" customHeight="true" outlineLevel="0" collapsed="false">
      <c r="A100" s="162"/>
      <c r="B100" s="162"/>
      <c r="C100" s="162" t="s">
        <v>492</v>
      </c>
      <c r="D100" s="162"/>
      <c r="E100" s="234" t="s">
        <v>1808</v>
      </c>
      <c r="F100" s="162" t="s">
        <v>1804</v>
      </c>
      <c r="G100" s="162" t="s">
        <v>1626</v>
      </c>
      <c r="H100" s="162" t="s">
        <v>1427</v>
      </c>
      <c r="I100" s="162"/>
      <c r="J100" s="162"/>
      <c r="K100" s="162"/>
      <c r="L100" s="162"/>
      <c r="M100" s="162"/>
      <c r="N100" s="162"/>
      <c r="O100" s="162"/>
      <c r="P100" s="162"/>
      <c r="Q100" s="162"/>
      <c r="R100" s="162"/>
      <c r="S100" s="162"/>
      <c r="T100" s="162"/>
      <c r="U100" s="162"/>
      <c r="V100" s="162"/>
      <c r="W100" s="162"/>
      <c r="X100" s="162"/>
      <c r="Y100" s="162"/>
      <c r="Z100" s="162"/>
    </row>
    <row r="101" customFormat="false" ht="15.75" hidden="false" customHeight="true" outlineLevel="0" collapsed="false">
      <c r="A101" s="162"/>
      <c r="B101" s="162"/>
      <c r="C101" s="162" t="s">
        <v>492</v>
      </c>
      <c r="D101" s="162" t="s">
        <v>492</v>
      </c>
      <c r="E101" s="234" t="s">
        <v>1809</v>
      </c>
      <c r="F101" s="162" t="s">
        <v>1804</v>
      </c>
      <c r="G101" s="162" t="s">
        <v>1626</v>
      </c>
      <c r="H101" s="162" t="s">
        <v>1627</v>
      </c>
      <c r="I101" s="162" t="s">
        <v>1810</v>
      </c>
      <c r="J101" s="162"/>
      <c r="K101" s="162"/>
      <c r="L101" s="162"/>
      <c r="M101" s="162"/>
      <c r="N101" s="162"/>
      <c r="O101" s="162"/>
      <c r="P101" s="162"/>
      <c r="Q101" s="162"/>
      <c r="R101" s="162"/>
      <c r="S101" s="162"/>
      <c r="T101" s="162"/>
      <c r="U101" s="162"/>
      <c r="V101" s="162"/>
      <c r="W101" s="162"/>
      <c r="X101" s="162"/>
      <c r="Y101" s="162"/>
      <c r="Z101" s="162"/>
    </row>
    <row r="102" customFormat="false" ht="15.75" hidden="false" customHeight="true" outlineLevel="0" collapsed="false">
      <c r="A102" s="162"/>
      <c r="B102" s="162" t="s">
        <v>1399</v>
      </c>
      <c r="C102" s="162" t="s">
        <v>491</v>
      </c>
      <c r="D102" s="162"/>
      <c r="E102" s="234" t="s">
        <v>1811</v>
      </c>
      <c r="F102" s="162" t="s">
        <v>1812</v>
      </c>
      <c r="G102" s="162" t="s">
        <v>1813</v>
      </c>
      <c r="H102" s="162" t="s">
        <v>1427</v>
      </c>
      <c r="I102" s="162" t="s">
        <v>1814</v>
      </c>
      <c r="J102" s="162"/>
      <c r="K102" s="162"/>
      <c r="L102" s="162"/>
      <c r="M102" s="162"/>
      <c r="N102" s="162"/>
      <c r="O102" s="162"/>
      <c r="P102" s="162"/>
      <c r="Q102" s="162"/>
      <c r="R102" s="162"/>
      <c r="S102" s="162"/>
      <c r="T102" s="162"/>
      <c r="U102" s="162"/>
      <c r="V102" s="162"/>
      <c r="W102" s="162"/>
      <c r="X102" s="162"/>
      <c r="Y102" s="162"/>
      <c r="Z102" s="162"/>
    </row>
    <row r="103" customFormat="false" ht="15.75" hidden="false" customHeight="true" outlineLevel="0" collapsed="false">
      <c r="A103" s="162"/>
      <c r="B103" s="162" t="s">
        <v>1401</v>
      </c>
      <c r="C103" s="162" t="s">
        <v>1193</v>
      </c>
      <c r="D103" s="162"/>
      <c r="E103" s="234" t="s">
        <v>1815</v>
      </c>
      <c r="F103" s="162" t="s">
        <v>1655</v>
      </c>
      <c r="G103" s="162" t="s">
        <v>1333</v>
      </c>
      <c r="H103" s="162" t="s">
        <v>1427</v>
      </c>
      <c r="I103" s="162" t="s">
        <v>1816</v>
      </c>
      <c r="J103" s="162" t="s">
        <v>1817</v>
      </c>
      <c r="K103" s="162"/>
      <c r="L103" s="162"/>
      <c r="M103" s="162"/>
      <c r="N103" s="162"/>
      <c r="O103" s="162"/>
      <c r="P103" s="162"/>
      <c r="Q103" s="162"/>
      <c r="R103" s="162"/>
      <c r="S103" s="162"/>
      <c r="T103" s="162"/>
      <c r="U103" s="162"/>
      <c r="V103" s="162"/>
      <c r="W103" s="162"/>
      <c r="X103" s="162"/>
      <c r="Y103" s="162"/>
      <c r="Z103" s="162"/>
    </row>
    <row r="104" customFormat="false" ht="15.75" hidden="false" customHeight="true" outlineLevel="0" collapsed="false">
      <c r="A104" s="162"/>
      <c r="B104" s="162" t="s">
        <v>507</v>
      </c>
      <c r="C104" s="162" t="s">
        <v>1194</v>
      </c>
      <c r="D104" s="162"/>
      <c r="E104" s="234" t="s">
        <v>1818</v>
      </c>
      <c r="F104" s="162" t="s">
        <v>1819</v>
      </c>
      <c r="G104" s="162" t="s">
        <v>1626</v>
      </c>
      <c r="H104" s="162" t="s">
        <v>1646</v>
      </c>
      <c r="I104" s="162" t="s">
        <v>1820</v>
      </c>
      <c r="J104" s="162" t="s">
        <v>1821</v>
      </c>
      <c r="K104" s="162"/>
      <c r="L104" s="162"/>
      <c r="M104" s="162"/>
      <c r="N104" s="162"/>
      <c r="O104" s="162"/>
      <c r="P104" s="162"/>
      <c r="Q104" s="162"/>
      <c r="R104" s="162"/>
      <c r="S104" s="162"/>
      <c r="T104" s="162"/>
      <c r="U104" s="162"/>
      <c r="V104" s="162"/>
      <c r="W104" s="162"/>
      <c r="X104" s="162"/>
      <c r="Y104" s="162"/>
      <c r="Z104" s="162"/>
    </row>
    <row r="105" customFormat="false" ht="15.75" hidden="false" customHeight="true" outlineLevel="0" collapsed="false">
      <c r="A105" s="162"/>
      <c r="B105" s="162" t="s">
        <v>1404</v>
      </c>
      <c r="C105" s="162" t="s">
        <v>505</v>
      </c>
      <c r="D105" s="162"/>
      <c r="E105" s="234" t="s">
        <v>1822</v>
      </c>
      <c r="F105" s="162" t="s">
        <v>1823</v>
      </c>
      <c r="G105" s="162"/>
      <c r="H105" s="162"/>
      <c r="I105" s="162" t="s">
        <v>1824</v>
      </c>
      <c r="J105" s="162"/>
      <c r="K105" s="162"/>
      <c r="L105" s="162"/>
      <c r="M105" s="162"/>
      <c r="N105" s="162"/>
      <c r="O105" s="162"/>
      <c r="P105" s="162"/>
      <c r="Q105" s="162"/>
      <c r="R105" s="162"/>
      <c r="S105" s="162"/>
      <c r="T105" s="162"/>
      <c r="U105" s="162"/>
      <c r="V105" s="162"/>
      <c r="W105" s="162"/>
      <c r="X105" s="162"/>
      <c r="Y105" s="162"/>
      <c r="Z105" s="162"/>
    </row>
    <row r="106" customFormat="false" ht="15.75" hidden="false" customHeight="true" outlineLevel="0" collapsed="false">
      <c r="A106" s="162"/>
      <c r="B106" s="162" t="s">
        <v>515</v>
      </c>
      <c r="C106" s="162" t="s">
        <v>1195</v>
      </c>
      <c r="D106" s="162"/>
      <c r="E106" s="234" t="s">
        <v>1825</v>
      </c>
      <c r="F106" s="162" t="s">
        <v>1655</v>
      </c>
      <c r="G106" s="162" t="s">
        <v>1626</v>
      </c>
      <c r="H106" s="162" t="s">
        <v>1427</v>
      </c>
      <c r="I106" s="162" t="s">
        <v>1826</v>
      </c>
      <c r="J106" s="162" t="s">
        <v>1827</v>
      </c>
      <c r="K106" s="162"/>
      <c r="L106" s="162"/>
      <c r="M106" s="162"/>
      <c r="N106" s="162"/>
      <c r="O106" s="162"/>
      <c r="P106" s="162"/>
      <c r="Q106" s="162"/>
      <c r="R106" s="162"/>
      <c r="S106" s="162"/>
      <c r="T106" s="162"/>
      <c r="U106" s="162"/>
      <c r="V106" s="162"/>
      <c r="W106" s="162"/>
      <c r="X106" s="162"/>
      <c r="Y106" s="162"/>
      <c r="Z106" s="162"/>
    </row>
    <row r="107" customFormat="false" ht="15.75" hidden="false" customHeight="true" outlineLevel="0" collapsed="false">
      <c r="A107" s="162"/>
      <c r="B107" s="162" t="s">
        <v>1407</v>
      </c>
      <c r="C107" s="162" t="s">
        <v>514</v>
      </c>
      <c r="D107" s="162"/>
      <c r="E107" s="234" t="s">
        <v>1828</v>
      </c>
      <c r="F107" s="162" t="s">
        <v>1804</v>
      </c>
      <c r="G107" s="162" t="s">
        <v>1333</v>
      </c>
      <c r="H107" s="162" t="s">
        <v>1427</v>
      </c>
      <c r="I107" s="162" t="s">
        <v>1829</v>
      </c>
      <c r="J107" s="162"/>
      <c r="K107" s="162"/>
      <c r="L107" s="162"/>
      <c r="M107" s="162"/>
      <c r="N107" s="162"/>
      <c r="O107" s="162"/>
      <c r="P107" s="162"/>
      <c r="Q107" s="162"/>
      <c r="R107" s="162"/>
      <c r="S107" s="162"/>
      <c r="T107" s="162"/>
      <c r="U107" s="162"/>
      <c r="V107" s="162"/>
      <c r="W107" s="162"/>
      <c r="X107" s="162"/>
      <c r="Y107" s="162"/>
      <c r="Z107" s="162"/>
    </row>
    <row r="108" customFormat="false" ht="15.75" hidden="false" customHeight="true" outlineLevel="0" collapsed="false">
      <c r="A108" s="162"/>
      <c r="B108" s="162"/>
      <c r="C108" s="162" t="s">
        <v>1196</v>
      </c>
      <c r="D108" s="162"/>
      <c r="E108" s="234" t="s">
        <v>1830</v>
      </c>
      <c r="F108" s="162" t="s">
        <v>1804</v>
      </c>
      <c r="G108" s="162" t="s">
        <v>1333</v>
      </c>
      <c r="H108" s="162" t="s">
        <v>1427</v>
      </c>
      <c r="I108" s="162"/>
      <c r="J108" s="162"/>
      <c r="K108" s="162"/>
      <c r="L108" s="162"/>
      <c r="M108" s="162"/>
      <c r="N108" s="162"/>
      <c r="O108" s="162"/>
      <c r="P108" s="162"/>
      <c r="Q108" s="162"/>
      <c r="R108" s="162"/>
      <c r="S108" s="162"/>
      <c r="T108" s="162"/>
      <c r="U108" s="162"/>
      <c r="V108" s="162"/>
      <c r="W108" s="162"/>
      <c r="X108" s="162"/>
      <c r="Y108" s="162"/>
      <c r="Z108" s="162"/>
    </row>
    <row r="109" customFormat="false" ht="15.75" hidden="false" customHeight="true" outlineLevel="0" collapsed="false">
      <c r="A109" s="162"/>
      <c r="B109" s="162" t="s">
        <v>1410</v>
      </c>
      <c r="C109" s="162" t="s">
        <v>1196</v>
      </c>
      <c r="D109" s="162"/>
      <c r="E109" s="234" t="s">
        <v>1831</v>
      </c>
      <c r="F109" s="162" t="s">
        <v>1655</v>
      </c>
      <c r="G109" s="162" t="s">
        <v>1333</v>
      </c>
      <c r="H109" s="162" t="s">
        <v>1427</v>
      </c>
      <c r="I109" s="162" t="s">
        <v>1832</v>
      </c>
      <c r="J109" s="162" t="s">
        <v>1833</v>
      </c>
      <c r="K109" s="162"/>
      <c r="L109" s="162"/>
      <c r="M109" s="162"/>
      <c r="N109" s="162"/>
      <c r="O109" s="162"/>
      <c r="P109" s="162"/>
      <c r="Q109" s="162"/>
      <c r="R109" s="162"/>
      <c r="S109" s="162"/>
      <c r="T109" s="162"/>
      <c r="U109" s="162"/>
      <c r="V109" s="162"/>
      <c r="W109" s="162"/>
      <c r="X109" s="162"/>
      <c r="Y109" s="162"/>
      <c r="Z109" s="162"/>
    </row>
    <row r="110" customFormat="false" ht="15.75" hidden="false" customHeight="true" outlineLevel="0" collapsed="false">
      <c r="A110" s="162"/>
      <c r="B110" s="162" t="s">
        <v>523</v>
      </c>
      <c r="C110" s="162" t="s">
        <v>1421</v>
      </c>
      <c r="D110" s="162"/>
      <c r="E110" s="234" t="s">
        <v>1834</v>
      </c>
      <c r="F110" s="162" t="s">
        <v>1835</v>
      </c>
      <c r="G110" s="162" t="s">
        <v>1626</v>
      </c>
      <c r="H110" s="162" t="s">
        <v>1427</v>
      </c>
      <c r="I110" s="162" t="s">
        <v>1836</v>
      </c>
      <c r="J110" s="162"/>
      <c r="K110" s="162"/>
      <c r="L110" s="162"/>
      <c r="M110" s="162"/>
      <c r="N110" s="162"/>
      <c r="O110" s="162"/>
      <c r="P110" s="162"/>
      <c r="Q110" s="162"/>
      <c r="R110" s="162"/>
      <c r="S110" s="162"/>
      <c r="T110" s="162"/>
      <c r="U110" s="162"/>
      <c r="V110" s="162"/>
      <c r="W110" s="162"/>
      <c r="X110" s="162"/>
      <c r="Y110" s="162"/>
      <c r="Z110" s="162"/>
    </row>
    <row r="111" customFormat="false" ht="15.75" hidden="false" customHeight="true" outlineLevel="0" collapsed="false">
      <c r="A111" s="162"/>
      <c r="B111" s="162" t="s">
        <v>1413</v>
      </c>
      <c r="C111" s="162" t="s">
        <v>520</v>
      </c>
      <c r="D111" s="162"/>
      <c r="E111" s="234" t="s">
        <v>1837</v>
      </c>
      <c r="F111" s="162" t="s">
        <v>1655</v>
      </c>
      <c r="G111" s="162" t="s">
        <v>1333</v>
      </c>
      <c r="H111" s="162" t="s">
        <v>1427</v>
      </c>
      <c r="I111" s="162" t="s">
        <v>1838</v>
      </c>
      <c r="J111" s="162" t="s">
        <v>1839</v>
      </c>
      <c r="K111" s="162"/>
      <c r="L111" s="162"/>
      <c r="M111" s="162"/>
      <c r="N111" s="162"/>
      <c r="O111" s="162"/>
      <c r="P111" s="162"/>
      <c r="Q111" s="162"/>
      <c r="R111" s="162"/>
      <c r="S111" s="162"/>
      <c r="T111" s="162"/>
      <c r="U111" s="162"/>
      <c r="V111" s="162"/>
      <c r="W111" s="162"/>
      <c r="X111" s="162"/>
      <c r="Y111" s="162"/>
      <c r="Z111" s="162"/>
    </row>
    <row r="112" customFormat="false" ht="15.75" hidden="false" customHeight="true" outlineLevel="0" collapsed="false">
      <c r="A112" s="162"/>
      <c r="B112" s="162" t="s">
        <v>1414</v>
      </c>
      <c r="C112" s="162" t="s">
        <v>1425</v>
      </c>
      <c r="D112" s="162"/>
      <c r="E112" s="234" t="s">
        <v>1840</v>
      </c>
      <c r="F112" s="162" t="s">
        <v>1655</v>
      </c>
      <c r="G112" s="162" t="s">
        <v>1333</v>
      </c>
      <c r="H112" s="162" t="s">
        <v>1427</v>
      </c>
      <c r="I112" s="162" t="s">
        <v>1841</v>
      </c>
      <c r="J112" s="162"/>
      <c r="K112" s="162"/>
      <c r="L112" s="162"/>
      <c r="M112" s="162"/>
      <c r="N112" s="162"/>
      <c r="O112" s="162"/>
      <c r="P112" s="162"/>
      <c r="Q112" s="162"/>
      <c r="R112" s="162"/>
      <c r="S112" s="162"/>
      <c r="T112" s="162"/>
      <c r="U112" s="162"/>
      <c r="V112" s="162"/>
      <c r="W112" s="162"/>
      <c r="X112" s="162"/>
      <c r="Y112" s="162"/>
      <c r="Z112" s="162"/>
    </row>
    <row r="113" customFormat="false" ht="15.75" hidden="false" customHeight="true" outlineLevel="0" collapsed="false">
      <c r="A113" s="162"/>
      <c r="B113" s="162" t="s">
        <v>555</v>
      </c>
      <c r="C113" s="162" t="s">
        <v>1426</v>
      </c>
      <c r="D113" s="162"/>
      <c r="E113" s="234" t="s">
        <v>1842</v>
      </c>
      <c r="F113" s="162" t="s">
        <v>1843</v>
      </c>
      <c r="G113" s="162" t="s">
        <v>1626</v>
      </c>
      <c r="H113" s="162" t="s">
        <v>1427</v>
      </c>
      <c r="I113" s="162" t="s">
        <v>1844</v>
      </c>
      <c r="J113" s="162" t="s">
        <v>1845</v>
      </c>
      <c r="K113" s="162"/>
      <c r="L113" s="162"/>
      <c r="M113" s="162"/>
      <c r="N113" s="162"/>
      <c r="O113" s="162"/>
      <c r="P113" s="162"/>
      <c r="Q113" s="162"/>
      <c r="R113" s="162"/>
      <c r="S113" s="162"/>
      <c r="T113" s="162"/>
      <c r="U113" s="162"/>
      <c r="V113" s="162"/>
      <c r="W113" s="162"/>
      <c r="X113" s="162"/>
      <c r="Y113" s="162"/>
      <c r="Z113" s="162"/>
    </row>
    <row r="114" customFormat="false" ht="15.75" hidden="false" customHeight="true" outlineLevel="0" collapsed="false">
      <c r="A114" s="162"/>
      <c r="B114" s="162"/>
      <c r="C114" s="162" t="s">
        <v>547</v>
      </c>
      <c r="D114" s="162" t="s">
        <v>547</v>
      </c>
      <c r="E114" s="234" t="s">
        <v>1846</v>
      </c>
      <c r="F114" s="162" t="s">
        <v>1843</v>
      </c>
      <c r="G114" s="162" t="s">
        <v>1847</v>
      </c>
      <c r="H114" s="162" t="s">
        <v>1427</v>
      </c>
      <c r="I114" s="162" t="s">
        <v>1848</v>
      </c>
      <c r="J114" s="162"/>
      <c r="K114" s="162"/>
      <c r="L114" s="162"/>
      <c r="M114" s="162"/>
      <c r="N114" s="162"/>
      <c r="O114" s="162"/>
      <c r="P114" s="162"/>
      <c r="Q114" s="162"/>
      <c r="R114" s="162"/>
      <c r="S114" s="162"/>
      <c r="T114" s="162"/>
      <c r="U114" s="162"/>
      <c r="V114" s="162"/>
      <c r="W114" s="162"/>
      <c r="X114" s="162"/>
      <c r="Y114" s="162"/>
      <c r="Z114" s="162"/>
    </row>
    <row r="115" customFormat="false" ht="15.75" hidden="false" customHeight="true" outlineLevel="0" collapsed="false">
      <c r="A115" s="162"/>
      <c r="B115" s="162"/>
      <c r="C115" s="162" t="s">
        <v>1203</v>
      </c>
      <c r="D115" s="162" t="s">
        <v>547</v>
      </c>
      <c r="E115" s="234" t="s">
        <v>1849</v>
      </c>
      <c r="F115" s="162" t="s">
        <v>1843</v>
      </c>
      <c r="G115" s="162" t="s">
        <v>1847</v>
      </c>
      <c r="H115" s="162" t="s">
        <v>1850</v>
      </c>
      <c r="I115" s="162" t="s">
        <v>1851</v>
      </c>
      <c r="J115" s="162"/>
      <c r="K115" s="162"/>
      <c r="L115" s="162"/>
      <c r="M115" s="162"/>
      <c r="N115" s="162"/>
      <c r="O115" s="162"/>
      <c r="P115" s="162"/>
      <c r="Q115" s="162"/>
      <c r="R115" s="162"/>
      <c r="S115" s="162"/>
      <c r="T115" s="162"/>
      <c r="U115" s="162"/>
      <c r="V115" s="162"/>
      <c r="W115" s="162"/>
      <c r="X115" s="162"/>
      <c r="Y115" s="162"/>
      <c r="Z115" s="162"/>
    </row>
    <row r="116" customFormat="false" ht="15.75" hidden="false" customHeight="true" outlineLevel="0" collapsed="false">
      <c r="A116" s="162"/>
      <c r="B116" s="162" t="s">
        <v>1417</v>
      </c>
      <c r="C116" s="162" t="s">
        <v>1204</v>
      </c>
      <c r="D116" s="162"/>
      <c r="E116" s="234" t="s">
        <v>1852</v>
      </c>
      <c r="F116" s="162" t="s">
        <v>1853</v>
      </c>
      <c r="G116" s="162" t="s">
        <v>1626</v>
      </c>
      <c r="H116" s="162" t="s">
        <v>1427</v>
      </c>
      <c r="I116" s="162" t="s">
        <v>1854</v>
      </c>
      <c r="J116" s="162" t="s">
        <v>1855</v>
      </c>
      <c r="K116" s="162"/>
      <c r="L116" s="162"/>
      <c r="M116" s="162"/>
      <c r="N116" s="162"/>
      <c r="O116" s="162"/>
      <c r="P116" s="162"/>
      <c r="Q116" s="162"/>
      <c r="R116" s="162"/>
      <c r="S116" s="162"/>
      <c r="T116" s="162"/>
      <c r="U116" s="162"/>
      <c r="V116" s="162"/>
      <c r="W116" s="162"/>
      <c r="X116" s="162"/>
      <c r="Y116" s="162"/>
      <c r="Z116" s="162"/>
    </row>
    <row r="117" customFormat="false" ht="15.75" hidden="false" customHeight="true" outlineLevel="0" collapsed="false">
      <c r="A117" s="162"/>
      <c r="B117" s="162" t="s">
        <v>1419</v>
      </c>
      <c r="C117" s="162" t="s">
        <v>560</v>
      </c>
      <c r="D117" s="162"/>
      <c r="E117" s="234" t="s">
        <v>1856</v>
      </c>
      <c r="F117" s="162" t="s">
        <v>1857</v>
      </c>
      <c r="G117" s="162" t="s">
        <v>1626</v>
      </c>
      <c r="H117" s="162" t="s">
        <v>1646</v>
      </c>
      <c r="I117" s="162" t="s">
        <v>1858</v>
      </c>
      <c r="J117" s="162" t="s">
        <v>1859</v>
      </c>
      <c r="K117" s="162"/>
      <c r="L117" s="162"/>
      <c r="M117" s="162"/>
      <c r="N117" s="162"/>
      <c r="O117" s="162"/>
      <c r="P117" s="162"/>
      <c r="Q117" s="162"/>
      <c r="R117" s="162"/>
      <c r="S117" s="162"/>
      <c r="T117" s="162"/>
      <c r="U117" s="162"/>
      <c r="V117" s="162"/>
      <c r="W117" s="162"/>
      <c r="X117" s="162"/>
      <c r="Y117" s="162"/>
      <c r="Z117" s="162"/>
    </row>
    <row r="118" customFormat="false" ht="15.75" hidden="false" customHeight="true" outlineLevel="0" collapsed="false">
      <c r="A118" s="162"/>
      <c r="B118" s="162" t="s">
        <v>1420</v>
      </c>
      <c r="C118" s="162" t="s">
        <v>1206</v>
      </c>
      <c r="D118" s="162" t="s">
        <v>1206</v>
      </c>
      <c r="E118" s="234" t="s">
        <v>1860</v>
      </c>
      <c r="F118" s="162" t="s">
        <v>1857</v>
      </c>
      <c r="G118" s="162" t="s">
        <v>1632</v>
      </c>
      <c r="H118" s="162" t="s">
        <v>1427</v>
      </c>
      <c r="I118" s="162" t="s">
        <v>1861</v>
      </c>
      <c r="J118" s="162"/>
      <c r="K118" s="162"/>
      <c r="L118" s="162"/>
      <c r="M118" s="162"/>
      <c r="N118" s="162"/>
      <c r="O118" s="162"/>
      <c r="P118" s="162"/>
      <c r="Q118" s="162"/>
      <c r="R118" s="162"/>
      <c r="S118" s="162"/>
      <c r="T118" s="162"/>
      <c r="U118" s="162"/>
      <c r="V118" s="162"/>
      <c r="W118" s="162"/>
      <c r="X118" s="162"/>
      <c r="Y118" s="162"/>
      <c r="Z118" s="162"/>
    </row>
    <row r="119" customFormat="false" ht="15.75" hidden="false" customHeight="true" outlineLevel="0" collapsed="false">
      <c r="A119" s="162"/>
      <c r="B119" s="162" t="s">
        <v>584</v>
      </c>
      <c r="C119" s="162" t="s">
        <v>569</v>
      </c>
      <c r="D119" s="162"/>
      <c r="E119" s="234" t="s">
        <v>1862</v>
      </c>
      <c r="F119" s="162" t="s">
        <v>1655</v>
      </c>
      <c r="G119" s="162" t="s">
        <v>1626</v>
      </c>
      <c r="H119" s="162" t="s">
        <v>1863</v>
      </c>
      <c r="I119" s="162" t="s">
        <v>1864</v>
      </c>
      <c r="J119" s="162" t="s">
        <v>1865</v>
      </c>
      <c r="K119" s="162"/>
      <c r="L119" s="162"/>
      <c r="M119" s="162"/>
      <c r="N119" s="162"/>
      <c r="O119" s="162"/>
      <c r="P119" s="162"/>
      <c r="Q119" s="162"/>
      <c r="R119" s="162"/>
      <c r="S119" s="162"/>
      <c r="T119" s="162"/>
      <c r="U119" s="162"/>
      <c r="V119" s="162"/>
      <c r="W119" s="162"/>
      <c r="X119" s="162"/>
      <c r="Y119" s="162"/>
      <c r="Z119" s="162"/>
    </row>
    <row r="120" customFormat="false" ht="15.75" hidden="false" customHeight="true" outlineLevel="0" collapsed="false">
      <c r="A120" s="162"/>
      <c r="B120" s="162" t="s">
        <v>1424</v>
      </c>
      <c r="C120" s="162" t="s">
        <v>582</v>
      </c>
      <c r="D120" s="162"/>
      <c r="E120" s="234" t="s">
        <v>1866</v>
      </c>
      <c r="F120" s="162" t="s">
        <v>1655</v>
      </c>
      <c r="G120" s="162" t="s">
        <v>1333</v>
      </c>
      <c r="H120" s="162" t="s">
        <v>1427</v>
      </c>
      <c r="I120" s="162" t="s">
        <v>1867</v>
      </c>
      <c r="J120" s="162" t="s">
        <v>1868</v>
      </c>
      <c r="K120" s="162"/>
      <c r="L120" s="162"/>
      <c r="M120" s="162"/>
      <c r="N120" s="162"/>
      <c r="O120" s="162"/>
      <c r="P120" s="162"/>
      <c r="Q120" s="162"/>
      <c r="R120" s="162"/>
      <c r="S120" s="162"/>
      <c r="T120" s="162"/>
      <c r="U120" s="162"/>
      <c r="V120" s="162"/>
      <c r="W120" s="162"/>
      <c r="X120" s="162"/>
      <c r="Y120" s="162"/>
      <c r="Z120" s="162"/>
    </row>
    <row r="121" customFormat="false" ht="15.75" hidden="false" customHeight="true" outlineLevel="0" collapsed="false">
      <c r="A121" s="162"/>
      <c r="B121" s="162"/>
      <c r="C121" s="162" t="s">
        <v>1210</v>
      </c>
      <c r="D121" s="162" t="s">
        <v>1210</v>
      </c>
      <c r="E121" s="234" t="s">
        <v>1869</v>
      </c>
      <c r="F121" s="162" t="s">
        <v>1655</v>
      </c>
      <c r="G121" s="162" t="s">
        <v>1632</v>
      </c>
      <c r="H121" s="162" t="s">
        <v>1427</v>
      </c>
      <c r="I121" s="162" t="s">
        <v>1870</v>
      </c>
      <c r="J121" s="162"/>
      <c r="K121" s="162"/>
      <c r="L121" s="162"/>
      <c r="M121" s="162"/>
      <c r="N121" s="162"/>
      <c r="O121" s="162"/>
      <c r="P121" s="162"/>
      <c r="Q121" s="162"/>
      <c r="R121" s="162"/>
      <c r="S121" s="162"/>
      <c r="T121" s="162"/>
      <c r="U121" s="162"/>
      <c r="V121" s="162"/>
      <c r="W121" s="162"/>
      <c r="X121" s="162"/>
      <c r="Y121" s="162"/>
      <c r="Z121" s="162"/>
    </row>
    <row r="122" customFormat="false" ht="15.75" hidden="false" customHeight="true" outlineLevel="0" collapsed="false">
      <c r="A122" s="162"/>
      <c r="B122" s="162"/>
      <c r="C122" s="162" t="s">
        <v>1209</v>
      </c>
      <c r="D122" s="162" t="s">
        <v>1210</v>
      </c>
      <c r="E122" s="234" t="s">
        <v>1869</v>
      </c>
      <c r="F122" s="162" t="s">
        <v>1655</v>
      </c>
      <c r="G122" s="162" t="s">
        <v>1632</v>
      </c>
      <c r="H122" s="162" t="s">
        <v>1427</v>
      </c>
      <c r="I122" s="162"/>
      <c r="J122" s="162"/>
      <c r="K122" s="162"/>
      <c r="L122" s="162"/>
      <c r="M122" s="162"/>
      <c r="N122" s="162"/>
      <c r="O122" s="162"/>
      <c r="P122" s="162"/>
      <c r="Q122" s="162"/>
      <c r="R122" s="162"/>
      <c r="S122" s="162"/>
      <c r="T122" s="162"/>
      <c r="U122" s="162"/>
      <c r="V122" s="162"/>
      <c r="W122" s="162"/>
      <c r="X122" s="162"/>
      <c r="Y122" s="162"/>
      <c r="Z122" s="162"/>
    </row>
    <row r="123" customFormat="false" ht="15.75" hidden="false" customHeight="true" outlineLevel="0" collapsed="false">
      <c r="A123" s="162"/>
      <c r="B123" s="162" t="s">
        <v>1429</v>
      </c>
      <c r="C123" s="162" t="s">
        <v>1211</v>
      </c>
      <c r="D123" s="162"/>
      <c r="E123" s="234" t="s">
        <v>1871</v>
      </c>
      <c r="F123" s="162" t="s">
        <v>1853</v>
      </c>
      <c r="G123" s="162" t="s">
        <v>1626</v>
      </c>
      <c r="H123" s="162" t="s">
        <v>1427</v>
      </c>
      <c r="I123" s="162" t="s">
        <v>1872</v>
      </c>
      <c r="J123" s="162"/>
      <c r="K123" s="162"/>
      <c r="L123" s="162"/>
      <c r="M123" s="162"/>
      <c r="N123" s="162"/>
      <c r="O123" s="162"/>
      <c r="P123" s="162"/>
      <c r="Q123" s="162"/>
      <c r="R123" s="162"/>
      <c r="S123" s="162"/>
      <c r="T123" s="162"/>
      <c r="U123" s="162"/>
      <c r="V123" s="162"/>
      <c r="W123" s="162"/>
      <c r="X123" s="162"/>
      <c r="Y123" s="162"/>
      <c r="Z123" s="162"/>
    </row>
    <row r="124" customFormat="false" ht="15.75" hidden="false" customHeight="true" outlineLevel="0" collapsed="false">
      <c r="A124" s="162"/>
      <c r="B124" s="162" t="s">
        <v>1430</v>
      </c>
      <c r="C124" s="162" t="s">
        <v>593</v>
      </c>
      <c r="D124" s="162"/>
      <c r="E124" s="234" t="s">
        <v>1873</v>
      </c>
      <c r="F124" s="162" t="s">
        <v>1655</v>
      </c>
      <c r="G124" s="162" t="s">
        <v>1626</v>
      </c>
      <c r="H124" s="162" t="s">
        <v>1863</v>
      </c>
      <c r="I124" s="162" t="s">
        <v>1874</v>
      </c>
      <c r="J124" s="162" t="s">
        <v>1875</v>
      </c>
      <c r="K124" s="162"/>
      <c r="L124" s="162"/>
      <c r="M124" s="162"/>
      <c r="N124" s="162"/>
      <c r="O124" s="162"/>
      <c r="P124" s="162"/>
      <c r="Q124" s="162"/>
      <c r="R124" s="162"/>
      <c r="S124" s="162"/>
      <c r="T124" s="162"/>
      <c r="U124" s="162"/>
      <c r="V124" s="162"/>
      <c r="W124" s="162"/>
      <c r="X124" s="162"/>
      <c r="Y124" s="162"/>
      <c r="Z124" s="162"/>
    </row>
    <row r="125" customFormat="false" ht="15.75" hidden="false" customHeight="true" outlineLevel="0" collapsed="false">
      <c r="A125" s="162"/>
      <c r="B125" s="162" t="s">
        <v>1431</v>
      </c>
      <c r="C125" s="162" t="s">
        <v>1198</v>
      </c>
      <c r="D125" s="162"/>
      <c r="E125" s="234" t="s">
        <v>1876</v>
      </c>
      <c r="F125" s="162" t="s">
        <v>1655</v>
      </c>
      <c r="G125" s="162" t="s">
        <v>1626</v>
      </c>
      <c r="H125" s="162" t="s">
        <v>1863</v>
      </c>
      <c r="I125" s="162" t="s">
        <v>1874</v>
      </c>
      <c r="J125" s="162"/>
      <c r="K125" s="162"/>
      <c r="L125" s="162"/>
      <c r="M125" s="162"/>
      <c r="N125" s="162"/>
      <c r="O125" s="162"/>
      <c r="P125" s="162"/>
      <c r="Q125" s="162"/>
      <c r="R125" s="162"/>
      <c r="S125" s="162"/>
      <c r="T125" s="162"/>
      <c r="U125" s="162"/>
      <c r="V125" s="162"/>
      <c r="W125" s="162"/>
      <c r="X125" s="162"/>
      <c r="Y125" s="162"/>
      <c r="Z125" s="162"/>
    </row>
    <row r="126" customFormat="false" ht="15.75" hidden="false" customHeight="true" outlineLevel="0" collapsed="false">
      <c r="A126" s="162"/>
      <c r="B126" s="162" t="s">
        <v>1434</v>
      </c>
      <c r="C126" s="162" t="s">
        <v>1201</v>
      </c>
      <c r="D126" s="162"/>
      <c r="E126" s="234" t="s">
        <v>1877</v>
      </c>
      <c r="F126" s="162" t="s">
        <v>1655</v>
      </c>
      <c r="G126" s="162" t="s">
        <v>1626</v>
      </c>
      <c r="H126" s="162" t="s">
        <v>1427</v>
      </c>
      <c r="I126" s="162" t="s">
        <v>1878</v>
      </c>
      <c r="J126" s="162" t="s">
        <v>1879</v>
      </c>
      <c r="K126" s="162"/>
      <c r="L126" s="162"/>
      <c r="M126" s="162"/>
      <c r="N126" s="162"/>
      <c r="O126" s="162"/>
      <c r="P126" s="162"/>
      <c r="Q126" s="162"/>
      <c r="R126" s="162"/>
      <c r="S126" s="162"/>
      <c r="T126" s="162"/>
      <c r="U126" s="162"/>
      <c r="V126" s="162"/>
      <c r="W126" s="162"/>
      <c r="X126" s="162"/>
      <c r="Y126" s="162"/>
      <c r="Z126" s="162"/>
    </row>
    <row r="127" customFormat="false" ht="15.75" hidden="false" customHeight="true" outlineLevel="0" collapsed="false">
      <c r="A127" s="162"/>
      <c r="B127" s="162" t="s">
        <v>1436</v>
      </c>
      <c r="C127" s="162" t="s">
        <v>1212</v>
      </c>
      <c r="D127" s="162"/>
      <c r="E127" s="234" t="s">
        <v>1880</v>
      </c>
      <c r="F127" s="162" t="s">
        <v>1655</v>
      </c>
      <c r="G127" s="162" t="s">
        <v>1626</v>
      </c>
      <c r="H127" s="162" t="s">
        <v>1427</v>
      </c>
      <c r="I127" s="162" t="s">
        <v>1878</v>
      </c>
      <c r="J127" s="162"/>
      <c r="K127" s="162"/>
      <c r="L127" s="162"/>
      <c r="M127" s="162"/>
      <c r="N127" s="162"/>
      <c r="O127" s="162"/>
      <c r="P127" s="162"/>
      <c r="Q127" s="162"/>
      <c r="R127" s="162"/>
      <c r="S127" s="162"/>
      <c r="T127" s="162"/>
      <c r="U127" s="162"/>
      <c r="V127" s="162"/>
      <c r="W127" s="162"/>
      <c r="X127" s="162"/>
      <c r="Y127" s="162"/>
      <c r="Z127" s="162"/>
    </row>
    <row r="128" customFormat="false" ht="15.75" hidden="false" customHeight="true" outlineLevel="0" collapsed="false">
      <c r="A128" s="162"/>
      <c r="B128" s="162" t="s">
        <v>605</v>
      </c>
      <c r="C128" s="162" t="s">
        <v>1214</v>
      </c>
      <c r="D128" s="162"/>
      <c r="E128" s="234" t="s">
        <v>1881</v>
      </c>
      <c r="F128" s="162" t="s">
        <v>1655</v>
      </c>
      <c r="G128" s="162" t="s">
        <v>1626</v>
      </c>
      <c r="H128" s="162" t="s">
        <v>1427</v>
      </c>
      <c r="I128" s="162" t="s">
        <v>1882</v>
      </c>
      <c r="J128" s="162" t="s">
        <v>1883</v>
      </c>
      <c r="K128" s="162"/>
      <c r="L128" s="162"/>
      <c r="M128" s="162"/>
      <c r="N128" s="162"/>
      <c r="O128" s="162"/>
      <c r="P128" s="162"/>
      <c r="Q128" s="162"/>
      <c r="R128" s="162"/>
      <c r="S128" s="162"/>
      <c r="T128" s="162"/>
      <c r="U128" s="162"/>
      <c r="V128" s="162"/>
      <c r="W128" s="162"/>
      <c r="X128" s="162"/>
      <c r="Y128" s="162"/>
      <c r="Z128" s="162"/>
    </row>
    <row r="129" customFormat="false" ht="15.75" hidden="false" customHeight="true" outlineLevel="0" collapsed="false">
      <c r="A129" s="162"/>
      <c r="B129" s="162" t="s">
        <v>1439</v>
      </c>
      <c r="C129" s="162" t="s">
        <v>604</v>
      </c>
      <c r="D129" s="162"/>
      <c r="E129" s="234" t="s">
        <v>1884</v>
      </c>
      <c r="F129" s="162" t="s">
        <v>1853</v>
      </c>
      <c r="G129" s="162" t="s">
        <v>1677</v>
      </c>
      <c r="H129" s="162" t="s">
        <v>1427</v>
      </c>
      <c r="I129" s="162" t="s">
        <v>1885</v>
      </c>
      <c r="J129" s="162"/>
      <c r="K129" s="162"/>
      <c r="L129" s="162"/>
      <c r="M129" s="162"/>
      <c r="N129" s="162"/>
      <c r="O129" s="162"/>
      <c r="P129" s="162"/>
      <c r="Q129" s="162"/>
      <c r="R129" s="162"/>
      <c r="S129" s="162"/>
      <c r="T129" s="162"/>
      <c r="U129" s="162"/>
      <c r="V129" s="162"/>
      <c r="W129" s="162"/>
      <c r="X129" s="162"/>
      <c r="Y129" s="162"/>
      <c r="Z129" s="162"/>
    </row>
    <row r="130" customFormat="false" ht="15.75" hidden="false" customHeight="true" outlineLevel="0" collapsed="false">
      <c r="A130" s="162"/>
      <c r="B130" s="162" t="s">
        <v>613</v>
      </c>
      <c r="C130" s="162" t="s">
        <v>609</v>
      </c>
      <c r="D130" s="162" t="s">
        <v>609</v>
      </c>
      <c r="E130" s="234" t="s">
        <v>1884</v>
      </c>
      <c r="F130" s="162" t="s">
        <v>1853</v>
      </c>
      <c r="G130" s="162" t="s">
        <v>1466</v>
      </c>
      <c r="H130" s="162" t="s">
        <v>1427</v>
      </c>
      <c r="I130" s="162" t="s">
        <v>1886</v>
      </c>
      <c r="J130" s="162"/>
      <c r="K130" s="162"/>
      <c r="L130" s="162"/>
      <c r="M130" s="162"/>
      <c r="N130" s="162"/>
      <c r="O130" s="162"/>
      <c r="P130" s="162"/>
      <c r="Q130" s="162"/>
      <c r="R130" s="162"/>
      <c r="S130" s="162"/>
      <c r="T130" s="162"/>
      <c r="U130" s="162"/>
      <c r="V130" s="162"/>
      <c r="W130" s="162"/>
      <c r="X130" s="162"/>
      <c r="Y130" s="162"/>
      <c r="Z130" s="162"/>
    </row>
    <row r="131" customFormat="false" ht="15.75" hidden="false" customHeight="true" outlineLevel="0" collapsed="false">
      <c r="A131" s="162"/>
      <c r="B131" s="162" t="s">
        <v>1442</v>
      </c>
      <c r="C131" s="162" t="s">
        <v>612</v>
      </c>
      <c r="D131" s="162"/>
      <c r="E131" s="234" t="s">
        <v>1887</v>
      </c>
      <c r="F131" s="162" t="s">
        <v>1853</v>
      </c>
      <c r="G131" s="162" t="s">
        <v>1333</v>
      </c>
      <c r="H131" s="162" t="s">
        <v>1427</v>
      </c>
      <c r="I131" s="162" t="s">
        <v>1888</v>
      </c>
      <c r="J131" s="162"/>
      <c r="K131" s="162"/>
      <c r="L131" s="162"/>
      <c r="M131" s="162"/>
      <c r="N131" s="162"/>
      <c r="O131" s="162"/>
      <c r="P131" s="162"/>
      <c r="Q131" s="162"/>
      <c r="R131" s="162"/>
      <c r="S131" s="162"/>
      <c r="T131" s="162"/>
      <c r="U131" s="162"/>
      <c r="V131" s="162"/>
      <c r="W131" s="162"/>
      <c r="X131" s="162"/>
      <c r="Y131" s="162"/>
      <c r="Z131" s="162"/>
    </row>
    <row r="132" customFormat="false" ht="15.75" hidden="false" customHeight="true" outlineLevel="0" collapsed="false">
      <c r="A132" s="162"/>
      <c r="B132" s="162"/>
      <c r="C132" s="162" t="s">
        <v>621</v>
      </c>
      <c r="D132" s="162"/>
      <c r="E132" s="234" t="s">
        <v>1889</v>
      </c>
      <c r="F132" s="162" t="s">
        <v>1853</v>
      </c>
      <c r="G132" s="162" t="s">
        <v>1626</v>
      </c>
      <c r="H132" s="162" t="s">
        <v>1890</v>
      </c>
      <c r="I132" s="162"/>
      <c r="J132" s="162"/>
      <c r="K132" s="162"/>
      <c r="L132" s="162"/>
      <c r="M132" s="162"/>
      <c r="N132" s="162"/>
      <c r="O132" s="162"/>
      <c r="P132" s="162"/>
      <c r="Q132" s="162"/>
      <c r="R132" s="162"/>
      <c r="S132" s="162"/>
      <c r="T132" s="162"/>
      <c r="U132" s="162"/>
      <c r="V132" s="162"/>
      <c r="W132" s="162"/>
      <c r="X132" s="162"/>
      <c r="Y132" s="162"/>
      <c r="Z132" s="162"/>
    </row>
    <row r="133" customFormat="false" ht="15.75" hidden="false" customHeight="true" outlineLevel="0" collapsed="false">
      <c r="A133" s="162"/>
      <c r="B133" s="162" t="s">
        <v>1446</v>
      </c>
      <c r="C133" s="162" t="s">
        <v>621</v>
      </c>
      <c r="D133" s="162" t="s">
        <v>621</v>
      </c>
      <c r="E133" s="234" t="s">
        <v>1891</v>
      </c>
      <c r="F133" s="162" t="s">
        <v>1892</v>
      </c>
      <c r="G133" s="162" t="s">
        <v>1333</v>
      </c>
      <c r="H133" s="162" t="s">
        <v>1427</v>
      </c>
      <c r="I133" s="162" t="s">
        <v>1893</v>
      </c>
      <c r="J133" s="162"/>
      <c r="K133" s="162"/>
      <c r="L133" s="162"/>
      <c r="M133" s="162"/>
      <c r="N133" s="162"/>
      <c r="O133" s="162"/>
      <c r="P133" s="162"/>
      <c r="Q133" s="162"/>
      <c r="R133" s="162"/>
      <c r="S133" s="162"/>
      <c r="T133" s="162"/>
      <c r="U133" s="162"/>
      <c r="V133" s="162"/>
      <c r="W133" s="162"/>
      <c r="X133" s="162"/>
      <c r="Y133" s="162"/>
      <c r="Z133" s="162"/>
    </row>
    <row r="134" customFormat="false" ht="15.75" hidden="false" customHeight="true" outlineLevel="0" collapsed="false">
      <c r="A134" s="162"/>
      <c r="B134" s="162" t="s">
        <v>1447</v>
      </c>
      <c r="C134" s="162" t="s">
        <v>1217</v>
      </c>
      <c r="D134" s="162"/>
      <c r="E134" s="234" t="s">
        <v>1894</v>
      </c>
      <c r="F134" s="162" t="s">
        <v>1655</v>
      </c>
      <c r="G134" s="162" t="s">
        <v>1333</v>
      </c>
      <c r="H134" s="162" t="s">
        <v>1427</v>
      </c>
      <c r="I134" s="162" t="s">
        <v>1895</v>
      </c>
      <c r="J134" s="162" t="s">
        <v>1896</v>
      </c>
      <c r="K134" s="162"/>
      <c r="L134" s="162"/>
      <c r="M134" s="162"/>
      <c r="N134" s="162"/>
      <c r="O134" s="162"/>
      <c r="P134" s="162"/>
      <c r="Q134" s="162"/>
      <c r="R134" s="162"/>
      <c r="S134" s="162"/>
      <c r="T134" s="162"/>
      <c r="U134" s="162"/>
      <c r="V134" s="162"/>
      <c r="W134" s="162"/>
      <c r="X134" s="162"/>
      <c r="Y134" s="162"/>
      <c r="Z134" s="162"/>
    </row>
    <row r="135" customFormat="false" ht="15.75" hidden="false" customHeight="true" outlineLevel="0" collapsed="false">
      <c r="A135" s="162"/>
      <c r="B135" s="162" t="s">
        <v>641</v>
      </c>
      <c r="C135" s="162" t="s">
        <v>1219</v>
      </c>
      <c r="D135" s="162"/>
      <c r="E135" s="234" t="s">
        <v>1897</v>
      </c>
      <c r="F135" s="162" t="s">
        <v>1853</v>
      </c>
      <c r="G135" s="162" t="s">
        <v>1898</v>
      </c>
      <c r="H135" s="162" t="s">
        <v>1899</v>
      </c>
      <c r="I135" s="162" t="s">
        <v>1900</v>
      </c>
      <c r="J135" s="162"/>
      <c r="K135" s="162"/>
      <c r="L135" s="162"/>
      <c r="M135" s="162"/>
      <c r="N135" s="162"/>
      <c r="O135" s="162"/>
      <c r="P135" s="162"/>
      <c r="Q135" s="162"/>
      <c r="R135" s="162"/>
      <c r="S135" s="162"/>
      <c r="T135" s="162"/>
      <c r="U135" s="162"/>
      <c r="V135" s="162"/>
      <c r="W135" s="162"/>
      <c r="X135" s="162"/>
      <c r="Y135" s="162"/>
      <c r="Z135" s="162"/>
    </row>
    <row r="136" customFormat="false" ht="15.75" hidden="false" customHeight="true" outlineLevel="0" collapsed="false">
      <c r="A136" s="162"/>
      <c r="B136" s="162" t="s">
        <v>652</v>
      </c>
      <c r="C136" s="162" t="s">
        <v>639</v>
      </c>
      <c r="D136" s="162"/>
      <c r="E136" s="234" t="s">
        <v>1901</v>
      </c>
      <c r="F136" s="162" t="s">
        <v>1902</v>
      </c>
      <c r="G136" s="162" t="s">
        <v>1626</v>
      </c>
      <c r="H136" s="162" t="s">
        <v>1627</v>
      </c>
      <c r="I136" s="162" t="s">
        <v>1903</v>
      </c>
      <c r="J136" s="162"/>
      <c r="K136" s="162"/>
      <c r="L136" s="162"/>
      <c r="M136" s="162"/>
      <c r="N136" s="162"/>
      <c r="O136" s="162"/>
      <c r="P136" s="162"/>
      <c r="Q136" s="162"/>
      <c r="R136" s="162"/>
      <c r="S136" s="162"/>
      <c r="T136" s="162"/>
      <c r="U136" s="162"/>
      <c r="V136" s="162"/>
      <c r="W136" s="162"/>
      <c r="X136" s="162"/>
      <c r="Y136" s="162"/>
      <c r="Z136" s="162"/>
    </row>
    <row r="137" customFormat="false" ht="15.75" hidden="false" customHeight="true" outlineLevel="0" collapsed="false">
      <c r="A137" s="162"/>
      <c r="B137" s="162" t="s">
        <v>648</v>
      </c>
      <c r="C137" s="162" t="s">
        <v>1223</v>
      </c>
      <c r="D137" s="162"/>
      <c r="E137" s="234" t="s">
        <v>1904</v>
      </c>
      <c r="F137" s="162" t="s">
        <v>1902</v>
      </c>
      <c r="G137" s="162" t="s">
        <v>1626</v>
      </c>
      <c r="H137" s="162" t="s">
        <v>1427</v>
      </c>
      <c r="I137" s="162" t="s">
        <v>1851</v>
      </c>
      <c r="J137" s="162"/>
      <c r="K137" s="162"/>
      <c r="L137" s="162"/>
      <c r="M137" s="162"/>
      <c r="N137" s="162"/>
      <c r="O137" s="162"/>
      <c r="P137" s="162"/>
      <c r="Q137" s="162"/>
      <c r="R137" s="162"/>
      <c r="S137" s="162"/>
      <c r="T137" s="162"/>
      <c r="U137" s="162"/>
      <c r="V137" s="162"/>
      <c r="W137" s="162"/>
      <c r="X137" s="162"/>
      <c r="Y137" s="162"/>
      <c r="Z137" s="162"/>
    </row>
    <row r="138" customFormat="false" ht="15.75" hidden="false" customHeight="true" outlineLevel="0" collapsed="false">
      <c r="A138" s="162"/>
      <c r="B138" s="162" t="s">
        <v>655</v>
      </c>
      <c r="C138" s="162" t="s">
        <v>1224</v>
      </c>
      <c r="D138" s="162"/>
      <c r="E138" s="234" t="s">
        <v>1905</v>
      </c>
      <c r="F138" s="162" t="s">
        <v>1853</v>
      </c>
      <c r="G138" s="162" t="s">
        <v>1677</v>
      </c>
      <c r="H138" s="162" t="s">
        <v>1890</v>
      </c>
      <c r="I138" s="162"/>
      <c r="J138" s="162"/>
      <c r="K138" s="162"/>
      <c r="L138" s="162"/>
      <c r="M138" s="162"/>
      <c r="N138" s="162"/>
      <c r="O138" s="162"/>
      <c r="P138" s="162"/>
      <c r="Q138" s="162"/>
      <c r="R138" s="162"/>
      <c r="S138" s="162"/>
      <c r="T138" s="162"/>
      <c r="U138" s="162"/>
      <c r="V138" s="162"/>
      <c r="W138" s="162"/>
      <c r="X138" s="162"/>
      <c r="Y138" s="162"/>
      <c r="Z138" s="162"/>
    </row>
    <row r="139" customFormat="false" ht="15.75" hidden="false" customHeight="true" outlineLevel="0" collapsed="false">
      <c r="A139" s="162"/>
      <c r="B139" s="162"/>
      <c r="C139" s="162" t="s">
        <v>654</v>
      </c>
      <c r="D139" s="162" t="s">
        <v>654</v>
      </c>
      <c r="E139" s="234"/>
      <c r="F139" s="162" t="s">
        <v>1853</v>
      </c>
      <c r="G139" s="162" t="s">
        <v>1466</v>
      </c>
      <c r="H139" s="162" t="s">
        <v>997</v>
      </c>
      <c r="I139" s="162"/>
      <c r="J139" s="162"/>
      <c r="K139" s="162"/>
      <c r="L139" s="162"/>
      <c r="M139" s="162"/>
      <c r="N139" s="162"/>
      <c r="O139" s="162"/>
      <c r="P139" s="162"/>
      <c r="Q139" s="162"/>
      <c r="R139" s="162"/>
      <c r="S139" s="162"/>
      <c r="T139" s="162"/>
      <c r="U139" s="162"/>
      <c r="V139" s="162"/>
      <c r="W139" s="162"/>
      <c r="X139" s="162"/>
      <c r="Y139" s="162"/>
      <c r="Z139" s="162"/>
    </row>
    <row r="140" customFormat="false" ht="15.75" hidden="false" customHeight="true" outlineLevel="0" collapsed="false">
      <c r="A140" s="162"/>
      <c r="B140" s="162" t="s">
        <v>1455</v>
      </c>
      <c r="C140" s="162" t="s">
        <v>1227</v>
      </c>
      <c r="D140" s="162"/>
      <c r="E140" s="234" t="s">
        <v>1906</v>
      </c>
      <c r="F140" s="162" t="s">
        <v>1907</v>
      </c>
      <c r="G140" s="162" t="s">
        <v>1677</v>
      </c>
      <c r="H140" s="162" t="s">
        <v>1627</v>
      </c>
      <c r="I140" s="162" t="s">
        <v>1908</v>
      </c>
      <c r="J140" s="162"/>
      <c r="K140" s="162"/>
      <c r="L140" s="162"/>
      <c r="M140" s="162"/>
      <c r="N140" s="162"/>
      <c r="O140" s="162"/>
      <c r="P140" s="162"/>
      <c r="Q140" s="162"/>
      <c r="R140" s="162"/>
      <c r="S140" s="162"/>
      <c r="T140" s="162"/>
      <c r="U140" s="162"/>
      <c r="V140" s="162"/>
      <c r="W140" s="162"/>
      <c r="X140" s="162"/>
      <c r="Y140" s="162"/>
      <c r="Z140" s="162"/>
    </row>
    <row r="141" customFormat="false" ht="15.75" hidden="false" customHeight="true" outlineLevel="0" collapsed="false">
      <c r="A141" s="162"/>
      <c r="B141" s="162" t="s">
        <v>1456</v>
      </c>
      <c r="C141" s="162" t="s">
        <v>662</v>
      </c>
      <c r="D141" s="162"/>
      <c r="E141" s="234" t="s">
        <v>1909</v>
      </c>
      <c r="F141" s="162" t="s">
        <v>1857</v>
      </c>
      <c r="G141" s="162" t="s">
        <v>1626</v>
      </c>
      <c r="H141" s="162" t="s">
        <v>1863</v>
      </c>
      <c r="I141" s="162" t="s">
        <v>1910</v>
      </c>
      <c r="J141" s="162"/>
      <c r="K141" s="162"/>
      <c r="L141" s="162"/>
      <c r="M141" s="162"/>
      <c r="N141" s="162"/>
      <c r="O141" s="162"/>
      <c r="P141" s="162"/>
      <c r="Q141" s="162"/>
      <c r="R141" s="162"/>
      <c r="S141" s="162"/>
      <c r="T141" s="162"/>
      <c r="U141" s="162"/>
      <c r="V141" s="162"/>
      <c r="W141" s="162"/>
      <c r="X141" s="162"/>
      <c r="Y141" s="162"/>
      <c r="Z141" s="162"/>
    </row>
    <row r="142" customFormat="false" ht="15.75" hidden="false" customHeight="true" outlineLevel="0" collapsed="false">
      <c r="A142" s="162"/>
      <c r="B142" s="162"/>
      <c r="C142" s="162" t="s">
        <v>1228</v>
      </c>
      <c r="D142" s="162" t="s">
        <v>1228</v>
      </c>
      <c r="E142" s="234" t="s">
        <v>1911</v>
      </c>
      <c r="F142" s="162" t="s">
        <v>1857</v>
      </c>
      <c r="G142" s="162" t="s">
        <v>1677</v>
      </c>
      <c r="H142" s="162" t="s">
        <v>1627</v>
      </c>
      <c r="I142" s="162" t="s">
        <v>1912</v>
      </c>
      <c r="J142" s="162"/>
      <c r="K142" s="162"/>
      <c r="L142" s="162"/>
      <c r="M142" s="162"/>
      <c r="N142" s="162"/>
      <c r="O142" s="162"/>
      <c r="P142" s="162"/>
      <c r="Q142" s="162"/>
      <c r="R142" s="162"/>
      <c r="S142" s="162"/>
      <c r="T142" s="162"/>
      <c r="U142" s="162"/>
      <c r="V142" s="162"/>
      <c r="W142" s="162"/>
      <c r="X142" s="162"/>
      <c r="Y142" s="162"/>
      <c r="Z142" s="162"/>
    </row>
    <row r="143" customFormat="false" ht="15.75" hidden="false" customHeight="true" outlineLevel="0" collapsed="false">
      <c r="A143" s="162"/>
      <c r="B143" s="162"/>
      <c r="C143" s="162" t="s">
        <v>1229</v>
      </c>
      <c r="D143" s="162" t="s">
        <v>1228</v>
      </c>
      <c r="E143" s="234" t="s">
        <v>1913</v>
      </c>
      <c r="F143" s="162" t="s">
        <v>1857</v>
      </c>
      <c r="G143" s="162" t="s">
        <v>1466</v>
      </c>
      <c r="H143" s="162" t="s">
        <v>1914</v>
      </c>
      <c r="I143" s="162" t="s">
        <v>1915</v>
      </c>
      <c r="J143" s="162"/>
      <c r="K143" s="162"/>
      <c r="L143" s="162"/>
      <c r="M143" s="162"/>
      <c r="N143" s="162"/>
      <c r="O143" s="162"/>
      <c r="P143" s="162"/>
      <c r="Q143" s="162"/>
      <c r="R143" s="162"/>
      <c r="S143" s="162"/>
      <c r="T143" s="162"/>
      <c r="U143" s="162"/>
      <c r="V143" s="162"/>
      <c r="W143" s="162"/>
      <c r="X143" s="162"/>
      <c r="Y143" s="162"/>
      <c r="Z143" s="162"/>
    </row>
    <row r="144" customFormat="false" ht="15.75" hidden="false" customHeight="true" outlineLevel="0" collapsed="false">
      <c r="A144" s="162"/>
      <c r="B144" s="162"/>
      <c r="C144" s="162" t="s">
        <v>1230</v>
      </c>
      <c r="D144" s="162"/>
      <c r="E144" s="234"/>
      <c r="F144" s="162"/>
      <c r="G144" s="162"/>
      <c r="H144" s="162"/>
      <c r="I144" s="162"/>
      <c r="J144" s="162"/>
      <c r="K144" s="162"/>
      <c r="L144" s="162"/>
      <c r="M144" s="162"/>
      <c r="N144" s="162"/>
      <c r="O144" s="162"/>
      <c r="P144" s="162"/>
      <c r="Q144" s="162"/>
      <c r="R144" s="162"/>
      <c r="S144" s="162"/>
      <c r="T144" s="162"/>
      <c r="U144" s="162"/>
      <c r="V144" s="162"/>
      <c r="W144" s="162"/>
      <c r="X144" s="162"/>
      <c r="Y144" s="162"/>
      <c r="Z144" s="162"/>
    </row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54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14.09"/>
    <col collapsed="false" customWidth="true" hidden="false" outlineLevel="0" max="3" min="3" style="0" width="7.4"/>
    <col collapsed="false" customWidth="true" hidden="false" outlineLevel="0" max="4" min="4" style="0" width="14.09"/>
    <col collapsed="false" customWidth="true" hidden="false" outlineLevel="0" max="6" min="5" style="0" width="12.2"/>
    <col collapsed="false" customWidth="true" hidden="false" outlineLevel="0" max="7" min="7" style="0" width="13"/>
    <col collapsed="false" customWidth="true" hidden="false" outlineLevel="0" max="10" min="8" style="0" width="13.92"/>
    <col collapsed="false" customWidth="true" hidden="false" outlineLevel="0" max="11" min="11" style="0" width="19"/>
    <col collapsed="false" customWidth="true" hidden="false" outlineLevel="0" max="15" min="12" style="0" width="13.92"/>
    <col collapsed="false" customWidth="true" hidden="false" outlineLevel="0" max="27" min="16" style="0" width="16.9"/>
    <col collapsed="false" customWidth="true" hidden="false" outlineLevel="0" max="28" min="28" style="0" width="8"/>
    <col collapsed="false" customWidth="true" hidden="false" outlineLevel="0" max="29" min="29" style="0" width="27.1"/>
    <col collapsed="false" customWidth="true" hidden="false" outlineLevel="0" max="32" min="30" style="0" width="8"/>
    <col collapsed="false" customWidth="true" hidden="false" outlineLevel="0" max="33" min="33" style="0" width="28.8"/>
    <col collapsed="false" customWidth="true" hidden="false" outlineLevel="0" max="1025" min="34" style="0" width="12.6"/>
  </cols>
  <sheetData>
    <row r="1" customFormat="false" ht="27" hidden="false" customHeight="true" outlineLevel="0" collapsed="false">
      <c r="A1" s="237" t="s">
        <v>1254</v>
      </c>
      <c r="B1" s="237" t="s">
        <v>1916</v>
      </c>
      <c r="C1" s="237" t="s">
        <v>1033</v>
      </c>
      <c r="D1" s="237" t="s">
        <v>1255</v>
      </c>
      <c r="E1" s="237" t="s">
        <v>1257</v>
      </c>
      <c r="F1" s="237" t="s">
        <v>891</v>
      </c>
      <c r="G1" s="238" t="s">
        <v>1917</v>
      </c>
      <c r="H1" s="239" t="s">
        <v>1259</v>
      </c>
      <c r="I1" s="239" t="s">
        <v>1008</v>
      </c>
      <c r="J1" s="239" t="s">
        <v>1918</v>
      </c>
      <c r="K1" s="239" t="s">
        <v>1919</v>
      </c>
      <c r="L1" s="239" t="s">
        <v>1920</v>
      </c>
      <c r="M1" s="239" t="s">
        <v>893</v>
      </c>
      <c r="N1" s="240" t="s">
        <v>895</v>
      </c>
      <c r="O1" s="240" t="s">
        <v>1921</v>
      </c>
      <c r="P1" s="240" t="s">
        <v>1922</v>
      </c>
      <c r="Q1" s="240" t="s">
        <v>1923</v>
      </c>
      <c r="R1" s="240" t="s">
        <v>1924</v>
      </c>
      <c r="S1" s="240" t="s">
        <v>1925</v>
      </c>
      <c r="T1" s="240" t="s">
        <v>1926</v>
      </c>
      <c r="U1" s="240" t="s">
        <v>1927</v>
      </c>
      <c r="V1" s="240" t="s">
        <v>1928</v>
      </c>
      <c r="W1" s="240" t="s">
        <v>1929</v>
      </c>
      <c r="X1" s="240" t="s">
        <v>1930</v>
      </c>
      <c r="Y1" s="238" t="s">
        <v>1931</v>
      </c>
      <c r="Z1" s="238" t="s">
        <v>1932</v>
      </c>
      <c r="AA1" s="238" t="s">
        <v>1933</v>
      </c>
      <c r="AB1" s="238" t="s">
        <v>1262</v>
      </c>
      <c r="AC1" s="237"/>
      <c r="AD1" s="237"/>
      <c r="AE1" s="237"/>
      <c r="AF1" s="237"/>
      <c r="AG1" s="237"/>
    </row>
    <row r="2" customFormat="false" ht="14.4" hidden="false" customHeight="false" outlineLevel="0" collapsed="false">
      <c r="A2" s="162" t="s">
        <v>47</v>
      </c>
      <c r="B2" s="162"/>
      <c r="C2" s="162" t="s">
        <v>1062</v>
      </c>
      <c r="D2" s="162" t="s">
        <v>44</v>
      </c>
      <c r="E2" s="162"/>
      <c r="F2" s="162" t="s">
        <v>45</v>
      </c>
      <c r="G2" s="186" t="s">
        <v>44</v>
      </c>
      <c r="H2" s="187" t="n">
        <v>21414</v>
      </c>
      <c r="I2" s="187"/>
      <c r="J2" s="187"/>
      <c r="K2" s="187"/>
      <c r="L2" s="187"/>
      <c r="M2" s="187"/>
      <c r="N2" s="188" t="s">
        <v>51</v>
      </c>
      <c r="O2" s="188"/>
      <c r="P2" s="189" t="s">
        <v>1090</v>
      </c>
      <c r="Q2" s="189"/>
      <c r="R2" s="189"/>
      <c r="S2" s="189" t="s">
        <v>54</v>
      </c>
      <c r="T2" s="189" t="s">
        <v>135</v>
      </c>
      <c r="U2" s="189" t="s">
        <v>1750</v>
      </c>
      <c r="V2" s="189"/>
      <c r="W2" s="189"/>
      <c r="X2" s="189"/>
      <c r="Y2" s="189"/>
      <c r="Z2" s="189"/>
      <c r="AA2" s="189"/>
      <c r="AB2" s="162"/>
      <c r="AC2" s="162"/>
      <c r="AD2" s="162"/>
      <c r="AE2" s="162"/>
      <c r="AF2" s="162"/>
      <c r="AG2" s="162"/>
    </row>
    <row r="3" customFormat="false" ht="14.4" hidden="false" customHeight="false" outlineLevel="0" collapsed="false">
      <c r="A3" s="162" t="s">
        <v>1263</v>
      </c>
      <c r="B3" s="162"/>
      <c r="C3" s="162" t="s">
        <v>1072</v>
      </c>
      <c r="D3" s="162" t="s">
        <v>61</v>
      </c>
      <c r="E3" s="162"/>
      <c r="F3" s="162" t="s">
        <v>62</v>
      </c>
      <c r="G3" s="186" t="s">
        <v>1073</v>
      </c>
      <c r="H3" s="187" t="n">
        <v>21451</v>
      </c>
      <c r="I3" s="187" t="s">
        <v>1934</v>
      </c>
      <c r="J3" s="187"/>
      <c r="K3" s="187"/>
      <c r="L3" s="187" t="n">
        <v>21451</v>
      </c>
      <c r="M3" s="187" t="s">
        <v>1075</v>
      </c>
      <c r="N3" s="188" t="s">
        <v>66</v>
      </c>
      <c r="O3" s="188" t="s">
        <v>1067</v>
      </c>
      <c r="P3" s="189" t="s">
        <v>778</v>
      </c>
      <c r="Q3" s="189" t="s">
        <v>1077</v>
      </c>
      <c r="R3" s="189" t="n">
        <v>360</v>
      </c>
      <c r="S3" s="189" t="s">
        <v>1935</v>
      </c>
      <c r="T3" s="189" t="s">
        <v>774</v>
      </c>
      <c r="U3" s="189" t="s">
        <v>775</v>
      </c>
      <c r="V3" s="189"/>
      <c r="W3" s="189"/>
      <c r="X3" s="189"/>
      <c r="Y3" s="189"/>
      <c r="Z3" s="189"/>
      <c r="AA3" s="189"/>
      <c r="AB3" s="162"/>
      <c r="AC3" s="162"/>
      <c r="AD3" s="162"/>
      <c r="AE3" s="162"/>
      <c r="AF3" s="162"/>
      <c r="AG3" s="162"/>
    </row>
    <row r="4" customFormat="false" ht="14.4" hidden="false" customHeight="false" outlineLevel="0" collapsed="false">
      <c r="A4" s="162" t="s">
        <v>72</v>
      </c>
      <c r="B4" s="162"/>
      <c r="C4" s="162"/>
      <c r="D4" s="162" t="s">
        <v>71</v>
      </c>
      <c r="E4" s="162" t="s">
        <v>690</v>
      </c>
      <c r="F4" s="162" t="s">
        <v>45</v>
      </c>
      <c r="G4" s="186" t="s">
        <v>71</v>
      </c>
      <c r="H4" s="187" t="n">
        <v>21469</v>
      </c>
      <c r="I4" s="187"/>
      <c r="J4" s="187"/>
      <c r="K4" s="187"/>
      <c r="L4" s="187"/>
      <c r="M4" s="187"/>
      <c r="N4" s="188" t="s">
        <v>51</v>
      </c>
      <c r="O4" s="188"/>
      <c r="P4" s="189" t="s">
        <v>1090</v>
      </c>
      <c r="Q4" s="189"/>
      <c r="R4" s="189"/>
      <c r="S4" s="189" t="s">
        <v>1090</v>
      </c>
      <c r="T4" s="189" t="s">
        <v>774</v>
      </c>
      <c r="U4" s="189"/>
      <c r="V4" s="189"/>
      <c r="W4" s="189"/>
      <c r="X4" s="189"/>
      <c r="Y4" s="189"/>
      <c r="Z4" s="189"/>
      <c r="AA4" s="189"/>
      <c r="AB4" s="162"/>
      <c r="AC4" s="162"/>
      <c r="AD4" s="162"/>
      <c r="AE4" s="162"/>
      <c r="AF4" s="162"/>
      <c r="AG4" s="162"/>
    </row>
    <row r="5" customFormat="false" ht="14.4" hidden="false" customHeight="false" outlineLevel="0" collapsed="false">
      <c r="A5" s="162" t="s">
        <v>1265</v>
      </c>
      <c r="B5" s="162"/>
      <c r="C5" s="162" t="s">
        <v>1936</v>
      </c>
      <c r="D5" s="162" t="s">
        <v>70</v>
      </c>
      <c r="E5" s="162"/>
      <c r="F5" s="162" t="s">
        <v>62</v>
      </c>
      <c r="G5" s="186" t="s">
        <v>1073</v>
      </c>
      <c r="H5" s="187" t="n">
        <v>21469</v>
      </c>
      <c r="I5" s="187"/>
      <c r="J5" s="187"/>
      <c r="K5" s="187"/>
      <c r="L5" s="187"/>
      <c r="M5" s="187"/>
      <c r="N5" s="188" t="s">
        <v>66</v>
      </c>
      <c r="O5" s="188"/>
      <c r="P5" s="189" t="s">
        <v>778</v>
      </c>
      <c r="Q5" s="189"/>
      <c r="R5" s="189"/>
      <c r="S5" s="189" t="s">
        <v>778</v>
      </c>
      <c r="T5" s="189" t="s">
        <v>774</v>
      </c>
      <c r="U5" s="189"/>
      <c r="V5" s="189"/>
      <c r="W5" s="189"/>
      <c r="X5" s="189"/>
      <c r="Y5" s="189"/>
      <c r="Z5" s="189"/>
      <c r="AA5" s="189"/>
      <c r="AB5" s="162"/>
      <c r="AC5" s="162"/>
      <c r="AD5" s="162"/>
      <c r="AE5" s="162"/>
      <c r="AF5" s="162"/>
      <c r="AG5" s="162"/>
    </row>
    <row r="6" customFormat="false" ht="14.4" hidden="false" customHeight="false" outlineLevel="0" collapsed="false">
      <c r="A6" s="162" t="s">
        <v>76</v>
      </c>
      <c r="B6" s="162"/>
      <c r="C6" s="162"/>
      <c r="D6" s="162" t="s">
        <v>75</v>
      </c>
      <c r="E6" s="162"/>
      <c r="F6" s="162" t="s">
        <v>45</v>
      </c>
      <c r="G6" s="186" t="s">
        <v>75</v>
      </c>
      <c r="H6" s="187" t="n">
        <v>21497</v>
      </c>
      <c r="I6" s="187"/>
      <c r="J6" s="187"/>
      <c r="K6" s="187"/>
      <c r="L6" s="187"/>
      <c r="M6" s="187"/>
      <c r="N6" s="188" t="s">
        <v>51</v>
      </c>
      <c r="O6" s="188"/>
      <c r="P6" s="189" t="s">
        <v>1090</v>
      </c>
      <c r="Q6" s="189"/>
      <c r="R6" s="189"/>
      <c r="S6" s="189" t="s">
        <v>1090</v>
      </c>
      <c r="T6" s="189" t="s">
        <v>774</v>
      </c>
      <c r="U6" s="189"/>
      <c r="V6" s="189"/>
      <c r="W6" s="189"/>
      <c r="X6" s="189"/>
      <c r="Y6" s="189"/>
      <c r="Z6" s="189"/>
      <c r="AA6" s="189"/>
      <c r="AB6" s="162"/>
      <c r="AC6" s="162"/>
      <c r="AD6" s="162"/>
      <c r="AE6" s="162"/>
      <c r="AF6" s="162"/>
      <c r="AG6" s="162"/>
    </row>
    <row r="7" customFormat="false" ht="14.4" hidden="false" customHeight="false" outlineLevel="0" collapsed="false">
      <c r="A7" s="162" t="s">
        <v>1267</v>
      </c>
      <c r="B7" s="162"/>
      <c r="C7" s="162" t="s">
        <v>1937</v>
      </c>
      <c r="D7" s="162" t="s">
        <v>80</v>
      </c>
      <c r="E7" s="162"/>
      <c r="F7" s="162" t="s">
        <v>62</v>
      </c>
      <c r="G7" s="186" t="s">
        <v>1073</v>
      </c>
      <c r="H7" s="187" t="n">
        <v>21523</v>
      </c>
      <c r="I7" s="187"/>
      <c r="J7" s="187"/>
      <c r="K7" s="187"/>
      <c r="L7" s="187"/>
      <c r="M7" s="187"/>
      <c r="N7" s="188" t="s">
        <v>66</v>
      </c>
      <c r="O7" s="188"/>
      <c r="P7" s="189" t="s">
        <v>778</v>
      </c>
      <c r="Q7" s="189"/>
      <c r="R7" s="189"/>
      <c r="S7" s="189" t="s">
        <v>778</v>
      </c>
      <c r="T7" s="189" t="s">
        <v>774</v>
      </c>
      <c r="U7" s="189"/>
      <c r="V7" s="189"/>
      <c r="W7" s="189"/>
      <c r="X7" s="189"/>
      <c r="Y7" s="189"/>
      <c r="Z7" s="189"/>
      <c r="AA7" s="189"/>
      <c r="AB7" s="162"/>
      <c r="AC7" s="162"/>
      <c r="AD7" s="162"/>
      <c r="AE7" s="162"/>
      <c r="AF7" s="162"/>
      <c r="AG7" s="162"/>
    </row>
    <row r="8" customFormat="false" ht="14.4" hidden="false" customHeight="false" outlineLevel="0" collapsed="false">
      <c r="A8" s="162" t="s">
        <v>82</v>
      </c>
      <c r="B8" s="162"/>
      <c r="C8" s="162"/>
      <c r="D8" s="162" t="s">
        <v>81</v>
      </c>
      <c r="E8" s="162"/>
      <c r="F8" s="162" t="s">
        <v>45</v>
      </c>
      <c r="G8" s="186" t="s">
        <v>81</v>
      </c>
      <c r="H8" s="187" t="n">
        <v>21526</v>
      </c>
      <c r="I8" s="187"/>
      <c r="J8" s="187"/>
      <c r="K8" s="187"/>
      <c r="L8" s="187"/>
      <c r="M8" s="187"/>
      <c r="N8" s="188" t="s">
        <v>51</v>
      </c>
      <c r="O8" s="188"/>
      <c r="P8" s="189" t="s">
        <v>1090</v>
      </c>
      <c r="Q8" s="189"/>
      <c r="R8" s="189"/>
      <c r="S8" s="189" t="s">
        <v>1093</v>
      </c>
      <c r="T8" s="189" t="s">
        <v>774</v>
      </c>
      <c r="U8" s="189"/>
      <c r="V8" s="189"/>
      <c r="W8" s="189"/>
      <c r="X8" s="189"/>
      <c r="Y8" s="189"/>
      <c r="Z8" s="189"/>
      <c r="AA8" s="189"/>
      <c r="AB8" s="162"/>
      <c r="AC8" s="162"/>
      <c r="AD8" s="162"/>
      <c r="AE8" s="162"/>
      <c r="AF8" s="162"/>
      <c r="AG8" s="162"/>
    </row>
    <row r="9" customFormat="false" ht="14.4" hidden="false" customHeight="false" outlineLevel="0" collapsed="false">
      <c r="A9" s="162" t="s">
        <v>88</v>
      </c>
      <c r="B9" s="162"/>
      <c r="C9" s="162"/>
      <c r="D9" s="162" t="s">
        <v>87</v>
      </c>
      <c r="E9" s="162"/>
      <c r="F9" s="162" t="s">
        <v>62</v>
      </c>
      <c r="G9" s="186" t="s">
        <v>87</v>
      </c>
      <c r="H9" s="187" t="n">
        <v>21552</v>
      </c>
      <c r="I9" s="187"/>
      <c r="J9" s="187"/>
      <c r="K9" s="187"/>
      <c r="L9" s="187"/>
      <c r="M9" s="187"/>
      <c r="N9" s="188" t="s">
        <v>66</v>
      </c>
      <c r="O9" s="188"/>
      <c r="P9" s="189" t="s">
        <v>778</v>
      </c>
      <c r="Q9" s="189"/>
      <c r="R9" s="189"/>
      <c r="S9" s="189" t="s">
        <v>778</v>
      </c>
      <c r="T9" s="189" t="s">
        <v>1938</v>
      </c>
      <c r="U9" s="189" t="s">
        <v>1333</v>
      </c>
      <c r="V9" s="189"/>
      <c r="W9" s="189"/>
      <c r="X9" s="189"/>
      <c r="Y9" s="189"/>
      <c r="Z9" s="189"/>
      <c r="AA9" s="189"/>
      <c r="AB9" s="162" t="s">
        <v>1270</v>
      </c>
      <c r="AC9" s="162"/>
      <c r="AD9" s="162"/>
      <c r="AE9" s="162"/>
      <c r="AF9" s="162"/>
      <c r="AG9" s="162"/>
    </row>
    <row r="10" customFormat="false" ht="14.4" hidden="false" customHeight="false" outlineLevel="0" collapsed="false">
      <c r="A10" s="162" t="s">
        <v>99</v>
      </c>
      <c r="B10" s="162"/>
      <c r="C10" s="162"/>
      <c r="D10" s="162" t="s">
        <v>98</v>
      </c>
      <c r="E10" s="162"/>
      <c r="F10" s="162" t="s">
        <v>45</v>
      </c>
      <c r="G10" s="186" t="s">
        <v>98</v>
      </c>
      <c r="H10" s="187" t="n">
        <v>21612</v>
      </c>
      <c r="I10" s="187"/>
      <c r="J10" s="187"/>
      <c r="K10" s="187"/>
      <c r="L10" s="187"/>
      <c r="M10" s="187"/>
      <c r="N10" s="188" t="s">
        <v>51</v>
      </c>
      <c r="O10" s="188"/>
      <c r="P10" s="189" t="s">
        <v>1093</v>
      </c>
      <c r="Q10" s="189"/>
      <c r="R10" s="189"/>
      <c r="S10" s="189" t="s">
        <v>1093</v>
      </c>
      <c r="T10" s="189" t="s">
        <v>1271</v>
      </c>
      <c r="U10" s="189"/>
      <c r="V10" s="189"/>
      <c r="W10" s="189"/>
      <c r="X10" s="189"/>
      <c r="Y10" s="189"/>
      <c r="Z10" s="189"/>
      <c r="AA10" s="189"/>
      <c r="AB10" s="162" t="s">
        <v>1272</v>
      </c>
      <c r="AC10" s="162"/>
      <c r="AD10" s="162"/>
      <c r="AE10" s="162"/>
      <c r="AF10" s="162"/>
      <c r="AG10" s="162"/>
    </row>
    <row r="11" customFormat="false" ht="14.4" hidden="false" customHeight="false" outlineLevel="0" collapsed="false">
      <c r="A11" s="162" t="s">
        <v>1273</v>
      </c>
      <c r="B11" s="162"/>
      <c r="C11" s="162"/>
      <c r="D11" s="162" t="s">
        <v>1939</v>
      </c>
      <c r="E11" s="162"/>
      <c r="F11" s="162" t="s">
        <v>62</v>
      </c>
      <c r="G11" s="186" t="s">
        <v>1073</v>
      </c>
      <c r="H11" s="187" t="n">
        <v>21719</v>
      </c>
      <c r="I11" s="187"/>
      <c r="J11" s="187"/>
      <c r="K11" s="187"/>
      <c r="L11" s="187"/>
      <c r="M11" s="187"/>
      <c r="N11" s="188" t="s">
        <v>66</v>
      </c>
      <c r="O11" s="188"/>
      <c r="P11" s="189" t="s">
        <v>778</v>
      </c>
      <c r="Q11" s="189"/>
      <c r="R11" s="189"/>
      <c r="S11" s="189" t="s">
        <v>778</v>
      </c>
      <c r="T11" s="189" t="s">
        <v>774</v>
      </c>
      <c r="U11" s="189"/>
      <c r="V11" s="189"/>
      <c r="W11" s="189"/>
      <c r="X11" s="189"/>
      <c r="Y11" s="189"/>
      <c r="Z11" s="189"/>
      <c r="AA11" s="189"/>
      <c r="AB11" s="162"/>
      <c r="AC11" s="162"/>
      <c r="AD11" s="162"/>
      <c r="AE11" s="162"/>
      <c r="AF11" s="162"/>
      <c r="AG11" s="162"/>
    </row>
    <row r="12" customFormat="false" ht="14.4" hidden="false" customHeight="false" outlineLevel="0" collapsed="false">
      <c r="A12" s="162" t="s">
        <v>105</v>
      </c>
      <c r="B12" s="162"/>
      <c r="C12" s="162"/>
      <c r="D12" s="162" t="s">
        <v>104</v>
      </c>
      <c r="E12" s="162"/>
      <c r="F12" s="162" t="s">
        <v>62</v>
      </c>
      <c r="G12" s="186" t="s">
        <v>104</v>
      </c>
      <c r="H12" s="187" t="n">
        <v>21805</v>
      </c>
      <c r="I12" s="187"/>
      <c r="J12" s="187"/>
      <c r="K12" s="187"/>
      <c r="L12" s="187"/>
      <c r="M12" s="187"/>
      <c r="N12" s="188" t="s">
        <v>66</v>
      </c>
      <c r="O12" s="188"/>
      <c r="P12" s="189" t="s">
        <v>778</v>
      </c>
      <c r="Q12" s="189"/>
      <c r="R12" s="189"/>
      <c r="S12" s="189" t="s">
        <v>778</v>
      </c>
      <c r="T12" s="189" t="s">
        <v>1940</v>
      </c>
      <c r="U12" s="189"/>
      <c r="V12" s="189"/>
      <c r="W12" s="189"/>
      <c r="X12" s="189"/>
      <c r="Y12" s="189"/>
      <c r="Z12" s="189"/>
      <c r="AA12" s="189"/>
      <c r="AB12" s="162" t="s">
        <v>1276</v>
      </c>
      <c r="AC12" s="162"/>
      <c r="AD12" s="162"/>
      <c r="AE12" s="162"/>
      <c r="AF12" s="162"/>
      <c r="AG12" s="162"/>
    </row>
    <row r="13" customFormat="false" ht="14.4" hidden="false" customHeight="false" outlineLevel="0" collapsed="false">
      <c r="A13" s="162"/>
      <c r="B13" s="162"/>
      <c r="C13" s="162"/>
      <c r="D13" s="162" t="s">
        <v>1095</v>
      </c>
      <c r="E13" s="162"/>
      <c r="F13" s="162" t="s">
        <v>45</v>
      </c>
      <c r="G13" s="189" t="s">
        <v>1095</v>
      </c>
      <c r="H13" s="187" t="n">
        <v>21817</v>
      </c>
      <c r="I13" s="187"/>
      <c r="J13" s="187"/>
      <c r="K13" s="187"/>
      <c r="L13" s="187"/>
      <c r="M13" s="187"/>
      <c r="N13" s="188" t="s">
        <v>51</v>
      </c>
      <c r="O13" s="188"/>
      <c r="P13" s="189" t="s">
        <v>1090</v>
      </c>
      <c r="Q13" s="189"/>
      <c r="R13" s="189"/>
      <c r="S13" s="189" t="s">
        <v>1090</v>
      </c>
      <c r="T13" s="189" t="s">
        <v>774</v>
      </c>
      <c r="U13" s="189"/>
      <c r="V13" s="189"/>
      <c r="W13" s="189"/>
      <c r="X13" s="189"/>
      <c r="Y13" s="189"/>
      <c r="Z13" s="189"/>
      <c r="AA13" s="189"/>
      <c r="AB13" s="162"/>
      <c r="AC13" s="162"/>
      <c r="AD13" s="162"/>
      <c r="AE13" s="162"/>
      <c r="AF13" s="162"/>
      <c r="AG13" s="162"/>
    </row>
    <row r="14" customFormat="false" ht="14.4" hidden="false" customHeight="false" outlineLevel="0" collapsed="false">
      <c r="A14" s="162" t="s">
        <v>117</v>
      </c>
      <c r="B14" s="162"/>
      <c r="C14" s="162"/>
      <c r="D14" s="162" t="s">
        <v>116</v>
      </c>
      <c r="E14" s="162"/>
      <c r="F14" s="162" t="s">
        <v>62</v>
      </c>
      <c r="G14" s="186" t="s">
        <v>116</v>
      </c>
      <c r="H14" s="187" t="n">
        <v>21827</v>
      </c>
      <c r="I14" s="187"/>
      <c r="J14" s="187"/>
      <c r="K14" s="187"/>
      <c r="L14" s="187"/>
      <c r="M14" s="187"/>
      <c r="N14" s="188" t="s">
        <v>66</v>
      </c>
      <c r="O14" s="188"/>
      <c r="P14" s="189" t="s">
        <v>1093</v>
      </c>
      <c r="Q14" s="189"/>
      <c r="R14" s="189"/>
      <c r="S14" s="189" t="s">
        <v>1093</v>
      </c>
      <c r="T14" s="186" t="s">
        <v>1277</v>
      </c>
      <c r="U14" s="189"/>
      <c r="V14" s="189"/>
      <c r="W14" s="189"/>
      <c r="X14" s="189"/>
      <c r="Y14" s="189"/>
      <c r="Z14" s="189"/>
      <c r="AA14" s="189"/>
      <c r="AB14" s="162" t="s">
        <v>1278</v>
      </c>
      <c r="AC14" s="162"/>
      <c r="AD14" s="162"/>
      <c r="AE14" s="162"/>
      <c r="AF14" s="162"/>
      <c r="AG14" s="162"/>
    </row>
    <row r="15" customFormat="false" ht="14.4" hidden="false" customHeight="false" outlineLevel="0" collapsed="false">
      <c r="A15" s="162" t="s">
        <v>122</v>
      </c>
      <c r="B15" s="162"/>
      <c r="C15" s="162"/>
      <c r="D15" s="162" t="s">
        <v>121</v>
      </c>
      <c r="E15" s="162"/>
      <c r="F15" s="162" t="s">
        <v>45</v>
      </c>
      <c r="G15" s="186" t="s">
        <v>121</v>
      </c>
      <c r="H15" s="187" t="n">
        <v>21880</v>
      </c>
      <c r="I15" s="187"/>
      <c r="J15" s="187"/>
      <c r="K15" s="187"/>
      <c r="L15" s="187"/>
      <c r="M15" s="187"/>
      <c r="N15" s="188" t="s">
        <v>51</v>
      </c>
      <c r="O15" s="188"/>
      <c r="P15" s="189" t="s">
        <v>1090</v>
      </c>
      <c r="Q15" s="189"/>
      <c r="R15" s="189"/>
      <c r="S15" s="189" t="s">
        <v>1090</v>
      </c>
      <c r="T15" s="189" t="s">
        <v>774</v>
      </c>
      <c r="U15" s="189"/>
      <c r="V15" s="189"/>
      <c r="W15" s="189"/>
      <c r="X15" s="189"/>
      <c r="Y15" s="189"/>
      <c r="Z15" s="189"/>
      <c r="AA15" s="189"/>
      <c r="AB15" s="162"/>
      <c r="AC15" s="162"/>
      <c r="AD15" s="162"/>
      <c r="AE15" s="162"/>
      <c r="AF15" s="162"/>
      <c r="AG15" s="162"/>
    </row>
    <row r="16" customFormat="false" ht="14.4" hidden="false" customHeight="false" outlineLevel="0" collapsed="false">
      <c r="A16" s="162" t="s">
        <v>1279</v>
      </c>
      <c r="B16" s="162"/>
      <c r="C16" s="162"/>
      <c r="D16" s="162" t="s">
        <v>1280</v>
      </c>
      <c r="E16" s="162"/>
      <c r="F16" s="162" t="s">
        <v>62</v>
      </c>
      <c r="G16" s="186" t="s">
        <v>1073</v>
      </c>
      <c r="H16" s="187" t="n">
        <v>22021</v>
      </c>
      <c r="I16" s="187"/>
      <c r="J16" s="187"/>
      <c r="K16" s="187"/>
      <c r="L16" s="187"/>
      <c r="M16" s="187"/>
      <c r="N16" s="188" t="s">
        <v>66</v>
      </c>
      <c r="O16" s="188"/>
      <c r="P16" s="189" t="s">
        <v>1093</v>
      </c>
      <c r="Q16" s="189"/>
      <c r="R16" s="189"/>
      <c r="S16" s="189" t="s">
        <v>1093</v>
      </c>
      <c r="T16" s="189" t="s">
        <v>774</v>
      </c>
      <c r="U16" s="189"/>
      <c r="V16" s="189"/>
      <c r="W16" s="189"/>
      <c r="X16" s="189"/>
      <c r="Y16" s="189"/>
      <c r="Z16" s="189"/>
      <c r="AA16" s="189"/>
      <c r="AB16" s="162"/>
      <c r="AC16" s="162"/>
      <c r="AD16" s="162"/>
      <c r="AE16" s="162"/>
      <c r="AF16" s="162"/>
      <c r="AG16" s="162"/>
    </row>
    <row r="17" customFormat="false" ht="14.4" hidden="false" customHeight="false" outlineLevel="0" collapsed="false">
      <c r="A17" s="162" t="s">
        <v>1281</v>
      </c>
      <c r="B17" s="162"/>
      <c r="C17" s="162"/>
      <c r="D17" s="162" t="s">
        <v>1282</v>
      </c>
      <c r="E17" s="162"/>
      <c r="F17" s="162" t="s">
        <v>62</v>
      </c>
      <c r="G17" s="189" t="s">
        <v>1073</v>
      </c>
      <c r="H17" s="187" t="n">
        <v>22022</v>
      </c>
      <c r="I17" s="187"/>
      <c r="J17" s="187"/>
      <c r="K17" s="187"/>
      <c r="L17" s="187"/>
      <c r="M17" s="187"/>
      <c r="N17" s="188" t="s">
        <v>66</v>
      </c>
      <c r="O17" s="188"/>
      <c r="P17" s="189" t="s">
        <v>1093</v>
      </c>
      <c r="Q17" s="189"/>
      <c r="R17" s="189"/>
      <c r="S17" s="189" t="s">
        <v>1093</v>
      </c>
      <c r="T17" s="189" t="s">
        <v>774</v>
      </c>
      <c r="U17" s="189"/>
      <c r="V17" s="189"/>
      <c r="W17" s="189"/>
      <c r="X17" s="189"/>
      <c r="Y17" s="189"/>
      <c r="Z17" s="189"/>
      <c r="AA17" s="189"/>
      <c r="AB17" s="162"/>
      <c r="AC17" s="162"/>
      <c r="AD17" s="162"/>
      <c r="AE17" s="162"/>
      <c r="AF17" s="162"/>
      <c r="AG17" s="162"/>
    </row>
    <row r="18" customFormat="false" ht="14.4" hidden="false" customHeight="false" outlineLevel="0" collapsed="false">
      <c r="A18" s="162" t="s">
        <v>128</v>
      </c>
      <c r="B18" s="162"/>
      <c r="C18" s="162"/>
      <c r="D18" s="162" t="s">
        <v>127</v>
      </c>
      <c r="E18" s="162"/>
      <c r="F18" s="162" t="s">
        <v>45</v>
      </c>
      <c r="G18" s="186" t="s">
        <v>127</v>
      </c>
      <c r="H18" s="187" t="n">
        <v>22184</v>
      </c>
      <c r="I18" s="187"/>
      <c r="J18" s="187"/>
      <c r="K18" s="187"/>
      <c r="L18" s="187"/>
      <c r="M18" s="187"/>
      <c r="N18" s="188" t="s">
        <v>51</v>
      </c>
      <c r="O18" s="188"/>
      <c r="P18" s="189" t="s">
        <v>1090</v>
      </c>
      <c r="Q18" s="189"/>
      <c r="R18" s="189"/>
      <c r="S18" s="189" t="s">
        <v>1090</v>
      </c>
      <c r="T18" s="189" t="s">
        <v>774</v>
      </c>
      <c r="U18" s="189"/>
      <c r="V18" s="189"/>
      <c r="W18" s="189"/>
      <c r="X18" s="189"/>
      <c r="Y18" s="189"/>
      <c r="Z18" s="189"/>
      <c r="AA18" s="189"/>
      <c r="AB18" s="162"/>
      <c r="AC18" s="162"/>
      <c r="AD18" s="162"/>
      <c r="AE18" s="162"/>
      <c r="AF18" s="162"/>
      <c r="AG18" s="162"/>
    </row>
    <row r="19" customFormat="false" ht="14.4" hidden="false" customHeight="false" outlineLevel="0" collapsed="false">
      <c r="A19" s="162" t="s">
        <v>130</v>
      </c>
      <c r="B19" s="162"/>
      <c r="C19" s="162"/>
      <c r="D19" s="162" t="s">
        <v>129</v>
      </c>
      <c r="E19" s="162"/>
      <c r="F19" s="162" t="s">
        <v>45</v>
      </c>
      <c r="G19" s="186" t="s">
        <v>129</v>
      </c>
      <c r="H19" s="187" t="n">
        <v>22265</v>
      </c>
      <c r="I19" s="187"/>
      <c r="J19" s="187"/>
      <c r="K19" s="187"/>
      <c r="L19" s="187"/>
      <c r="M19" s="187"/>
      <c r="N19" s="188" t="s">
        <v>51</v>
      </c>
      <c r="O19" s="188"/>
      <c r="P19" s="189" t="s">
        <v>1090</v>
      </c>
      <c r="Q19" s="189"/>
      <c r="R19" s="189"/>
      <c r="S19" s="189" t="s">
        <v>1090</v>
      </c>
      <c r="T19" s="189" t="s">
        <v>774</v>
      </c>
      <c r="U19" s="189"/>
      <c r="V19" s="189"/>
      <c r="W19" s="189"/>
      <c r="X19" s="189"/>
      <c r="Y19" s="189"/>
      <c r="Z19" s="189"/>
      <c r="AA19" s="189"/>
      <c r="AB19" s="162"/>
      <c r="AC19" s="162"/>
      <c r="AD19" s="162"/>
      <c r="AE19" s="162"/>
      <c r="AF19" s="162"/>
      <c r="AG19" s="162"/>
    </row>
    <row r="20" customFormat="false" ht="14.4" hidden="false" customHeight="false" outlineLevel="0" collapsed="false">
      <c r="A20" s="162"/>
      <c r="B20" s="162"/>
      <c r="C20" s="162"/>
      <c r="D20" s="162" t="s">
        <v>1097</v>
      </c>
      <c r="E20" s="162"/>
      <c r="F20" s="162" t="s">
        <v>132</v>
      </c>
      <c r="G20" s="197"/>
      <c r="H20" s="187" t="n">
        <v>22516</v>
      </c>
      <c r="I20" s="187"/>
      <c r="J20" s="187"/>
      <c r="K20" s="187"/>
      <c r="L20" s="187"/>
      <c r="M20" s="187"/>
      <c r="N20" s="188" t="s">
        <v>51</v>
      </c>
      <c r="O20" s="188"/>
      <c r="P20" s="189"/>
      <c r="Q20" s="189"/>
      <c r="R20" s="189"/>
      <c r="S20" s="189"/>
      <c r="T20" s="189"/>
      <c r="U20" s="189"/>
      <c r="V20" s="189"/>
      <c r="W20" s="189"/>
      <c r="X20" s="189"/>
      <c r="Y20" s="189"/>
      <c r="Z20" s="189"/>
      <c r="AA20" s="189"/>
      <c r="AB20" s="162" t="s">
        <v>1283</v>
      </c>
      <c r="AC20" s="162"/>
      <c r="AD20" s="162"/>
      <c r="AE20" s="162"/>
      <c r="AF20" s="162"/>
      <c r="AG20" s="162"/>
    </row>
    <row r="21" customFormat="false" ht="15.75" hidden="false" customHeight="true" outlineLevel="0" collapsed="false">
      <c r="A21" s="162"/>
      <c r="B21" s="162"/>
      <c r="C21" s="162"/>
      <c r="D21" s="162" t="s">
        <v>1098</v>
      </c>
      <c r="E21" s="162"/>
      <c r="F21" s="162" t="s">
        <v>132</v>
      </c>
      <c r="G21" s="197"/>
      <c r="H21" s="187" t="n">
        <v>22603</v>
      </c>
      <c r="I21" s="187"/>
      <c r="J21" s="187"/>
      <c r="K21" s="187"/>
      <c r="L21" s="187"/>
      <c r="M21" s="187"/>
      <c r="N21" s="188" t="s">
        <v>51</v>
      </c>
      <c r="O21" s="188"/>
      <c r="P21" s="189"/>
      <c r="Q21" s="189"/>
      <c r="R21" s="189"/>
      <c r="S21" s="189"/>
      <c r="T21" s="189"/>
      <c r="U21" s="189"/>
      <c r="V21" s="189"/>
      <c r="W21" s="189"/>
      <c r="X21" s="189"/>
      <c r="Y21" s="189"/>
      <c r="Z21" s="189"/>
      <c r="AA21" s="189"/>
      <c r="AB21" s="162" t="s">
        <v>1284</v>
      </c>
      <c r="AC21" s="162"/>
      <c r="AD21" s="162"/>
      <c r="AE21" s="162"/>
      <c r="AF21" s="162"/>
      <c r="AG21" s="162"/>
    </row>
    <row r="22" customFormat="false" ht="15.75" hidden="false" customHeight="true" outlineLevel="0" collapsed="false">
      <c r="A22" s="162" t="s">
        <v>133</v>
      </c>
      <c r="B22" s="162"/>
      <c r="C22" s="162"/>
      <c r="D22" s="162" t="s">
        <v>131</v>
      </c>
      <c r="E22" s="162"/>
      <c r="F22" s="162" t="s">
        <v>132</v>
      </c>
      <c r="G22" s="186" t="s">
        <v>131</v>
      </c>
      <c r="H22" s="187" t="n">
        <v>22672</v>
      </c>
      <c r="I22" s="187"/>
      <c r="J22" s="187"/>
      <c r="K22" s="187"/>
      <c r="L22" s="187"/>
      <c r="M22" s="187"/>
      <c r="N22" s="161" t="s">
        <v>51</v>
      </c>
      <c r="O22" s="188"/>
      <c r="P22" s="189" t="s">
        <v>778</v>
      </c>
      <c r="Q22" s="189"/>
      <c r="R22" s="189"/>
      <c r="S22" s="189" t="s">
        <v>778</v>
      </c>
      <c r="T22" s="189" t="s">
        <v>774</v>
      </c>
      <c r="U22" s="189"/>
      <c r="V22" s="189"/>
      <c r="W22" s="189"/>
      <c r="X22" s="189"/>
      <c r="Y22" s="189"/>
      <c r="Z22" s="189"/>
      <c r="AA22" s="189"/>
      <c r="AB22" s="162" t="s">
        <v>1285</v>
      </c>
      <c r="AC22" s="162"/>
      <c r="AD22" s="162"/>
      <c r="AE22" s="162"/>
      <c r="AF22" s="162"/>
      <c r="AG22" s="162"/>
    </row>
    <row r="23" customFormat="false" ht="15.75" hidden="false" customHeight="true" outlineLevel="0" collapsed="false">
      <c r="A23" s="162" t="s">
        <v>140</v>
      </c>
      <c r="B23" s="162"/>
      <c r="C23" s="162"/>
      <c r="D23" s="162" t="s">
        <v>139</v>
      </c>
      <c r="E23" s="162"/>
      <c r="F23" s="162" t="s">
        <v>132</v>
      </c>
      <c r="G23" s="186" t="s">
        <v>139</v>
      </c>
      <c r="H23" s="187" t="n">
        <v>22762</v>
      </c>
      <c r="I23" s="187"/>
      <c r="J23" s="187"/>
      <c r="K23" s="187"/>
      <c r="L23" s="187"/>
      <c r="M23" s="187"/>
      <c r="N23" s="161" t="s">
        <v>51</v>
      </c>
      <c r="O23" s="188"/>
      <c r="P23" s="189" t="s">
        <v>778</v>
      </c>
      <c r="Q23" s="189"/>
      <c r="R23" s="189"/>
      <c r="S23" s="189" t="s">
        <v>778</v>
      </c>
      <c r="T23" s="189" t="s">
        <v>774</v>
      </c>
      <c r="U23" s="189"/>
      <c r="V23" s="189"/>
      <c r="W23" s="189"/>
      <c r="X23" s="189"/>
      <c r="Y23" s="189"/>
      <c r="Z23" s="189"/>
      <c r="AA23" s="189"/>
      <c r="AB23" s="162" t="s">
        <v>1286</v>
      </c>
      <c r="AC23" s="162"/>
      <c r="AD23" s="162"/>
      <c r="AE23" s="162"/>
      <c r="AF23" s="162"/>
      <c r="AG23" s="162"/>
    </row>
    <row r="24" customFormat="false" ht="15.75" hidden="false" customHeight="true" outlineLevel="0" collapsed="false">
      <c r="A24" s="162" t="s">
        <v>145</v>
      </c>
      <c r="B24" s="162"/>
      <c r="C24" s="162"/>
      <c r="D24" s="162" t="s">
        <v>144</v>
      </c>
      <c r="E24" s="162"/>
      <c r="F24" s="162" t="s">
        <v>132</v>
      </c>
      <c r="G24" s="186" t="s">
        <v>144</v>
      </c>
      <c r="H24" s="187" t="n">
        <v>22937</v>
      </c>
      <c r="I24" s="187"/>
      <c r="J24" s="187"/>
      <c r="K24" s="187"/>
      <c r="L24" s="187"/>
      <c r="M24" s="187"/>
      <c r="N24" s="161" t="s">
        <v>51</v>
      </c>
      <c r="O24" s="188"/>
      <c r="P24" s="189" t="s">
        <v>778</v>
      </c>
      <c r="Q24" s="189"/>
      <c r="R24" s="189"/>
      <c r="S24" s="189" t="s">
        <v>778</v>
      </c>
      <c r="T24" s="189" t="s">
        <v>774</v>
      </c>
      <c r="U24" s="189"/>
      <c r="V24" s="189"/>
      <c r="W24" s="189"/>
      <c r="X24" s="189"/>
      <c r="Y24" s="189"/>
      <c r="Z24" s="189"/>
      <c r="AA24" s="189"/>
      <c r="AB24" s="162" t="s">
        <v>1287</v>
      </c>
      <c r="AC24" s="162"/>
      <c r="AD24" s="162"/>
      <c r="AE24" s="162"/>
      <c r="AF24" s="162"/>
      <c r="AG24" s="162"/>
    </row>
    <row r="25" customFormat="false" ht="15.75" hidden="false" customHeight="true" outlineLevel="0" collapsed="false">
      <c r="A25" s="162" t="s">
        <v>148</v>
      </c>
      <c r="B25" s="162"/>
      <c r="C25" s="162" t="s">
        <v>1099</v>
      </c>
      <c r="D25" s="162" t="s">
        <v>147</v>
      </c>
      <c r="E25" s="162"/>
      <c r="F25" s="162" t="s">
        <v>1941</v>
      </c>
      <c r="G25" s="186" t="s">
        <v>1073</v>
      </c>
      <c r="H25" s="187" t="n">
        <v>23015</v>
      </c>
      <c r="I25" s="187"/>
      <c r="J25" s="187"/>
      <c r="K25" s="187"/>
      <c r="L25" s="187"/>
      <c r="M25" s="187"/>
      <c r="N25" s="161" t="s">
        <v>66</v>
      </c>
      <c r="O25" s="188"/>
      <c r="P25" s="189" t="s">
        <v>1104</v>
      </c>
      <c r="Q25" s="189"/>
      <c r="R25" s="189"/>
      <c r="S25" s="189" t="s">
        <v>1104</v>
      </c>
      <c r="T25" s="189" t="s">
        <v>774</v>
      </c>
      <c r="U25" s="189"/>
      <c r="V25" s="189"/>
      <c r="W25" s="189"/>
      <c r="X25" s="189"/>
      <c r="Y25" s="189"/>
      <c r="Z25" s="189"/>
      <c r="AA25" s="189"/>
      <c r="AB25" s="162"/>
      <c r="AC25" s="162"/>
      <c r="AD25" s="162"/>
      <c r="AE25" s="162"/>
      <c r="AF25" s="162"/>
      <c r="AG25" s="162"/>
    </row>
    <row r="26" customFormat="false" ht="15.75" hidden="false" customHeight="true" outlineLevel="0" collapsed="false">
      <c r="A26" s="162" t="s">
        <v>1288</v>
      </c>
      <c r="B26" s="162"/>
      <c r="C26" s="162"/>
      <c r="D26" s="162" t="s">
        <v>1289</v>
      </c>
      <c r="E26" s="162"/>
      <c r="F26" s="162" t="s">
        <v>62</v>
      </c>
      <c r="G26" s="186" t="s">
        <v>1073</v>
      </c>
      <c r="H26" s="187" t="n">
        <v>23045</v>
      </c>
      <c r="I26" s="187"/>
      <c r="J26" s="187"/>
      <c r="K26" s="187"/>
      <c r="L26" s="187"/>
      <c r="M26" s="187"/>
      <c r="N26" s="161" t="s">
        <v>66</v>
      </c>
      <c r="O26" s="188"/>
      <c r="P26" s="189" t="s">
        <v>1104</v>
      </c>
      <c r="Q26" s="189"/>
      <c r="R26" s="189"/>
      <c r="S26" s="189" t="s">
        <v>1104</v>
      </c>
      <c r="T26" s="189" t="s">
        <v>774</v>
      </c>
      <c r="U26" s="189"/>
      <c r="V26" s="189"/>
      <c r="W26" s="189"/>
      <c r="X26" s="189"/>
      <c r="Y26" s="189"/>
      <c r="Z26" s="189"/>
      <c r="AA26" s="189"/>
      <c r="AB26" s="162"/>
      <c r="AC26" s="162"/>
      <c r="AD26" s="162"/>
      <c r="AE26" s="162"/>
      <c r="AF26" s="162"/>
      <c r="AG26" s="162"/>
    </row>
    <row r="27" customFormat="false" ht="15.75" hidden="false" customHeight="true" outlineLevel="0" collapsed="false">
      <c r="A27" s="162" t="s">
        <v>156</v>
      </c>
      <c r="B27" s="162"/>
      <c r="C27" s="162"/>
      <c r="D27" s="162" t="s">
        <v>155</v>
      </c>
      <c r="E27" s="162"/>
      <c r="F27" s="162" t="s">
        <v>62</v>
      </c>
      <c r="G27" s="186" t="s">
        <v>155</v>
      </c>
      <c r="H27" s="187" t="n">
        <v>23103</v>
      </c>
      <c r="I27" s="187"/>
      <c r="J27" s="187"/>
      <c r="K27" s="187"/>
      <c r="L27" s="187"/>
      <c r="M27" s="187"/>
      <c r="N27" s="161" t="s">
        <v>66</v>
      </c>
      <c r="O27" s="188"/>
      <c r="P27" s="189" t="s">
        <v>1104</v>
      </c>
      <c r="Q27" s="189"/>
      <c r="R27" s="189"/>
      <c r="S27" s="189" t="s">
        <v>1104</v>
      </c>
      <c r="T27" s="189" t="s">
        <v>1291</v>
      </c>
      <c r="U27" s="189"/>
      <c r="V27" s="189"/>
      <c r="W27" s="189"/>
      <c r="X27" s="189"/>
      <c r="Y27" s="189"/>
      <c r="Z27" s="189"/>
      <c r="AA27" s="189"/>
      <c r="AB27" s="162" t="s">
        <v>1292</v>
      </c>
      <c r="AC27" s="162"/>
      <c r="AD27" s="162"/>
      <c r="AE27" s="162"/>
      <c r="AF27" s="162"/>
      <c r="AG27" s="162"/>
    </row>
    <row r="28" customFormat="false" ht="15.75" hidden="false" customHeight="true" outlineLevel="0" collapsed="false">
      <c r="A28" s="162" t="s">
        <v>166</v>
      </c>
      <c r="B28" s="162"/>
      <c r="C28" s="162"/>
      <c r="D28" s="162" t="s">
        <v>165</v>
      </c>
      <c r="E28" s="162"/>
      <c r="F28" s="162" t="s">
        <v>132</v>
      </c>
      <c r="G28" s="186" t="s">
        <v>165</v>
      </c>
      <c r="H28" s="187" t="n">
        <v>23406</v>
      </c>
      <c r="I28" s="187"/>
      <c r="J28" s="187"/>
      <c r="K28" s="187"/>
      <c r="L28" s="187"/>
      <c r="M28" s="187"/>
      <c r="N28" s="161" t="s">
        <v>51</v>
      </c>
      <c r="O28" s="188"/>
      <c r="P28" s="189" t="s">
        <v>778</v>
      </c>
      <c r="Q28" s="189"/>
      <c r="R28" s="189"/>
      <c r="S28" s="189" t="s">
        <v>778</v>
      </c>
      <c r="T28" s="189" t="s">
        <v>774</v>
      </c>
      <c r="U28" s="189"/>
      <c r="V28" s="189"/>
      <c r="W28" s="189"/>
      <c r="X28" s="189"/>
      <c r="Y28" s="189"/>
      <c r="Z28" s="189"/>
      <c r="AA28" s="189"/>
      <c r="AB28" s="162" t="s">
        <v>1293</v>
      </c>
      <c r="AC28" s="162"/>
      <c r="AD28" s="162"/>
      <c r="AE28" s="162"/>
      <c r="AF28" s="162"/>
      <c r="AG28" s="162"/>
    </row>
    <row r="29" customFormat="false" ht="15.75" hidden="false" customHeight="true" outlineLevel="0" collapsed="false">
      <c r="A29" s="162"/>
      <c r="B29" s="162"/>
      <c r="C29" s="162"/>
      <c r="D29" s="162" t="s">
        <v>169</v>
      </c>
      <c r="E29" s="162"/>
      <c r="F29" s="162" t="s">
        <v>62</v>
      </c>
      <c r="G29" s="186" t="s">
        <v>1073</v>
      </c>
      <c r="H29" s="187" t="n">
        <v>23457</v>
      </c>
      <c r="I29" s="187"/>
      <c r="J29" s="187"/>
      <c r="K29" s="187"/>
      <c r="L29" s="187"/>
      <c r="M29" s="187"/>
      <c r="N29" s="161" t="s">
        <v>66</v>
      </c>
      <c r="O29" s="188"/>
      <c r="P29" s="189" t="s">
        <v>1104</v>
      </c>
      <c r="Q29" s="189"/>
      <c r="R29" s="189"/>
      <c r="S29" s="189" t="s">
        <v>1104</v>
      </c>
      <c r="T29" s="189" t="s">
        <v>774</v>
      </c>
      <c r="U29" s="189"/>
      <c r="V29" s="189"/>
      <c r="W29" s="189"/>
      <c r="X29" s="189"/>
      <c r="Y29" s="189"/>
      <c r="Z29" s="189"/>
      <c r="AA29" s="189"/>
      <c r="AB29" s="162"/>
      <c r="AC29" s="162"/>
      <c r="AD29" s="162"/>
      <c r="AE29" s="162"/>
      <c r="AF29" s="162"/>
      <c r="AG29" s="162"/>
    </row>
    <row r="30" customFormat="false" ht="15.75" hidden="false" customHeight="true" outlineLevel="0" collapsed="false">
      <c r="A30" s="162" t="s">
        <v>172</v>
      </c>
      <c r="B30" s="162"/>
      <c r="C30" s="162"/>
      <c r="D30" s="162"/>
      <c r="E30" s="162"/>
      <c r="F30" s="162" t="s">
        <v>62</v>
      </c>
      <c r="G30" s="186" t="s">
        <v>1073</v>
      </c>
      <c r="H30" s="187" t="n">
        <v>23487</v>
      </c>
      <c r="I30" s="187"/>
      <c r="J30" s="187"/>
      <c r="K30" s="187"/>
      <c r="L30" s="187"/>
      <c r="M30" s="187"/>
      <c r="N30" s="161" t="s">
        <v>66</v>
      </c>
      <c r="O30" s="188"/>
      <c r="P30" s="189" t="s">
        <v>1104</v>
      </c>
      <c r="Q30" s="189"/>
      <c r="R30" s="189"/>
      <c r="S30" s="189" t="s">
        <v>1104</v>
      </c>
      <c r="T30" s="189" t="s">
        <v>774</v>
      </c>
      <c r="U30" s="189"/>
      <c r="V30" s="189"/>
      <c r="W30" s="189"/>
      <c r="X30" s="189"/>
      <c r="Y30" s="189"/>
      <c r="Z30" s="189"/>
      <c r="AA30" s="189"/>
      <c r="AB30" s="162"/>
      <c r="AC30" s="162"/>
      <c r="AD30" s="162"/>
      <c r="AE30" s="162"/>
      <c r="AF30" s="162"/>
      <c r="AG30" s="162"/>
    </row>
    <row r="31" customFormat="false" ht="15.75" hidden="false" customHeight="true" outlineLevel="0" collapsed="false">
      <c r="A31" s="162" t="s">
        <v>175</v>
      </c>
      <c r="B31" s="162"/>
      <c r="C31" s="162"/>
      <c r="D31" s="162" t="s">
        <v>171</v>
      </c>
      <c r="E31" s="162"/>
      <c r="F31" s="162" t="s">
        <v>132</v>
      </c>
      <c r="G31" s="186" t="s">
        <v>171</v>
      </c>
      <c r="H31" s="187" t="n">
        <v>23586</v>
      </c>
      <c r="I31" s="187"/>
      <c r="J31" s="187"/>
      <c r="K31" s="187"/>
      <c r="L31" s="187"/>
      <c r="M31" s="187"/>
      <c r="N31" s="161" t="s">
        <v>51</v>
      </c>
      <c r="O31" s="188"/>
      <c r="P31" s="189" t="s">
        <v>778</v>
      </c>
      <c r="Q31" s="189"/>
      <c r="R31" s="189"/>
      <c r="S31" s="189" t="s">
        <v>778</v>
      </c>
      <c r="T31" s="186" t="s">
        <v>1295</v>
      </c>
      <c r="U31" s="189"/>
      <c r="V31" s="189"/>
      <c r="W31" s="189"/>
      <c r="X31" s="189"/>
      <c r="Y31" s="189"/>
      <c r="Z31" s="189"/>
      <c r="AA31" s="189"/>
      <c r="AB31" s="162" t="s">
        <v>1296</v>
      </c>
      <c r="AC31" s="162"/>
      <c r="AD31" s="162"/>
      <c r="AE31" s="162"/>
      <c r="AF31" s="162"/>
      <c r="AG31" s="162"/>
    </row>
    <row r="32" customFormat="false" ht="15.75" hidden="false" customHeight="true" outlineLevel="0" collapsed="false">
      <c r="A32" s="162" t="s">
        <v>178</v>
      </c>
      <c r="B32" s="162"/>
      <c r="C32" s="162"/>
      <c r="D32" s="162" t="s">
        <v>174</v>
      </c>
      <c r="E32" s="162"/>
      <c r="F32" s="162" t="s">
        <v>132</v>
      </c>
      <c r="G32" s="186" t="s">
        <v>174</v>
      </c>
      <c r="H32" s="187" t="n">
        <v>23790</v>
      </c>
      <c r="I32" s="187"/>
      <c r="J32" s="187"/>
      <c r="K32" s="187"/>
      <c r="L32" s="187"/>
      <c r="M32" s="187"/>
      <c r="N32" s="161" t="s">
        <v>51</v>
      </c>
      <c r="O32" s="188"/>
      <c r="P32" s="189" t="s">
        <v>778</v>
      </c>
      <c r="Q32" s="189"/>
      <c r="R32" s="189"/>
      <c r="S32" s="189" t="s">
        <v>778</v>
      </c>
      <c r="T32" s="189" t="s">
        <v>784</v>
      </c>
      <c r="U32" s="189"/>
      <c r="V32" s="189"/>
      <c r="W32" s="189"/>
      <c r="X32" s="189"/>
      <c r="Y32" s="189"/>
      <c r="Z32" s="189"/>
      <c r="AA32" s="189"/>
      <c r="AB32" s="162" t="s">
        <v>1297</v>
      </c>
      <c r="AC32" s="162"/>
      <c r="AD32" s="162"/>
      <c r="AE32" s="162"/>
      <c r="AF32" s="162"/>
      <c r="AG32" s="162"/>
    </row>
    <row r="33" customFormat="false" ht="15.75" hidden="false" customHeight="true" outlineLevel="0" collapsed="false">
      <c r="A33" s="162" t="s">
        <v>181</v>
      </c>
      <c r="B33" s="162"/>
      <c r="C33" s="162"/>
      <c r="D33" s="162" t="s">
        <v>176</v>
      </c>
      <c r="E33" s="162"/>
      <c r="F33" s="162" t="s">
        <v>177</v>
      </c>
      <c r="G33" s="186" t="s">
        <v>1105</v>
      </c>
      <c r="H33" s="187" t="n">
        <v>23813</v>
      </c>
      <c r="I33" s="187"/>
      <c r="J33" s="187"/>
      <c r="K33" s="187"/>
      <c r="L33" s="187"/>
      <c r="M33" s="187"/>
      <c r="N33" s="161" t="s">
        <v>66</v>
      </c>
      <c r="O33" s="188"/>
      <c r="P33" s="189" t="s">
        <v>1104</v>
      </c>
      <c r="Q33" s="189"/>
      <c r="R33" s="189"/>
      <c r="S33" s="189" t="s">
        <v>1104</v>
      </c>
      <c r="T33" s="189" t="s">
        <v>774</v>
      </c>
      <c r="U33" s="189"/>
      <c r="V33" s="189"/>
      <c r="W33" s="189"/>
      <c r="X33" s="189"/>
      <c r="Y33" s="189"/>
      <c r="Z33" s="189"/>
      <c r="AA33" s="189"/>
      <c r="AB33" s="162"/>
      <c r="AC33" s="162"/>
      <c r="AD33" s="162"/>
      <c r="AE33" s="162"/>
      <c r="AF33" s="162"/>
      <c r="AG33" s="162"/>
    </row>
    <row r="34" customFormat="false" ht="15.75" hidden="false" customHeight="true" outlineLevel="0" collapsed="false">
      <c r="A34" s="162" t="s">
        <v>1298</v>
      </c>
      <c r="B34" s="162"/>
      <c r="C34" s="162"/>
      <c r="D34" s="162" t="s">
        <v>180</v>
      </c>
      <c r="E34" s="162"/>
      <c r="F34" s="162" t="s">
        <v>132</v>
      </c>
      <c r="G34" s="186" t="s">
        <v>180</v>
      </c>
      <c r="H34" s="187" t="n">
        <v>23822</v>
      </c>
      <c r="I34" s="187"/>
      <c r="J34" s="187"/>
      <c r="K34" s="187"/>
      <c r="L34" s="187"/>
      <c r="M34" s="187"/>
      <c r="N34" s="161" t="s">
        <v>51</v>
      </c>
      <c r="O34" s="188"/>
      <c r="P34" s="189" t="s">
        <v>778</v>
      </c>
      <c r="Q34" s="189"/>
      <c r="R34" s="189"/>
      <c r="S34" s="189" t="s">
        <v>778</v>
      </c>
      <c r="T34" s="189" t="s">
        <v>784</v>
      </c>
      <c r="U34" s="189"/>
      <c r="V34" s="189"/>
      <c r="W34" s="189"/>
      <c r="X34" s="189"/>
      <c r="Y34" s="189"/>
      <c r="Z34" s="189"/>
      <c r="AA34" s="189"/>
      <c r="AB34" s="162" t="s">
        <v>1299</v>
      </c>
      <c r="AC34" s="162"/>
      <c r="AD34" s="162"/>
      <c r="AE34" s="162"/>
      <c r="AF34" s="162"/>
      <c r="AG34" s="162"/>
    </row>
    <row r="35" customFormat="false" ht="15.75" hidden="false" customHeight="true" outlineLevel="0" collapsed="false">
      <c r="A35" s="162" t="s">
        <v>185</v>
      </c>
      <c r="B35" s="162"/>
      <c r="C35" s="162"/>
      <c r="D35" s="162" t="s">
        <v>1300</v>
      </c>
      <c r="E35" s="162"/>
      <c r="F35" s="162" t="s">
        <v>62</v>
      </c>
      <c r="G35" s="186" t="s">
        <v>1073</v>
      </c>
      <c r="H35" s="187" t="n">
        <v>23842</v>
      </c>
      <c r="I35" s="187"/>
      <c r="J35" s="187"/>
      <c r="K35" s="187"/>
      <c r="L35" s="187"/>
      <c r="M35" s="187"/>
      <c r="N35" s="161" t="s">
        <v>66</v>
      </c>
      <c r="O35" s="188"/>
      <c r="P35" s="189" t="s">
        <v>1104</v>
      </c>
      <c r="Q35" s="189"/>
      <c r="R35" s="189"/>
      <c r="S35" s="189" t="s">
        <v>1104</v>
      </c>
      <c r="T35" s="189" t="s">
        <v>774</v>
      </c>
      <c r="U35" s="189"/>
      <c r="V35" s="189"/>
      <c r="W35" s="189"/>
      <c r="X35" s="189"/>
      <c r="Y35" s="189"/>
      <c r="Z35" s="189"/>
      <c r="AA35" s="189"/>
      <c r="AB35" s="162"/>
      <c r="AC35" s="162"/>
      <c r="AD35" s="162"/>
      <c r="AE35" s="162"/>
      <c r="AF35" s="162"/>
      <c r="AG35" s="162"/>
    </row>
    <row r="36" customFormat="false" ht="15.75" hidden="false" customHeight="true" outlineLevel="0" collapsed="false">
      <c r="A36" s="162" t="s">
        <v>189</v>
      </c>
      <c r="B36" s="162"/>
      <c r="C36" s="162"/>
      <c r="D36" s="162" t="s">
        <v>184</v>
      </c>
      <c r="E36" s="162"/>
      <c r="F36" s="162" t="s">
        <v>62</v>
      </c>
      <c r="G36" s="186" t="s">
        <v>184</v>
      </c>
      <c r="H36" s="187" t="n">
        <v>23871</v>
      </c>
      <c r="I36" s="187"/>
      <c r="J36" s="187"/>
      <c r="K36" s="187"/>
      <c r="L36" s="187"/>
      <c r="M36" s="187"/>
      <c r="N36" s="161" t="s">
        <v>66</v>
      </c>
      <c r="O36" s="188"/>
      <c r="P36" s="189" t="s">
        <v>1104</v>
      </c>
      <c r="Q36" s="189"/>
      <c r="R36" s="189"/>
      <c r="S36" s="189" t="s">
        <v>1104</v>
      </c>
      <c r="T36" s="189" t="s">
        <v>1301</v>
      </c>
      <c r="U36" s="189"/>
      <c r="V36" s="189"/>
      <c r="W36" s="189"/>
      <c r="X36" s="189"/>
      <c r="Y36" s="189"/>
      <c r="Z36" s="189"/>
      <c r="AA36" s="189"/>
      <c r="AB36" s="162" t="s">
        <v>1302</v>
      </c>
      <c r="AC36" s="162"/>
      <c r="AD36" s="162"/>
      <c r="AE36" s="162"/>
      <c r="AF36" s="162"/>
      <c r="AG36" s="162"/>
    </row>
    <row r="37" customFormat="false" ht="15.75" hidden="false" customHeight="true" outlineLevel="0" collapsed="false">
      <c r="A37" s="162" t="s">
        <v>196</v>
      </c>
      <c r="B37" s="162"/>
      <c r="C37" s="162"/>
      <c r="D37" s="162" t="s">
        <v>188</v>
      </c>
      <c r="E37" s="162"/>
      <c r="F37" s="162" t="s">
        <v>62</v>
      </c>
      <c r="G37" s="186" t="s">
        <v>188</v>
      </c>
      <c r="H37" s="187" t="n">
        <v>23901</v>
      </c>
      <c r="I37" s="187"/>
      <c r="J37" s="187"/>
      <c r="K37" s="187"/>
      <c r="L37" s="187"/>
      <c r="M37" s="187"/>
      <c r="N37" s="161" t="s">
        <v>66</v>
      </c>
      <c r="O37" s="188"/>
      <c r="P37" s="189" t="s">
        <v>1104</v>
      </c>
      <c r="Q37" s="189"/>
      <c r="R37" s="189"/>
      <c r="S37" s="189" t="s">
        <v>1104</v>
      </c>
      <c r="T37" s="189" t="s">
        <v>1303</v>
      </c>
      <c r="U37" s="189"/>
      <c r="V37" s="189"/>
      <c r="W37" s="189"/>
      <c r="X37" s="189"/>
      <c r="Y37" s="189"/>
      <c r="Z37" s="189"/>
      <c r="AA37" s="189"/>
      <c r="AB37" s="162" t="s">
        <v>1304</v>
      </c>
      <c r="AC37" s="162"/>
      <c r="AD37" s="162"/>
      <c r="AE37" s="162"/>
      <c r="AF37" s="162"/>
      <c r="AG37" s="162"/>
    </row>
    <row r="38" customFormat="false" ht="15.75" hidden="false" customHeight="true" outlineLevel="0" collapsed="false">
      <c r="A38" s="162" t="s">
        <v>183</v>
      </c>
      <c r="B38" s="162"/>
      <c r="C38" s="162"/>
      <c r="D38" s="162" t="s">
        <v>194</v>
      </c>
      <c r="E38" s="162"/>
      <c r="F38" s="162" t="s">
        <v>195</v>
      </c>
      <c r="G38" s="186" t="s">
        <v>194</v>
      </c>
      <c r="H38" s="187" t="n">
        <v>23941</v>
      </c>
      <c r="I38" s="187"/>
      <c r="J38" s="187"/>
      <c r="K38" s="187"/>
      <c r="L38" s="187"/>
      <c r="M38" s="187"/>
      <c r="N38" s="161" t="s">
        <v>66</v>
      </c>
      <c r="O38" s="188"/>
      <c r="P38" s="189" t="s">
        <v>1093</v>
      </c>
      <c r="Q38" s="189"/>
      <c r="R38" s="189"/>
      <c r="S38" s="189" t="s">
        <v>1093</v>
      </c>
      <c r="T38" s="189" t="s">
        <v>784</v>
      </c>
      <c r="U38" s="189"/>
      <c r="V38" s="189"/>
      <c r="W38" s="189"/>
      <c r="X38" s="189"/>
      <c r="Y38" s="189"/>
      <c r="Z38" s="189"/>
      <c r="AA38" s="189"/>
      <c r="AB38" s="162" t="s">
        <v>1305</v>
      </c>
      <c r="AC38" s="162"/>
      <c r="AD38" s="162"/>
      <c r="AE38" s="162"/>
      <c r="AF38" s="162"/>
      <c r="AG38" s="162"/>
    </row>
    <row r="39" customFormat="false" ht="15.75" hidden="false" customHeight="true" outlineLevel="0" collapsed="false">
      <c r="A39" s="162" t="s">
        <v>202</v>
      </c>
      <c r="B39" s="162"/>
      <c r="C39" s="162"/>
      <c r="D39" s="162" t="s">
        <v>198</v>
      </c>
      <c r="E39" s="162"/>
      <c r="F39" s="162" t="s">
        <v>62</v>
      </c>
      <c r="G39" s="186" t="s">
        <v>198</v>
      </c>
      <c r="H39" s="187" t="n">
        <v>24019</v>
      </c>
      <c r="I39" s="187"/>
      <c r="J39" s="187"/>
      <c r="K39" s="187"/>
      <c r="L39" s="187"/>
      <c r="M39" s="187"/>
      <c r="N39" s="161" t="s">
        <v>66</v>
      </c>
      <c r="O39" s="188"/>
      <c r="P39" s="189" t="s">
        <v>1104</v>
      </c>
      <c r="Q39" s="189"/>
      <c r="R39" s="189"/>
      <c r="S39" s="189" t="s">
        <v>1104</v>
      </c>
      <c r="T39" s="189" t="s">
        <v>1301</v>
      </c>
      <c r="U39" s="189"/>
      <c r="V39" s="189"/>
      <c r="W39" s="189"/>
      <c r="X39" s="189"/>
      <c r="Y39" s="189"/>
      <c r="Z39" s="189"/>
      <c r="AA39" s="189"/>
      <c r="AB39" s="162" t="s">
        <v>1306</v>
      </c>
      <c r="AC39" s="162"/>
      <c r="AD39" s="162"/>
      <c r="AE39" s="162"/>
      <c r="AF39" s="162"/>
      <c r="AG39" s="162"/>
    </row>
    <row r="40" customFormat="false" ht="15.75" hidden="false" customHeight="true" outlineLevel="0" collapsed="false">
      <c r="A40" s="162" t="s">
        <v>204</v>
      </c>
      <c r="B40" s="162"/>
      <c r="C40" s="162"/>
      <c r="D40" s="162" t="s">
        <v>201</v>
      </c>
      <c r="E40" s="162"/>
      <c r="F40" s="162" t="s">
        <v>62</v>
      </c>
      <c r="G40" s="186" t="s">
        <v>201</v>
      </c>
      <c r="H40" s="187" t="n">
        <v>24079</v>
      </c>
      <c r="I40" s="187"/>
      <c r="J40" s="187"/>
      <c r="K40" s="187"/>
      <c r="L40" s="187"/>
      <c r="M40" s="187"/>
      <c r="N40" s="161" t="s">
        <v>66</v>
      </c>
      <c r="O40" s="188"/>
      <c r="P40" s="189" t="s">
        <v>1104</v>
      </c>
      <c r="Q40" s="189"/>
      <c r="R40" s="189"/>
      <c r="S40" s="189" t="s">
        <v>1104</v>
      </c>
      <c r="T40" s="189" t="s">
        <v>1301</v>
      </c>
      <c r="U40" s="189"/>
      <c r="V40" s="189"/>
      <c r="W40" s="189"/>
      <c r="X40" s="189"/>
      <c r="Y40" s="189"/>
      <c r="Z40" s="189"/>
      <c r="AA40" s="189"/>
      <c r="AB40" s="162" t="s">
        <v>1307</v>
      </c>
      <c r="AC40" s="162"/>
      <c r="AD40" s="162"/>
      <c r="AE40" s="162"/>
      <c r="AF40" s="162"/>
      <c r="AG40" s="162"/>
    </row>
    <row r="41" customFormat="false" ht="15.75" hidden="false" customHeight="true" outlineLevel="0" collapsed="false">
      <c r="A41" s="162" t="s">
        <v>210</v>
      </c>
      <c r="B41" s="162"/>
      <c r="C41" s="162"/>
      <c r="D41" s="162" t="s">
        <v>203</v>
      </c>
      <c r="E41" s="162"/>
      <c r="F41" s="162" t="s">
        <v>62</v>
      </c>
      <c r="G41" s="186" t="s">
        <v>203</v>
      </c>
      <c r="H41" s="187" t="n">
        <v>24138</v>
      </c>
      <c r="I41" s="187"/>
      <c r="J41" s="187"/>
      <c r="K41" s="187"/>
      <c r="L41" s="187"/>
      <c r="M41" s="187"/>
      <c r="N41" s="161" t="s">
        <v>66</v>
      </c>
      <c r="O41" s="188"/>
      <c r="P41" s="189" t="s">
        <v>1104</v>
      </c>
      <c r="Q41" s="189"/>
      <c r="R41" s="189"/>
      <c r="S41" s="189" t="s">
        <v>1104</v>
      </c>
      <c r="T41" s="186" t="s">
        <v>1308</v>
      </c>
      <c r="U41" s="189"/>
      <c r="V41" s="189"/>
      <c r="W41" s="189"/>
      <c r="X41" s="189"/>
      <c r="Y41" s="189"/>
      <c r="Z41" s="189"/>
      <c r="AA41" s="189"/>
      <c r="AB41" s="162" t="s">
        <v>1309</v>
      </c>
      <c r="AC41" s="162"/>
      <c r="AD41" s="162"/>
      <c r="AE41" s="162"/>
      <c r="AF41" s="162"/>
      <c r="AG41" s="162"/>
    </row>
    <row r="42" customFormat="false" ht="15.75" hidden="false" customHeight="true" outlineLevel="0" collapsed="false">
      <c r="A42" s="162" t="s">
        <v>214</v>
      </c>
      <c r="B42" s="162"/>
      <c r="C42" s="162"/>
      <c r="D42" s="162" t="s">
        <v>209</v>
      </c>
      <c r="E42" s="162"/>
      <c r="F42" s="162" t="s">
        <v>177</v>
      </c>
      <c r="G42" s="186" t="s">
        <v>1106</v>
      </c>
      <c r="H42" s="187" t="n">
        <v>24167</v>
      </c>
      <c r="I42" s="187"/>
      <c r="J42" s="187"/>
      <c r="K42" s="187"/>
      <c r="L42" s="187"/>
      <c r="M42" s="187"/>
      <c r="N42" s="161" t="s">
        <v>66</v>
      </c>
      <c r="O42" s="188"/>
      <c r="P42" s="189" t="s">
        <v>1090</v>
      </c>
      <c r="Q42" s="189"/>
      <c r="R42" s="189"/>
      <c r="S42" s="189" t="s">
        <v>1090</v>
      </c>
      <c r="T42" s="189" t="s">
        <v>774</v>
      </c>
      <c r="U42" s="189"/>
      <c r="V42" s="189"/>
      <c r="W42" s="189"/>
      <c r="X42" s="189"/>
      <c r="Y42" s="189"/>
      <c r="Z42" s="189"/>
      <c r="AA42" s="189"/>
      <c r="AB42" s="162"/>
      <c r="AC42" s="162"/>
      <c r="AD42" s="162"/>
      <c r="AE42" s="162"/>
      <c r="AF42" s="162"/>
      <c r="AG42" s="162"/>
    </row>
    <row r="43" customFormat="false" ht="15.75" hidden="false" customHeight="true" outlineLevel="0" collapsed="false">
      <c r="A43" s="162" t="s">
        <v>1310</v>
      </c>
      <c r="B43" s="162"/>
      <c r="C43" s="162"/>
      <c r="D43" s="162" t="s">
        <v>213</v>
      </c>
      <c r="E43" s="162"/>
      <c r="F43" s="162" t="s">
        <v>62</v>
      </c>
      <c r="G43" s="186" t="s">
        <v>213</v>
      </c>
      <c r="H43" s="187" t="n">
        <v>24197</v>
      </c>
      <c r="I43" s="187"/>
      <c r="J43" s="187"/>
      <c r="K43" s="187"/>
      <c r="L43" s="187"/>
      <c r="M43" s="187"/>
      <c r="N43" s="161" t="s">
        <v>66</v>
      </c>
      <c r="O43" s="188"/>
      <c r="P43" s="189" t="s">
        <v>1090</v>
      </c>
      <c r="Q43" s="189"/>
      <c r="R43" s="189"/>
      <c r="S43" s="189" t="s">
        <v>1090</v>
      </c>
      <c r="T43" s="189" t="s">
        <v>1942</v>
      </c>
      <c r="U43" s="189"/>
      <c r="V43" s="189"/>
      <c r="W43" s="189"/>
      <c r="X43" s="189"/>
      <c r="Y43" s="189"/>
      <c r="Z43" s="189"/>
      <c r="AA43" s="189"/>
      <c r="AB43" s="162" t="s">
        <v>1312</v>
      </c>
      <c r="AC43" s="162"/>
      <c r="AD43" s="162"/>
      <c r="AE43" s="162"/>
      <c r="AF43" s="162"/>
      <c r="AG43" s="162"/>
    </row>
    <row r="44" customFormat="false" ht="15.75" hidden="false" customHeight="true" outlineLevel="0" collapsed="false">
      <c r="A44" s="162"/>
      <c r="B44" s="162"/>
      <c r="C44" s="162"/>
      <c r="D44" s="162" t="s">
        <v>1313</v>
      </c>
      <c r="E44" s="162"/>
      <c r="F44" s="162" t="s">
        <v>62</v>
      </c>
      <c r="G44" s="162"/>
      <c r="H44" s="187"/>
      <c r="I44" s="187"/>
      <c r="J44" s="187"/>
      <c r="K44" s="187"/>
      <c r="L44" s="187"/>
      <c r="M44" s="187"/>
      <c r="N44" s="161" t="s">
        <v>66</v>
      </c>
      <c r="O44" s="188"/>
      <c r="P44" s="189"/>
      <c r="Q44" s="189"/>
      <c r="R44" s="189"/>
      <c r="S44" s="189"/>
      <c r="T44" s="189"/>
      <c r="U44" s="189"/>
      <c r="V44" s="189"/>
      <c r="W44" s="189"/>
      <c r="X44" s="189"/>
      <c r="Y44" s="189"/>
      <c r="Z44" s="189"/>
      <c r="AA44" s="189"/>
      <c r="AB44" s="162"/>
      <c r="AC44" s="162"/>
      <c r="AD44" s="162"/>
      <c r="AE44" s="162"/>
      <c r="AF44" s="162"/>
      <c r="AG44" s="162"/>
    </row>
    <row r="45" customFormat="false" ht="15.75" hidden="false" customHeight="true" outlineLevel="0" collapsed="false">
      <c r="A45" s="174" t="s">
        <v>222</v>
      </c>
      <c r="B45" s="162"/>
      <c r="C45" s="162"/>
      <c r="D45" s="162" t="s">
        <v>220</v>
      </c>
      <c r="E45" s="162"/>
      <c r="F45" s="162" t="s">
        <v>221</v>
      </c>
      <c r="G45" s="186" t="s">
        <v>220</v>
      </c>
      <c r="H45" s="187" t="n">
        <v>24257</v>
      </c>
      <c r="I45" s="187"/>
      <c r="J45" s="187"/>
      <c r="K45" s="187"/>
      <c r="L45" s="187"/>
      <c r="M45" s="187"/>
      <c r="N45" s="161" t="s">
        <v>51</v>
      </c>
      <c r="O45" s="188"/>
      <c r="P45" s="189" t="s">
        <v>1104</v>
      </c>
      <c r="Q45" s="189"/>
      <c r="R45" s="189"/>
      <c r="S45" s="189" t="s">
        <v>1104</v>
      </c>
      <c r="T45" s="186" t="s">
        <v>1314</v>
      </c>
      <c r="U45" s="189"/>
      <c r="V45" s="189"/>
      <c r="W45" s="189"/>
      <c r="X45" s="189"/>
      <c r="Y45" s="189"/>
      <c r="Z45" s="189"/>
      <c r="AA45" s="189"/>
      <c r="AB45" s="162" t="s">
        <v>1315</v>
      </c>
      <c r="AC45" s="162"/>
      <c r="AD45" s="162"/>
      <c r="AE45" s="162"/>
      <c r="AF45" s="162"/>
      <c r="AG45" s="162"/>
    </row>
    <row r="46" customFormat="false" ht="15.75" hidden="false" customHeight="true" outlineLevel="0" collapsed="false">
      <c r="A46" s="174" t="s">
        <v>228</v>
      </c>
      <c r="B46" s="162"/>
      <c r="C46" s="162"/>
      <c r="D46" s="162" t="s">
        <v>226</v>
      </c>
      <c r="E46" s="162"/>
      <c r="F46" s="162" t="s">
        <v>227</v>
      </c>
      <c r="G46" s="162"/>
      <c r="H46" s="187" t="n">
        <v>24289</v>
      </c>
      <c r="I46" s="187"/>
      <c r="J46" s="187"/>
      <c r="K46" s="187"/>
      <c r="L46" s="187"/>
      <c r="M46" s="187"/>
      <c r="N46" s="161" t="s">
        <v>51</v>
      </c>
      <c r="O46" s="188"/>
      <c r="P46" s="189"/>
      <c r="Q46" s="189"/>
      <c r="R46" s="189"/>
      <c r="S46" s="189"/>
      <c r="T46" s="197"/>
      <c r="U46" s="189"/>
      <c r="V46" s="189"/>
      <c r="W46" s="189"/>
      <c r="X46" s="189"/>
      <c r="Y46" s="189"/>
      <c r="Z46" s="189"/>
      <c r="AA46" s="189"/>
      <c r="AB46" s="162"/>
      <c r="AC46" s="162"/>
      <c r="AD46" s="162"/>
      <c r="AE46" s="162"/>
      <c r="AF46" s="162"/>
      <c r="AG46" s="162"/>
    </row>
    <row r="47" customFormat="false" ht="15.75" hidden="false" customHeight="true" outlineLevel="0" collapsed="false">
      <c r="A47" s="162" t="s">
        <v>235</v>
      </c>
      <c r="B47" s="162"/>
      <c r="C47" s="162"/>
      <c r="D47" s="162" t="s">
        <v>233</v>
      </c>
      <c r="E47" s="162"/>
      <c r="F47" s="162" t="s">
        <v>234</v>
      </c>
      <c r="G47" s="186" t="s">
        <v>233</v>
      </c>
      <c r="H47" s="187" t="n">
        <v>24329</v>
      </c>
      <c r="I47" s="187"/>
      <c r="J47" s="187"/>
      <c r="K47" s="187"/>
      <c r="L47" s="187"/>
      <c r="M47" s="187"/>
      <c r="N47" s="161" t="s">
        <v>51</v>
      </c>
      <c r="O47" s="188"/>
      <c r="P47" s="189" t="s">
        <v>1090</v>
      </c>
      <c r="Q47" s="189"/>
      <c r="R47" s="189"/>
      <c r="S47" s="189" t="s">
        <v>1090</v>
      </c>
      <c r="T47" s="189" t="s">
        <v>784</v>
      </c>
      <c r="U47" s="189"/>
      <c r="V47" s="189"/>
      <c r="W47" s="189"/>
      <c r="X47" s="189"/>
      <c r="Y47" s="189"/>
      <c r="Z47" s="189"/>
      <c r="AA47" s="189"/>
      <c r="AB47" s="162" t="s">
        <v>1316</v>
      </c>
      <c r="AC47" s="162"/>
      <c r="AD47" s="162"/>
      <c r="AE47" s="162"/>
      <c r="AF47" s="162"/>
      <c r="AG47" s="162"/>
    </row>
    <row r="48" customFormat="false" ht="15.75" hidden="false" customHeight="true" outlineLevel="0" collapsed="false">
      <c r="A48" s="162" t="s">
        <v>240</v>
      </c>
      <c r="B48" s="162"/>
      <c r="C48" s="162"/>
      <c r="D48" s="162" t="s">
        <v>239</v>
      </c>
      <c r="E48" s="162"/>
      <c r="F48" s="162" t="s">
        <v>62</v>
      </c>
      <c r="G48" s="186" t="s">
        <v>239</v>
      </c>
      <c r="H48" s="187" t="n">
        <v>24343</v>
      </c>
      <c r="I48" s="187"/>
      <c r="J48" s="187"/>
      <c r="K48" s="187"/>
      <c r="L48" s="187"/>
      <c r="M48" s="187"/>
      <c r="N48" s="161" t="s">
        <v>66</v>
      </c>
      <c r="O48" s="188"/>
      <c r="P48" s="189" t="s">
        <v>1090</v>
      </c>
      <c r="Q48" s="189"/>
      <c r="R48" s="189"/>
      <c r="S48" s="189" t="s">
        <v>1090</v>
      </c>
      <c r="T48" s="189" t="s">
        <v>784</v>
      </c>
      <c r="U48" s="189"/>
      <c r="V48" s="189"/>
      <c r="W48" s="189"/>
      <c r="X48" s="189"/>
      <c r="Y48" s="189"/>
      <c r="Z48" s="189"/>
      <c r="AA48" s="189"/>
      <c r="AB48" s="162" t="s">
        <v>1317</v>
      </c>
      <c r="AC48" s="162"/>
      <c r="AD48" s="162"/>
      <c r="AE48" s="162"/>
      <c r="AF48" s="162"/>
      <c r="AG48" s="162"/>
    </row>
    <row r="49" customFormat="false" ht="15.75" hidden="false" customHeight="true" outlineLevel="0" collapsed="false">
      <c r="A49" s="162" t="s">
        <v>242</v>
      </c>
      <c r="B49" s="162"/>
      <c r="C49" s="162"/>
      <c r="D49" s="162" t="s">
        <v>241</v>
      </c>
      <c r="E49" s="162"/>
      <c r="F49" s="162" t="s">
        <v>221</v>
      </c>
      <c r="G49" s="186" t="s">
        <v>241</v>
      </c>
      <c r="H49" s="187" t="n">
        <v>24370</v>
      </c>
      <c r="I49" s="187"/>
      <c r="J49" s="187"/>
      <c r="K49" s="187"/>
      <c r="L49" s="187"/>
      <c r="M49" s="187"/>
      <c r="N49" s="161" t="s">
        <v>51</v>
      </c>
      <c r="O49" s="188"/>
      <c r="P49" s="189" t="s">
        <v>1104</v>
      </c>
      <c r="Q49" s="189"/>
      <c r="R49" s="189"/>
      <c r="S49" s="189" t="s">
        <v>1104</v>
      </c>
      <c r="T49" s="189" t="s">
        <v>1301</v>
      </c>
      <c r="U49" s="189"/>
      <c r="V49" s="189"/>
      <c r="W49" s="189"/>
      <c r="X49" s="189"/>
      <c r="Y49" s="189"/>
      <c r="Z49" s="189"/>
      <c r="AA49" s="189"/>
      <c r="AB49" s="162" t="s">
        <v>1318</v>
      </c>
      <c r="AC49" s="162"/>
      <c r="AD49" s="162"/>
      <c r="AE49" s="162"/>
      <c r="AF49" s="162"/>
      <c r="AG49" s="162"/>
    </row>
    <row r="50" customFormat="false" ht="15.75" hidden="false" customHeight="true" outlineLevel="0" collapsed="false">
      <c r="A50" s="162" t="s">
        <v>244</v>
      </c>
      <c r="B50" s="162"/>
      <c r="C50" s="162"/>
      <c r="D50" s="162" t="s">
        <v>243</v>
      </c>
      <c r="E50" s="162"/>
      <c r="F50" s="162" t="s">
        <v>62</v>
      </c>
      <c r="G50" s="186" t="s">
        <v>243</v>
      </c>
      <c r="H50" s="187" t="n">
        <v>24402</v>
      </c>
      <c r="I50" s="187"/>
      <c r="J50" s="187"/>
      <c r="K50" s="187"/>
      <c r="L50" s="187"/>
      <c r="M50" s="187"/>
      <c r="N50" s="161" t="s">
        <v>66</v>
      </c>
      <c r="O50" s="188"/>
      <c r="P50" s="189" t="s">
        <v>1090</v>
      </c>
      <c r="Q50" s="189"/>
      <c r="R50" s="189"/>
      <c r="S50" s="189" t="s">
        <v>1090</v>
      </c>
      <c r="T50" s="189" t="s">
        <v>784</v>
      </c>
      <c r="U50" s="189"/>
      <c r="V50" s="189"/>
      <c r="W50" s="189"/>
      <c r="X50" s="189"/>
      <c r="Y50" s="189"/>
      <c r="Z50" s="189"/>
      <c r="AA50" s="189"/>
      <c r="AB50" s="162" t="s">
        <v>1319</v>
      </c>
      <c r="AC50" s="162"/>
      <c r="AD50" s="162"/>
      <c r="AE50" s="162"/>
      <c r="AF50" s="162"/>
      <c r="AG50" s="162"/>
    </row>
    <row r="51" customFormat="false" ht="15.75" hidden="false" customHeight="true" outlineLevel="0" collapsed="false">
      <c r="A51" s="162" t="s">
        <v>247</v>
      </c>
      <c r="B51" s="162"/>
      <c r="C51" s="162"/>
      <c r="D51" s="162" t="s">
        <v>246</v>
      </c>
      <c r="E51" s="162"/>
      <c r="F51" s="162" t="s">
        <v>234</v>
      </c>
      <c r="G51" s="186" t="s">
        <v>246</v>
      </c>
      <c r="H51" s="187" t="n">
        <v>24417</v>
      </c>
      <c r="I51" s="187"/>
      <c r="J51" s="187"/>
      <c r="K51" s="187"/>
      <c r="L51" s="187"/>
      <c r="M51" s="187"/>
      <c r="N51" s="161" t="s">
        <v>51</v>
      </c>
      <c r="O51" s="188"/>
      <c r="P51" s="189" t="s">
        <v>1090</v>
      </c>
      <c r="Q51" s="189"/>
      <c r="R51" s="189"/>
      <c r="S51" s="189" t="s">
        <v>1090</v>
      </c>
      <c r="T51" s="189" t="s">
        <v>784</v>
      </c>
      <c r="U51" s="189"/>
      <c r="V51" s="189"/>
      <c r="W51" s="189"/>
      <c r="X51" s="189"/>
      <c r="Y51" s="189"/>
      <c r="Z51" s="189"/>
      <c r="AA51" s="189"/>
      <c r="AB51" s="162" t="s">
        <v>1320</v>
      </c>
      <c r="AC51" s="162"/>
      <c r="AD51" s="162"/>
      <c r="AE51" s="162"/>
      <c r="AF51" s="162"/>
      <c r="AG51" s="162"/>
    </row>
    <row r="52" customFormat="false" ht="15.75" hidden="false" customHeight="true" outlineLevel="0" collapsed="false">
      <c r="A52" s="162" t="s">
        <v>250</v>
      </c>
      <c r="B52" s="162"/>
      <c r="C52" s="162"/>
      <c r="D52" s="162" t="s">
        <v>249</v>
      </c>
      <c r="E52" s="162"/>
      <c r="F52" s="162" t="s">
        <v>62</v>
      </c>
      <c r="G52" s="186" t="s">
        <v>249</v>
      </c>
      <c r="H52" s="187" t="n">
        <v>24462</v>
      </c>
      <c r="I52" s="187"/>
      <c r="J52" s="187"/>
      <c r="K52" s="187"/>
      <c r="L52" s="187"/>
      <c r="M52" s="187"/>
      <c r="N52" s="161" t="s">
        <v>66</v>
      </c>
      <c r="O52" s="188"/>
      <c r="P52" s="189" t="s">
        <v>1104</v>
      </c>
      <c r="Q52" s="189"/>
      <c r="R52" s="189"/>
      <c r="S52" s="189" t="s">
        <v>1104</v>
      </c>
      <c r="T52" s="189" t="s">
        <v>784</v>
      </c>
      <c r="U52" s="189"/>
      <c r="V52" s="189"/>
      <c r="W52" s="189"/>
      <c r="X52" s="189"/>
      <c r="Y52" s="189"/>
      <c r="Z52" s="189"/>
      <c r="AA52" s="189"/>
      <c r="AB52" s="162" t="s">
        <v>1321</v>
      </c>
      <c r="AC52" s="162"/>
      <c r="AD52" s="162"/>
      <c r="AE52" s="162"/>
      <c r="AF52" s="162"/>
      <c r="AG52" s="162"/>
    </row>
    <row r="53" customFormat="false" ht="15.75" hidden="false" customHeight="true" outlineLevel="0" collapsed="false">
      <c r="A53" s="162" t="s">
        <v>254</v>
      </c>
      <c r="B53" s="162"/>
      <c r="C53" s="162"/>
      <c r="D53" s="162" t="s">
        <v>253</v>
      </c>
      <c r="E53" s="162"/>
      <c r="F53" s="162" t="s">
        <v>234</v>
      </c>
      <c r="G53" s="186" t="s">
        <v>253</v>
      </c>
      <c r="H53" s="187" t="n">
        <v>24508</v>
      </c>
      <c r="I53" s="187"/>
      <c r="J53" s="187"/>
      <c r="K53" s="187"/>
      <c r="L53" s="187"/>
      <c r="M53" s="187"/>
      <c r="N53" s="161" t="s">
        <v>51</v>
      </c>
      <c r="O53" s="188"/>
      <c r="P53" s="189" t="s">
        <v>1090</v>
      </c>
      <c r="Q53" s="189"/>
      <c r="R53" s="189"/>
      <c r="S53" s="189" t="s">
        <v>1090</v>
      </c>
      <c r="T53" s="189" t="s">
        <v>1322</v>
      </c>
      <c r="U53" s="189"/>
      <c r="V53" s="189"/>
      <c r="W53" s="189"/>
      <c r="X53" s="189"/>
      <c r="Y53" s="189"/>
      <c r="Z53" s="189"/>
      <c r="AA53" s="189"/>
      <c r="AB53" s="162" t="s">
        <v>1323</v>
      </c>
      <c r="AC53" s="162"/>
      <c r="AD53" s="162"/>
      <c r="AE53" s="162"/>
      <c r="AF53" s="162"/>
      <c r="AG53" s="162"/>
    </row>
    <row r="54" customFormat="false" ht="15.75" hidden="false" customHeight="true" outlineLevel="0" collapsed="false">
      <c r="A54" s="162" t="s">
        <v>257</v>
      </c>
      <c r="B54" s="162"/>
      <c r="C54" s="162"/>
      <c r="D54" s="162" t="s">
        <v>256</v>
      </c>
      <c r="E54" s="162"/>
      <c r="F54" s="162" t="s">
        <v>221</v>
      </c>
      <c r="G54" s="186" t="s">
        <v>256</v>
      </c>
      <c r="H54" s="187" t="n">
        <v>24579</v>
      </c>
      <c r="I54" s="187"/>
      <c r="J54" s="187"/>
      <c r="K54" s="187"/>
      <c r="L54" s="187"/>
      <c r="M54" s="187"/>
      <c r="N54" s="161" t="s">
        <v>51</v>
      </c>
      <c r="O54" s="188"/>
      <c r="P54" s="189" t="s">
        <v>1104</v>
      </c>
      <c r="Q54" s="189"/>
      <c r="R54" s="189"/>
      <c r="S54" s="189" t="s">
        <v>1104</v>
      </c>
      <c r="T54" s="186" t="s">
        <v>1324</v>
      </c>
      <c r="U54" s="189"/>
      <c r="V54" s="189"/>
      <c r="W54" s="189"/>
      <c r="X54" s="189"/>
      <c r="Y54" s="189"/>
      <c r="Z54" s="189"/>
      <c r="AA54" s="189"/>
      <c r="AB54" s="162" t="s">
        <v>1325</v>
      </c>
      <c r="AC54" s="162"/>
      <c r="AD54" s="162"/>
      <c r="AE54" s="162"/>
      <c r="AF54" s="162"/>
      <c r="AG54" s="162"/>
    </row>
    <row r="55" customFormat="false" ht="15.75" hidden="false" customHeight="true" outlineLevel="0" collapsed="false">
      <c r="A55" s="162" t="s">
        <v>260</v>
      </c>
      <c r="B55" s="162"/>
      <c r="C55" s="162"/>
      <c r="D55" s="162" t="s">
        <v>259</v>
      </c>
      <c r="E55" s="162"/>
      <c r="F55" s="162" t="s">
        <v>234</v>
      </c>
      <c r="G55" s="186" t="s">
        <v>259</v>
      </c>
      <c r="H55" s="187" t="n">
        <v>24596</v>
      </c>
      <c r="I55" s="187"/>
      <c r="J55" s="187"/>
      <c r="K55" s="187"/>
      <c r="L55" s="187"/>
      <c r="M55" s="187"/>
      <c r="N55" s="161" t="s">
        <v>51</v>
      </c>
      <c r="O55" s="188"/>
      <c r="P55" s="189" t="s">
        <v>1090</v>
      </c>
      <c r="Q55" s="189"/>
      <c r="R55" s="189"/>
      <c r="S55" s="189" t="s">
        <v>1090</v>
      </c>
      <c r="T55" s="189" t="s">
        <v>1322</v>
      </c>
      <c r="U55" s="189"/>
      <c r="V55" s="189"/>
      <c r="W55" s="189"/>
      <c r="X55" s="189"/>
      <c r="Y55" s="189"/>
      <c r="Z55" s="189"/>
      <c r="AA55" s="189"/>
      <c r="AB55" s="162" t="s">
        <v>1326</v>
      </c>
      <c r="AC55" s="162"/>
      <c r="AD55" s="162"/>
      <c r="AE55" s="162"/>
      <c r="AF55" s="162"/>
      <c r="AG55" s="162"/>
    </row>
    <row r="56" customFormat="false" ht="15.75" hidden="false" customHeight="true" outlineLevel="0" collapsed="false">
      <c r="A56" s="162"/>
      <c r="B56" s="162"/>
      <c r="C56" s="162"/>
      <c r="D56" s="162" t="s">
        <v>262</v>
      </c>
      <c r="E56" s="162"/>
      <c r="F56" s="162" t="s">
        <v>221</v>
      </c>
      <c r="G56" s="186" t="s">
        <v>262</v>
      </c>
      <c r="H56" s="187" t="n">
        <v>24667</v>
      </c>
      <c r="I56" s="187"/>
      <c r="J56" s="187"/>
      <c r="K56" s="187"/>
      <c r="L56" s="187"/>
      <c r="M56" s="187"/>
      <c r="N56" s="161" t="s">
        <v>51</v>
      </c>
      <c r="O56" s="188"/>
      <c r="P56" s="189" t="s">
        <v>1104</v>
      </c>
      <c r="Q56" s="189"/>
      <c r="R56" s="189"/>
      <c r="S56" s="189" t="s">
        <v>1104</v>
      </c>
      <c r="T56" s="189" t="s">
        <v>774</v>
      </c>
      <c r="U56" s="189"/>
      <c r="V56" s="189"/>
      <c r="W56" s="189"/>
      <c r="X56" s="189"/>
      <c r="Y56" s="189"/>
      <c r="Z56" s="189"/>
      <c r="AA56" s="189"/>
      <c r="AB56" s="162" t="s">
        <v>1327</v>
      </c>
      <c r="AC56" s="162"/>
      <c r="AD56" s="162"/>
      <c r="AE56" s="162"/>
      <c r="AF56" s="162"/>
      <c r="AG56" s="162"/>
    </row>
    <row r="57" customFormat="false" ht="15.75" hidden="false" customHeight="true" outlineLevel="0" collapsed="false">
      <c r="A57" s="162" t="s">
        <v>267</v>
      </c>
      <c r="B57" s="162"/>
      <c r="C57" s="162"/>
      <c r="D57" s="162" t="s">
        <v>266</v>
      </c>
      <c r="E57" s="162"/>
      <c r="F57" s="162" t="s">
        <v>227</v>
      </c>
      <c r="G57" s="162"/>
      <c r="H57" s="187" t="n">
        <v>24672</v>
      </c>
      <c r="I57" s="187"/>
      <c r="J57" s="187"/>
      <c r="K57" s="187"/>
      <c r="L57" s="187"/>
      <c r="M57" s="187"/>
      <c r="N57" s="161" t="s">
        <v>51</v>
      </c>
      <c r="O57" s="188"/>
      <c r="P57" s="189"/>
      <c r="Q57" s="189"/>
      <c r="R57" s="189"/>
      <c r="S57" s="189"/>
      <c r="T57" s="189"/>
      <c r="U57" s="189"/>
      <c r="V57" s="189"/>
      <c r="W57" s="189"/>
      <c r="X57" s="189"/>
      <c r="Y57" s="189"/>
      <c r="Z57" s="189"/>
      <c r="AA57" s="189"/>
      <c r="AB57" s="162" t="s">
        <v>1328</v>
      </c>
      <c r="AC57" s="162"/>
      <c r="AD57" s="162"/>
      <c r="AE57" s="162"/>
      <c r="AF57" s="162"/>
      <c r="AG57" s="162"/>
    </row>
    <row r="58" customFormat="false" ht="15.75" hidden="false" customHeight="true" outlineLevel="0" collapsed="false">
      <c r="A58" s="162" t="s">
        <v>270</v>
      </c>
      <c r="B58" s="162"/>
      <c r="C58" s="162"/>
      <c r="D58" s="162" t="s">
        <v>269</v>
      </c>
      <c r="E58" s="162"/>
      <c r="F58" s="162" t="s">
        <v>234</v>
      </c>
      <c r="G58" s="186" t="s">
        <v>269</v>
      </c>
      <c r="H58" s="187" t="n">
        <v>24685</v>
      </c>
      <c r="I58" s="187"/>
      <c r="J58" s="187"/>
      <c r="K58" s="187"/>
      <c r="L58" s="187"/>
      <c r="M58" s="187"/>
      <c r="N58" s="161" t="s">
        <v>51</v>
      </c>
      <c r="O58" s="188"/>
      <c r="P58" s="189" t="s">
        <v>1090</v>
      </c>
      <c r="Q58" s="189"/>
      <c r="R58" s="189"/>
      <c r="S58" s="189" t="s">
        <v>1090</v>
      </c>
      <c r="T58" s="189" t="s">
        <v>784</v>
      </c>
      <c r="U58" s="189"/>
      <c r="V58" s="189"/>
      <c r="W58" s="189"/>
      <c r="X58" s="189"/>
      <c r="Y58" s="189"/>
      <c r="Z58" s="189"/>
      <c r="AA58" s="189"/>
      <c r="AB58" s="162" t="s">
        <v>1329</v>
      </c>
      <c r="AC58" s="162"/>
      <c r="AD58" s="162"/>
      <c r="AE58" s="162"/>
      <c r="AF58" s="162"/>
      <c r="AG58" s="162"/>
    </row>
    <row r="59" customFormat="false" ht="15.75" hidden="false" customHeight="true" outlineLevel="0" collapsed="false">
      <c r="A59" s="162" t="s">
        <v>263</v>
      </c>
      <c r="B59" s="162"/>
      <c r="C59" s="162"/>
      <c r="D59" s="162" t="s">
        <v>272</v>
      </c>
      <c r="E59" s="162"/>
      <c r="F59" s="162" t="s">
        <v>221</v>
      </c>
      <c r="G59" s="186" t="s">
        <v>272</v>
      </c>
      <c r="H59" s="187" t="n">
        <v>24723</v>
      </c>
      <c r="I59" s="187"/>
      <c r="J59" s="187"/>
      <c r="K59" s="187"/>
      <c r="L59" s="187"/>
      <c r="M59" s="187"/>
      <c r="N59" s="161" t="s">
        <v>51</v>
      </c>
      <c r="O59" s="188"/>
      <c r="P59" s="189" t="s">
        <v>1104</v>
      </c>
      <c r="Q59" s="189"/>
      <c r="R59" s="189"/>
      <c r="S59" s="189" t="s">
        <v>1104</v>
      </c>
      <c r="T59" s="189" t="s">
        <v>784</v>
      </c>
      <c r="U59" s="189"/>
      <c r="V59" s="189"/>
      <c r="W59" s="189"/>
      <c r="X59" s="189"/>
      <c r="Y59" s="189"/>
      <c r="Z59" s="189"/>
      <c r="AA59" s="189"/>
      <c r="AB59" s="162" t="s">
        <v>1331</v>
      </c>
      <c r="AC59" s="162"/>
      <c r="AD59" s="162"/>
      <c r="AE59" s="162"/>
      <c r="AF59" s="162"/>
      <c r="AG59" s="162"/>
    </row>
    <row r="60" customFormat="false" ht="15.75" hidden="false" customHeight="true" outlineLevel="0" collapsed="false">
      <c r="A60" s="162" t="s">
        <v>273</v>
      </c>
      <c r="B60" s="162"/>
      <c r="C60" s="162"/>
      <c r="D60" s="162" t="s">
        <v>1108</v>
      </c>
      <c r="E60" s="162"/>
      <c r="F60" s="162" t="s">
        <v>195</v>
      </c>
      <c r="G60" s="162"/>
      <c r="H60" s="187" t="n">
        <v>24742</v>
      </c>
      <c r="I60" s="187"/>
      <c r="J60" s="187"/>
      <c r="K60" s="187"/>
      <c r="L60" s="187"/>
      <c r="M60" s="187"/>
      <c r="N60" s="161" t="s">
        <v>66</v>
      </c>
      <c r="O60" s="188"/>
      <c r="P60" s="189" t="s">
        <v>1333</v>
      </c>
      <c r="Q60" s="189"/>
      <c r="R60" s="189"/>
      <c r="S60" s="189" t="s">
        <v>1333</v>
      </c>
      <c r="T60" s="189" t="s">
        <v>775</v>
      </c>
      <c r="U60" s="189"/>
      <c r="V60" s="189"/>
      <c r="W60" s="189"/>
      <c r="X60" s="189"/>
      <c r="Y60" s="189"/>
      <c r="Z60" s="189"/>
      <c r="AA60" s="189"/>
      <c r="AB60" s="162"/>
      <c r="AC60" s="162"/>
      <c r="AD60" s="162"/>
      <c r="AE60" s="162"/>
      <c r="AF60" s="162"/>
      <c r="AG60" s="162"/>
    </row>
    <row r="61" customFormat="false" ht="15.75" hidden="false" customHeight="true" outlineLevel="0" collapsed="false">
      <c r="A61" s="162" t="s">
        <v>1330</v>
      </c>
      <c r="B61" s="162"/>
      <c r="C61" s="162"/>
      <c r="D61" s="162" t="s">
        <v>274</v>
      </c>
      <c r="E61" s="162"/>
      <c r="F61" s="162" t="s">
        <v>221</v>
      </c>
      <c r="G61" s="186" t="s">
        <v>274</v>
      </c>
      <c r="H61" s="187" t="n">
        <v>24783</v>
      </c>
      <c r="I61" s="187"/>
      <c r="J61" s="187"/>
      <c r="K61" s="187"/>
      <c r="L61" s="187"/>
      <c r="M61" s="187"/>
      <c r="N61" s="161" t="s">
        <v>51</v>
      </c>
      <c r="O61" s="188"/>
      <c r="P61" s="189" t="s">
        <v>1104</v>
      </c>
      <c r="Q61" s="189"/>
      <c r="R61" s="189"/>
      <c r="S61" s="189" t="s">
        <v>1104</v>
      </c>
      <c r="T61" s="189" t="s">
        <v>784</v>
      </c>
      <c r="U61" s="189"/>
      <c r="V61" s="189"/>
      <c r="W61" s="189"/>
      <c r="X61" s="189"/>
      <c r="Y61" s="189"/>
      <c r="Z61" s="189"/>
      <c r="AA61" s="189"/>
      <c r="AB61" s="162" t="s">
        <v>1335</v>
      </c>
      <c r="AC61" s="162"/>
      <c r="AD61" s="162"/>
      <c r="AE61" s="162"/>
      <c r="AF61" s="162"/>
      <c r="AG61" s="162"/>
    </row>
    <row r="62" customFormat="false" ht="15.75" hidden="false" customHeight="true" outlineLevel="0" collapsed="false">
      <c r="A62" s="162" t="s">
        <v>275</v>
      </c>
      <c r="B62" s="162"/>
      <c r="C62" s="162"/>
      <c r="D62" s="162" t="s">
        <v>1113</v>
      </c>
      <c r="E62" s="162"/>
      <c r="F62" s="162" t="s">
        <v>195</v>
      </c>
      <c r="G62" s="162"/>
      <c r="H62" s="187" t="n">
        <v>24798</v>
      </c>
      <c r="I62" s="187"/>
      <c r="J62" s="187"/>
      <c r="K62" s="187"/>
      <c r="L62" s="187"/>
      <c r="M62" s="187"/>
      <c r="N62" s="161" t="s">
        <v>66</v>
      </c>
      <c r="O62" s="188"/>
      <c r="P62" s="189" t="s">
        <v>1333</v>
      </c>
      <c r="Q62" s="189"/>
      <c r="R62" s="189"/>
      <c r="S62" s="189" t="s">
        <v>1333</v>
      </c>
      <c r="T62" s="189" t="s">
        <v>775</v>
      </c>
      <c r="U62" s="189"/>
      <c r="V62" s="189"/>
      <c r="W62" s="189"/>
      <c r="X62" s="189"/>
      <c r="Y62" s="189"/>
      <c r="Z62" s="189"/>
      <c r="AA62" s="189"/>
      <c r="AB62" s="162"/>
      <c r="AC62" s="162"/>
      <c r="AD62" s="162"/>
      <c r="AE62" s="162"/>
      <c r="AF62" s="162"/>
      <c r="AG62" s="162"/>
    </row>
    <row r="63" customFormat="false" ht="15.75" hidden="false" customHeight="true" outlineLevel="0" collapsed="false">
      <c r="A63" s="162" t="s">
        <v>1334</v>
      </c>
      <c r="B63" s="162"/>
      <c r="C63" s="162"/>
      <c r="D63" s="162" t="s">
        <v>276</v>
      </c>
      <c r="E63" s="162"/>
      <c r="F63" s="162" t="s">
        <v>221</v>
      </c>
      <c r="G63" s="186" t="s">
        <v>276</v>
      </c>
      <c r="H63" s="187" t="n">
        <v>24844</v>
      </c>
      <c r="I63" s="187"/>
      <c r="J63" s="187"/>
      <c r="K63" s="187"/>
      <c r="L63" s="187"/>
      <c r="M63" s="187"/>
      <c r="N63" s="161" t="s">
        <v>51</v>
      </c>
      <c r="O63" s="188"/>
      <c r="P63" s="189" t="s">
        <v>1104</v>
      </c>
      <c r="Q63" s="189"/>
      <c r="R63" s="189"/>
      <c r="S63" s="189" t="s">
        <v>1104</v>
      </c>
      <c r="T63" s="189" t="s">
        <v>784</v>
      </c>
      <c r="U63" s="189"/>
      <c r="V63" s="189"/>
      <c r="W63" s="189"/>
      <c r="X63" s="189"/>
      <c r="Y63" s="189"/>
      <c r="Z63" s="189"/>
      <c r="AA63" s="189"/>
      <c r="AB63" s="162" t="s">
        <v>1338</v>
      </c>
      <c r="AC63" s="162"/>
      <c r="AD63" s="162"/>
      <c r="AE63" s="162"/>
      <c r="AF63" s="162"/>
      <c r="AG63" s="162"/>
    </row>
    <row r="64" customFormat="false" ht="15.75" hidden="false" customHeight="true" outlineLevel="0" collapsed="false">
      <c r="A64" s="162" t="s">
        <v>277</v>
      </c>
      <c r="B64" s="162"/>
      <c r="C64" s="162"/>
      <c r="D64" s="162" t="s">
        <v>278</v>
      </c>
      <c r="E64" s="162"/>
      <c r="F64" s="162" t="s">
        <v>62</v>
      </c>
      <c r="G64" s="189" t="s">
        <v>1073</v>
      </c>
      <c r="H64" s="187" t="n">
        <v>24875</v>
      </c>
      <c r="I64" s="187"/>
      <c r="J64" s="187"/>
      <c r="K64" s="187"/>
      <c r="L64" s="187"/>
      <c r="M64" s="187"/>
      <c r="N64" s="161" t="s">
        <v>66</v>
      </c>
      <c r="O64" s="188"/>
      <c r="P64" s="189" t="s">
        <v>1104</v>
      </c>
      <c r="Q64" s="189"/>
      <c r="R64" s="189"/>
      <c r="S64" s="189" t="s">
        <v>1104</v>
      </c>
      <c r="T64" s="189" t="s">
        <v>775</v>
      </c>
      <c r="U64" s="189"/>
      <c r="V64" s="189"/>
      <c r="W64" s="189"/>
      <c r="X64" s="189"/>
      <c r="Y64" s="189"/>
      <c r="Z64" s="189"/>
      <c r="AA64" s="189"/>
      <c r="AB64" s="162"/>
      <c r="AC64" s="162"/>
      <c r="AD64" s="162"/>
      <c r="AE64" s="162"/>
      <c r="AF64" s="162"/>
      <c r="AG64" s="162"/>
    </row>
    <row r="65" customFormat="false" ht="15.75" hidden="false" customHeight="true" outlineLevel="0" collapsed="false">
      <c r="A65" s="162" t="s">
        <v>1337</v>
      </c>
      <c r="B65" s="162"/>
      <c r="C65" s="162"/>
      <c r="D65" s="162" t="s">
        <v>1115</v>
      </c>
      <c r="E65" s="162"/>
      <c r="F65" s="162" t="s">
        <v>195</v>
      </c>
      <c r="G65" s="162"/>
      <c r="H65" s="187" t="n">
        <v>24899</v>
      </c>
      <c r="I65" s="187"/>
      <c r="J65" s="187"/>
      <c r="K65" s="187"/>
      <c r="L65" s="187"/>
      <c r="M65" s="187"/>
      <c r="N65" s="161" t="s">
        <v>66</v>
      </c>
      <c r="O65" s="188"/>
      <c r="P65" s="189"/>
      <c r="Q65" s="189"/>
      <c r="R65" s="189"/>
      <c r="S65" s="189"/>
      <c r="T65" s="189"/>
      <c r="U65" s="189"/>
      <c r="V65" s="189"/>
      <c r="W65" s="189"/>
      <c r="X65" s="189"/>
      <c r="Y65" s="189"/>
      <c r="Z65" s="189"/>
      <c r="AA65" s="189"/>
      <c r="AB65" s="162"/>
      <c r="AC65" s="162"/>
      <c r="AD65" s="162"/>
      <c r="AE65" s="162"/>
      <c r="AF65" s="162"/>
      <c r="AG65" s="162"/>
    </row>
    <row r="66" customFormat="false" ht="15.75" hidden="false" customHeight="true" outlineLevel="0" collapsed="false">
      <c r="A66" s="162" t="s">
        <v>1339</v>
      </c>
      <c r="B66" s="162"/>
      <c r="C66" s="162"/>
      <c r="D66" s="162" t="s">
        <v>279</v>
      </c>
      <c r="E66" s="162"/>
      <c r="F66" s="162" t="s">
        <v>62</v>
      </c>
      <c r="G66" s="186" t="s">
        <v>279</v>
      </c>
      <c r="H66" s="187" t="n">
        <v>24935</v>
      </c>
      <c r="I66" s="187"/>
      <c r="J66" s="187"/>
      <c r="K66" s="187"/>
      <c r="L66" s="187"/>
      <c r="M66" s="187"/>
      <c r="N66" s="161" t="s">
        <v>66</v>
      </c>
      <c r="O66" s="188"/>
      <c r="P66" s="189" t="s">
        <v>1090</v>
      </c>
      <c r="Q66" s="189"/>
      <c r="R66" s="189"/>
      <c r="S66" s="189" t="s">
        <v>1090</v>
      </c>
      <c r="T66" s="189" t="s">
        <v>784</v>
      </c>
      <c r="U66" s="189"/>
      <c r="V66" s="189"/>
      <c r="W66" s="189"/>
      <c r="X66" s="189"/>
      <c r="Y66" s="189"/>
      <c r="Z66" s="189"/>
      <c r="AA66" s="189"/>
      <c r="AB66" s="162" t="s">
        <v>1342</v>
      </c>
      <c r="AC66" s="162"/>
      <c r="AD66" s="162"/>
      <c r="AE66" s="162"/>
      <c r="AF66" s="162"/>
      <c r="AG66" s="162"/>
    </row>
    <row r="67" customFormat="false" ht="15.75" hidden="false" customHeight="true" outlineLevel="0" collapsed="false">
      <c r="A67" s="162" t="s">
        <v>280</v>
      </c>
      <c r="B67" s="162"/>
      <c r="C67" s="162"/>
      <c r="D67" s="162" t="s">
        <v>1343</v>
      </c>
      <c r="E67" s="162"/>
      <c r="F67" s="162" t="s">
        <v>195</v>
      </c>
      <c r="G67" s="162"/>
      <c r="H67" s="187" t="n">
        <v>24950</v>
      </c>
      <c r="I67" s="187"/>
      <c r="J67" s="187"/>
      <c r="K67" s="187"/>
      <c r="L67" s="187"/>
      <c r="M67" s="187"/>
      <c r="N67" s="161" t="s">
        <v>66</v>
      </c>
      <c r="O67" s="188"/>
      <c r="P67" s="189" t="s">
        <v>1093</v>
      </c>
      <c r="Q67" s="189"/>
      <c r="R67" s="189"/>
      <c r="S67" s="189" t="s">
        <v>1093</v>
      </c>
      <c r="T67" s="189" t="s">
        <v>775</v>
      </c>
      <c r="U67" s="189"/>
      <c r="V67" s="189"/>
      <c r="W67" s="189"/>
      <c r="X67" s="189"/>
      <c r="Y67" s="189"/>
      <c r="Z67" s="189"/>
      <c r="AA67" s="189"/>
      <c r="AB67" s="162"/>
      <c r="AC67" s="162"/>
      <c r="AD67" s="162"/>
      <c r="AE67" s="162"/>
      <c r="AF67" s="162"/>
      <c r="AG67" s="162"/>
    </row>
    <row r="68" customFormat="false" ht="15.75" hidden="false" customHeight="true" outlineLevel="0" collapsed="false">
      <c r="A68" s="162" t="s">
        <v>1341</v>
      </c>
      <c r="B68" s="162"/>
      <c r="C68" s="162"/>
      <c r="D68" s="162" t="s">
        <v>285</v>
      </c>
      <c r="E68" s="162"/>
      <c r="F68" s="162" t="s">
        <v>195</v>
      </c>
      <c r="G68" s="186" t="s">
        <v>285</v>
      </c>
      <c r="H68" s="187" t="n">
        <v>25096</v>
      </c>
      <c r="I68" s="187"/>
      <c r="J68" s="187"/>
      <c r="K68" s="187"/>
      <c r="L68" s="187"/>
      <c r="M68" s="187"/>
      <c r="N68" s="161" t="s">
        <v>66</v>
      </c>
      <c r="O68" s="188"/>
      <c r="P68" s="189" t="s">
        <v>1093</v>
      </c>
      <c r="Q68" s="189"/>
      <c r="R68" s="189"/>
      <c r="S68" s="189" t="s">
        <v>1093</v>
      </c>
      <c r="T68" s="189" t="s">
        <v>1943</v>
      </c>
      <c r="U68" s="189"/>
      <c r="V68" s="189"/>
      <c r="W68" s="189"/>
      <c r="X68" s="189"/>
      <c r="Y68" s="189"/>
      <c r="Z68" s="189"/>
      <c r="AA68" s="189"/>
      <c r="AB68" s="162" t="s">
        <v>1345</v>
      </c>
      <c r="AC68" s="162"/>
      <c r="AD68" s="162"/>
      <c r="AE68" s="162"/>
      <c r="AF68" s="162"/>
      <c r="AG68" s="162"/>
    </row>
    <row r="69" customFormat="false" ht="15.75" hidden="false" customHeight="true" outlineLevel="0" collapsed="false">
      <c r="A69" s="162" t="s">
        <v>286</v>
      </c>
      <c r="B69" s="162"/>
      <c r="C69" s="162"/>
      <c r="D69" s="162" t="s">
        <v>290</v>
      </c>
      <c r="E69" s="162"/>
      <c r="F69" s="162" t="s">
        <v>195</v>
      </c>
      <c r="G69" s="186" t="s">
        <v>290</v>
      </c>
      <c r="H69" s="187" t="n">
        <v>25152</v>
      </c>
      <c r="I69" s="187"/>
      <c r="J69" s="187"/>
      <c r="K69" s="187"/>
      <c r="L69" s="187"/>
      <c r="M69" s="187"/>
      <c r="N69" s="161" t="s">
        <v>66</v>
      </c>
      <c r="O69" s="188"/>
      <c r="P69" s="189" t="s">
        <v>1093</v>
      </c>
      <c r="Q69" s="189"/>
      <c r="R69" s="189"/>
      <c r="S69" s="189" t="s">
        <v>1093</v>
      </c>
      <c r="T69" s="189" t="s">
        <v>1347</v>
      </c>
      <c r="U69" s="189"/>
      <c r="V69" s="189"/>
      <c r="W69" s="189"/>
      <c r="X69" s="189"/>
      <c r="Y69" s="189"/>
      <c r="Z69" s="189"/>
      <c r="AA69" s="189"/>
      <c r="AB69" s="162" t="s">
        <v>1348</v>
      </c>
      <c r="AC69" s="162"/>
      <c r="AD69" s="162"/>
      <c r="AE69" s="162"/>
      <c r="AF69" s="162"/>
      <c r="AG69" s="162"/>
    </row>
    <row r="70" customFormat="false" ht="15.75" hidden="false" customHeight="true" outlineLevel="0" collapsed="false">
      <c r="A70" s="162" t="s">
        <v>291</v>
      </c>
      <c r="B70" s="162"/>
      <c r="C70" s="162"/>
      <c r="D70" s="162" t="s">
        <v>294</v>
      </c>
      <c r="E70" s="162"/>
      <c r="F70" s="162" t="s">
        <v>295</v>
      </c>
      <c r="G70" s="186" t="s">
        <v>294</v>
      </c>
      <c r="H70" s="187" t="n">
        <v>25193</v>
      </c>
      <c r="I70" s="187"/>
      <c r="J70" s="187"/>
      <c r="K70" s="187"/>
      <c r="L70" s="187"/>
      <c r="M70" s="187"/>
      <c r="N70" s="161" t="s">
        <v>51</v>
      </c>
      <c r="O70" s="188"/>
      <c r="P70" s="189" t="s">
        <v>1090</v>
      </c>
      <c r="Q70" s="189"/>
      <c r="R70" s="189"/>
      <c r="S70" s="189" t="s">
        <v>1090</v>
      </c>
      <c r="T70" s="186" t="s">
        <v>1349</v>
      </c>
      <c r="U70" s="189"/>
      <c r="V70" s="189"/>
      <c r="W70" s="189"/>
      <c r="X70" s="189"/>
      <c r="Y70" s="189"/>
      <c r="Z70" s="189"/>
      <c r="AA70" s="189"/>
      <c r="AB70" s="162" t="s">
        <v>1350</v>
      </c>
      <c r="AC70" s="162"/>
      <c r="AD70" s="162"/>
      <c r="AE70" s="162"/>
      <c r="AF70" s="162"/>
      <c r="AG70" s="162"/>
    </row>
    <row r="71" customFormat="false" ht="15.75" hidden="false" customHeight="true" outlineLevel="0" collapsed="false">
      <c r="A71" s="162" t="s">
        <v>1346</v>
      </c>
      <c r="B71" s="162"/>
      <c r="C71" s="162"/>
      <c r="D71" s="162" t="s">
        <v>1352</v>
      </c>
      <c r="E71" s="162"/>
      <c r="F71" s="162" t="s">
        <v>195</v>
      </c>
      <c r="G71" s="189" t="s">
        <v>46</v>
      </c>
      <c r="H71" s="187" t="n">
        <v>25223</v>
      </c>
      <c r="I71" s="187"/>
      <c r="J71" s="187"/>
      <c r="K71" s="187"/>
      <c r="L71" s="187"/>
      <c r="M71" s="187"/>
      <c r="N71" s="161" t="s">
        <v>66</v>
      </c>
      <c r="O71" s="188"/>
      <c r="P71" s="189" t="s">
        <v>1093</v>
      </c>
      <c r="Q71" s="189"/>
      <c r="R71" s="189"/>
      <c r="S71" s="189" t="s">
        <v>1093</v>
      </c>
      <c r="T71" s="197" t="s">
        <v>775</v>
      </c>
      <c r="U71" s="189"/>
      <c r="V71" s="189"/>
      <c r="W71" s="189"/>
      <c r="X71" s="189"/>
      <c r="Y71" s="189"/>
      <c r="Z71" s="189"/>
      <c r="AA71" s="189"/>
      <c r="AB71" s="162"/>
      <c r="AC71" s="162"/>
      <c r="AD71" s="162"/>
      <c r="AE71" s="162"/>
      <c r="AF71" s="162"/>
      <c r="AG71" s="162"/>
    </row>
    <row r="72" customFormat="false" ht="15.75" hidden="false" customHeight="true" outlineLevel="0" collapsed="false">
      <c r="A72" s="162"/>
      <c r="B72" s="162"/>
      <c r="C72" s="162"/>
      <c r="D72" s="162" t="s">
        <v>1354</v>
      </c>
      <c r="E72" s="162"/>
      <c r="F72" s="162" t="s">
        <v>62</v>
      </c>
      <c r="G72" s="186" t="s">
        <v>1073</v>
      </c>
      <c r="H72" s="187" t="n">
        <v>25253</v>
      </c>
      <c r="I72" s="187"/>
      <c r="J72" s="187"/>
      <c r="K72" s="187"/>
      <c r="L72" s="187"/>
      <c r="M72" s="187"/>
      <c r="N72" s="161" t="s">
        <v>66</v>
      </c>
      <c r="O72" s="188"/>
      <c r="P72" s="189" t="s">
        <v>933</v>
      </c>
      <c r="Q72" s="189"/>
      <c r="R72" s="189"/>
      <c r="S72" s="189" t="s">
        <v>933</v>
      </c>
      <c r="T72" s="189" t="s">
        <v>1355</v>
      </c>
      <c r="U72" s="189"/>
      <c r="V72" s="189"/>
      <c r="W72" s="189"/>
      <c r="X72" s="189"/>
      <c r="Y72" s="189"/>
      <c r="Z72" s="189"/>
      <c r="AA72" s="189"/>
      <c r="AB72" s="162"/>
      <c r="AC72" s="162"/>
      <c r="AD72" s="162"/>
      <c r="AE72" s="162"/>
      <c r="AF72" s="162"/>
      <c r="AG72" s="162"/>
    </row>
    <row r="73" customFormat="false" ht="15.75" hidden="false" customHeight="true" outlineLevel="0" collapsed="false">
      <c r="A73" s="162" t="s">
        <v>1351</v>
      </c>
      <c r="B73" s="162"/>
      <c r="C73" s="162"/>
      <c r="D73" s="162" t="s">
        <v>1357</v>
      </c>
      <c r="E73" s="162"/>
      <c r="F73" s="162" t="s">
        <v>1944</v>
      </c>
      <c r="G73" s="197"/>
      <c r="H73" s="187" t="n">
        <v>25255</v>
      </c>
      <c r="I73" s="187"/>
      <c r="J73" s="187"/>
      <c r="K73" s="187"/>
      <c r="L73" s="187"/>
      <c r="M73" s="187"/>
      <c r="N73" s="161" t="s">
        <v>66</v>
      </c>
      <c r="O73" s="188"/>
      <c r="P73" s="189"/>
      <c r="Q73" s="189"/>
      <c r="R73" s="189"/>
      <c r="S73" s="189"/>
      <c r="T73" s="189"/>
      <c r="U73" s="189"/>
      <c r="V73" s="189"/>
      <c r="W73" s="189"/>
      <c r="X73" s="189"/>
      <c r="Y73" s="189"/>
      <c r="Z73" s="189"/>
      <c r="AA73" s="189"/>
      <c r="AB73" s="162"/>
      <c r="AC73" s="162"/>
      <c r="AD73" s="162"/>
      <c r="AE73" s="162"/>
      <c r="AF73" s="162"/>
      <c r="AG73" s="162"/>
    </row>
    <row r="74" customFormat="false" ht="15.75" hidden="false" customHeight="true" outlineLevel="0" collapsed="false">
      <c r="A74" s="162" t="s">
        <v>1353</v>
      </c>
      <c r="B74" s="162"/>
      <c r="C74" s="162"/>
      <c r="D74" s="162" t="s">
        <v>1359</v>
      </c>
      <c r="E74" s="162"/>
      <c r="F74" s="162" t="s">
        <v>62</v>
      </c>
      <c r="G74" s="197"/>
      <c r="H74" s="187" t="n">
        <v>25308</v>
      </c>
      <c r="I74" s="187"/>
      <c r="J74" s="187"/>
      <c r="K74" s="187"/>
      <c r="L74" s="187"/>
      <c r="M74" s="187"/>
      <c r="N74" s="161" t="s">
        <v>66</v>
      </c>
      <c r="O74" s="188"/>
      <c r="P74" s="189"/>
      <c r="Q74" s="189"/>
      <c r="R74" s="189"/>
      <c r="S74" s="189"/>
      <c r="T74" s="189"/>
      <c r="U74" s="189"/>
      <c r="V74" s="189"/>
      <c r="W74" s="189"/>
      <c r="X74" s="189"/>
      <c r="Y74" s="189"/>
      <c r="Z74" s="189"/>
      <c r="AA74" s="189"/>
      <c r="AB74" s="162"/>
      <c r="AC74" s="162"/>
      <c r="AD74" s="162"/>
      <c r="AE74" s="162"/>
      <c r="AF74" s="162"/>
      <c r="AG74" s="162"/>
    </row>
    <row r="75" customFormat="false" ht="15.75" hidden="false" customHeight="true" outlineLevel="0" collapsed="false">
      <c r="A75" s="162" t="s">
        <v>1356</v>
      </c>
      <c r="B75" s="162"/>
      <c r="C75" s="162"/>
      <c r="D75" s="162" t="s">
        <v>319</v>
      </c>
      <c r="E75" s="162"/>
      <c r="F75" s="162" t="s">
        <v>295</v>
      </c>
      <c r="G75" s="186" t="s">
        <v>319</v>
      </c>
      <c r="H75" s="187" t="n">
        <v>25341</v>
      </c>
      <c r="I75" s="187"/>
      <c r="J75" s="187"/>
      <c r="K75" s="187"/>
      <c r="L75" s="187"/>
      <c r="M75" s="187"/>
      <c r="N75" s="161" t="s">
        <v>51</v>
      </c>
      <c r="O75" s="188"/>
      <c r="P75" s="189" t="s">
        <v>1090</v>
      </c>
      <c r="Q75" s="189"/>
      <c r="R75" s="189"/>
      <c r="S75" s="189" t="s">
        <v>1090</v>
      </c>
      <c r="T75" s="189" t="s">
        <v>1361</v>
      </c>
      <c r="U75" s="189"/>
      <c r="V75" s="189"/>
      <c r="W75" s="189"/>
      <c r="X75" s="189"/>
      <c r="Y75" s="189"/>
      <c r="Z75" s="189"/>
      <c r="AA75" s="189"/>
      <c r="AB75" s="162" t="s">
        <v>1362</v>
      </c>
      <c r="AC75" s="162"/>
      <c r="AD75" s="162"/>
      <c r="AE75" s="162"/>
      <c r="AF75" s="162"/>
      <c r="AG75" s="162"/>
    </row>
    <row r="76" customFormat="false" ht="15.75" hidden="false" customHeight="true" outlineLevel="0" collapsed="false">
      <c r="A76" s="162" t="s">
        <v>1358</v>
      </c>
      <c r="B76" s="162"/>
      <c r="C76" s="162"/>
      <c r="D76" s="162" t="s">
        <v>327</v>
      </c>
      <c r="E76" s="162"/>
      <c r="F76" s="162" t="s">
        <v>295</v>
      </c>
      <c r="G76" s="197" t="s">
        <v>1134</v>
      </c>
      <c r="H76" s="187" t="n">
        <v>25341</v>
      </c>
      <c r="I76" s="187"/>
      <c r="J76" s="187"/>
      <c r="K76" s="187"/>
      <c r="L76" s="187"/>
      <c r="M76" s="187"/>
      <c r="N76" s="161" t="s">
        <v>51</v>
      </c>
      <c r="O76" s="188"/>
      <c r="P76" s="189"/>
      <c r="Q76" s="189"/>
      <c r="R76" s="189"/>
      <c r="S76" s="189"/>
      <c r="T76" s="189"/>
      <c r="U76" s="189"/>
      <c r="V76" s="189"/>
      <c r="W76" s="189"/>
      <c r="X76" s="189"/>
      <c r="Y76" s="189"/>
      <c r="Z76" s="189"/>
      <c r="AA76" s="189"/>
      <c r="AB76" s="162"/>
      <c r="AC76" s="162"/>
      <c r="AD76" s="162"/>
      <c r="AE76" s="162"/>
      <c r="AF76" s="162"/>
      <c r="AG76" s="162"/>
    </row>
    <row r="77" customFormat="false" ht="15.75" hidden="false" customHeight="true" outlineLevel="0" collapsed="false">
      <c r="A77" s="162" t="s">
        <v>1360</v>
      </c>
      <c r="B77" s="162"/>
      <c r="C77" s="162"/>
      <c r="D77" s="162" t="s">
        <v>1363</v>
      </c>
      <c r="E77" s="162"/>
      <c r="F77" s="162" t="s">
        <v>62</v>
      </c>
      <c r="G77" s="186" t="s">
        <v>1073</v>
      </c>
      <c r="H77" s="187" t="n">
        <v>25368</v>
      </c>
      <c r="I77" s="187"/>
      <c r="J77" s="187"/>
      <c r="K77" s="187"/>
      <c r="L77" s="187"/>
      <c r="M77" s="187"/>
      <c r="N77" s="161" t="s">
        <v>66</v>
      </c>
      <c r="O77" s="189" t="s">
        <v>1150</v>
      </c>
      <c r="P77" s="162"/>
      <c r="Q77" s="189"/>
      <c r="R77" s="189"/>
      <c r="S77" s="189" t="s">
        <v>1150</v>
      </c>
      <c r="T77" s="189" t="s">
        <v>774</v>
      </c>
      <c r="U77" s="189"/>
      <c r="V77" s="189"/>
      <c r="W77" s="189"/>
      <c r="X77" s="189"/>
      <c r="Y77" s="189"/>
      <c r="Z77" s="189"/>
      <c r="AA77" s="189"/>
      <c r="AB77" s="162"/>
      <c r="AC77" s="162"/>
      <c r="AD77" s="162"/>
      <c r="AE77" s="162"/>
      <c r="AF77" s="162"/>
      <c r="AG77" s="162"/>
    </row>
    <row r="78" customFormat="false" ht="15.75" hidden="false" customHeight="true" outlineLevel="0" collapsed="false">
      <c r="A78" s="162"/>
      <c r="B78" s="162"/>
      <c r="C78" s="162"/>
      <c r="D78" s="162" t="s">
        <v>1140</v>
      </c>
      <c r="E78" s="162"/>
      <c r="F78" s="162" t="s">
        <v>1944</v>
      </c>
      <c r="G78" s="197"/>
      <c r="H78" s="187" t="n">
        <v>25387</v>
      </c>
      <c r="I78" s="187"/>
      <c r="J78" s="187"/>
      <c r="K78" s="187"/>
      <c r="L78" s="187"/>
      <c r="M78" s="187"/>
      <c r="N78" s="161" t="s">
        <v>66</v>
      </c>
      <c r="O78" s="189"/>
      <c r="P78" s="162"/>
      <c r="Q78" s="189"/>
      <c r="R78" s="189"/>
      <c r="S78" s="189"/>
      <c r="T78" s="189"/>
      <c r="U78" s="189"/>
      <c r="V78" s="189"/>
      <c r="W78" s="189"/>
      <c r="X78" s="189"/>
      <c r="Y78" s="189"/>
      <c r="Z78" s="189"/>
      <c r="AA78" s="189"/>
      <c r="AB78" s="162"/>
      <c r="AC78" s="162"/>
      <c r="AD78" s="162"/>
      <c r="AE78" s="162"/>
      <c r="AF78" s="162"/>
      <c r="AG78" s="162"/>
    </row>
    <row r="79" customFormat="false" ht="15.75" hidden="false" customHeight="true" outlineLevel="0" collapsed="false">
      <c r="A79" s="162" t="s">
        <v>337</v>
      </c>
      <c r="B79" s="162"/>
      <c r="C79" s="162"/>
      <c r="D79" s="162" t="s">
        <v>336</v>
      </c>
      <c r="E79" s="162"/>
      <c r="F79" s="162" t="s">
        <v>62</v>
      </c>
      <c r="G79" s="186" t="s">
        <v>336</v>
      </c>
      <c r="H79" s="187" t="n">
        <v>25397</v>
      </c>
      <c r="I79" s="187"/>
      <c r="J79" s="187"/>
      <c r="K79" s="187"/>
      <c r="L79" s="187"/>
      <c r="M79" s="187"/>
      <c r="N79" s="161" t="s">
        <v>66</v>
      </c>
      <c r="O79" s="189" t="s">
        <v>1169</v>
      </c>
      <c r="P79" s="162"/>
      <c r="Q79" s="189"/>
      <c r="R79" s="189"/>
      <c r="S79" s="189" t="s">
        <v>1169</v>
      </c>
      <c r="T79" s="189" t="s">
        <v>1364</v>
      </c>
      <c r="U79" s="189"/>
      <c r="V79" s="189"/>
      <c r="W79" s="189"/>
      <c r="X79" s="189"/>
      <c r="Y79" s="189"/>
      <c r="Z79" s="189"/>
      <c r="AA79" s="189"/>
      <c r="AB79" s="162" t="s">
        <v>1365</v>
      </c>
      <c r="AC79" s="162"/>
      <c r="AD79" s="162"/>
      <c r="AE79" s="162"/>
      <c r="AF79" s="162"/>
      <c r="AG79" s="162"/>
    </row>
    <row r="80" customFormat="false" ht="15.75" hidden="false" customHeight="true" outlineLevel="0" collapsed="false">
      <c r="A80" s="162" t="s">
        <v>355</v>
      </c>
      <c r="B80" s="162"/>
      <c r="C80" s="162"/>
      <c r="D80" s="162" t="s">
        <v>343</v>
      </c>
      <c r="E80" s="162"/>
      <c r="F80" s="162" t="s">
        <v>295</v>
      </c>
      <c r="G80" s="186" t="s">
        <v>343</v>
      </c>
      <c r="H80" s="187" t="n">
        <v>25400</v>
      </c>
      <c r="I80" s="187"/>
      <c r="J80" s="187"/>
      <c r="K80" s="187"/>
      <c r="L80" s="187"/>
      <c r="M80" s="187"/>
      <c r="N80" s="161" t="s">
        <v>51</v>
      </c>
      <c r="O80" s="189" t="s">
        <v>1169</v>
      </c>
      <c r="P80" s="162"/>
      <c r="Q80" s="189"/>
      <c r="R80" s="189"/>
      <c r="S80" s="189" t="s">
        <v>1169</v>
      </c>
      <c r="T80" s="186" t="s">
        <v>1366</v>
      </c>
      <c r="U80" s="189"/>
      <c r="V80" s="189"/>
      <c r="W80" s="189"/>
      <c r="X80" s="189"/>
      <c r="Y80" s="189"/>
      <c r="Z80" s="189"/>
      <c r="AA80" s="189"/>
      <c r="AB80" s="162" t="s">
        <v>1367</v>
      </c>
      <c r="AC80" s="162"/>
      <c r="AD80" s="162"/>
      <c r="AE80" s="162"/>
      <c r="AF80" s="162"/>
      <c r="AG80" s="162"/>
    </row>
    <row r="81" customFormat="false" ht="15.75" hidden="false" customHeight="true" outlineLevel="0" collapsed="false">
      <c r="A81" s="162"/>
      <c r="B81" s="162"/>
      <c r="C81" s="162"/>
      <c r="D81" s="162"/>
      <c r="E81" s="162"/>
      <c r="F81" s="162"/>
      <c r="G81" s="162"/>
      <c r="H81" s="161"/>
      <c r="I81" s="161"/>
      <c r="J81" s="161"/>
      <c r="K81" s="161"/>
      <c r="L81" s="161"/>
      <c r="M81" s="161"/>
      <c r="N81" s="161"/>
      <c r="O81" s="162"/>
      <c r="P81" s="162"/>
      <c r="Q81" s="162"/>
      <c r="R81" s="162"/>
      <c r="S81" s="162"/>
      <c r="T81" s="162"/>
      <c r="U81" s="162"/>
      <c r="V81" s="162"/>
      <c r="W81" s="162"/>
      <c r="X81" s="162"/>
      <c r="Y81" s="162"/>
      <c r="Z81" s="162"/>
      <c r="AA81" s="162"/>
      <c r="AB81" s="162"/>
      <c r="AC81" s="162"/>
      <c r="AD81" s="162"/>
      <c r="AE81" s="162"/>
      <c r="AF81" s="162"/>
      <c r="AG81" s="162"/>
    </row>
    <row r="82" customFormat="false" ht="15.75" hidden="false" customHeight="true" outlineLevel="0" collapsed="false">
      <c r="A82" s="162"/>
      <c r="B82" s="162"/>
      <c r="C82" s="162"/>
      <c r="D82" s="162"/>
      <c r="E82" s="162"/>
      <c r="F82" s="162"/>
      <c r="G82" s="162"/>
      <c r="H82" s="161"/>
      <c r="I82" s="161"/>
      <c r="J82" s="161"/>
      <c r="K82" s="161"/>
      <c r="L82" s="161"/>
      <c r="M82" s="161"/>
      <c r="N82" s="161"/>
      <c r="O82" s="162"/>
      <c r="P82" s="162"/>
      <c r="Q82" s="162"/>
      <c r="R82" s="162"/>
      <c r="S82" s="162"/>
      <c r="T82" s="162"/>
      <c r="U82" s="162"/>
      <c r="V82" s="162"/>
      <c r="W82" s="162"/>
      <c r="X82" s="162"/>
      <c r="Y82" s="162"/>
      <c r="Z82" s="162"/>
      <c r="AA82" s="162"/>
      <c r="AB82" s="162"/>
      <c r="AC82" s="162"/>
      <c r="AD82" s="162"/>
      <c r="AE82" s="162"/>
      <c r="AF82" s="162"/>
      <c r="AG82" s="162"/>
    </row>
    <row r="83" customFormat="false" ht="15.75" hidden="false" customHeight="true" outlineLevel="0" collapsed="false">
      <c r="A83" s="162" t="s">
        <v>358</v>
      </c>
      <c r="B83" s="162"/>
      <c r="C83" s="162"/>
      <c r="D83" s="162" t="s">
        <v>354</v>
      </c>
      <c r="E83" s="162"/>
      <c r="F83" s="162" t="s">
        <v>195</v>
      </c>
      <c r="G83" s="186" t="s">
        <v>354</v>
      </c>
      <c r="H83" s="187" t="n">
        <v>25422</v>
      </c>
      <c r="I83" s="187"/>
      <c r="J83" s="187"/>
      <c r="K83" s="187"/>
      <c r="L83" s="187"/>
      <c r="M83" s="187"/>
      <c r="N83" s="161" t="s">
        <v>66</v>
      </c>
      <c r="O83" s="189" t="s">
        <v>1093</v>
      </c>
      <c r="P83" s="162"/>
      <c r="Q83" s="189"/>
      <c r="R83" s="189"/>
      <c r="S83" s="189" t="s">
        <v>1093</v>
      </c>
      <c r="T83" s="189" t="s">
        <v>784</v>
      </c>
      <c r="U83" s="189"/>
      <c r="V83" s="189"/>
      <c r="W83" s="189"/>
      <c r="X83" s="189"/>
      <c r="Y83" s="189"/>
      <c r="Z83" s="189"/>
      <c r="AA83" s="189"/>
      <c r="AB83" s="162" t="s">
        <v>1369</v>
      </c>
      <c r="AC83" s="162"/>
      <c r="AD83" s="162"/>
      <c r="AE83" s="162"/>
      <c r="AF83" s="162"/>
      <c r="AG83" s="162"/>
    </row>
    <row r="84" customFormat="false" ht="15.75" hidden="false" customHeight="true" outlineLevel="0" collapsed="false">
      <c r="A84" s="162" t="s">
        <v>363</v>
      </c>
      <c r="B84" s="162"/>
      <c r="C84" s="162"/>
      <c r="D84" s="162" t="s">
        <v>357</v>
      </c>
      <c r="E84" s="162"/>
      <c r="F84" s="162" t="s">
        <v>177</v>
      </c>
      <c r="G84" s="186" t="s">
        <v>1149</v>
      </c>
      <c r="H84" s="187" t="n">
        <v>25469</v>
      </c>
      <c r="I84" s="187"/>
      <c r="J84" s="187"/>
      <c r="K84" s="187"/>
      <c r="L84" s="187"/>
      <c r="M84" s="187"/>
      <c r="N84" s="161" t="s">
        <v>66</v>
      </c>
      <c r="O84" s="189" t="s">
        <v>1150</v>
      </c>
      <c r="P84" s="162"/>
      <c r="Q84" s="189"/>
      <c r="R84" s="189"/>
      <c r="S84" s="189" t="s">
        <v>1150</v>
      </c>
      <c r="T84" s="189" t="s">
        <v>774</v>
      </c>
      <c r="U84" s="189"/>
      <c r="V84" s="189"/>
      <c r="W84" s="189"/>
      <c r="X84" s="189"/>
      <c r="Y84" s="189"/>
      <c r="Z84" s="189"/>
      <c r="AA84" s="189"/>
      <c r="AB84" s="162"/>
      <c r="AC84" s="162"/>
      <c r="AD84" s="162"/>
      <c r="AE84" s="162"/>
      <c r="AF84" s="162"/>
      <c r="AG84" s="162"/>
    </row>
    <row r="85" customFormat="false" ht="15.75" hidden="false" customHeight="true" outlineLevel="0" collapsed="false">
      <c r="A85" s="162" t="s">
        <v>1368</v>
      </c>
      <c r="B85" s="162"/>
      <c r="C85" s="162"/>
      <c r="D85" s="162" t="s">
        <v>362</v>
      </c>
      <c r="E85" s="162"/>
      <c r="F85" s="162" t="s">
        <v>177</v>
      </c>
      <c r="G85" s="186" t="s">
        <v>1151</v>
      </c>
      <c r="H85" s="187" t="n">
        <v>25498</v>
      </c>
      <c r="I85" s="187"/>
      <c r="J85" s="187"/>
      <c r="K85" s="187"/>
      <c r="L85" s="187"/>
      <c r="M85" s="187"/>
      <c r="N85" s="161" t="s">
        <v>66</v>
      </c>
      <c r="O85" s="189" t="s">
        <v>1150</v>
      </c>
      <c r="P85" s="162"/>
      <c r="Q85" s="189"/>
      <c r="R85" s="189"/>
      <c r="S85" s="189" t="s">
        <v>1150</v>
      </c>
      <c r="T85" s="189" t="s">
        <v>774</v>
      </c>
      <c r="U85" s="189"/>
      <c r="V85" s="189"/>
      <c r="W85" s="189"/>
      <c r="X85" s="189"/>
      <c r="Y85" s="189"/>
      <c r="Z85" s="189"/>
      <c r="AA85" s="189"/>
      <c r="AB85" s="162"/>
      <c r="AC85" s="162"/>
      <c r="AD85" s="162"/>
      <c r="AE85" s="162"/>
      <c r="AF85" s="162"/>
      <c r="AG85" s="162"/>
    </row>
    <row r="86" customFormat="false" ht="15.75" hidden="false" customHeight="true" outlineLevel="0" collapsed="false">
      <c r="A86" s="162" t="s">
        <v>1370</v>
      </c>
      <c r="B86" s="162"/>
      <c r="C86" s="162"/>
      <c r="D86" s="162" t="s">
        <v>366</v>
      </c>
      <c r="E86" s="162"/>
      <c r="F86" s="162" t="s">
        <v>295</v>
      </c>
      <c r="G86" s="186" t="s">
        <v>366</v>
      </c>
      <c r="H86" s="187" t="n">
        <v>25521</v>
      </c>
      <c r="I86" s="187"/>
      <c r="J86" s="187"/>
      <c r="K86" s="187"/>
      <c r="L86" s="161"/>
      <c r="M86" s="161"/>
      <c r="N86" s="161" t="s">
        <v>51</v>
      </c>
      <c r="O86" s="189" t="s">
        <v>1169</v>
      </c>
      <c r="P86" s="162"/>
      <c r="Q86" s="189"/>
      <c r="R86" s="189"/>
      <c r="S86" s="189" t="s">
        <v>1169</v>
      </c>
      <c r="T86" s="162" t="s">
        <v>1371</v>
      </c>
      <c r="U86" s="189"/>
      <c r="V86" s="189"/>
      <c r="W86" s="189"/>
      <c r="X86" s="189"/>
      <c r="Y86" s="189"/>
      <c r="Z86" s="189"/>
      <c r="AA86" s="189"/>
      <c r="AB86" s="162" t="s">
        <v>1372</v>
      </c>
      <c r="AC86" s="162"/>
      <c r="AD86" s="162"/>
      <c r="AE86" s="162"/>
      <c r="AF86" s="162"/>
      <c r="AG86" s="162"/>
    </row>
    <row r="87" customFormat="false" ht="15.75" hidden="false" customHeight="true" outlineLevel="0" collapsed="false">
      <c r="A87" s="162" t="s">
        <v>398</v>
      </c>
      <c r="B87" s="162"/>
      <c r="C87" s="174" t="s">
        <v>1945</v>
      </c>
      <c r="D87" s="162" t="s">
        <v>380</v>
      </c>
      <c r="E87" s="162"/>
      <c r="F87" s="162" t="s">
        <v>62</v>
      </c>
      <c r="G87" s="186" t="s">
        <v>1073</v>
      </c>
      <c r="H87" s="187" t="n">
        <v>25605</v>
      </c>
      <c r="I87" s="187"/>
      <c r="J87" s="187"/>
      <c r="K87" s="187"/>
      <c r="L87" s="187"/>
      <c r="M87" s="187"/>
      <c r="N87" s="161" t="s">
        <v>66</v>
      </c>
      <c r="O87" s="189" t="s">
        <v>1174</v>
      </c>
      <c r="P87" s="162"/>
      <c r="Q87" s="189"/>
      <c r="R87" s="189"/>
      <c r="S87" s="189" t="s">
        <v>1150</v>
      </c>
      <c r="T87" s="189" t="s">
        <v>774</v>
      </c>
      <c r="U87" s="189"/>
      <c r="V87" s="189"/>
      <c r="W87" s="189"/>
      <c r="X87" s="189"/>
      <c r="Y87" s="189"/>
      <c r="Z87" s="189"/>
      <c r="AA87" s="189"/>
      <c r="AB87" s="162"/>
      <c r="AC87" s="162"/>
      <c r="AD87" s="162"/>
      <c r="AE87" s="162"/>
      <c r="AF87" s="162"/>
      <c r="AG87" s="162"/>
    </row>
    <row r="88" customFormat="false" ht="15.75" hidden="false" customHeight="true" outlineLevel="0" collapsed="false">
      <c r="A88" s="162" t="s">
        <v>402</v>
      </c>
      <c r="B88" s="162"/>
      <c r="C88" s="162"/>
      <c r="D88" s="162" t="s">
        <v>382</v>
      </c>
      <c r="E88" s="162"/>
      <c r="F88" s="162" t="s">
        <v>62</v>
      </c>
      <c r="G88" s="197"/>
      <c r="H88" s="187" t="n">
        <v>25618</v>
      </c>
      <c r="I88" s="187"/>
      <c r="J88" s="187"/>
      <c r="K88" s="187"/>
      <c r="L88" s="187"/>
      <c r="M88" s="187"/>
      <c r="N88" s="161" t="s">
        <v>66</v>
      </c>
      <c r="O88" s="189" t="s">
        <v>142</v>
      </c>
      <c r="P88" s="162"/>
      <c r="Q88" s="189"/>
      <c r="R88" s="189"/>
      <c r="S88" s="189" t="s">
        <v>142</v>
      </c>
      <c r="T88" s="189" t="s">
        <v>1373</v>
      </c>
      <c r="U88" s="189"/>
      <c r="V88" s="189"/>
      <c r="W88" s="189"/>
      <c r="X88" s="189"/>
      <c r="Y88" s="189"/>
      <c r="Z88" s="189"/>
      <c r="AA88" s="189"/>
      <c r="AB88" s="162"/>
      <c r="AC88" s="162"/>
      <c r="AD88" s="162"/>
      <c r="AE88" s="162"/>
      <c r="AF88" s="162"/>
      <c r="AG88" s="162"/>
    </row>
    <row r="89" customFormat="false" ht="15.75" hidden="false" customHeight="true" outlineLevel="0" collapsed="false">
      <c r="A89" s="162" t="s">
        <v>406</v>
      </c>
      <c r="B89" s="162"/>
      <c r="C89" s="162"/>
      <c r="D89" s="162" t="s">
        <v>384</v>
      </c>
      <c r="E89" s="162"/>
      <c r="F89" s="162" t="s">
        <v>295</v>
      </c>
      <c r="G89" s="186" t="s">
        <v>384</v>
      </c>
      <c r="H89" s="187" t="n">
        <v>25669</v>
      </c>
      <c r="I89" s="187"/>
      <c r="J89" s="187"/>
      <c r="K89" s="187"/>
      <c r="L89" s="187"/>
      <c r="M89" s="187"/>
      <c r="N89" s="161" t="s">
        <v>51</v>
      </c>
      <c r="O89" s="189" t="s">
        <v>1169</v>
      </c>
      <c r="P89" s="162"/>
      <c r="Q89" s="189"/>
      <c r="R89" s="189"/>
      <c r="S89" s="189" t="s">
        <v>1169</v>
      </c>
      <c r="T89" s="189" t="s">
        <v>1374</v>
      </c>
      <c r="U89" s="189"/>
      <c r="V89" s="189"/>
      <c r="W89" s="189"/>
      <c r="X89" s="189"/>
      <c r="Y89" s="189"/>
      <c r="Z89" s="189"/>
      <c r="AA89" s="189"/>
      <c r="AB89" s="162" t="s">
        <v>1375</v>
      </c>
      <c r="AC89" s="162"/>
      <c r="AD89" s="162"/>
      <c r="AE89" s="162"/>
      <c r="AF89" s="162"/>
      <c r="AG89" s="162"/>
    </row>
    <row r="90" customFormat="false" ht="15.75" hidden="false" customHeight="true" outlineLevel="0" collapsed="false">
      <c r="A90" s="162" t="s">
        <v>404</v>
      </c>
      <c r="B90" s="162"/>
      <c r="C90" s="162"/>
      <c r="D90" s="162" t="s">
        <v>397</v>
      </c>
      <c r="E90" s="162"/>
      <c r="F90" s="162" t="s">
        <v>62</v>
      </c>
      <c r="G90" s="186" t="s">
        <v>397</v>
      </c>
      <c r="H90" s="187" t="n">
        <v>25823</v>
      </c>
      <c r="I90" s="187"/>
      <c r="J90" s="187"/>
      <c r="K90" s="187"/>
      <c r="L90" s="187"/>
      <c r="M90" s="187"/>
      <c r="N90" s="161" t="s">
        <v>66</v>
      </c>
      <c r="O90" s="189" t="s">
        <v>1150</v>
      </c>
      <c r="P90" s="162"/>
      <c r="Q90" s="189"/>
      <c r="R90" s="189"/>
      <c r="S90" s="189" t="s">
        <v>1150</v>
      </c>
      <c r="T90" s="189" t="s">
        <v>1946</v>
      </c>
      <c r="U90" s="189"/>
      <c r="V90" s="189"/>
      <c r="W90" s="189"/>
      <c r="X90" s="189"/>
      <c r="Y90" s="189"/>
      <c r="Z90" s="189"/>
      <c r="AA90" s="189"/>
      <c r="AB90" s="162" t="s">
        <v>1377</v>
      </c>
      <c r="AC90" s="162"/>
      <c r="AD90" s="162"/>
      <c r="AE90" s="162"/>
      <c r="AF90" s="162"/>
      <c r="AG90" s="162"/>
    </row>
    <row r="91" customFormat="false" ht="15.75" hidden="false" customHeight="true" outlineLevel="0" collapsed="false">
      <c r="A91" s="162" t="s">
        <v>433</v>
      </c>
      <c r="B91" s="162"/>
      <c r="C91" s="162"/>
      <c r="D91" s="162" t="s">
        <v>401</v>
      </c>
      <c r="E91" s="162"/>
      <c r="F91" s="162" t="s">
        <v>195</v>
      </c>
      <c r="G91" s="186" t="s">
        <v>401</v>
      </c>
      <c r="H91" s="187" t="n">
        <v>25861</v>
      </c>
      <c r="I91" s="187"/>
      <c r="J91" s="187"/>
      <c r="K91" s="187"/>
      <c r="L91" s="187"/>
      <c r="M91" s="187"/>
      <c r="N91" s="161" t="s">
        <v>66</v>
      </c>
      <c r="O91" s="189" t="s">
        <v>1093</v>
      </c>
      <c r="P91" s="162"/>
      <c r="Q91" s="189"/>
      <c r="R91" s="189"/>
      <c r="S91" s="189" t="s">
        <v>1093</v>
      </c>
      <c r="T91" s="189" t="s">
        <v>784</v>
      </c>
      <c r="U91" s="189"/>
      <c r="V91" s="189"/>
      <c r="W91" s="189"/>
      <c r="X91" s="189"/>
      <c r="Y91" s="189"/>
      <c r="Z91" s="189"/>
      <c r="AA91" s="189"/>
      <c r="AB91" s="162" t="s">
        <v>1378</v>
      </c>
      <c r="AC91" s="162"/>
      <c r="AD91" s="162"/>
      <c r="AE91" s="162"/>
      <c r="AF91" s="162"/>
      <c r="AG91" s="162"/>
    </row>
    <row r="92" customFormat="false" ht="15.75" hidden="false" customHeight="true" outlineLevel="0" collapsed="false">
      <c r="A92" s="162" t="s">
        <v>437</v>
      </c>
      <c r="B92" s="162"/>
      <c r="C92" s="162"/>
      <c r="D92" s="162" t="s">
        <v>403</v>
      </c>
      <c r="E92" s="162"/>
      <c r="F92" s="162" t="s">
        <v>62</v>
      </c>
      <c r="G92" s="186" t="s">
        <v>403</v>
      </c>
      <c r="H92" s="187" t="n">
        <v>25882</v>
      </c>
      <c r="I92" s="187"/>
      <c r="J92" s="187"/>
      <c r="K92" s="187"/>
      <c r="L92" s="187"/>
      <c r="M92" s="187"/>
      <c r="N92" s="161" t="s">
        <v>66</v>
      </c>
      <c r="O92" s="189" t="s">
        <v>1104</v>
      </c>
      <c r="P92" s="162"/>
      <c r="Q92" s="189"/>
      <c r="R92" s="189"/>
      <c r="S92" s="189" t="s">
        <v>1104</v>
      </c>
      <c r="T92" s="189" t="s">
        <v>1947</v>
      </c>
      <c r="U92" s="189"/>
      <c r="V92" s="189"/>
      <c r="W92" s="189"/>
      <c r="X92" s="189"/>
      <c r="Y92" s="189"/>
      <c r="Z92" s="189"/>
      <c r="AA92" s="189"/>
      <c r="AB92" s="162" t="s">
        <v>1381</v>
      </c>
      <c r="AC92" s="162"/>
      <c r="AD92" s="162"/>
      <c r="AE92" s="162"/>
      <c r="AF92" s="162"/>
      <c r="AG92" s="162"/>
    </row>
    <row r="93" customFormat="false" ht="15.75" hidden="false" customHeight="true" outlineLevel="0" collapsed="false">
      <c r="A93" s="162" t="s">
        <v>441</v>
      </c>
      <c r="B93" s="162"/>
      <c r="C93" s="162"/>
      <c r="D93" s="162" t="s">
        <v>405</v>
      </c>
      <c r="E93" s="162" t="s">
        <v>403</v>
      </c>
      <c r="F93" s="162" t="s">
        <v>1948</v>
      </c>
      <c r="G93" s="186" t="s">
        <v>405</v>
      </c>
      <c r="H93" s="187" t="n">
        <v>25882</v>
      </c>
      <c r="I93" s="187"/>
      <c r="J93" s="187"/>
      <c r="K93" s="187"/>
      <c r="L93" s="187"/>
      <c r="M93" s="187"/>
      <c r="N93" s="161" t="s">
        <v>66</v>
      </c>
      <c r="O93" s="189" t="s">
        <v>933</v>
      </c>
      <c r="P93" s="162"/>
      <c r="Q93" s="189"/>
      <c r="R93" s="189"/>
      <c r="S93" s="189" t="s">
        <v>933</v>
      </c>
      <c r="T93" s="186" t="s">
        <v>1382</v>
      </c>
      <c r="U93" s="189"/>
      <c r="V93" s="189"/>
      <c r="W93" s="189"/>
      <c r="X93" s="189"/>
      <c r="Y93" s="189"/>
      <c r="Z93" s="189"/>
      <c r="AA93" s="189"/>
      <c r="AB93" s="162"/>
      <c r="AC93" s="162"/>
      <c r="AD93" s="162"/>
      <c r="AE93" s="162"/>
      <c r="AF93" s="162"/>
      <c r="AG93" s="162"/>
    </row>
    <row r="94" customFormat="false" ht="15.75" hidden="false" customHeight="true" outlineLevel="0" collapsed="false">
      <c r="A94" s="162" t="s">
        <v>1379</v>
      </c>
      <c r="B94" s="162"/>
      <c r="C94" s="162"/>
      <c r="D94" s="162" t="s">
        <v>409</v>
      </c>
      <c r="E94" s="162"/>
      <c r="F94" s="162" t="s">
        <v>295</v>
      </c>
      <c r="G94" s="186" t="s">
        <v>409</v>
      </c>
      <c r="H94" s="187" t="n">
        <v>25964</v>
      </c>
      <c r="I94" s="187"/>
      <c r="J94" s="187"/>
      <c r="K94" s="187"/>
      <c r="L94" s="187"/>
      <c r="M94" s="187"/>
      <c r="N94" s="161" t="s">
        <v>51</v>
      </c>
      <c r="O94" s="189" t="s">
        <v>1169</v>
      </c>
      <c r="P94" s="162"/>
      <c r="Q94" s="189"/>
      <c r="R94" s="189"/>
      <c r="S94" s="189" t="s">
        <v>1169</v>
      </c>
      <c r="T94" s="189" t="s">
        <v>784</v>
      </c>
      <c r="U94" s="189"/>
      <c r="V94" s="189"/>
      <c r="W94" s="189"/>
      <c r="X94" s="189"/>
      <c r="Y94" s="189"/>
      <c r="Z94" s="189"/>
      <c r="AA94" s="189"/>
      <c r="AB94" s="162" t="s">
        <v>1383</v>
      </c>
      <c r="AC94" s="162"/>
      <c r="AD94" s="162"/>
      <c r="AE94" s="162"/>
      <c r="AF94" s="162"/>
      <c r="AG94" s="162"/>
    </row>
    <row r="95" customFormat="false" ht="15.75" hidden="false" customHeight="true" outlineLevel="0" collapsed="false">
      <c r="A95" s="162" t="s">
        <v>471</v>
      </c>
      <c r="B95" s="162"/>
      <c r="C95" s="162"/>
      <c r="D95" s="162" t="s">
        <v>418</v>
      </c>
      <c r="E95" s="162"/>
      <c r="F95" s="162" t="s">
        <v>295</v>
      </c>
      <c r="G95" s="186" t="s">
        <v>418</v>
      </c>
      <c r="H95" s="187" t="n">
        <v>26140</v>
      </c>
      <c r="I95" s="187"/>
      <c r="J95" s="187"/>
      <c r="K95" s="187"/>
      <c r="L95" s="187"/>
      <c r="M95" s="187"/>
      <c r="N95" s="161" t="s">
        <v>51</v>
      </c>
      <c r="O95" s="189" t="s">
        <v>1169</v>
      </c>
      <c r="P95" s="162"/>
      <c r="Q95" s="189"/>
      <c r="R95" s="189"/>
      <c r="S95" s="189" t="s">
        <v>1169</v>
      </c>
      <c r="T95" s="189" t="s">
        <v>784</v>
      </c>
      <c r="U95" s="189"/>
      <c r="V95" s="189"/>
      <c r="W95" s="189"/>
      <c r="X95" s="189"/>
      <c r="Y95" s="189"/>
      <c r="Z95" s="189"/>
      <c r="AA95" s="189"/>
      <c r="AB95" s="162" t="s">
        <v>1384</v>
      </c>
      <c r="AC95" s="162"/>
      <c r="AD95" s="162"/>
      <c r="AE95" s="162"/>
      <c r="AF95" s="162"/>
      <c r="AG95" s="162"/>
    </row>
    <row r="96" customFormat="false" ht="15.75" hidden="false" customHeight="true" outlineLevel="0" collapsed="false">
      <c r="A96" s="162"/>
      <c r="B96" s="162"/>
      <c r="C96" s="162"/>
      <c r="D96" s="162" t="s">
        <v>1172</v>
      </c>
      <c r="E96" s="162" t="s">
        <v>418</v>
      </c>
      <c r="F96" s="162" t="s">
        <v>1949</v>
      </c>
      <c r="G96" s="186" t="s">
        <v>1172</v>
      </c>
      <c r="H96" s="187" t="n">
        <v>26140</v>
      </c>
      <c r="I96" s="187"/>
      <c r="J96" s="187"/>
      <c r="K96" s="187"/>
      <c r="L96" s="187"/>
      <c r="M96" s="187"/>
      <c r="N96" s="161" t="s">
        <v>51</v>
      </c>
      <c r="O96" s="189" t="s">
        <v>1090</v>
      </c>
      <c r="P96" s="162"/>
      <c r="Q96" s="189"/>
      <c r="R96" s="189"/>
      <c r="S96" s="189" t="s">
        <v>1090</v>
      </c>
      <c r="T96" s="189" t="s">
        <v>1950</v>
      </c>
      <c r="U96" s="189"/>
      <c r="V96" s="189"/>
      <c r="W96" s="189"/>
      <c r="X96" s="189"/>
      <c r="Y96" s="189"/>
      <c r="Z96" s="189"/>
      <c r="AA96" s="189"/>
      <c r="AB96" s="162"/>
      <c r="AC96" s="162"/>
      <c r="AD96" s="162"/>
      <c r="AE96" s="162"/>
      <c r="AF96" s="162"/>
      <c r="AG96" s="162"/>
    </row>
    <row r="97" customFormat="false" ht="15.75" hidden="false" customHeight="true" outlineLevel="0" collapsed="false">
      <c r="A97" s="162" t="s">
        <v>475</v>
      </c>
      <c r="B97" s="162"/>
      <c r="C97" s="162"/>
      <c r="D97" s="162" t="s">
        <v>432</v>
      </c>
      <c r="E97" s="162"/>
      <c r="F97" s="162" t="s">
        <v>62</v>
      </c>
      <c r="G97" s="186" t="s">
        <v>432</v>
      </c>
      <c r="H97" s="187" t="n">
        <v>26178</v>
      </c>
      <c r="I97" s="187"/>
      <c r="J97" s="187"/>
      <c r="K97" s="187"/>
      <c r="L97" s="187"/>
      <c r="M97" s="187"/>
      <c r="N97" s="161" t="s">
        <v>66</v>
      </c>
      <c r="O97" s="189" t="s">
        <v>1150</v>
      </c>
      <c r="P97" s="162"/>
      <c r="Q97" s="189"/>
      <c r="R97" s="189"/>
      <c r="S97" s="189" t="s">
        <v>1150</v>
      </c>
      <c r="T97" s="189" t="s">
        <v>774</v>
      </c>
      <c r="U97" s="189"/>
      <c r="V97" s="189"/>
      <c r="W97" s="189"/>
      <c r="X97" s="189"/>
      <c r="Y97" s="189"/>
      <c r="Z97" s="189"/>
      <c r="AA97" s="189"/>
      <c r="AB97" s="162" t="s">
        <v>1387</v>
      </c>
      <c r="AC97" s="162"/>
      <c r="AD97" s="162"/>
      <c r="AE97" s="162"/>
      <c r="AF97" s="162"/>
      <c r="AG97" s="162"/>
    </row>
    <row r="98" customFormat="false" ht="15.75" hidden="false" customHeight="true" outlineLevel="0" collapsed="false">
      <c r="A98" s="162" t="s">
        <v>1385</v>
      </c>
      <c r="B98" s="162"/>
      <c r="C98" s="162"/>
      <c r="D98" s="162" t="s">
        <v>436</v>
      </c>
      <c r="E98" s="162"/>
      <c r="F98" s="162" t="s">
        <v>62</v>
      </c>
      <c r="G98" s="186" t="s">
        <v>436</v>
      </c>
      <c r="H98" s="187" t="n">
        <v>26204</v>
      </c>
      <c r="I98" s="187"/>
      <c r="J98" s="187"/>
      <c r="K98" s="187"/>
      <c r="L98" s="187"/>
      <c r="M98" s="187"/>
      <c r="N98" s="161" t="s">
        <v>66</v>
      </c>
      <c r="O98" s="189" t="s">
        <v>1090</v>
      </c>
      <c r="P98" s="162"/>
      <c r="Q98" s="189"/>
      <c r="R98" s="189"/>
      <c r="S98" s="189" t="s">
        <v>1090</v>
      </c>
      <c r="T98" s="189" t="s">
        <v>784</v>
      </c>
      <c r="U98" s="189"/>
      <c r="V98" s="189"/>
      <c r="W98" s="189"/>
      <c r="X98" s="189"/>
      <c r="Y98" s="189"/>
      <c r="Z98" s="189"/>
      <c r="AA98" s="189"/>
      <c r="AB98" s="162" t="s">
        <v>1388</v>
      </c>
      <c r="AC98" s="162"/>
      <c r="AD98" s="162"/>
      <c r="AE98" s="162"/>
      <c r="AF98" s="162"/>
      <c r="AG98" s="162"/>
    </row>
    <row r="99" customFormat="false" ht="15.75" hidden="false" customHeight="true" outlineLevel="0" collapsed="false">
      <c r="A99" s="162" t="s">
        <v>477</v>
      </c>
      <c r="B99" s="162"/>
      <c r="C99" s="162"/>
      <c r="D99" s="162" t="s">
        <v>440</v>
      </c>
      <c r="E99" s="162"/>
      <c r="F99" s="162" t="s">
        <v>62</v>
      </c>
      <c r="G99" s="186" t="s">
        <v>440</v>
      </c>
      <c r="H99" s="187" t="n">
        <v>26343</v>
      </c>
      <c r="I99" s="187"/>
      <c r="J99" s="187"/>
      <c r="K99" s="187"/>
      <c r="L99" s="187"/>
      <c r="M99" s="187"/>
      <c r="N99" s="161" t="s">
        <v>66</v>
      </c>
      <c r="O99" s="189" t="s">
        <v>1169</v>
      </c>
      <c r="P99" s="162"/>
      <c r="Q99" s="189"/>
      <c r="R99" s="189"/>
      <c r="S99" s="189" t="s">
        <v>1169</v>
      </c>
      <c r="T99" s="189" t="s">
        <v>784</v>
      </c>
      <c r="U99" s="189"/>
      <c r="V99" s="189"/>
      <c r="W99" s="189"/>
      <c r="X99" s="189"/>
      <c r="Y99" s="189"/>
      <c r="Z99" s="189"/>
      <c r="AA99" s="189"/>
      <c r="AB99" s="162" t="s">
        <v>1390</v>
      </c>
      <c r="AC99" s="162"/>
      <c r="AD99" s="162"/>
      <c r="AE99" s="162"/>
      <c r="AF99" s="162"/>
      <c r="AG99" s="162"/>
    </row>
    <row r="100" customFormat="false" ht="15.75" hidden="false" customHeight="true" outlineLevel="0" collapsed="false">
      <c r="A100" s="162" t="s">
        <v>481</v>
      </c>
      <c r="B100" s="162"/>
      <c r="C100" s="162"/>
      <c r="D100" s="162" t="s">
        <v>444</v>
      </c>
      <c r="E100" s="162"/>
      <c r="F100" s="162" t="s">
        <v>295</v>
      </c>
      <c r="G100" s="186" t="s">
        <v>444</v>
      </c>
      <c r="H100" s="187" t="n">
        <v>26405</v>
      </c>
      <c r="I100" s="187"/>
      <c r="J100" s="187"/>
      <c r="K100" s="187"/>
      <c r="L100" s="187"/>
      <c r="M100" s="187"/>
      <c r="N100" s="161" t="s">
        <v>51</v>
      </c>
      <c r="O100" s="189" t="s">
        <v>1169</v>
      </c>
      <c r="P100" s="162"/>
      <c r="Q100" s="189"/>
      <c r="R100" s="189"/>
      <c r="S100" s="189" t="s">
        <v>1169</v>
      </c>
      <c r="T100" s="189" t="s">
        <v>784</v>
      </c>
      <c r="U100" s="189"/>
      <c r="V100" s="189"/>
      <c r="W100" s="189"/>
      <c r="X100" s="189"/>
      <c r="Y100" s="189"/>
      <c r="Z100" s="189"/>
      <c r="AA100" s="189"/>
      <c r="AB100" s="162" t="s">
        <v>1391</v>
      </c>
      <c r="AC100" s="162"/>
      <c r="AD100" s="162"/>
      <c r="AE100" s="162"/>
      <c r="AF100" s="162"/>
      <c r="AG100" s="162"/>
    </row>
    <row r="101" customFormat="false" ht="15.75" hidden="false" customHeight="true" outlineLevel="0" collapsed="false">
      <c r="A101" s="162" t="s">
        <v>1389</v>
      </c>
      <c r="B101" s="162"/>
      <c r="C101" s="162"/>
      <c r="D101" s="162" t="s">
        <v>1177</v>
      </c>
      <c r="E101" s="162" t="s">
        <v>444</v>
      </c>
      <c r="F101" s="162" t="s">
        <v>1949</v>
      </c>
      <c r="G101" s="186" t="s">
        <v>1177</v>
      </c>
      <c r="H101" s="187" t="n">
        <v>26405</v>
      </c>
      <c r="I101" s="187"/>
      <c r="J101" s="187"/>
      <c r="K101" s="187"/>
      <c r="L101" s="187"/>
      <c r="M101" s="187"/>
      <c r="N101" s="161" t="s">
        <v>51</v>
      </c>
      <c r="O101" s="189" t="s">
        <v>1090</v>
      </c>
      <c r="P101" s="162"/>
      <c r="Q101" s="189"/>
      <c r="R101" s="189"/>
      <c r="S101" s="189" t="s">
        <v>1090</v>
      </c>
      <c r="T101" s="189" t="s">
        <v>1393</v>
      </c>
      <c r="U101" s="189"/>
      <c r="V101" s="189"/>
      <c r="W101" s="189"/>
      <c r="X101" s="189"/>
      <c r="Y101" s="189"/>
      <c r="Z101" s="189"/>
      <c r="AA101" s="189"/>
      <c r="AB101" s="162"/>
      <c r="AC101" s="162"/>
      <c r="AD101" s="162"/>
      <c r="AE101" s="162"/>
      <c r="AF101" s="162"/>
      <c r="AG101" s="162"/>
    </row>
    <row r="102" customFormat="false" ht="15.75" hidden="false" customHeight="true" outlineLevel="0" collapsed="false">
      <c r="A102" s="162" t="s">
        <v>488</v>
      </c>
      <c r="B102" s="162"/>
      <c r="C102" s="162"/>
      <c r="D102" s="162" t="s">
        <v>1394</v>
      </c>
      <c r="E102" s="162"/>
      <c r="F102" s="162" t="s">
        <v>458</v>
      </c>
      <c r="G102" s="197"/>
      <c r="H102" s="187" t="n">
        <v>26483</v>
      </c>
      <c r="I102" s="187"/>
      <c r="J102" s="187"/>
      <c r="K102" s="187"/>
      <c r="L102" s="187"/>
      <c r="M102" s="187"/>
      <c r="N102" s="161" t="s">
        <v>66</v>
      </c>
      <c r="O102" s="189" t="s">
        <v>1090</v>
      </c>
      <c r="P102" s="162"/>
      <c r="Q102" s="189"/>
      <c r="R102" s="189"/>
      <c r="S102" s="189" t="s">
        <v>1090</v>
      </c>
      <c r="T102" s="189" t="s">
        <v>775</v>
      </c>
      <c r="U102" s="189"/>
      <c r="V102" s="189"/>
      <c r="W102" s="189"/>
      <c r="X102" s="189"/>
      <c r="Y102" s="189"/>
      <c r="Z102" s="189"/>
      <c r="AA102" s="189"/>
      <c r="AB102" s="162"/>
      <c r="AC102" s="162"/>
      <c r="AD102" s="162"/>
      <c r="AE102" s="162"/>
      <c r="AF102" s="162"/>
      <c r="AG102" s="162"/>
    </row>
    <row r="103" customFormat="false" ht="15.75" hidden="false" customHeight="true" outlineLevel="0" collapsed="false">
      <c r="A103" s="162" t="s">
        <v>1392</v>
      </c>
      <c r="B103" s="162"/>
      <c r="C103" s="162"/>
      <c r="D103" s="162" t="s">
        <v>460</v>
      </c>
      <c r="E103" s="162"/>
      <c r="F103" s="162" t="s">
        <v>295</v>
      </c>
      <c r="G103" s="186" t="s">
        <v>460</v>
      </c>
      <c r="H103" s="187" t="n">
        <v>26640</v>
      </c>
      <c r="I103" s="187"/>
      <c r="J103" s="187"/>
      <c r="K103" s="187"/>
      <c r="L103" s="187"/>
      <c r="M103" s="187"/>
      <c r="N103" s="161" t="s">
        <v>51</v>
      </c>
      <c r="O103" s="189" t="s">
        <v>1169</v>
      </c>
      <c r="P103" s="162"/>
      <c r="Q103" s="189"/>
      <c r="R103" s="189"/>
      <c r="S103" s="189" t="s">
        <v>1169</v>
      </c>
      <c r="T103" s="189" t="s">
        <v>1951</v>
      </c>
      <c r="U103" s="189"/>
      <c r="V103" s="189"/>
      <c r="W103" s="189"/>
      <c r="X103" s="189"/>
      <c r="Y103" s="189"/>
      <c r="Z103" s="189"/>
      <c r="AA103" s="189"/>
      <c r="AB103" s="162" t="s">
        <v>1396</v>
      </c>
      <c r="AC103" s="162"/>
      <c r="AD103" s="162"/>
      <c r="AE103" s="162"/>
      <c r="AF103" s="162"/>
      <c r="AG103" s="162"/>
    </row>
    <row r="104" customFormat="false" ht="15.75" hidden="false" customHeight="true" outlineLevel="0" collapsed="false">
      <c r="A104" s="162" t="s">
        <v>499</v>
      </c>
      <c r="B104" s="162"/>
      <c r="C104" s="162"/>
      <c r="D104" s="162" t="s">
        <v>470</v>
      </c>
      <c r="E104" s="162"/>
      <c r="F104" s="162" t="s">
        <v>62</v>
      </c>
      <c r="G104" s="186" t="s">
        <v>470</v>
      </c>
      <c r="H104" s="187" t="n">
        <v>26672</v>
      </c>
      <c r="I104" s="187"/>
      <c r="J104" s="187"/>
      <c r="K104" s="187"/>
      <c r="L104" s="187"/>
      <c r="M104" s="187"/>
      <c r="N104" s="161" t="s">
        <v>66</v>
      </c>
      <c r="O104" s="189" t="s">
        <v>1090</v>
      </c>
      <c r="P104" s="162"/>
      <c r="Q104" s="189"/>
      <c r="R104" s="189"/>
      <c r="S104" s="189" t="s">
        <v>1090</v>
      </c>
      <c r="T104" s="189" t="s">
        <v>1952</v>
      </c>
      <c r="U104" s="189"/>
      <c r="V104" s="189"/>
      <c r="W104" s="189"/>
      <c r="X104" s="189"/>
      <c r="Y104" s="189"/>
      <c r="Z104" s="189"/>
      <c r="AA104" s="189"/>
      <c r="AB104" s="162" t="s">
        <v>1398</v>
      </c>
      <c r="AC104" s="162"/>
      <c r="AD104" s="162"/>
      <c r="AE104" s="162"/>
      <c r="AF104" s="162"/>
      <c r="AG104" s="162"/>
    </row>
    <row r="105" customFormat="false" ht="15.75" hidden="false" customHeight="true" outlineLevel="0" collapsed="false">
      <c r="A105" s="162"/>
      <c r="B105" s="162"/>
      <c r="C105" s="162"/>
      <c r="D105" s="162" t="s">
        <v>472</v>
      </c>
      <c r="E105" s="162" t="s">
        <v>470</v>
      </c>
      <c r="F105" s="162" t="s">
        <v>1948</v>
      </c>
      <c r="G105" s="186" t="s">
        <v>472</v>
      </c>
      <c r="H105" s="187" t="n">
        <v>26672</v>
      </c>
      <c r="I105" s="187"/>
      <c r="J105" s="187"/>
      <c r="K105" s="187"/>
      <c r="L105" s="187"/>
      <c r="M105" s="187"/>
      <c r="N105" s="161" t="s">
        <v>66</v>
      </c>
      <c r="O105" s="189" t="s">
        <v>933</v>
      </c>
      <c r="P105" s="162"/>
      <c r="Q105" s="189"/>
      <c r="R105" s="189"/>
      <c r="S105" s="189" t="s">
        <v>933</v>
      </c>
      <c r="T105" s="189" t="s">
        <v>1953</v>
      </c>
      <c r="U105" s="189"/>
      <c r="V105" s="189"/>
      <c r="W105" s="189"/>
      <c r="X105" s="189"/>
      <c r="Y105" s="189"/>
      <c r="Z105" s="189"/>
      <c r="AA105" s="189"/>
      <c r="AB105" s="162"/>
      <c r="AC105" s="162"/>
      <c r="AD105" s="162"/>
      <c r="AE105" s="162"/>
      <c r="AF105" s="162"/>
      <c r="AG105" s="162"/>
    </row>
    <row r="106" customFormat="false" ht="15.75" hidden="false" customHeight="true" outlineLevel="0" collapsed="false">
      <c r="A106" s="162"/>
      <c r="B106" s="162"/>
      <c r="C106" s="162"/>
      <c r="D106" s="162" t="s">
        <v>1183</v>
      </c>
      <c r="E106" s="162"/>
      <c r="F106" s="162" t="s">
        <v>227</v>
      </c>
      <c r="G106" s="197"/>
      <c r="H106" s="187" t="n">
        <v>26825</v>
      </c>
      <c r="I106" s="187"/>
      <c r="J106" s="187"/>
      <c r="K106" s="187"/>
      <c r="L106" s="187"/>
      <c r="M106" s="187"/>
      <c r="N106" s="161" t="s">
        <v>51</v>
      </c>
      <c r="O106" s="189"/>
      <c r="P106" s="162"/>
      <c r="Q106" s="189"/>
      <c r="R106" s="189"/>
      <c r="S106" s="189"/>
      <c r="T106" s="189"/>
      <c r="U106" s="189"/>
      <c r="V106" s="189"/>
      <c r="W106" s="189"/>
      <c r="X106" s="189"/>
      <c r="Y106" s="189"/>
      <c r="Z106" s="189"/>
      <c r="AA106" s="189"/>
      <c r="AB106" s="162" t="s">
        <v>1402</v>
      </c>
      <c r="AC106" s="162"/>
      <c r="AD106" s="162"/>
      <c r="AE106" s="162"/>
      <c r="AF106" s="162"/>
      <c r="AG106" s="162"/>
    </row>
    <row r="107" customFormat="false" ht="15.75" hidden="false" customHeight="true" outlineLevel="0" collapsed="false">
      <c r="A107" s="162" t="s">
        <v>1399</v>
      </c>
      <c r="B107" s="162"/>
      <c r="C107" s="162"/>
      <c r="D107" s="162" t="s">
        <v>1184</v>
      </c>
      <c r="E107" s="162"/>
      <c r="F107" s="162" t="s">
        <v>1185</v>
      </c>
      <c r="G107" s="186" t="s">
        <v>1184</v>
      </c>
      <c r="H107" s="187" t="n">
        <v>26971</v>
      </c>
      <c r="I107" s="187"/>
      <c r="J107" s="187"/>
      <c r="K107" s="187"/>
      <c r="L107" s="187"/>
      <c r="M107" s="187"/>
      <c r="N107" s="161" t="s">
        <v>51</v>
      </c>
      <c r="O107" s="189" t="s">
        <v>1093</v>
      </c>
      <c r="P107" s="162"/>
      <c r="Q107" s="189"/>
      <c r="R107" s="189"/>
      <c r="S107" s="189" t="s">
        <v>1093</v>
      </c>
      <c r="T107" s="189" t="s">
        <v>1954</v>
      </c>
      <c r="U107" s="189"/>
      <c r="V107" s="189"/>
      <c r="W107" s="189"/>
      <c r="X107" s="189"/>
      <c r="Y107" s="189"/>
      <c r="Z107" s="189"/>
      <c r="AA107" s="189"/>
      <c r="AB107" s="162"/>
      <c r="AC107" s="162"/>
      <c r="AD107" s="162"/>
      <c r="AE107" s="162"/>
      <c r="AF107" s="162"/>
      <c r="AG107" s="162"/>
    </row>
    <row r="108" customFormat="false" ht="15.75" hidden="false" customHeight="true" outlineLevel="0" collapsed="false">
      <c r="A108" s="162" t="s">
        <v>1401</v>
      </c>
      <c r="B108" s="162"/>
      <c r="C108" s="162"/>
      <c r="D108" s="162" t="s">
        <v>476</v>
      </c>
      <c r="E108" s="162"/>
      <c r="F108" s="162" t="s">
        <v>62</v>
      </c>
      <c r="G108" s="186" t="s">
        <v>476</v>
      </c>
      <c r="H108" s="187" t="n">
        <v>27178</v>
      </c>
      <c r="I108" s="187"/>
      <c r="J108" s="187"/>
      <c r="K108" s="187"/>
      <c r="L108" s="187"/>
      <c r="M108" s="187"/>
      <c r="N108" s="161" t="s">
        <v>66</v>
      </c>
      <c r="O108" s="189" t="s">
        <v>1090</v>
      </c>
      <c r="P108" s="162"/>
      <c r="Q108" s="189"/>
      <c r="R108" s="189"/>
      <c r="S108" s="189" t="s">
        <v>1090</v>
      </c>
      <c r="T108" s="189" t="s">
        <v>784</v>
      </c>
      <c r="U108" s="189"/>
      <c r="V108" s="189"/>
      <c r="W108" s="189"/>
      <c r="X108" s="189"/>
      <c r="Y108" s="189"/>
      <c r="Z108" s="189"/>
      <c r="AA108" s="189"/>
      <c r="AB108" s="162" t="s">
        <v>1405</v>
      </c>
      <c r="AC108" s="162"/>
      <c r="AD108" s="162"/>
      <c r="AE108" s="162"/>
      <c r="AF108" s="162"/>
      <c r="AG108" s="162"/>
    </row>
    <row r="109" customFormat="false" ht="15.75" hidden="false" customHeight="true" outlineLevel="0" collapsed="false">
      <c r="A109" s="162" t="s">
        <v>507</v>
      </c>
      <c r="B109" s="162"/>
      <c r="C109" s="162"/>
      <c r="D109" s="162" t="s">
        <v>480</v>
      </c>
      <c r="E109" s="162"/>
      <c r="F109" s="162" t="s">
        <v>62</v>
      </c>
      <c r="G109" s="186" t="s">
        <v>480</v>
      </c>
      <c r="H109" s="187" t="n">
        <v>27330</v>
      </c>
      <c r="I109" s="187"/>
      <c r="J109" s="187"/>
      <c r="K109" s="187"/>
      <c r="L109" s="187"/>
      <c r="M109" s="187"/>
      <c r="N109" s="161" t="s">
        <v>66</v>
      </c>
      <c r="O109" s="189" t="s">
        <v>1150</v>
      </c>
      <c r="P109" s="162"/>
      <c r="Q109" s="189"/>
      <c r="R109" s="189"/>
      <c r="S109" s="189" t="s">
        <v>1150</v>
      </c>
      <c r="T109" s="189" t="s">
        <v>1091</v>
      </c>
      <c r="U109" s="189"/>
      <c r="V109" s="189"/>
      <c r="W109" s="189"/>
      <c r="X109" s="189"/>
      <c r="Y109" s="189"/>
      <c r="Z109" s="189"/>
      <c r="AA109" s="189"/>
      <c r="AB109" s="162" t="s">
        <v>1406</v>
      </c>
      <c r="AC109" s="162"/>
      <c r="AD109" s="162"/>
      <c r="AE109" s="162"/>
      <c r="AF109" s="162"/>
      <c r="AG109" s="162"/>
    </row>
    <row r="110" customFormat="false" ht="15.75" hidden="false" customHeight="true" outlineLevel="0" collapsed="false">
      <c r="A110" s="162" t="s">
        <v>1404</v>
      </c>
      <c r="B110" s="162"/>
      <c r="C110" s="162"/>
      <c r="D110" s="162" t="s">
        <v>1408</v>
      </c>
      <c r="E110" s="162"/>
      <c r="F110" s="162" t="s">
        <v>62</v>
      </c>
      <c r="G110" s="197"/>
      <c r="H110" s="187" t="n">
        <v>27683</v>
      </c>
      <c r="I110" s="187"/>
      <c r="J110" s="187"/>
      <c r="K110" s="187"/>
      <c r="L110" s="187"/>
      <c r="M110" s="187"/>
      <c r="N110" s="161" t="s">
        <v>66</v>
      </c>
      <c r="O110" s="189"/>
      <c r="P110" s="162"/>
      <c r="Q110" s="189"/>
      <c r="R110" s="189"/>
      <c r="S110" s="189"/>
      <c r="T110" s="189"/>
      <c r="U110" s="189"/>
      <c r="V110" s="189"/>
      <c r="W110" s="189"/>
      <c r="X110" s="189"/>
      <c r="Y110" s="189"/>
      <c r="Z110" s="189"/>
      <c r="AA110" s="189"/>
      <c r="AB110" s="162"/>
      <c r="AC110" s="162"/>
      <c r="AD110" s="162"/>
      <c r="AE110" s="162"/>
      <c r="AF110" s="162"/>
      <c r="AG110" s="162"/>
    </row>
    <row r="111" customFormat="false" ht="15.75" hidden="false" customHeight="true" outlineLevel="0" collapsed="false">
      <c r="A111" s="162" t="s">
        <v>515</v>
      </c>
      <c r="B111" s="162"/>
      <c r="C111" s="162"/>
      <c r="D111" s="162" t="s">
        <v>487</v>
      </c>
      <c r="E111" s="162"/>
      <c r="F111" s="162" t="s">
        <v>62</v>
      </c>
      <c r="G111" s="186" t="s">
        <v>487</v>
      </c>
      <c r="H111" s="187" t="n">
        <v>27981</v>
      </c>
      <c r="I111" s="187"/>
      <c r="J111" s="187"/>
      <c r="K111" s="187"/>
      <c r="L111" s="187"/>
      <c r="M111" s="187"/>
      <c r="N111" s="161" t="s">
        <v>66</v>
      </c>
      <c r="O111" s="189" t="s">
        <v>1150</v>
      </c>
      <c r="P111" s="162"/>
      <c r="Q111" s="189"/>
      <c r="R111" s="189"/>
      <c r="S111" s="189" t="s">
        <v>1150</v>
      </c>
      <c r="T111" s="189" t="s">
        <v>784</v>
      </c>
      <c r="U111" s="189"/>
      <c r="V111" s="189"/>
      <c r="W111" s="189"/>
      <c r="X111" s="189"/>
      <c r="Y111" s="189"/>
      <c r="Z111" s="189"/>
      <c r="AA111" s="189"/>
      <c r="AB111" s="162" t="s">
        <v>1409</v>
      </c>
      <c r="AC111" s="162"/>
      <c r="AD111" s="162"/>
      <c r="AE111" s="162"/>
      <c r="AF111" s="162"/>
      <c r="AG111" s="162"/>
    </row>
    <row r="112" customFormat="false" ht="15.75" hidden="false" customHeight="true" outlineLevel="0" collapsed="false">
      <c r="A112" s="162" t="s">
        <v>1407</v>
      </c>
      <c r="B112" s="162"/>
      <c r="C112" s="162"/>
      <c r="D112" s="162" t="s">
        <v>1189</v>
      </c>
      <c r="E112" s="162"/>
      <c r="F112" s="162" t="s">
        <v>1955</v>
      </c>
      <c r="G112" s="197" t="s">
        <v>46</v>
      </c>
      <c r="H112" s="187" t="n">
        <v>28714</v>
      </c>
      <c r="I112" s="187"/>
      <c r="J112" s="187"/>
      <c r="K112" s="187"/>
      <c r="L112" s="187"/>
      <c r="M112" s="187"/>
      <c r="N112" s="161" t="s">
        <v>51</v>
      </c>
      <c r="O112" s="188"/>
      <c r="P112" s="189" t="s">
        <v>1190</v>
      </c>
      <c r="Q112" s="189"/>
      <c r="R112" s="189"/>
      <c r="S112" s="189" t="s">
        <v>1190</v>
      </c>
      <c r="T112" s="189" t="s">
        <v>1191</v>
      </c>
      <c r="U112" s="189"/>
      <c r="V112" s="189"/>
      <c r="W112" s="189"/>
      <c r="X112" s="189"/>
      <c r="Y112" s="189"/>
      <c r="Z112" s="189"/>
      <c r="AA112" s="189"/>
      <c r="AB112" s="162"/>
      <c r="AC112" s="162"/>
      <c r="AD112" s="162"/>
      <c r="AE112" s="162"/>
      <c r="AF112" s="162"/>
      <c r="AG112" s="162"/>
    </row>
    <row r="113" customFormat="false" ht="15.75" hidden="false" customHeight="true" outlineLevel="0" collapsed="false">
      <c r="A113" s="162"/>
      <c r="B113" s="162"/>
      <c r="C113" s="162"/>
      <c r="D113" s="162" t="s">
        <v>492</v>
      </c>
      <c r="E113" s="162"/>
      <c r="F113" s="162" t="s">
        <v>46</v>
      </c>
      <c r="G113" s="186" t="s">
        <v>492</v>
      </c>
      <c r="H113" s="187" t="n">
        <v>32897</v>
      </c>
      <c r="I113" s="187"/>
      <c r="J113" s="187"/>
      <c r="K113" s="187"/>
      <c r="L113" s="187"/>
      <c r="M113" s="187"/>
      <c r="N113" s="161" t="s">
        <v>497</v>
      </c>
      <c r="O113" s="188"/>
      <c r="P113" s="189" t="s">
        <v>1192</v>
      </c>
      <c r="Q113" s="189"/>
      <c r="R113" s="189"/>
      <c r="S113" s="189" t="s">
        <v>1192</v>
      </c>
      <c r="T113" s="189" t="s">
        <v>1956</v>
      </c>
      <c r="U113" s="189"/>
      <c r="V113" s="189"/>
      <c r="W113" s="189"/>
      <c r="X113" s="189"/>
      <c r="Y113" s="189"/>
      <c r="Z113" s="189"/>
      <c r="AA113" s="189"/>
      <c r="AB113" s="162" t="s">
        <v>1412</v>
      </c>
      <c r="AC113" s="162"/>
      <c r="AD113" s="162"/>
      <c r="AE113" s="162"/>
      <c r="AF113" s="162"/>
      <c r="AG113" s="162"/>
    </row>
    <row r="114" customFormat="false" ht="15.75" hidden="false" customHeight="true" outlineLevel="0" collapsed="false">
      <c r="A114" s="162" t="s">
        <v>1410</v>
      </c>
      <c r="B114" s="162"/>
      <c r="C114" s="162"/>
      <c r="D114" s="162" t="s">
        <v>491</v>
      </c>
      <c r="E114" s="162" t="s">
        <v>492</v>
      </c>
      <c r="F114" s="162" t="s">
        <v>46</v>
      </c>
      <c r="G114" s="197"/>
      <c r="H114" s="187" t="n">
        <v>32897</v>
      </c>
      <c r="I114" s="187"/>
      <c r="J114" s="187"/>
      <c r="K114" s="187"/>
      <c r="L114" s="187"/>
      <c r="M114" s="187"/>
      <c r="N114" s="161" t="s">
        <v>497</v>
      </c>
      <c r="O114" s="187"/>
      <c r="P114" s="189"/>
      <c r="Q114" s="189"/>
      <c r="R114" s="189"/>
      <c r="S114" s="189"/>
      <c r="T114" s="189"/>
      <c r="U114" s="189"/>
      <c r="V114" s="189"/>
      <c r="W114" s="189"/>
      <c r="X114" s="189"/>
      <c r="Y114" s="189"/>
      <c r="Z114" s="189"/>
      <c r="AA114" s="189"/>
      <c r="AB114" s="162"/>
      <c r="AC114" s="162"/>
      <c r="AD114" s="162"/>
      <c r="AE114" s="162"/>
      <c r="AF114" s="162"/>
      <c r="AG114" s="162"/>
    </row>
    <row r="115" customFormat="false" ht="15.75" hidden="false" customHeight="true" outlineLevel="0" collapsed="false">
      <c r="A115" s="162" t="s">
        <v>523</v>
      </c>
      <c r="B115" s="162"/>
      <c r="C115" s="162"/>
      <c r="D115" s="162" t="s">
        <v>1193</v>
      </c>
      <c r="E115" s="162"/>
      <c r="F115" s="162" t="s">
        <v>46</v>
      </c>
      <c r="G115" s="197"/>
      <c r="H115" s="187" t="n">
        <v>33809</v>
      </c>
      <c r="I115" s="187"/>
      <c r="J115" s="187"/>
      <c r="K115" s="187"/>
      <c r="L115" s="187"/>
      <c r="M115" s="187"/>
      <c r="N115" s="161" t="s">
        <v>51</v>
      </c>
      <c r="O115" s="187"/>
      <c r="P115" s="189"/>
      <c r="Q115" s="189"/>
      <c r="R115" s="189"/>
      <c r="S115" s="189"/>
      <c r="T115" s="189"/>
      <c r="U115" s="189"/>
      <c r="V115" s="189"/>
      <c r="W115" s="189"/>
      <c r="X115" s="189"/>
      <c r="Y115" s="189"/>
      <c r="Z115" s="189"/>
      <c r="AA115" s="189"/>
      <c r="AB115" s="162"/>
      <c r="AC115" s="162"/>
      <c r="AD115" s="162"/>
      <c r="AE115" s="162"/>
      <c r="AF115" s="162"/>
      <c r="AG115" s="162"/>
    </row>
    <row r="116" customFormat="false" ht="15.75" hidden="false" customHeight="true" outlineLevel="0" collapsed="false">
      <c r="A116" s="162" t="s">
        <v>1413</v>
      </c>
      <c r="B116" s="162"/>
      <c r="C116" s="162"/>
      <c r="D116" s="162" t="s">
        <v>1194</v>
      </c>
      <c r="E116" s="162"/>
      <c r="F116" s="162" t="s">
        <v>46</v>
      </c>
      <c r="G116" s="197"/>
      <c r="H116" s="187" t="n">
        <v>34639</v>
      </c>
      <c r="I116" s="187"/>
      <c r="J116" s="187"/>
      <c r="K116" s="187"/>
      <c r="L116" s="187"/>
      <c r="M116" s="187"/>
      <c r="N116" s="161" t="s">
        <v>51</v>
      </c>
      <c r="O116" s="187"/>
      <c r="P116" s="189"/>
      <c r="Q116" s="189"/>
      <c r="R116" s="189"/>
      <c r="S116" s="189"/>
      <c r="T116" s="189"/>
      <c r="U116" s="189"/>
      <c r="V116" s="189"/>
      <c r="W116" s="189"/>
      <c r="X116" s="189"/>
      <c r="Y116" s="189"/>
      <c r="Z116" s="189"/>
      <c r="AA116" s="189"/>
      <c r="AB116" s="162"/>
      <c r="AC116" s="162"/>
      <c r="AD116" s="162"/>
      <c r="AE116" s="162"/>
      <c r="AF116" s="162"/>
      <c r="AG116" s="162"/>
    </row>
    <row r="117" customFormat="false" ht="15.75" hidden="false" customHeight="true" outlineLevel="0" collapsed="false">
      <c r="A117" s="162" t="s">
        <v>1414</v>
      </c>
      <c r="B117" s="162"/>
      <c r="C117" s="162"/>
      <c r="D117" s="162" t="s">
        <v>505</v>
      </c>
      <c r="E117" s="162"/>
      <c r="F117" s="162" t="s">
        <v>46</v>
      </c>
      <c r="G117" s="186" t="s">
        <v>505</v>
      </c>
      <c r="H117" s="187" t="n">
        <v>34359</v>
      </c>
      <c r="I117" s="187"/>
      <c r="J117" s="187"/>
      <c r="K117" s="187"/>
      <c r="L117" s="187"/>
      <c r="M117" s="187"/>
      <c r="N117" s="161" t="s">
        <v>51</v>
      </c>
      <c r="O117" s="187"/>
      <c r="P117" s="189" t="s">
        <v>1090</v>
      </c>
      <c r="Q117" s="189"/>
      <c r="R117" s="189"/>
      <c r="S117" s="189" t="s">
        <v>1090</v>
      </c>
      <c r="T117" s="189" t="s">
        <v>784</v>
      </c>
      <c r="U117" s="189"/>
      <c r="V117" s="189"/>
      <c r="W117" s="189"/>
      <c r="X117" s="189"/>
      <c r="Y117" s="189"/>
      <c r="Z117" s="189"/>
      <c r="AA117" s="189"/>
      <c r="AB117" s="162" t="s">
        <v>1415</v>
      </c>
      <c r="AC117" s="162"/>
      <c r="AD117" s="162"/>
      <c r="AE117" s="162"/>
      <c r="AF117" s="162"/>
      <c r="AG117" s="162"/>
    </row>
    <row r="118" customFormat="false" ht="15.75" hidden="false" customHeight="true" outlineLevel="0" collapsed="false">
      <c r="A118" s="162" t="s">
        <v>555</v>
      </c>
      <c r="B118" s="162"/>
      <c r="C118" s="162"/>
      <c r="D118" s="162" t="s">
        <v>1195</v>
      </c>
      <c r="E118" s="162"/>
      <c r="F118" s="162" t="s">
        <v>1957</v>
      </c>
      <c r="G118" s="197"/>
      <c r="H118" s="187" t="n">
        <v>35788</v>
      </c>
      <c r="I118" s="187"/>
      <c r="J118" s="187"/>
      <c r="K118" s="187"/>
      <c r="L118" s="187"/>
      <c r="M118" s="187"/>
      <c r="N118" s="161" t="s">
        <v>51</v>
      </c>
      <c r="O118" s="187"/>
      <c r="P118" s="189"/>
      <c r="Q118" s="189"/>
      <c r="R118" s="189"/>
      <c r="S118" s="189"/>
      <c r="T118" s="189"/>
      <c r="U118" s="189"/>
      <c r="V118" s="189"/>
      <c r="W118" s="189"/>
      <c r="X118" s="189"/>
      <c r="Y118" s="189"/>
      <c r="Z118" s="189"/>
      <c r="AA118" s="189"/>
      <c r="AB118" s="162" t="s">
        <v>1416</v>
      </c>
      <c r="AC118" s="162"/>
      <c r="AD118" s="162"/>
      <c r="AE118" s="162"/>
      <c r="AF118" s="162"/>
      <c r="AG118" s="162"/>
    </row>
    <row r="119" customFormat="false" ht="15.75" hidden="false" customHeight="true" outlineLevel="0" collapsed="false">
      <c r="A119" s="162"/>
      <c r="B119" s="162"/>
      <c r="C119" s="162"/>
      <c r="D119" s="162" t="s">
        <v>514</v>
      </c>
      <c r="E119" s="162"/>
      <c r="F119" s="162" t="s">
        <v>46</v>
      </c>
      <c r="G119" s="186" t="s">
        <v>514</v>
      </c>
      <c r="H119" s="187" t="n">
        <v>35802</v>
      </c>
      <c r="I119" s="187"/>
      <c r="J119" s="187"/>
      <c r="K119" s="187"/>
      <c r="L119" s="187"/>
      <c r="M119" s="187"/>
      <c r="N119" s="161" t="s">
        <v>51</v>
      </c>
      <c r="O119" s="187"/>
      <c r="P119" s="189" t="s">
        <v>1192</v>
      </c>
      <c r="Q119" s="189"/>
      <c r="R119" s="189"/>
      <c r="S119" s="189" t="s">
        <v>1192</v>
      </c>
      <c r="T119" s="189" t="s">
        <v>784</v>
      </c>
      <c r="U119" s="189"/>
      <c r="V119" s="189"/>
      <c r="W119" s="189"/>
      <c r="X119" s="189"/>
      <c r="Y119" s="189"/>
      <c r="Z119" s="189"/>
      <c r="AA119" s="189"/>
      <c r="AB119" s="162" t="s">
        <v>1418</v>
      </c>
      <c r="AC119" s="162"/>
      <c r="AD119" s="162"/>
      <c r="AE119" s="162"/>
      <c r="AF119" s="162"/>
      <c r="AG119" s="162"/>
    </row>
    <row r="120" customFormat="false" ht="15.75" hidden="false" customHeight="true" outlineLevel="0" collapsed="false">
      <c r="A120" s="162"/>
      <c r="B120" s="162"/>
      <c r="C120" s="162"/>
      <c r="D120" s="162" t="s">
        <v>1196</v>
      </c>
      <c r="E120" s="162"/>
      <c r="F120" s="162" t="s">
        <v>46</v>
      </c>
      <c r="G120" s="197"/>
      <c r="H120" s="187" t="n">
        <v>35979</v>
      </c>
      <c r="I120" s="187"/>
      <c r="J120" s="187"/>
      <c r="K120" s="187"/>
      <c r="L120" s="187"/>
      <c r="M120" s="187"/>
      <c r="N120" s="161" t="s">
        <v>497</v>
      </c>
      <c r="O120" s="187"/>
      <c r="P120" s="189"/>
      <c r="Q120" s="189"/>
      <c r="R120" s="189"/>
      <c r="S120" s="189"/>
      <c r="T120" s="189"/>
      <c r="U120" s="189"/>
      <c r="V120" s="189"/>
      <c r="W120" s="189"/>
      <c r="X120" s="189"/>
      <c r="Y120" s="189"/>
      <c r="Z120" s="189"/>
      <c r="AA120" s="189"/>
      <c r="AB120" s="162"/>
      <c r="AC120" s="162"/>
      <c r="AD120" s="162"/>
      <c r="AE120" s="162"/>
      <c r="AF120" s="162"/>
      <c r="AG120" s="162"/>
    </row>
    <row r="121" customFormat="false" ht="15.75" hidden="false" customHeight="true" outlineLevel="0" collapsed="false">
      <c r="A121" s="162" t="s">
        <v>1417</v>
      </c>
      <c r="B121" s="162"/>
      <c r="C121" s="162"/>
      <c r="D121" s="162" t="s">
        <v>1421</v>
      </c>
      <c r="E121" s="162"/>
      <c r="F121" s="162" t="s">
        <v>46</v>
      </c>
      <c r="G121" s="197"/>
      <c r="H121" s="187" t="n">
        <v>37072</v>
      </c>
      <c r="I121" s="187"/>
      <c r="J121" s="187"/>
      <c r="K121" s="187"/>
      <c r="L121" s="187"/>
      <c r="M121" s="187"/>
      <c r="N121" s="161" t="s">
        <v>51</v>
      </c>
      <c r="O121" s="187"/>
      <c r="P121" s="189"/>
      <c r="Q121" s="189"/>
      <c r="R121" s="189"/>
      <c r="S121" s="189"/>
      <c r="T121" s="189"/>
      <c r="U121" s="189"/>
      <c r="V121" s="189"/>
      <c r="W121" s="189"/>
      <c r="X121" s="189"/>
      <c r="Y121" s="189"/>
      <c r="Z121" s="189"/>
      <c r="AA121" s="189"/>
      <c r="AB121" s="162"/>
      <c r="AC121" s="162"/>
      <c r="AD121" s="162"/>
      <c r="AE121" s="162"/>
      <c r="AF121" s="162"/>
      <c r="AG121" s="162"/>
    </row>
    <row r="122" customFormat="false" ht="15.75" hidden="false" customHeight="true" outlineLevel="0" collapsed="false">
      <c r="A122" s="162" t="s">
        <v>1419</v>
      </c>
      <c r="B122" s="162"/>
      <c r="C122" s="162"/>
      <c r="D122" s="162" t="s">
        <v>520</v>
      </c>
      <c r="E122" s="162"/>
      <c r="F122" s="162" t="s">
        <v>522</v>
      </c>
      <c r="G122" s="186" t="s">
        <v>520</v>
      </c>
      <c r="H122" s="187" t="n">
        <v>37891</v>
      </c>
      <c r="I122" s="187"/>
      <c r="J122" s="187"/>
      <c r="K122" s="187"/>
      <c r="L122" s="187"/>
      <c r="M122" s="187"/>
      <c r="N122" s="161" t="s">
        <v>527</v>
      </c>
      <c r="O122" s="187"/>
      <c r="P122" s="189" t="s">
        <v>1192</v>
      </c>
      <c r="Q122" s="189"/>
      <c r="R122" s="189"/>
      <c r="S122" s="189" t="s">
        <v>1192</v>
      </c>
      <c r="T122" s="189" t="s">
        <v>1958</v>
      </c>
      <c r="U122" s="189"/>
      <c r="V122" s="189"/>
      <c r="W122" s="189"/>
      <c r="X122" s="189"/>
      <c r="Y122" s="189"/>
      <c r="Z122" s="189"/>
      <c r="AA122" s="189"/>
      <c r="AB122" s="162" t="s">
        <v>1423</v>
      </c>
      <c r="AC122" s="162"/>
      <c r="AD122" s="162"/>
      <c r="AE122" s="162"/>
      <c r="AF122" s="162"/>
      <c r="AG122" s="162"/>
    </row>
    <row r="123" customFormat="false" ht="15.75" hidden="false" customHeight="true" outlineLevel="0" collapsed="false">
      <c r="A123" s="162" t="s">
        <v>1420</v>
      </c>
      <c r="B123" s="162"/>
      <c r="C123" s="162"/>
      <c r="D123" s="162" t="s">
        <v>1425</v>
      </c>
      <c r="E123" s="162"/>
      <c r="F123" s="162" t="s">
        <v>1959</v>
      </c>
      <c r="G123" s="197"/>
      <c r="H123" s="187" t="n">
        <v>39015</v>
      </c>
      <c r="I123" s="187"/>
      <c r="J123" s="187"/>
      <c r="K123" s="187"/>
      <c r="L123" s="187"/>
      <c r="M123" s="187"/>
      <c r="N123" s="161" t="s">
        <v>51</v>
      </c>
      <c r="O123" s="187"/>
      <c r="P123" s="189" t="s">
        <v>1190</v>
      </c>
      <c r="Q123" s="189"/>
      <c r="R123" s="189"/>
      <c r="S123" s="189" t="s">
        <v>1190</v>
      </c>
      <c r="T123" s="189" t="s">
        <v>996</v>
      </c>
      <c r="U123" s="189"/>
      <c r="V123" s="189"/>
      <c r="W123" s="189"/>
      <c r="X123" s="189"/>
      <c r="Y123" s="189"/>
      <c r="Z123" s="189"/>
      <c r="AA123" s="189"/>
      <c r="AB123" s="162"/>
      <c r="AC123" s="162"/>
      <c r="AD123" s="162"/>
      <c r="AE123" s="162"/>
      <c r="AF123" s="162"/>
      <c r="AG123" s="162"/>
    </row>
    <row r="124" customFormat="false" ht="15.75" hidden="false" customHeight="true" outlineLevel="0" collapsed="false">
      <c r="A124" s="162" t="s">
        <v>584</v>
      </c>
      <c r="B124" s="162"/>
      <c r="C124" s="162"/>
      <c r="D124" s="162" t="s">
        <v>1426</v>
      </c>
      <c r="E124" s="162"/>
      <c r="F124" s="162" t="s">
        <v>1959</v>
      </c>
      <c r="G124" s="197"/>
      <c r="H124" s="187" t="n">
        <v>39015</v>
      </c>
      <c r="I124" s="187"/>
      <c r="J124" s="187"/>
      <c r="K124" s="187"/>
      <c r="L124" s="187"/>
      <c r="M124" s="187"/>
      <c r="N124" s="161"/>
      <c r="O124" s="187"/>
      <c r="P124" s="189" t="s">
        <v>1190</v>
      </c>
      <c r="Q124" s="189"/>
      <c r="R124" s="189"/>
      <c r="S124" s="189" t="s">
        <v>1190</v>
      </c>
      <c r="T124" s="189" t="s">
        <v>1427</v>
      </c>
      <c r="U124" s="189"/>
      <c r="V124" s="189"/>
      <c r="W124" s="189"/>
      <c r="X124" s="189"/>
      <c r="Y124" s="189"/>
      <c r="Z124" s="189"/>
      <c r="AA124" s="189"/>
      <c r="AB124" s="162"/>
      <c r="AC124" s="162"/>
      <c r="AD124" s="162"/>
      <c r="AE124" s="162"/>
      <c r="AF124" s="162"/>
      <c r="AG124" s="162"/>
    </row>
    <row r="125" customFormat="false" ht="15.75" hidden="false" customHeight="true" outlineLevel="0" collapsed="false">
      <c r="A125" s="162" t="s">
        <v>1424</v>
      </c>
      <c r="B125" s="162"/>
      <c r="C125" s="162"/>
      <c r="D125" s="162" t="s">
        <v>547</v>
      </c>
      <c r="E125" s="162"/>
      <c r="F125" s="162" t="s">
        <v>46</v>
      </c>
      <c r="G125" s="186" t="s">
        <v>547</v>
      </c>
      <c r="H125" s="187" t="n">
        <v>39339</v>
      </c>
      <c r="I125" s="187"/>
      <c r="J125" s="187"/>
      <c r="K125" s="187"/>
      <c r="L125" s="187"/>
      <c r="M125" s="187"/>
      <c r="N125" s="161" t="s">
        <v>497</v>
      </c>
      <c r="O125" s="187"/>
      <c r="P125" s="189" t="s">
        <v>1192</v>
      </c>
      <c r="Q125" s="189"/>
      <c r="R125" s="189"/>
      <c r="S125" s="189" t="s">
        <v>1192</v>
      </c>
      <c r="T125" s="189" t="s">
        <v>784</v>
      </c>
      <c r="U125" s="189"/>
      <c r="V125" s="189"/>
      <c r="W125" s="189"/>
      <c r="X125" s="189"/>
      <c r="Y125" s="189"/>
      <c r="Z125" s="189"/>
      <c r="AA125" s="189"/>
      <c r="AB125" s="162" t="s">
        <v>1428</v>
      </c>
      <c r="AC125" s="162"/>
      <c r="AD125" s="162"/>
      <c r="AE125" s="162"/>
      <c r="AF125" s="162"/>
      <c r="AG125" s="162"/>
    </row>
    <row r="126" customFormat="false" ht="15.75" hidden="false" customHeight="true" outlineLevel="0" collapsed="false">
      <c r="A126" s="162"/>
      <c r="B126" s="162"/>
      <c r="C126" s="162"/>
      <c r="D126" s="162" t="s">
        <v>1203</v>
      </c>
      <c r="E126" s="162" t="s">
        <v>547</v>
      </c>
      <c r="F126" s="162" t="s">
        <v>46</v>
      </c>
      <c r="G126" s="197"/>
      <c r="H126" s="187" t="n">
        <v>39339</v>
      </c>
      <c r="I126" s="187"/>
      <c r="J126" s="187"/>
      <c r="K126" s="187"/>
      <c r="L126" s="187"/>
      <c r="M126" s="187"/>
      <c r="N126" s="161"/>
      <c r="O126" s="187"/>
      <c r="P126" s="189"/>
      <c r="Q126" s="189"/>
      <c r="R126" s="189"/>
      <c r="S126" s="189"/>
      <c r="T126" s="189"/>
      <c r="U126" s="189"/>
      <c r="V126" s="189"/>
      <c r="W126" s="189"/>
      <c r="X126" s="189"/>
      <c r="Y126" s="189"/>
      <c r="Z126" s="189"/>
      <c r="AA126" s="189"/>
      <c r="AB126" s="162"/>
      <c r="AC126" s="162"/>
      <c r="AD126" s="162"/>
      <c r="AE126" s="162"/>
      <c r="AF126" s="162"/>
      <c r="AG126" s="162"/>
    </row>
    <row r="127" customFormat="false" ht="15.75" hidden="false" customHeight="true" outlineLevel="0" collapsed="false">
      <c r="A127" s="162"/>
      <c r="B127" s="162"/>
      <c r="C127" s="162"/>
      <c r="D127" s="162" t="s">
        <v>1204</v>
      </c>
      <c r="E127" s="162" t="s">
        <v>547</v>
      </c>
      <c r="F127" s="162" t="s">
        <v>46</v>
      </c>
      <c r="G127" s="197"/>
      <c r="H127" s="187" t="n">
        <v>39339</v>
      </c>
      <c r="I127" s="187"/>
      <c r="J127" s="187"/>
      <c r="K127" s="187"/>
      <c r="L127" s="187"/>
      <c r="M127" s="187"/>
      <c r="N127" s="161"/>
      <c r="O127" s="187"/>
      <c r="P127" s="189"/>
      <c r="Q127" s="189"/>
      <c r="R127" s="189"/>
      <c r="S127" s="189"/>
      <c r="T127" s="189"/>
      <c r="U127" s="189"/>
      <c r="V127" s="189"/>
      <c r="W127" s="189"/>
      <c r="X127" s="189"/>
      <c r="Y127" s="189"/>
      <c r="Z127" s="189"/>
      <c r="AA127" s="189"/>
      <c r="AB127" s="162"/>
      <c r="AC127" s="162"/>
      <c r="AD127" s="162"/>
      <c r="AE127" s="162"/>
      <c r="AF127" s="162"/>
      <c r="AG127" s="162"/>
    </row>
    <row r="128" customFormat="false" ht="15.75" hidden="false" customHeight="true" outlineLevel="0" collapsed="false">
      <c r="A128" s="162" t="s">
        <v>1429</v>
      </c>
      <c r="B128" s="162"/>
      <c r="C128" s="162"/>
      <c r="D128" s="162" t="s">
        <v>560</v>
      </c>
      <c r="E128" s="162"/>
      <c r="F128" s="162" t="s">
        <v>561</v>
      </c>
      <c r="G128" s="186" t="s">
        <v>560</v>
      </c>
      <c r="H128" s="187" t="n">
        <v>39379</v>
      </c>
      <c r="I128" s="187"/>
      <c r="J128" s="187"/>
      <c r="K128" s="187"/>
      <c r="L128" s="187"/>
      <c r="M128" s="187"/>
      <c r="N128" s="161" t="s">
        <v>566</v>
      </c>
      <c r="O128" s="187"/>
      <c r="P128" s="189" t="s">
        <v>1205</v>
      </c>
      <c r="Q128" s="189"/>
      <c r="R128" s="189"/>
      <c r="S128" s="189" t="s">
        <v>1205</v>
      </c>
      <c r="T128" s="189" t="s">
        <v>1960</v>
      </c>
      <c r="U128" s="189"/>
      <c r="V128" s="189"/>
      <c r="W128" s="189"/>
      <c r="X128" s="189"/>
      <c r="Y128" s="189"/>
      <c r="Z128" s="189"/>
      <c r="AA128" s="189"/>
      <c r="AB128" s="162" t="s">
        <v>1433</v>
      </c>
      <c r="AC128" s="162"/>
      <c r="AD128" s="162"/>
      <c r="AE128" s="162"/>
      <c r="AF128" s="162"/>
      <c r="AG128" s="162"/>
    </row>
    <row r="129" customFormat="false" ht="15.75" hidden="false" customHeight="true" outlineLevel="0" collapsed="false">
      <c r="A129" s="162" t="s">
        <v>1430</v>
      </c>
      <c r="B129" s="162"/>
      <c r="C129" s="162"/>
      <c r="D129" s="162" t="s">
        <v>1206</v>
      </c>
      <c r="E129" s="162"/>
      <c r="F129" s="162" t="s">
        <v>571</v>
      </c>
      <c r="G129" s="186" t="s">
        <v>1206</v>
      </c>
      <c r="H129" s="187" t="n">
        <v>39743</v>
      </c>
      <c r="I129" s="187"/>
      <c r="J129" s="187"/>
      <c r="K129" s="187"/>
      <c r="L129" s="187"/>
      <c r="M129" s="187"/>
      <c r="N129" s="161" t="s">
        <v>577</v>
      </c>
      <c r="O129" s="187"/>
      <c r="P129" s="189" t="s">
        <v>1090</v>
      </c>
      <c r="Q129" s="189"/>
      <c r="R129" s="189"/>
      <c r="S129" s="189" t="s">
        <v>1090</v>
      </c>
      <c r="T129" s="189" t="s">
        <v>784</v>
      </c>
      <c r="U129" s="189"/>
      <c r="V129" s="189"/>
      <c r="W129" s="189"/>
      <c r="X129" s="189"/>
      <c r="Y129" s="189"/>
      <c r="Z129" s="189"/>
      <c r="AA129" s="189"/>
      <c r="AB129" s="162" t="s">
        <v>1435</v>
      </c>
      <c r="AC129" s="162"/>
      <c r="AD129" s="162"/>
      <c r="AE129" s="162"/>
      <c r="AF129" s="162"/>
      <c r="AG129" s="162"/>
    </row>
    <row r="130" customFormat="false" ht="15.75" hidden="false" customHeight="true" outlineLevel="0" collapsed="false">
      <c r="A130" s="162" t="s">
        <v>1431</v>
      </c>
      <c r="B130" s="162"/>
      <c r="C130" s="162"/>
      <c r="D130" s="162" t="s">
        <v>569</v>
      </c>
      <c r="E130" s="162" t="s">
        <v>1206</v>
      </c>
      <c r="F130" s="162" t="s">
        <v>1961</v>
      </c>
      <c r="G130" s="197"/>
      <c r="H130" s="187" t="n">
        <v>39743</v>
      </c>
      <c r="I130" s="187"/>
      <c r="J130" s="187"/>
      <c r="K130" s="187"/>
      <c r="L130" s="187"/>
      <c r="M130" s="187"/>
      <c r="N130" s="161"/>
      <c r="O130" s="187"/>
      <c r="P130" s="189"/>
      <c r="Q130" s="189"/>
      <c r="R130" s="189"/>
      <c r="S130" s="189"/>
      <c r="T130" s="189"/>
      <c r="U130" s="189"/>
      <c r="V130" s="189"/>
      <c r="W130" s="189"/>
      <c r="X130" s="189"/>
      <c r="Y130" s="189"/>
      <c r="Z130" s="189"/>
      <c r="AA130" s="189"/>
      <c r="AB130" s="162"/>
      <c r="AC130" s="162"/>
      <c r="AD130" s="162"/>
      <c r="AE130" s="162"/>
      <c r="AF130" s="162"/>
      <c r="AG130" s="162"/>
    </row>
    <row r="131" customFormat="false" ht="15.75" hidden="false" customHeight="true" outlineLevel="0" collapsed="false">
      <c r="A131" s="162" t="s">
        <v>1434</v>
      </c>
      <c r="B131" s="162"/>
      <c r="C131" s="162"/>
      <c r="D131" s="162" t="s">
        <v>582</v>
      </c>
      <c r="E131" s="162"/>
      <c r="F131" s="162" t="s">
        <v>1962</v>
      </c>
      <c r="G131" s="186" t="s">
        <v>1207</v>
      </c>
      <c r="H131" s="187" t="n">
        <v>39982</v>
      </c>
      <c r="I131" s="187"/>
      <c r="J131" s="187"/>
      <c r="K131" s="187"/>
      <c r="L131" s="187"/>
      <c r="M131" s="187"/>
      <c r="N131" s="161" t="s">
        <v>51</v>
      </c>
      <c r="O131" s="187"/>
      <c r="P131" s="189" t="s">
        <v>1090</v>
      </c>
      <c r="Q131" s="189"/>
      <c r="R131" s="189"/>
      <c r="S131" s="189" t="s">
        <v>1090</v>
      </c>
      <c r="T131" s="189" t="s">
        <v>1963</v>
      </c>
      <c r="U131" s="189"/>
      <c r="V131" s="189"/>
      <c r="W131" s="189"/>
      <c r="X131" s="189"/>
      <c r="Y131" s="189"/>
      <c r="Z131" s="189"/>
      <c r="AA131" s="189"/>
      <c r="AB131" s="162" t="s">
        <v>1438</v>
      </c>
      <c r="AC131" s="162"/>
      <c r="AD131" s="162"/>
      <c r="AE131" s="162"/>
      <c r="AF131" s="162"/>
      <c r="AG131" s="162"/>
    </row>
    <row r="132" customFormat="false" ht="15.75" hidden="false" customHeight="true" outlineLevel="0" collapsed="false">
      <c r="A132" s="162" t="s">
        <v>1436</v>
      </c>
      <c r="B132" s="162"/>
      <c r="C132" s="162"/>
      <c r="D132" s="162" t="s">
        <v>1209</v>
      </c>
      <c r="E132" s="162"/>
      <c r="F132" s="162" t="s">
        <v>1964</v>
      </c>
      <c r="G132" s="186" t="s">
        <v>1210</v>
      </c>
      <c r="H132" s="187" t="n">
        <v>39982</v>
      </c>
      <c r="I132" s="187"/>
      <c r="J132" s="187"/>
      <c r="K132" s="187"/>
      <c r="L132" s="187"/>
      <c r="M132" s="187"/>
      <c r="N132" s="161" t="s">
        <v>51</v>
      </c>
      <c r="O132" s="187"/>
      <c r="P132" s="189" t="s">
        <v>778</v>
      </c>
      <c r="Q132" s="189"/>
      <c r="R132" s="189"/>
      <c r="S132" s="189" t="s">
        <v>778</v>
      </c>
      <c r="T132" s="189" t="s">
        <v>1965</v>
      </c>
      <c r="U132" s="189"/>
      <c r="V132" s="189"/>
      <c r="W132" s="189"/>
      <c r="X132" s="189"/>
      <c r="Y132" s="189"/>
      <c r="Z132" s="189"/>
      <c r="AA132" s="189"/>
      <c r="AB132" s="162" t="s">
        <v>1441</v>
      </c>
      <c r="AC132" s="162"/>
      <c r="AD132" s="162"/>
      <c r="AE132" s="162"/>
      <c r="AF132" s="162"/>
      <c r="AG132" s="162"/>
    </row>
    <row r="133" customFormat="false" ht="15.75" hidden="false" customHeight="true" outlineLevel="0" collapsed="false">
      <c r="A133" s="162" t="s">
        <v>605</v>
      </c>
      <c r="B133" s="162"/>
      <c r="C133" s="162"/>
      <c r="D133" s="162" t="s">
        <v>1211</v>
      </c>
      <c r="E133" s="162" t="s">
        <v>1209</v>
      </c>
      <c r="F133" s="162" t="s">
        <v>1966</v>
      </c>
      <c r="G133" s="197"/>
      <c r="H133" s="187" t="n">
        <v>39982</v>
      </c>
      <c r="I133" s="187"/>
      <c r="J133" s="187"/>
      <c r="K133" s="187"/>
      <c r="L133" s="187"/>
      <c r="M133" s="187"/>
      <c r="N133" s="161"/>
      <c r="O133" s="187"/>
      <c r="P133" s="189"/>
      <c r="Q133" s="189"/>
      <c r="R133" s="189"/>
      <c r="S133" s="189"/>
      <c r="T133" s="189"/>
      <c r="U133" s="189"/>
      <c r="V133" s="189"/>
      <c r="W133" s="189"/>
      <c r="X133" s="189"/>
      <c r="Y133" s="189"/>
      <c r="Z133" s="189"/>
      <c r="AA133" s="189"/>
      <c r="AB133" s="162"/>
      <c r="AC133" s="162"/>
      <c r="AD133" s="162"/>
      <c r="AE133" s="162"/>
      <c r="AF133" s="162"/>
      <c r="AG133" s="162"/>
    </row>
    <row r="134" customFormat="false" ht="15.75" hidden="false" customHeight="true" outlineLevel="0" collapsed="false">
      <c r="A134" s="162" t="s">
        <v>1439</v>
      </c>
      <c r="B134" s="162"/>
      <c r="C134" s="162"/>
      <c r="D134" s="162" t="s">
        <v>593</v>
      </c>
      <c r="E134" s="162"/>
      <c r="F134" s="162" t="s">
        <v>561</v>
      </c>
      <c r="G134" s="186" t="s">
        <v>593</v>
      </c>
      <c r="H134" s="187" t="n">
        <v>40452</v>
      </c>
      <c r="I134" s="187"/>
      <c r="J134" s="187"/>
      <c r="K134" s="187"/>
      <c r="L134" s="187"/>
      <c r="M134" s="187"/>
      <c r="N134" s="161" t="s">
        <v>566</v>
      </c>
      <c r="O134" s="187"/>
      <c r="P134" s="189" t="s">
        <v>1090</v>
      </c>
      <c r="Q134" s="189"/>
      <c r="R134" s="189"/>
      <c r="S134" s="189" t="s">
        <v>1090</v>
      </c>
      <c r="T134" s="189" t="s">
        <v>784</v>
      </c>
      <c r="U134" s="189"/>
      <c r="V134" s="189"/>
      <c r="W134" s="189"/>
      <c r="X134" s="189"/>
      <c r="Y134" s="189"/>
      <c r="Z134" s="189"/>
      <c r="AA134" s="189"/>
      <c r="AB134" s="162" t="s">
        <v>1443</v>
      </c>
      <c r="AC134" s="162"/>
      <c r="AD134" s="162"/>
      <c r="AE134" s="162"/>
      <c r="AF134" s="162"/>
      <c r="AG134" s="162"/>
    </row>
    <row r="135" customFormat="false" ht="15.75" hidden="false" customHeight="true" outlineLevel="0" collapsed="false">
      <c r="A135" s="162" t="s">
        <v>613</v>
      </c>
      <c r="B135" s="162"/>
      <c r="C135" s="162"/>
      <c r="D135" s="162" t="s">
        <v>1198</v>
      </c>
      <c r="E135" s="162"/>
      <c r="F135" s="162" t="s">
        <v>864</v>
      </c>
      <c r="G135" s="186" t="s">
        <v>864</v>
      </c>
      <c r="H135" s="187" t="n">
        <v>39130</v>
      </c>
      <c r="I135" s="187"/>
      <c r="J135" s="187"/>
      <c r="K135" s="187"/>
      <c r="L135" s="187"/>
      <c r="M135" s="187"/>
      <c r="N135" s="161" t="s">
        <v>51</v>
      </c>
      <c r="O135" s="187"/>
      <c r="P135" s="189" t="s">
        <v>1069</v>
      </c>
      <c r="Q135" s="189"/>
      <c r="R135" s="189"/>
      <c r="S135" s="189" t="s">
        <v>1444</v>
      </c>
      <c r="T135" s="189" t="s">
        <v>1445</v>
      </c>
      <c r="U135" s="189"/>
      <c r="V135" s="189"/>
      <c r="W135" s="189"/>
      <c r="X135" s="189"/>
      <c r="Y135" s="201"/>
      <c r="Z135" s="201"/>
      <c r="AA135" s="201"/>
      <c r="AB135" s="162"/>
      <c r="AC135" s="162"/>
      <c r="AD135" s="162"/>
      <c r="AE135" s="162"/>
      <c r="AF135" s="162"/>
      <c r="AG135" s="162"/>
    </row>
    <row r="136" customFormat="false" ht="15.75" hidden="false" customHeight="true" outlineLevel="0" collapsed="false">
      <c r="A136" s="162" t="s">
        <v>1442</v>
      </c>
      <c r="B136" s="162"/>
      <c r="C136" s="162"/>
      <c r="D136" s="162" t="s">
        <v>1201</v>
      </c>
      <c r="E136" s="162"/>
      <c r="F136" s="162" t="s">
        <v>864</v>
      </c>
      <c r="G136" s="197"/>
      <c r="H136" s="187" t="n">
        <v>39130</v>
      </c>
      <c r="I136" s="187"/>
      <c r="J136" s="187"/>
      <c r="K136" s="187"/>
      <c r="L136" s="187"/>
      <c r="M136" s="187"/>
      <c r="N136" s="161"/>
      <c r="O136" s="187"/>
      <c r="P136" s="189" t="s">
        <v>1069</v>
      </c>
      <c r="Q136" s="189"/>
      <c r="R136" s="189"/>
      <c r="S136" s="189"/>
      <c r="T136" s="189"/>
      <c r="U136" s="189"/>
      <c r="V136" s="189"/>
      <c r="W136" s="189"/>
      <c r="X136" s="189"/>
      <c r="Y136" s="201"/>
      <c r="Z136" s="201"/>
      <c r="AA136" s="201"/>
      <c r="AB136" s="162"/>
      <c r="AC136" s="162"/>
      <c r="AD136" s="162"/>
      <c r="AE136" s="162"/>
      <c r="AF136" s="162"/>
      <c r="AG136" s="162"/>
    </row>
    <row r="137" customFormat="false" ht="15.75" hidden="false" customHeight="true" outlineLevel="0" collapsed="false">
      <c r="A137" s="162"/>
      <c r="B137" s="162"/>
      <c r="C137" s="162"/>
      <c r="D137" s="162" t="s">
        <v>1212</v>
      </c>
      <c r="E137" s="162"/>
      <c r="F137" s="162" t="s">
        <v>598</v>
      </c>
      <c r="G137" s="186" t="s">
        <v>1213</v>
      </c>
      <c r="H137" s="187" t="n">
        <v>40796</v>
      </c>
      <c r="I137" s="187"/>
      <c r="J137" s="187"/>
      <c r="K137" s="187"/>
      <c r="L137" s="187"/>
      <c r="M137" s="187"/>
      <c r="N137" s="161" t="s">
        <v>51</v>
      </c>
      <c r="O137" s="187"/>
      <c r="P137" s="189" t="s">
        <v>1069</v>
      </c>
      <c r="Q137" s="189"/>
      <c r="R137" s="189"/>
      <c r="S137" s="189" t="s">
        <v>1444</v>
      </c>
      <c r="T137" s="189" t="s">
        <v>1967</v>
      </c>
      <c r="U137" s="189"/>
      <c r="V137" s="189"/>
      <c r="W137" s="189"/>
      <c r="X137" s="189"/>
      <c r="Y137" s="189"/>
      <c r="Z137" s="189"/>
      <c r="AA137" s="189"/>
      <c r="AB137" s="162" t="s">
        <v>1449</v>
      </c>
      <c r="AC137" s="162"/>
      <c r="AD137" s="162"/>
      <c r="AE137" s="162"/>
      <c r="AF137" s="162"/>
      <c r="AG137" s="162"/>
    </row>
    <row r="138" customFormat="false" ht="15.75" hidden="false" customHeight="true" outlineLevel="0" collapsed="false">
      <c r="A138" s="162" t="s">
        <v>1446</v>
      </c>
      <c r="B138" s="162"/>
      <c r="C138" s="162"/>
      <c r="D138" s="162" t="s">
        <v>1214</v>
      </c>
      <c r="E138" s="162"/>
      <c r="F138" s="162" t="s">
        <v>598</v>
      </c>
      <c r="G138" s="197"/>
      <c r="H138" s="187" t="n">
        <v>40796</v>
      </c>
      <c r="I138" s="187"/>
      <c r="J138" s="187"/>
      <c r="K138" s="187"/>
      <c r="L138" s="187"/>
      <c r="M138" s="187"/>
      <c r="N138" s="161"/>
      <c r="O138" s="187"/>
      <c r="P138" s="189" t="s">
        <v>1069</v>
      </c>
      <c r="Q138" s="189"/>
      <c r="R138" s="189"/>
      <c r="S138" s="189"/>
      <c r="T138" s="189"/>
      <c r="U138" s="189"/>
      <c r="V138" s="189"/>
      <c r="W138" s="189"/>
      <c r="X138" s="189"/>
      <c r="Y138" s="189"/>
      <c r="Z138" s="189"/>
      <c r="AA138" s="189"/>
      <c r="AB138" s="162"/>
      <c r="AC138" s="162"/>
      <c r="AD138" s="162"/>
      <c r="AE138" s="162"/>
      <c r="AF138" s="162"/>
      <c r="AG138" s="162"/>
    </row>
    <row r="139" customFormat="false" ht="15.75" hidden="false" customHeight="true" outlineLevel="0" collapsed="false">
      <c r="A139" s="162" t="s">
        <v>1447</v>
      </c>
      <c r="B139" s="162"/>
      <c r="C139" s="162"/>
      <c r="D139" s="162" t="s">
        <v>604</v>
      </c>
      <c r="E139" s="162"/>
      <c r="F139" s="162" t="s">
        <v>46</v>
      </c>
      <c r="G139" s="186" t="s">
        <v>603</v>
      </c>
      <c r="H139" s="187" t="n">
        <v>41524</v>
      </c>
      <c r="I139" s="187"/>
      <c r="J139" s="187"/>
      <c r="K139" s="187"/>
      <c r="L139" s="187"/>
      <c r="M139" s="187"/>
      <c r="N139" s="161" t="s">
        <v>51</v>
      </c>
      <c r="O139" s="187"/>
      <c r="P139" s="189" t="s">
        <v>1090</v>
      </c>
      <c r="Q139" s="189"/>
      <c r="R139" s="189"/>
      <c r="S139" s="189" t="s">
        <v>1090</v>
      </c>
      <c r="T139" s="189" t="s">
        <v>784</v>
      </c>
      <c r="U139" s="189"/>
      <c r="V139" s="189"/>
      <c r="W139" s="189"/>
      <c r="X139" s="189"/>
      <c r="Y139" s="189"/>
      <c r="Z139" s="189"/>
      <c r="AA139" s="189"/>
      <c r="AB139" s="162" t="s">
        <v>1450</v>
      </c>
      <c r="AC139" s="162"/>
      <c r="AD139" s="162"/>
      <c r="AE139" s="162"/>
      <c r="AF139" s="162"/>
      <c r="AG139" s="162"/>
    </row>
    <row r="140" customFormat="false" ht="15.75" hidden="false" customHeight="true" outlineLevel="0" collapsed="false">
      <c r="A140" s="162" t="s">
        <v>641</v>
      </c>
      <c r="B140" s="162"/>
      <c r="C140" s="162"/>
      <c r="D140" s="162" t="s">
        <v>609</v>
      </c>
      <c r="E140" s="162"/>
      <c r="F140" s="162" t="s">
        <v>561</v>
      </c>
      <c r="G140" s="186" t="s">
        <v>609</v>
      </c>
      <c r="H140" s="187" t="n">
        <v>41614</v>
      </c>
      <c r="I140" s="187"/>
      <c r="J140" s="187"/>
      <c r="K140" s="187"/>
      <c r="L140" s="187"/>
      <c r="M140" s="187"/>
      <c r="N140" s="161" t="s">
        <v>566</v>
      </c>
      <c r="O140" s="187"/>
      <c r="P140" s="189" t="s">
        <v>1104</v>
      </c>
      <c r="Q140" s="189"/>
      <c r="R140" s="189"/>
      <c r="S140" s="189" t="s">
        <v>1104</v>
      </c>
      <c r="T140" s="189" t="s">
        <v>1451</v>
      </c>
      <c r="U140" s="189"/>
      <c r="V140" s="189"/>
      <c r="W140" s="189"/>
      <c r="X140" s="189"/>
      <c r="Y140" s="201"/>
      <c r="Z140" s="201"/>
      <c r="AA140" s="201"/>
      <c r="AB140" s="162" t="s">
        <v>1452</v>
      </c>
      <c r="AC140" s="162"/>
      <c r="AD140" s="162"/>
      <c r="AE140" s="162"/>
      <c r="AF140" s="162"/>
      <c r="AG140" s="162"/>
    </row>
    <row r="141" customFormat="false" ht="15.75" hidden="false" customHeight="true" outlineLevel="0" collapsed="false">
      <c r="A141" s="162" t="s">
        <v>652</v>
      </c>
      <c r="B141" s="162"/>
      <c r="C141" s="162"/>
      <c r="D141" s="162" t="s">
        <v>612</v>
      </c>
      <c r="E141" s="162" t="s">
        <v>609</v>
      </c>
      <c r="F141" s="162" t="s">
        <v>612</v>
      </c>
      <c r="G141" s="186" t="s">
        <v>612</v>
      </c>
      <c r="H141" s="187" t="n">
        <v>41614</v>
      </c>
      <c r="I141" s="187"/>
      <c r="J141" s="187"/>
      <c r="K141" s="187"/>
      <c r="L141" s="187"/>
      <c r="M141" s="187"/>
      <c r="N141" s="161" t="s">
        <v>566</v>
      </c>
      <c r="O141" s="187"/>
      <c r="P141" s="189" t="s">
        <v>933</v>
      </c>
      <c r="Q141" s="189"/>
      <c r="R141" s="189"/>
      <c r="S141" s="189" t="s">
        <v>933</v>
      </c>
      <c r="T141" s="189" t="s">
        <v>1968</v>
      </c>
      <c r="U141" s="189"/>
      <c r="V141" s="189"/>
      <c r="W141" s="189"/>
      <c r="X141" s="189"/>
      <c r="Y141" s="189"/>
      <c r="Z141" s="189"/>
      <c r="AA141" s="189"/>
      <c r="AB141" s="162"/>
      <c r="AC141" s="162"/>
      <c r="AD141" s="162"/>
      <c r="AE141" s="162"/>
      <c r="AF141" s="162"/>
      <c r="AG141" s="162"/>
    </row>
    <row r="142" customFormat="false" ht="15.75" hidden="false" customHeight="true" outlineLevel="0" collapsed="false">
      <c r="A142" s="162" t="s">
        <v>648</v>
      </c>
      <c r="B142" s="162"/>
      <c r="C142" s="162"/>
      <c r="D142" s="162" t="s">
        <v>621</v>
      </c>
      <c r="E142" s="162"/>
      <c r="F142" s="162" t="s">
        <v>677</v>
      </c>
      <c r="G142" s="201" t="s">
        <v>1216</v>
      </c>
      <c r="H142" s="187" t="n">
        <v>41935</v>
      </c>
      <c r="I142" s="187"/>
      <c r="J142" s="187"/>
      <c r="K142" s="187"/>
      <c r="L142" s="187"/>
      <c r="M142" s="187"/>
      <c r="N142" s="161" t="s">
        <v>566</v>
      </c>
      <c r="O142" s="187"/>
      <c r="P142" s="189" t="s">
        <v>1093</v>
      </c>
      <c r="Q142" s="189"/>
      <c r="R142" s="189"/>
      <c r="S142" s="189" t="s">
        <v>1093</v>
      </c>
      <c r="T142" s="189" t="s">
        <v>784</v>
      </c>
      <c r="U142" s="189"/>
      <c r="V142" s="189"/>
      <c r="W142" s="189"/>
      <c r="X142" s="189"/>
      <c r="Y142" s="189"/>
      <c r="Z142" s="189"/>
      <c r="AA142" s="189"/>
      <c r="AB142" s="162" t="s">
        <v>1454</v>
      </c>
      <c r="AC142" s="162"/>
      <c r="AD142" s="162"/>
      <c r="AE142" s="162"/>
      <c r="AF142" s="162"/>
      <c r="AG142" s="162"/>
    </row>
    <row r="143" customFormat="false" ht="15.75" hidden="false" customHeight="true" outlineLevel="0" collapsed="false">
      <c r="A143" s="162" t="s">
        <v>655</v>
      </c>
      <c r="B143" s="162"/>
      <c r="C143" s="162"/>
      <c r="D143" s="162" t="s">
        <v>1217</v>
      </c>
      <c r="E143" s="162" t="s">
        <v>621</v>
      </c>
      <c r="F143" s="162" t="s">
        <v>1969</v>
      </c>
      <c r="G143" s="201"/>
      <c r="H143" s="187" t="n">
        <v>41935</v>
      </c>
      <c r="I143" s="187"/>
      <c r="J143" s="187"/>
      <c r="K143" s="187"/>
      <c r="L143" s="187"/>
      <c r="M143" s="187"/>
      <c r="N143" s="161"/>
      <c r="O143" s="187"/>
      <c r="P143" s="189"/>
      <c r="Q143" s="189"/>
      <c r="R143" s="189"/>
      <c r="S143" s="189"/>
      <c r="T143" s="189"/>
      <c r="U143" s="189"/>
      <c r="V143" s="189"/>
      <c r="W143" s="189"/>
      <c r="X143" s="189"/>
      <c r="Y143" s="189"/>
      <c r="Z143" s="189"/>
      <c r="AA143" s="189"/>
      <c r="AB143" s="162"/>
      <c r="AC143" s="162"/>
      <c r="AD143" s="162"/>
      <c r="AE143" s="162"/>
      <c r="AF143" s="162"/>
      <c r="AG143" s="162"/>
    </row>
    <row r="144" customFormat="false" ht="15.75" hidden="false" customHeight="true" outlineLevel="0" collapsed="false">
      <c r="A144" s="162"/>
      <c r="B144" s="162"/>
      <c r="C144" s="162"/>
      <c r="D144" s="162" t="s">
        <v>1219</v>
      </c>
      <c r="E144" s="162"/>
      <c r="F144" s="162"/>
      <c r="G144" s="201"/>
      <c r="H144" s="187" t="n">
        <v>43208</v>
      </c>
      <c r="I144" s="187"/>
      <c r="J144" s="187"/>
      <c r="K144" s="187"/>
      <c r="L144" s="187"/>
      <c r="M144" s="187"/>
      <c r="N144" s="161" t="s">
        <v>51</v>
      </c>
      <c r="O144" s="187"/>
      <c r="P144" s="189"/>
      <c r="Q144" s="189"/>
      <c r="R144" s="189"/>
      <c r="S144" s="189"/>
      <c r="T144" s="189"/>
      <c r="U144" s="189"/>
      <c r="V144" s="189"/>
      <c r="W144" s="189"/>
      <c r="X144" s="189"/>
      <c r="Y144" s="189"/>
      <c r="Z144" s="189"/>
      <c r="AA144" s="189"/>
      <c r="AB144" s="162"/>
      <c r="AC144" s="162"/>
      <c r="AD144" s="162"/>
      <c r="AE144" s="162"/>
      <c r="AF144" s="162"/>
      <c r="AG144" s="162"/>
    </row>
    <row r="145" customFormat="false" ht="15.75" hidden="false" customHeight="true" outlineLevel="0" collapsed="false">
      <c r="A145" s="162" t="s">
        <v>1455</v>
      </c>
      <c r="B145" s="162"/>
      <c r="C145" s="162"/>
      <c r="D145" s="162" t="s">
        <v>639</v>
      </c>
      <c r="E145" s="162"/>
      <c r="F145" s="162" t="s">
        <v>639</v>
      </c>
      <c r="G145" s="201" t="s">
        <v>639</v>
      </c>
      <c r="H145" s="187" t="n">
        <v>43240</v>
      </c>
      <c r="I145" s="187"/>
      <c r="J145" s="187"/>
      <c r="K145" s="187"/>
      <c r="L145" s="187"/>
      <c r="M145" s="187"/>
      <c r="N145" s="161" t="s">
        <v>566</v>
      </c>
      <c r="O145" s="187"/>
      <c r="P145" s="189" t="s">
        <v>1090</v>
      </c>
      <c r="Q145" s="189"/>
      <c r="R145" s="189"/>
      <c r="S145" s="189" t="s">
        <v>1090</v>
      </c>
      <c r="T145" s="189" t="s">
        <v>1970</v>
      </c>
      <c r="U145" s="189"/>
      <c r="V145" s="189"/>
      <c r="W145" s="189"/>
      <c r="X145" s="189"/>
      <c r="Y145" s="189"/>
      <c r="Z145" s="189"/>
      <c r="AA145" s="189"/>
      <c r="AB145" s="162" t="s">
        <v>1458</v>
      </c>
      <c r="AC145" s="162"/>
      <c r="AD145" s="162"/>
      <c r="AE145" s="162"/>
      <c r="AF145" s="162"/>
      <c r="AG145" s="162"/>
    </row>
    <row r="146" customFormat="false" ht="15.75" hidden="false" customHeight="true" outlineLevel="0" collapsed="false">
      <c r="A146" s="162" t="s">
        <v>1456</v>
      </c>
      <c r="B146" s="162"/>
      <c r="C146" s="162"/>
      <c r="D146" s="162" t="s">
        <v>1223</v>
      </c>
      <c r="E146" s="162" t="s">
        <v>639</v>
      </c>
      <c r="F146" s="162" t="s">
        <v>1971</v>
      </c>
      <c r="G146" s="201"/>
      <c r="H146" s="187" t="n">
        <v>43240</v>
      </c>
      <c r="I146" s="187"/>
      <c r="J146" s="187"/>
      <c r="K146" s="187"/>
      <c r="L146" s="187"/>
      <c r="M146" s="187"/>
      <c r="N146" s="161"/>
      <c r="O146" s="187"/>
      <c r="P146" s="189"/>
      <c r="Q146" s="189"/>
      <c r="R146" s="189"/>
      <c r="S146" s="189"/>
      <c r="T146" s="189"/>
      <c r="U146" s="189"/>
      <c r="V146" s="189"/>
      <c r="W146" s="189"/>
      <c r="X146" s="189"/>
      <c r="Y146" s="189"/>
      <c r="Z146" s="189"/>
      <c r="AA146" s="189"/>
      <c r="AB146" s="162"/>
      <c r="AC146" s="162"/>
      <c r="AD146" s="162"/>
      <c r="AE146" s="162"/>
      <c r="AF146" s="162"/>
      <c r="AG146" s="162"/>
    </row>
    <row r="147" customFormat="false" ht="15.75" hidden="false" customHeight="true" outlineLevel="0" collapsed="false">
      <c r="A147" s="162"/>
      <c r="B147" s="162"/>
      <c r="C147" s="162"/>
      <c r="D147" s="162" t="s">
        <v>1224</v>
      </c>
      <c r="E147" s="162" t="s">
        <v>639</v>
      </c>
      <c r="F147" s="162" t="s">
        <v>1971</v>
      </c>
      <c r="G147" s="201"/>
      <c r="H147" s="187" t="n">
        <v>43240</v>
      </c>
      <c r="I147" s="187"/>
      <c r="J147" s="187"/>
      <c r="K147" s="187"/>
      <c r="L147" s="187"/>
      <c r="M147" s="187"/>
      <c r="N147" s="161"/>
      <c r="O147" s="187"/>
      <c r="P147" s="189"/>
      <c r="Q147" s="189"/>
      <c r="R147" s="189"/>
      <c r="S147" s="189"/>
      <c r="T147" s="189"/>
      <c r="U147" s="189"/>
      <c r="V147" s="189"/>
      <c r="W147" s="189"/>
      <c r="X147" s="189"/>
      <c r="Y147" s="189"/>
      <c r="Z147" s="189"/>
      <c r="AA147" s="189"/>
      <c r="AB147" s="162"/>
      <c r="AC147" s="162"/>
      <c r="AD147" s="162"/>
      <c r="AE147" s="162"/>
      <c r="AF147" s="162"/>
      <c r="AG147" s="162"/>
    </row>
    <row r="148" customFormat="false" ht="15.75" hidden="false" customHeight="true" outlineLevel="0" collapsed="false">
      <c r="A148" s="162"/>
      <c r="B148" s="162"/>
      <c r="C148" s="162"/>
      <c r="D148" s="162" t="s">
        <v>654</v>
      </c>
      <c r="E148" s="162"/>
      <c r="F148" s="162" t="s">
        <v>561</v>
      </c>
      <c r="G148" s="186" t="s">
        <v>1225</v>
      </c>
      <c r="H148" s="187" t="n">
        <v>43441</v>
      </c>
      <c r="I148" s="187"/>
      <c r="J148" s="187"/>
      <c r="K148" s="187"/>
      <c r="L148" s="187"/>
      <c r="M148" s="187"/>
      <c r="N148" s="161" t="s">
        <v>566</v>
      </c>
      <c r="O148" s="187"/>
      <c r="P148" s="189" t="s">
        <v>1226</v>
      </c>
      <c r="Q148" s="189"/>
      <c r="R148" s="189"/>
      <c r="S148" s="189" t="s">
        <v>1226</v>
      </c>
      <c r="T148" s="189" t="s">
        <v>1972</v>
      </c>
      <c r="U148" s="189"/>
      <c r="V148" s="189"/>
      <c r="W148" s="189"/>
      <c r="X148" s="189"/>
      <c r="Y148" s="189"/>
      <c r="Z148" s="189"/>
      <c r="AA148" s="189"/>
      <c r="AB148" s="162" t="s">
        <v>1460</v>
      </c>
      <c r="AC148" s="162"/>
      <c r="AD148" s="162"/>
      <c r="AE148" s="162"/>
      <c r="AF148" s="162"/>
      <c r="AG148" s="162"/>
    </row>
    <row r="149" customFormat="false" ht="15.75" hidden="false" customHeight="true" outlineLevel="0" collapsed="false">
      <c r="A149" s="162"/>
      <c r="B149" s="162"/>
      <c r="C149" s="162"/>
      <c r="D149" s="162" t="s">
        <v>1227</v>
      </c>
      <c r="E149" s="162" t="s">
        <v>654</v>
      </c>
      <c r="F149" s="162" t="s">
        <v>612</v>
      </c>
      <c r="G149" s="197"/>
      <c r="H149" s="187" t="n">
        <v>43441</v>
      </c>
      <c r="I149" s="187"/>
      <c r="J149" s="187"/>
      <c r="K149" s="187"/>
      <c r="L149" s="187"/>
      <c r="M149" s="187"/>
      <c r="N149" s="161"/>
      <c r="O149" s="187"/>
      <c r="P149" s="189"/>
      <c r="Q149" s="189"/>
      <c r="R149" s="189"/>
      <c r="S149" s="189"/>
      <c r="T149" s="189"/>
      <c r="U149" s="189"/>
      <c r="V149" s="189"/>
      <c r="W149" s="189"/>
      <c r="X149" s="189"/>
      <c r="Y149" s="189"/>
      <c r="Z149" s="189"/>
      <c r="AA149" s="189"/>
      <c r="AB149" s="162"/>
      <c r="AC149" s="162"/>
      <c r="AD149" s="162"/>
      <c r="AE149" s="162"/>
      <c r="AF149" s="162"/>
      <c r="AG149" s="162"/>
    </row>
    <row r="150" customFormat="false" ht="15.75" hidden="false" customHeight="true" outlineLevel="0" collapsed="false">
      <c r="A150" s="162"/>
      <c r="B150" s="162"/>
      <c r="C150" s="162"/>
      <c r="D150" s="162" t="s">
        <v>662</v>
      </c>
      <c r="E150" s="162"/>
      <c r="F150" s="162" t="s">
        <v>662</v>
      </c>
      <c r="G150" s="186" t="s">
        <v>662</v>
      </c>
      <c r="H150" s="187" t="n">
        <v>43518</v>
      </c>
      <c r="I150" s="187"/>
      <c r="J150" s="187"/>
      <c r="K150" s="187"/>
      <c r="L150" s="187"/>
      <c r="M150" s="187"/>
      <c r="N150" s="161" t="s">
        <v>666</v>
      </c>
      <c r="O150" s="187"/>
      <c r="P150" s="189" t="s">
        <v>1104</v>
      </c>
      <c r="Q150" s="189"/>
      <c r="R150" s="189"/>
      <c r="S150" s="189" t="s">
        <v>1104</v>
      </c>
      <c r="T150" s="189" t="s">
        <v>1461</v>
      </c>
      <c r="U150" s="189"/>
      <c r="V150" s="189"/>
      <c r="W150" s="189"/>
      <c r="X150" s="189"/>
      <c r="Y150" s="189"/>
      <c r="Z150" s="189"/>
      <c r="AA150" s="189"/>
      <c r="AB150" s="162" t="s">
        <v>1462</v>
      </c>
      <c r="AC150" s="162"/>
      <c r="AD150" s="162"/>
      <c r="AE150" s="162"/>
      <c r="AF150" s="162"/>
      <c r="AG150" s="162"/>
    </row>
    <row r="151" customFormat="false" ht="15.75" hidden="false" customHeight="true" outlineLevel="0" collapsed="false">
      <c r="A151" s="162"/>
      <c r="B151" s="162"/>
      <c r="C151" s="162"/>
      <c r="D151" s="162" t="s">
        <v>1228</v>
      </c>
      <c r="E151" s="162"/>
      <c r="F151" s="162" t="s">
        <v>571</v>
      </c>
      <c r="G151" s="162"/>
      <c r="H151" s="161" t="n">
        <v>43668</v>
      </c>
      <c r="I151" s="161"/>
      <c r="J151" s="161"/>
      <c r="K151" s="161"/>
      <c r="L151" s="161"/>
      <c r="M151" s="161"/>
      <c r="N151" s="161" t="s">
        <v>577</v>
      </c>
      <c r="O151" s="161"/>
      <c r="P151" s="162"/>
      <c r="Q151" s="162"/>
      <c r="R151" s="162"/>
      <c r="S151" s="162"/>
      <c r="T151" s="162" t="s">
        <v>1463</v>
      </c>
      <c r="U151" s="162"/>
      <c r="V151" s="162"/>
      <c r="W151" s="162"/>
      <c r="X151" s="162"/>
      <c r="Y151" s="162"/>
      <c r="Z151" s="162"/>
      <c r="AA151" s="162"/>
      <c r="AB151" s="162" t="s">
        <v>1464</v>
      </c>
      <c r="AC151" s="162"/>
      <c r="AD151" s="162"/>
      <c r="AE151" s="162"/>
      <c r="AF151" s="162"/>
      <c r="AG151" s="162"/>
    </row>
    <row r="152" customFormat="false" ht="15.75" hidden="false" customHeight="true" outlineLevel="0" collapsed="false">
      <c r="A152" s="162"/>
      <c r="B152" s="162"/>
      <c r="C152" s="162"/>
      <c r="D152" s="162" t="s">
        <v>1229</v>
      </c>
      <c r="E152" s="162" t="s">
        <v>1228</v>
      </c>
      <c r="F152" s="162" t="s">
        <v>1229</v>
      </c>
      <c r="G152" s="162"/>
      <c r="H152" s="161" t="n">
        <v>43668</v>
      </c>
      <c r="I152" s="161"/>
      <c r="J152" s="161"/>
      <c r="K152" s="161"/>
      <c r="L152" s="161"/>
      <c r="M152" s="161"/>
      <c r="N152" s="161" t="s">
        <v>577</v>
      </c>
      <c r="O152" s="161"/>
      <c r="P152" s="162"/>
      <c r="Q152" s="162"/>
      <c r="R152" s="162"/>
      <c r="S152" s="162"/>
      <c r="T152" s="162" t="s">
        <v>1465</v>
      </c>
      <c r="U152" s="162"/>
      <c r="V152" s="162"/>
      <c r="W152" s="162"/>
      <c r="X152" s="162"/>
      <c r="Y152" s="162"/>
      <c r="Z152" s="162"/>
      <c r="AA152" s="162"/>
      <c r="AB152" s="162"/>
      <c r="AC152" s="162"/>
      <c r="AD152" s="162"/>
      <c r="AE152" s="162"/>
      <c r="AF152" s="162"/>
      <c r="AG152" s="162"/>
    </row>
    <row r="153" customFormat="false" ht="15.75" hidden="false" customHeight="true" outlineLevel="0" collapsed="false">
      <c r="A153" s="162"/>
      <c r="B153" s="162"/>
      <c r="C153" s="162"/>
      <c r="D153" s="162" t="s">
        <v>1230</v>
      </c>
      <c r="E153" s="162" t="s">
        <v>1228</v>
      </c>
      <c r="F153" s="162" t="s">
        <v>1230</v>
      </c>
      <c r="G153" s="162"/>
      <c r="H153" s="161" t="n">
        <v>43668</v>
      </c>
      <c r="I153" s="161"/>
      <c r="J153" s="161"/>
      <c r="K153" s="161"/>
      <c r="L153" s="161"/>
      <c r="M153" s="161"/>
      <c r="N153" s="161" t="s">
        <v>577</v>
      </c>
      <c r="O153" s="161"/>
      <c r="P153" s="162"/>
      <c r="Q153" s="162"/>
      <c r="R153" s="162"/>
      <c r="S153" s="162"/>
      <c r="T153" s="162" t="s">
        <v>1466</v>
      </c>
      <c r="U153" s="162"/>
      <c r="V153" s="162"/>
      <c r="W153" s="162"/>
      <c r="X153" s="162"/>
      <c r="Y153" s="162"/>
      <c r="Z153" s="162"/>
      <c r="AA153" s="162"/>
      <c r="AB153" s="162"/>
      <c r="AC153" s="162"/>
      <c r="AD153" s="162"/>
      <c r="AE153" s="162"/>
      <c r="AF153" s="162"/>
      <c r="AG153" s="162"/>
    </row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dataValidations count="2">
    <dataValidation allowBlank="true" operator="equal" showDropDown="false" showErrorMessage="true" showInputMessage="false" sqref="P2:P76 O77:O111 P112:P153" type="list">
      <formula1>choices!$D$4:$D$9</formula1>
      <formula2>0</formula2>
    </dataValidation>
    <dataValidation allowBlank="true" operator="equal" showDropDown="false" showErrorMessage="true" showInputMessage="false" sqref="T2:T153" type="list">
      <formula1>choices!$B$3:$B$8</formula1>
      <formula2>0</formula2>
    </dataValidation>
  </dataValidations>
  <hyperlinks>
    <hyperlink ref="G2" r:id="rId1" display="Pioneer 0"/>
    <hyperlink ref="G3" r:id="rId2" display="Unnamed Luna"/>
    <hyperlink ref="G4" r:id="rId3" display="Pioneer 1"/>
    <hyperlink ref="G5" r:id="rId4" display="Unnamed Luna"/>
    <hyperlink ref="G6" r:id="rId5" display="Pioneer 2"/>
    <hyperlink ref="G7" r:id="rId6" display="Unnamed Luna"/>
    <hyperlink ref="G8" r:id="rId7" display="Pioneer 3"/>
    <hyperlink ref="G9" r:id="rId8" display="Luna 1"/>
    <hyperlink ref="G10" r:id="rId9" display="Pioneer 4"/>
    <hyperlink ref="G11" r:id="rId10" display="Unnamed Luna"/>
    <hyperlink ref="G12" r:id="rId11" display="Luna 2"/>
    <hyperlink ref="G14" r:id="rId12" display="Luna 3"/>
    <hyperlink ref="T14" r:id="rId13" display="Successful; first pictures of the lunar farside."/>
    <hyperlink ref="G15" r:id="rId14" display="Pioneer P-3"/>
    <hyperlink ref="G16" r:id="rId15" display="Unnamed Luna"/>
    <hyperlink ref="G18" r:id="rId16" display="Pioneer P-30"/>
    <hyperlink ref="G19" r:id="rId17" display="Pioneer P-31"/>
    <hyperlink ref="G22" r:id="rId18" display="Ranger 3"/>
    <hyperlink ref="G23" r:id="rId19" display="Ranger 4"/>
    <hyperlink ref="G24" r:id="rId20" display="Ranger 5"/>
    <hyperlink ref="G25" r:id="rId21" display="Unnamed Luna"/>
    <hyperlink ref="G26" r:id="rId22" display="Unnamed Luna"/>
    <hyperlink ref="G27" r:id="rId23" display="Luna 4"/>
    <hyperlink ref="G28" r:id="rId24" display="Ranger 6"/>
    <hyperlink ref="G29" r:id="rId25" display="Unnamed Luna"/>
    <hyperlink ref="G30" r:id="rId26" display="Unnamed Luna"/>
    <hyperlink ref="G31" r:id="rId27" display="Ranger 7"/>
    <hyperlink ref="T31" r:id="rId28" display="Successful; first U.S. close-up pictures of the Moon"/>
    <hyperlink ref="G32" r:id="rId29" display="Ranger 8"/>
    <hyperlink ref="G33" r:id="rId30" display="Kosmos 60"/>
    <hyperlink ref="G34" r:id="rId31" display="Ranger 9"/>
    <hyperlink ref="G35" r:id="rId32" display="Unnamed Luna"/>
    <hyperlink ref="G36" r:id="rId33" display="Luna 5"/>
    <hyperlink ref="G37" r:id="rId34" display="Luna 6"/>
    <hyperlink ref="G38" r:id="rId35" display="Zond 3"/>
    <hyperlink ref="G39" r:id="rId36" display="Luna 7"/>
    <hyperlink ref="G40" r:id="rId37" display="Luna 8"/>
    <hyperlink ref="G41" r:id="rId38" display="Luna 9"/>
    <hyperlink ref="T41" r:id="rId39" display="Successful; first lunar soft landing and first picture from the lunar surface"/>
    <hyperlink ref="G42" r:id="rId40" display="Kosmos 111"/>
    <hyperlink ref="G43" r:id="rId41" display="Luna 10"/>
    <hyperlink ref="G45" r:id="rId42" display="Surveyor 1"/>
    <hyperlink ref="T45" r:id="rId43" display="Successful; first U.S. Moon landing and first U.S. photo from the lunar surface."/>
    <hyperlink ref="G47" r:id="rId44" display="Lunar Orbiter 1"/>
    <hyperlink ref="G48" r:id="rId45" display="Luna 11"/>
    <hyperlink ref="G49" r:id="rId46" display="Surveyor 2"/>
    <hyperlink ref="G50" r:id="rId47" display="Luna 12"/>
    <hyperlink ref="G51" r:id="rId48" display="Lunar Orbiter 2"/>
    <hyperlink ref="G52" r:id="rId49" display="Luna 13"/>
    <hyperlink ref="G53" r:id="rId50" display="Lunar Orbiter 3"/>
    <hyperlink ref="G54" r:id="rId51" display="Surveyor 3"/>
    <hyperlink ref="T54" r:id="rId52" display="Successful; visited on the Moon by Apollo 12 crew."/>
    <hyperlink ref="G55" r:id="rId53" display="Lunar Orbiter 4"/>
    <hyperlink ref="G56" r:id="rId54" display="Surveyor 4"/>
    <hyperlink ref="G58" r:id="rId55" display="Lunar Orbiter 5"/>
    <hyperlink ref="G59" r:id="rId56" display="Surveyor 5"/>
    <hyperlink ref="G61" r:id="rId57" display="Surveyor 6"/>
    <hyperlink ref="G63" r:id="rId58" display="Surveyor 7"/>
    <hyperlink ref="G66" r:id="rId59" display="Luna 14"/>
    <hyperlink ref="G68" r:id="rId60" display="Zond 5"/>
    <hyperlink ref="G69" r:id="rId61" display="Zond 6"/>
    <hyperlink ref="G70" r:id="rId62" display="Apollo 8"/>
    <hyperlink ref="T70" r:id="rId63" display="Success; first humans to orbit the Moon"/>
    <hyperlink ref="G72" r:id="rId64" display="Unnamed Luna"/>
    <hyperlink ref="G75" r:id="rId65" display="Apollo 10"/>
    <hyperlink ref="G77" r:id="rId66" display="Unnamed Luna"/>
    <hyperlink ref="G79" r:id="rId67" display="Luna 15"/>
    <hyperlink ref="G80" r:id="rId68" display="Apollo 11"/>
    <hyperlink ref="T80" r:id="rId69" display="Successful; first humans to land on the Moon"/>
    <hyperlink ref="G83" r:id="rId70" display="Zond 7"/>
    <hyperlink ref="G84" r:id="rId71" display="Kosmos 300"/>
    <hyperlink ref="G85" r:id="rId72" display="Kosmos 305"/>
    <hyperlink ref="G86" r:id="rId73" display="Apollo 12"/>
    <hyperlink ref="G87" r:id="rId74" display="Unnamed Luna"/>
    <hyperlink ref="G89" r:id="rId75" display="Apollo 13"/>
    <hyperlink ref="G90" r:id="rId76" display="Luna 16"/>
    <hyperlink ref="G91" r:id="rId77" display="Zond 8"/>
    <hyperlink ref="G92" r:id="rId78" display="Luna 17"/>
    <hyperlink ref="G93" r:id="rId79" display="Lunokhod 1"/>
    <hyperlink ref="T93" r:id="rId80" display="Successful; first robotic rover to explore the surface of a world beyond Earth"/>
    <hyperlink ref="G94" r:id="rId81" display="Apollo 14"/>
    <hyperlink ref="G95" r:id="rId82" display="Apollo 15"/>
    <hyperlink ref="G96" r:id="rId83" display="PFS-1"/>
    <hyperlink ref="G97" r:id="rId84" display="Luna 18"/>
    <hyperlink ref="G98" r:id="rId85" display="Luna 19"/>
    <hyperlink ref="G99" r:id="rId86" display="Luna 20"/>
    <hyperlink ref="G100" r:id="rId87" display="Apollo 16"/>
    <hyperlink ref="G101" r:id="rId88" display="PFS-2"/>
    <hyperlink ref="G103" r:id="rId89" display="Apollo 17"/>
    <hyperlink ref="G104" r:id="rId90" display="Luna 21"/>
    <hyperlink ref="G105" r:id="rId91" display="Lunokhod 2"/>
    <hyperlink ref="G107" r:id="rId92" display="Mariner 10"/>
    <hyperlink ref="G108" r:id="rId93" display="Luna 22"/>
    <hyperlink ref="G109" r:id="rId94" display="Luna 23"/>
    <hyperlink ref="G111" r:id="rId95" display="Luna 24"/>
    <hyperlink ref="G113" r:id="rId96" display="Hiten"/>
    <hyperlink ref="G117" r:id="rId97" display="Clementine"/>
    <hyperlink ref="G119" r:id="rId98" display="Lunar Prospector"/>
    <hyperlink ref="G122" r:id="rId99" display="SMART-1"/>
    <hyperlink ref="G125" r:id="rId100" display="SELENE (Kaguya)"/>
    <hyperlink ref="G128" r:id="rId101" display="Chang'e 1"/>
    <hyperlink ref="G129" r:id="rId102" display="Chandrayaan-1"/>
    <hyperlink ref="G131" r:id="rId103" display="Lunar Reconnaissance Orbter (LRO)"/>
    <hyperlink ref="G132" r:id="rId104" display="LCROSS"/>
    <hyperlink ref="G134" r:id="rId105" display="Chang'e 2"/>
    <hyperlink ref="G135" r:id="rId106" display="ARTEMIS"/>
    <hyperlink ref="G137" r:id="rId107" display="Gravity Recovery and Interior Laboratory (GRAIL)"/>
    <hyperlink ref="G139" r:id="rId108" display="Lunar Atmosphere and Dust Environment Explorer (LADEE)"/>
    <hyperlink ref="G140" r:id="rId109" display="Chang'e 3"/>
    <hyperlink ref="G141" r:id="rId110" display="Yutu"/>
    <hyperlink ref="G148" r:id="rId111" display="Chang'e 4 and Yutu 2"/>
    <hyperlink ref="G150" r:id="rId112" display="Bereshe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13"/>
  </tableParts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29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1" ySplit="0" topLeftCell="B1" activePane="topRight" state="frozen"/>
      <selection pane="topLeft" activeCell="A1" activeCellId="0" sqref="A1"/>
      <selection pane="top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6.11"/>
    <col collapsed="false" customWidth="true" hidden="true" outlineLevel="0" max="2" min="2" style="0" width="6.52"/>
    <col collapsed="false" customWidth="true" hidden="true" outlineLevel="0" max="3" min="3" style="0" width="7.8"/>
    <col collapsed="false" customWidth="true" hidden="true" outlineLevel="0" max="4" min="4" style="0" width="21.5"/>
    <col collapsed="false" customWidth="true" hidden="true" outlineLevel="0" max="5" min="5" style="0" width="7.8"/>
    <col collapsed="false" customWidth="true" hidden="true" outlineLevel="0" max="6" min="6" style="0" width="10.59"/>
    <col collapsed="false" customWidth="true" hidden="true" outlineLevel="0" max="7" min="7" style="0" width="5.79"/>
    <col collapsed="false" customWidth="true" hidden="true" outlineLevel="0" max="8" min="8" style="0" width="7.2"/>
    <col collapsed="false" customWidth="true" hidden="false" outlineLevel="0" max="9" min="9" style="0" width="10.59"/>
    <col collapsed="false" customWidth="true" hidden="false" outlineLevel="0" max="10" min="10" style="0" width="20.1"/>
    <col collapsed="false" customWidth="true" hidden="false" outlineLevel="0" max="11" min="11" style="0" width="5.9"/>
    <col collapsed="false" customWidth="true" hidden="false" outlineLevel="0" max="12" min="12" style="0" width="12.5"/>
    <col collapsed="false" customWidth="true" hidden="false" outlineLevel="0" max="13" min="13" style="0" width="12.2"/>
    <col collapsed="false" customWidth="true" hidden="false" outlineLevel="0" max="14" min="14" style="0" width="13.92"/>
    <col collapsed="false" customWidth="true" hidden="false" outlineLevel="0" max="16" min="15" style="0" width="20.9"/>
    <col collapsed="false" customWidth="true" hidden="false" outlineLevel="0" max="17" min="17" style="0" width="8.4"/>
    <col collapsed="false" customWidth="true" hidden="false" outlineLevel="0" max="18" min="18" style="0" width="15.4"/>
    <col collapsed="false" customWidth="true" hidden="false" outlineLevel="0" max="19" min="19" style="0" width="8.2"/>
    <col collapsed="false" customWidth="true" hidden="false" outlineLevel="0" max="1025" min="20" style="0" width="12.6"/>
  </cols>
  <sheetData>
    <row r="1" customFormat="false" ht="15" hidden="false" customHeight="true" outlineLevel="0" collapsed="false">
      <c r="A1" s="241" t="s">
        <v>747</v>
      </c>
      <c r="B1" s="241" t="s">
        <v>1</v>
      </c>
      <c r="C1" s="241" t="s">
        <v>2</v>
      </c>
      <c r="D1" s="241" t="s">
        <v>1973</v>
      </c>
      <c r="E1" s="241" t="s">
        <v>5</v>
      </c>
      <c r="F1" s="241" t="s">
        <v>748</v>
      </c>
      <c r="G1" s="241" t="s">
        <v>751</v>
      </c>
      <c r="H1" s="241" t="s">
        <v>8</v>
      </c>
      <c r="I1" s="241" t="s">
        <v>894</v>
      </c>
      <c r="J1" s="241" t="s">
        <v>752</v>
      </c>
      <c r="K1" s="241" t="s">
        <v>10</v>
      </c>
      <c r="L1" s="241" t="s">
        <v>758</v>
      </c>
      <c r="M1" s="241" t="s">
        <v>759</v>
      </c>
      <c r="N1" s="241" t="s">
        <v>760</v>
      </c>
      <c r="O1" s="241" t="s">
        <v>1044</v>
      </c>
      <c r="P1" s="241" t="s">
        <v>1974</v>
      </c>
      <c r="Q1" s="241" t="s">
        <v>20</v>
      </c>
      <c r="R1" s="241" t="s">
        <v>753</v>
      </c>
      <c r="S1" s="241" t="s">
        <v>756</v>
      </c>
      <c r="T1" s="241" t="s">
        <v>1975</v>
      </c>
      <c r="U1" s="241"/>
      <c r="V1" s="241"/>
      <c r="W1" s="241"/>
      <c r="X1" s="241"/>
      <c r="Y1" s="241"/>
      <c r="Z1" s="241"/>
      <c r="AA1" s="241"/>
      <c r="AB1" s="241"/>
      <c r="AC1" s="241"/>
      <c r="AD1" s="241"/>
      <c r="AE1" s="241"/>
      <c r="AF1" s="241"/>
      <c r="AG1" s="241"/>
      <c r="AH1" s="241"/>
      <c r="AI1" s="241"/>
      <c r="AJ1" s="241"/>
      <c r="AK1" s="241"/>
      <c r="AL1" s="241"/>
      <c r="AM1" s="241"/>
      <c r="AN1" s="241"/>
      <c r="AO1" s="241"/>
      <c r="AP1" s="241"/>
      <c r="AQ1" s="241"/>
      <c r="AR1" s="241"/>
      <c r="AS1" s="241"/>
      <c r="AT1" s="241"/>
      <c r="AU1" s="241"/>
      <c r="AV1" s="241"/>
      <c r="AW1" s="241"/>
    </row>
    <row r="2" customFormat="false" ht="15" hidden="false" customHeight="true" outlineLevel="0" collapsed="false">
      <c r="A2" s="242" t="s">
        <v>738</v>
      </c>
      <c r="B2" s="242" t="s">
        <v>1976</v>
      </c>
      <c r="C2" s="242" t="s">
        <v>693</v>
      </c>
      <c r="D2" s="242" t="s">
        <v>1977</v>
      </c>
      <c r="E2" s="242"/>
      <c r="F2" s="242"/>
      <c r="G2" s="242" t="s">
        <v>1978</v>
      </c>
      <c r="H2" s="242" t="s">
        <v>49</v>
      </c>
      <c r="I2" s="242" t="s">
        <v>1979</v>
      </c>
      <c r="J2" s="242" t="s">
        <v>1980</v>
      </c>
      <c r="K2" s="242" t="s">
        <v>51</v>
      </c>
      <c r="L2" s="242" t="s">
        <v>1068</v>
      </c>
      <c r="M2" s="242" t="s">
        <v>1981</v>
      </c>
      <c r="N2" s="242" t="s">
        <v>46</v>
      </c>
      <c r="O2" s="242" t="s">
        <v>1982</v>
      </c>
      <c r="P2" s="242" t="s">
        <v>1983</v>
      </c>
      <c r="Q2" s="242"/>
      <c r="R2" s="242"/>
      <c r="S2" s="242"/>
      <c r="T2" s="242" t="s">
        <v>1984</v>
      </c>
      <c r="U2" s="242"/>
      <c r="V2" s="242"/>
      <c r="W2" s="242"/>
      <c r="X2" s="242"/>
      <c r="Y2" s="242"/>
      <c r="Z2" s="242"/>
      <c r="AA2" s="242"/>
      <c r="AB2" s="242"/>
      <c r="AC2" s="242"/>
      <c r="AD2" s="242"/>
      <c r="AE2" s="242"/>
      <c r="AF2" s="242"/>
      <c r="AG2" s="242"/>
      <c r="AH2" s="242"/>
      <c r="AI2" s="242"/>
      <c r="AJ2" s="242"/>
      <c r="AK2" s="242"/>
      <c r="AL2" s="242"/>
      <c r="AM2" s="242"/>
      <c r="AN2" s="242"/>
      <c r="AO2" s="242"/>
      <c r="AP2" s="242"/>
      <c r="AQ2" s="242"/>
      <c r="AR2" s="242"/>
      <c r="AS2" s="242"/>
      <c r="AT2" s="242"/>
      <c r="AU2" s="242"/>
      <c r="AV2" s="242"/>
      <c r="AW2" s="242"/>
    </row>
    <row r="3" customFormat="false" ht="15" hidden="false" customHeight="true" outlineLevel="0" collapsed="false">
      <c r="A3" s="242" t="s">
        <v>1985</v>
      </c>
      <c r="B3" s="242" t="s">
        <v>1976</v>
      </c>
      <c r="C3" s="242"/>
      <c r="D3" s="242" t="s">
        <v>1977</v>
      </c>
      <c r="E3" s="242"/>
      <c r="F3" s="242"/>
      <c r="G3" s="242" t="s">
        <v>1978</v>
      </c>
      <c r="H3" s="242" t="s">
        <v>49</v>
      </c>
      <c r="I3" s="242" t="s">
        <v>1979</v>
      </c>
      <c r="J3" s="242" t="s">
        <v>1980</v>
      </c>
      <c r="K3" s="242" t="s">
        <v>51</v>
      </c>
      <c r="L3" s="242" t="s">
        <v>86</v>
      </c>
      <c r="M3" s="242" t="s">
        <v>1981</v>
      </c>
      <c r="N3" s="242" t="s">
        <v>46</v>
      </c>
      <c r="O3" s="242" t="s">
        <v>1986</v>
      </c>
      <c r="P3" s="242" t="s">
        <v>1987</v>
      </c>
      <c r="Q3" s="242"/>
      <c r="R3" s="242"/>
      <c r="S3" s="242"/>
      <c r="T3" s="242" t="s">
        <v>1984</v>
      </c>
      <c r="U3" s="242"/>
      <c r="V3" s="242"/>
      <c r="W3" s="242"/>
      <c r="X3" s="242"/>
      <c r="Y3" s="242"/>
      <c r="Z3" s="242"/>
      <c r="AA3" s="242"/>
      <c r="AB3" s="242"/>
      <c r="AC3" s="242"/>
      <c r="AD3" s="242"/>
      <c r="AE3" s="242"/>
      <c r="AF3" s="242"/>
      <c r="AG3" s="242"/>
      <c r="AH3" s="242"/>
      <c r="AI3" s="242"/>
      <c r="AJ3" s="242"/>
      <c r="AK3" s="242"/>
      <c r="AL3" s="242"/>
      <c r="AM3" s="242"/>
      <c r="AN3" s="242"/>
      <c r="AO3" s="242"/>
      <c r="AP3" s="242"/>
      <c r="AQ3" s="242"/>
      <c r="AR3" s="242"/>
      <c r="AS3" s="242"/>
      <c r="AT3" s="242"/>
      <c r="AU3" s="242"/>
      <c r="AV3" s="242"/>
      <c r="AW3" s="242"/>
    </row>
    <row r="4" customFormat="false" ht="15" hidden="false" customHeight="true" outlineLevel="0" collapsed="false">
      <c r="A4" s="242" t="s">
        <v>1988</v>
      </c>
      <c r="B4" s="242" t="s">
        <v>1976</v>
      </c>
      <c r="C4" s="242"/>
      <c r="D4" s="242" t="s">
        <v>1977</v>
      </c>
      <c r="E4" s="242"/>
      <c r="F4" s="242"/>
      <c r="G4" s="242" t="s">
        <v>1978</v>
      </c>
      <c r="H4" s="242" t="s">
        <v>49</v>
      </c>
      <c r="I4" s="242" t="s">
        <v>1979</v>
      </c>
      <c r="J4" s="242" t="s">
        <v>1980</v>
      </c>
      <c r="K4" s="242" t="s">
        <v>51</v>
      </c>
      <c r="L4" s="242" t="s">
        <v>86</v>
      </c>
      <c r="M4" s="242" t="s">
        <v>1981</v>
      </c>
      <c r="N4" s="242" t="s">
        <v>46</v>
      </c>
      <c r="O4" s="242" t="s">
        <v>1989</v>
      </c>
      <c r="P4" s="242" t="s">
        <v>1990</v>
      </c>
      <c r="Q4" s="242"/>
      <c r="R4" s="242"/>
      <c r="S4" s="242"/>
      <c r="T4" s="242" t="s">
        <v>1984</v>
      </c>
      <c r="U4" s="242"/>
      <c r="V4" s="242"/>
      <c r="W4" s="242"/>
      <c r="X4" s="242"/>
      <c r="Y4" s="242"/>
      <c r="Z4" s="242"/>
      <c r="AA4" s="242"/>
      <c r="AB4" s="242"/>
      <c r="AC4" s="242"/>
      <c r="AD4" s="242"/>
      <c r="AE4" s="242"/>
      <c r="AF4" s="242"/>
      <c r="AG4" s="242"/>
      <c r="AH4" s="242"/>
      <c r="AI4" s="242"/>
      <c r="AJ4" s="242"/>
      <c r="AK4" s="242"/>
      <c r="AL4" s="242"/>
      <c r="AM4" s="242"/>
      <c r="AN4" s="242"/>
      <c r="AO4" s="242"/>
      <c r="AP4" s="242"/>
      <c r="AQ4" s="242"/>
      <c r="AR4" s="242"/>
      <c r="AS4" s="242"/>
      <c r="AT4" s="242"/>
      <c r="AU4" s="242"/>
      <c r="AV4" s="242"/>
      <c r="AW4" s="242"/>
    </row>
    <row r="5" customFormat="false" ht="15" hidden="false" customHeight="true" outlineLevel="0" collapsed="false">
      <c r="A5" s="243" t="s">
        <v>718</v>
      </c>
      <c r="B5" s="242" t="s">
        <v>1976</v>
      </c>
      <c r="C5" s="242"/>
      <c r="D5" s="242" t="s">
        <v>1977</v>
      </c>
      <c r="E5" s="242"/>
      <c r="F5" s="242"/>
      <c r="G5" s="242" t="s">
        <v>1978</v>
      </c>
      <c r="H5" s="242" t="s">
        <v>49</v>
      </c>
      <c r="I5" s="242" t="s">
        <v>1991</v>
      </c>
      <c r="J5" s="242" t="s">
        <v>1992</v>
      </c>
      <c r="K5" s="242" t="s">
        <v>51</v>
      </c>
      <c r="L5" s="242" t="s">
        <v>1089</v>
      </c>
      <c r="M5" s="242" t="s">
        <v>1981</v>
      </c>
      <c r="N5" s="242" t="s">
        <v>46</v>
      </c>
      <c r="O5" s="242"/>
      <c r="P5" s="242"/>
      <c r="Q5" s="242"/>
      <c r="R5" s="242" t="s">
        <v>777</v>
      </c>
      <c r="S5" s="242"/>
      <c r="T5" s="242" t="s">
        <v>1984</v>
      </c>
      <c r="U5" s="242"/>
      <c r="V5" s="242"/>
      <c r="W5" s="242"/>
      <c r="X5" s="242"/>
      <c r="Y5" s="242"/>
      <c r="Z5" s="242"/>
      <c r="AA5" s="242"/>
      <c r="AB5" s="242"/>
      <c r="AC5" s="242"/>
      <c r="AD5" s="242"/>
      <c r="AE5" s="242"/>
      <c r="AF5" s="242"/>
      <c r="AG5" s="242"/>
      <c r="AH5" s="242"/>
      <c r="AI5" s="242"/>
      <c r="AJ5" s="242"/>
      <c r="AK5" s="242"/>
      <c r="AL5" s="242"/>
      <c r="AM5" s="242"/>
      <c r="AN5" s="242"/>
      <c r="AO5" s="242"/>
      <c r="AP5" s="242"/>
      <c r="AQ5" s="242"/>
      <c r="AR5" s="242"/>
      <c r="AS5" s="242"/>
      <c r="AT5" s="242"/>
      <c r="AU5" s="242"/>
      <c r="AV5" s="242"/>
      <c r="AW5" s="242"/>
    </row>
    <row r="6" customFormat="false" ht="15" hidden="false" customHeight="true" outlineLevel="0" collapsed="false">
      <c r="A6" s="243" t="s">
        <v>1993</v>
      </c>
      <c r="B6" s="242" t="s">
        <v>1976</v>
      </c>
      <c r="C6" s="242"/>
      <c r="D6" s="242" t="s">
        <v>1977</v>
      </c>
      <c r="E6" s="242"/>
      <c r="F6" s="242"/>
      <c r="G6" s="242" t="s">
        <v>1978</v>
      </c>
      <c r="H6" s="242" t="s">
        <v>49</v>
      </c>
      <c r="I6" s="242" t="s">
        <v>1994</v>
      </c>
      <c r="J6" s="242" t="s">
        <v>1992</v>
      </c>
      <c r="K6" s="242" t="s">
        <v>51</v>
      </c>
      <c r="L6" s="242" t="s">
        <v>1068</v>
      </c>
      <c r="M6" s="242" t="s">
        <v>1981</v>
      </c>
      <c r="N6" s="242" t="s">
        <v>46</v>
      </c>
      <c r="O6" s="242" t="s">
        <v>1995</v>
      </c>
      <c r="P6" s="242" t="s">
        <v>1996</v>
      </c>
      <c r="Q6" s="242"/>
      <c r="R6" s="242" t="s">
        <v>777</v>
      </c>
      <c r="S6" s="242"/>
      <c r="T6" s="242" t="s">
        <v>1997</v>
      </c>
      <c r="U6" s="242"/>
      <c r="V6" s="242"/>
      <c r="W6" s="242"/>
      <c r="X6" s="242"/>
      <c r="Y6" s="242"/>
      <c r="Z6" s="242"/>
      <c r="AA6" s="242"/>
      <c r="AB6" s="242"/>
      <c r="AC6" s="242"/>
      <c r="AD6" s="242"/>
      <c r="AE6" s="242"/>
      <c r="AF6" s="242"/>
      <c r="AG6" s="242"/>
      <c r="AH6" s="242"/>
      <c r="AI6" s="242"/>
      <c r="AJ6" s="242"/>
      <c r="AK6" s="242"/>
      <c r="AL6" s="242"/>
      <c r="AM6" s="242"/>
      <c r="AN6" s="242"/>
      <c r="AO6" s="242"/>
      <c r="AP6" s="242"/>
      <c r="AQ6" s="242"/>
      <c r="AR6" s="242"/>
      <c r="AS6" s="242"/>
      <c r="AT6" s="242"/>
      <c r="AU6" s="242"/>
      <c r="AV6" s="242"/>
      <c r="AW6" s="242"/>
    </row>
    <row r="7" customFormat="false" ht="42" hidden="false" customHeight="false" outlineLevel="0" collapsed="false">
      <c r="A7" s="243" t="s">
        <v>1998</v>
      </c>
      <c r="B7" s="242" t="s">
        <v>1976</v>
      </c>
      <c r="C7" s="242"/>
      <c r="D7" s="242" t="s">
        <v>1977</v>
      </c>
      <c r="E7" s="242"/>
      <c r="F7" s="242"/>
      <c r="G7" s="242" t="s">
        <v>1978</v>
      </c>
      <c r="H7" s="242" t="s">
        <v>49</v>
      </c>
      <c r="I7" s="242" t="s">
        <v>230</v>
      </c>
      <c r="J7" s="242" t="s">
        <v>1999</v>
      </c>
      <c r="K7" s="242" t="s">
        <v>51</v>
      </c>
      <c r="L7" s="242" t="s">
        <v>86</v>
      </c>
      <c r="M7" s="242" t="s">
        <v>1981</v>
      </c>
      <c r="N7" s="242" t="s">
        <v>46</v>
      </c>
      <c r="O7" s="242" t="s">
        <v>2000</v>
      </c>
      <c r="P7" s="242" t="s">
        <v>2001</v>
      </c>
      <c r="Q7" s="242"/>
      <c r="R7" s="162" t="s">
        <v>797</v>
      </c>
      <c r="S7" s="242"/>
      <c r="T7" s="242" t="s">
        <v>1984</v>
      </c>
      <c r="U7" s="242"/>
      <c r="V7" s="242"/>
      <c r="W7" s="242"/>
      <c r="X7" s="242"/>
      <c r="Y7" s="242"/>
      <c r="Z7" s="242"/>
      <c r="AA7" s="242"/>
      <c r="AB7" s="242"/>
      <c r="AC7" s="242"/>
      <c r="AD7" s="242"/>
      <c r="AE7" s="242"/>
      <c r="AF7" s="242"/>
      <c r="AG7" s="242"/>
      <c r="AH7" s="242"/>
      <c r="AI7" s="242"/>
      <c r="AJ7" s="242"/>
      <c r="AK7" s="242"/>
      <c r="AL7" s="242"/>
      <c r="AM7" s="242"/>
      <c r="AN7" s="242"/>
      <c r="AO7" s="242"/>
      <c r="AP7" s="242"/>
      <c r="AQ7" s="242"/>
      <c r="AR7" s="242"/>
      <c r="AS7" s="242"/>
      <c r="AT7" s="242"/>
      <c r="AU7" s="242"/>
      <c r="AV7" s="242"/>
      <c r="AW7" s="242"/>
    </row>
    <row r="8" customFormat="false" ht="15" hidden="false" customHeight="true" outlineLevel="0" collapsed="false">
      <c r="A8" s="243" t="s">
        <v>2002</v>
      </c>
      <c r="B8" s="242" t="s">
        <v>1976</v>
      </c>
      <c r="C8" s="243"/>
      <c r="D8" s="243" t="s">
        <v>1977</v>
      </c>
      <c r="E8" s="243"/>
      <c r="F8" s="243"/>
      <c r="G8" s="242" t="s">
        <v>1978</v>
      </c>
      <c r="H8" s="242" t="s">
        <v>49</v>
      </c>
      <c r="I8" s="243" t="s">
        <v>2003</v>
      </c>
      <c r="J8" s="243" t="s">
        <v>1999</v>
      </c>
      <c r="K8" s="242" t="s">
        <v>51</v>
      </c>
      <c r="L8" s="242" t="s">
        <v>1068</v>
      </c>
      <c r="M8" s="242" t="s">
        <v>1981</v>
      </c>
      <c r="N8" s="242" t="s">
        <v>46</v>
      </c>
      <c r="O8" s="242" t="s">
        <v>2004</v>
      </c>
      <c r="P8" s="242"/>
      <c r="Q8" s="242"/>
      <c r="R8" s="242"/>
      <c r="S8" s="242"/>
      <c r="T8" s="242" t="s">
        <v>1984</v>
      </c>
      <c r="U8" s="242"/>
      <c r="V8" s="242"/>
      <c r="W8" s="242"/>
      <c r="X8" s="242"/>
      <c r="Y8" s="242"/>
      <c r="Z8" s="242"/>
      <c r="AA8" s="242"/>
      <c r="AB8" s="242"/>
      <c r="AC8" s="242"/>
      <c r="AD8" s="242"/>
      <c r="AE8" s="242"/>
      <c r="AF8" s="242"/>
      <c r="AG8" s="242"/>
      <c r="AH8" s="242"/>
      <c r="AI8" s="242"/>
      <c r="AJ8" s="242"/>
      <c r="AK8" s="242"/>
      <c r="AL8" s="242"/>
      <c r="AM8" s="242"/>
      <c r="AN8" s="242"/>
      <c r="AO8" s="242"/>
      <c r="AP8" s="242"/>
      <c r="AQ8" s="242"/>
      <c r="AR8" s="242"/>
      <c r="AS8" s="242"/>
      <c r="AT8" s="242"/>
      <c r="AU8" s="242"/>
      <c r="AV8" s="242"/>
      <c r="AW8" s="242"/>
    </row>
    <row r="9" customFormat="false" ht="15" hidden="false" customHeight="true" outlineLevel="0" collapsed="false">
      <c r="A9" s="243" t="s">
        <v>2005</v>
      </c>
      <c r="B9" s="242" t="s">
        <v>1976</v>
      </c>
      <c r="C9" s="243"/>
      <c r="D9" s="243" t="s">
        <v>1977</v>
      </c>
      <c r="E9" s="243"/>
      <c r="F9" s="243"/>
      <c r="G9" s="242" t="s">
        <v>1978</v>
      </c>
      <c r="H9" s="242" t="s">
        <v>49</v>
      </c>
      <c r="I9" s="243" t="s">
        <v>2006</v>
      </c>
      <c r="J9" s="243" t="s">
        <v>2006</v>
      </c>
      <c r="K9" s="242" t="s">
        <v>497</v>
      </c>
      <c r="L9" s="242" t="s">
        <v>1068</v>
      </c>
      <c r="M9" s="242" t="s">
        <v>1981</v>
      </c>
      <c r="N9" s="242" t="s">
        <v>46</v>
      </c>
      <c r="O9" s="242"/>
      <c r="P9" s="242"/>
      <c r="Q9" s="242"/>
      <c r="R9" s="242"/>
      <c r="S9" s="242"/>
      <c r="T9" s="242" t="s">
        <v>2007</v>
      </c>
      <c r="U9" s="242"/>
      <c r="V9" s="242"/>
      <c r="W9" s="242"/>
      <c r="X9" s="242"/>
      <c r="Y9" s="242"/>
      <c r="Z9" s="242"/>
      <c r="AA9" s="242"/>
      <c r="AB9" s="242"/>
      <c r="AC9" s="242"/>
      <c r="AD9" s="242"/>
      <c r="AE9" s="242"/>
      <c r="AF9" s="242"/>
      <c r="AG9" s="242"/>
      <c r="AH9" s="242"/>
      <c r="AI9" s="242"/>
      <c r="AJ9" s="242"/>
      <c r="AK9" s="242"/>
      <c r="AL9" s="242"/>
      <c r="AM9" s="242"/>
      <c r="AN9" s="242"/>
      <c r="AO9" s="242"/>
      <c r="AP9" s="242"/>
      <c r="AQ9" s="242"/>
      <c r="AR9" s="242"/>
      <c r="AS9" s="242"/>
      <c r="AT9" s="242"/>
      <c r="AU9" s="242"/>
      <c r="AV9" s="242"/>
      <c r="AW9" s="242"/>
    </row>
    <row r="10" customFormat="false" ht="15" hidden="false" customHeight="true" outlineLevel="0" collapsed="false">
      <c r="A10" s="243" t="s">
        <v>2008</v>
      </c>
      <c r="B10" s="242" t="s">
        <v>1976</v>
      </c>
      <c r="C10" s="242"/>
      <c r="D10" s="242" t="s">
        <v>1977</v>
      </c>
      <c r="E10" s="242"/>
      <c r="F10" s="242"/>
      <c r="G10" s="242" t="s">
        <v>1978</v>
      </c>
      <c r="H10" s="242" t="s">
        <v>49</v>
      </c>
      <c r="I10" s="243" t="s">
        <v>2006</v>
      </c>
      <c r="J10" s="243" t="s">
        <v>2006</v>
      </c>
      <c r="K10" s="242" t="s">
        <v>497</v>
      </c>
      <c r="L10" s="242" t="s">
        <v>1100</v>
      </c>
      <c r="M10" s="242" t="s">
        <v>1981</v>
      </c>
      <c r="N10" s="242" t="s">
        <v>46</v>
      </c>
      <c r="O10" s="242"/>
      <c r="P10" s="242"/>
      <c r="Q10" s="242"/>
      <c r="R10" s="242"/>
      <c r="S10" s="242"/>
      <c r="T10" s="242" t="s">
        <v>2007</v>
      </c>
      <c r="U10" s="242"/>
      <c r="V10" s="242"/>
      <c r="W10" s="242"/>
      <c r="X10" s="242"/>
      <c r="Y10" s="242"/>
      <c r="Z10" s="242"/>
      <c r="AA10" s="242"/>
      <c r="AB10" s="242"/>
      <c r="AC10" s="242"/>
      <c r="AD10" s="242"/>
      <c r="AE10" s="242"/>
      <c r="AF10" s="242"/>
      <c r="AG10" s="242"/>
      <c r="AH10" s="242"/>
      <c r="AI10" s="242"/>
      <c r="AJ10" s="242"/>
      <c r="AK10" s="242"/>
      <c r="AL10" s="242"/>
      <c r="AM10" s="242"/>
      <c r="AN10" s="242"/>
      <c r="AO10" s="242"/>
      <c r="AP10" s="242"/>
      <c r="AQ10" s="242"/>
      <c r="AR10" s="242"/>
      <c r="AS10" s="242"/>
      <c r="AT10" s="242"/>
      <c r="AU10" s="242"/>
      <c r="AV10" s="242"/>
      <c r="AW10" s="242"/>
    </row>
    <row r="11" customFormat="false" ht="15" hidden="false" customHeight="true" outlineLevel="0" collapsed="false">
      <c r="A11" s="243" t="s">
        <v>2009</v>
      </c>
      <c r="B11" s="242" t="s">
        <v>1976</v>
      </c>
      <c r="C11" s="243"/>
      <c r="D11" s="243" t="s">
        <v>1977</v>
      </c>
      <c r="E11" s="243"/>
      <c r="F11" s="243"/>
      <c r="G11" s="242" t="s">
        <v>1978</v>
      </c>
      <c r="H11" s="242" t="s">
        <v>49</v>
      </c>
      <c r="I11" s="243" t="s">
        <v>2010</v>
      </c>
      <c r="J11" s="243" t="s">
        <v>2011</v>
      </c>
      <c r="K11" s="242" t="s">
        <v>2012</v>
      </c>
      <c r="L11" s="242" t="s">
        <v>2013</v>
      </c>
      <c r="M11" s="242" t="s">
        <v>1981</v>
      </c>
      <c r="N11" s="242" t="s">
        <v>46</v>
      </c>
      <c r="O11" s="242" t="s">
        <v>2014</v>
      </c>
      <c r="P11" s="242"/>
      <c r="Q11" s="242"/>
      <c r="R11" s="242"/>
      <c r="S11" s="242"/>
      <c r="T11" s="242" t="s">
        <v>2007</v>
      </c>
      <c r="U11" s="242"/>
      <c r="V11" s="242"/>
      <c r="W11" s="242"/>
      <c r="X11" s="242"/>
      <c r="Y11" s="242"/>
      <c r="Z11" s="242"/>
      <c r="AA11" s="242"/>
      <c r="AB11" s="242"/>
      <c r="AC11" s="242"/>
      <c r="AD11" s="242"/>
      <c r="AE11" s="242"/>
      <c r="AF11" s="242"/>
      <c r="AG11" s="242"/>
      <c r="AH11" s="242"/>
      <c r="AI11" s="242"/>
      <c r="AJ11" s="242"/>
      <c r="AK11" s="242"/>
      <c r="AL11" s="242"/>
      <c r="AM11" s="242"/>
      <c r="AN11" s="242"/>
      <c r="AO11" s="242"/>
      <c r="AP11" s="242"/>
      <c r="AQ11" s="242"/>
      <c r="AR11" s="242"/>
      <c r="AS11" s="242"/>
      <c r="AT11" s="242"/>
      <c r="AU11" s="242"/>
      <c r="AV11" s="242"/>
      <c r="AW11" s="242"/>
    </row>
    <row r="12" customFormat="false" ht="42" hidden="false" customHeight="false" outlineLevel="0" collapsed="false">
      <c r="A12" s="243" t="s">
        <v>2015</v>
      </c>
      <c r="B12" s="242" t="s">
        <v>1976</v>
      </c>
      <c r="C12" s="243"/>
      <c r="D12" s="243" t="s">
        <v>1977</v>
      </c>
      <c r="E12" s="243"/>
      <c r="F12" s="243"/>
      <c r="G12" s="242" t="s">
        <v>1978</v>
      </c>
      <c r="H12" s="242" t="s">
        <v>49</v>
      </c>
      <c r="I12" s="243" t="s">
        <v>2016</v>
      </c>
      <c r="J12" s="162" t="s">
        <v>2017</v>
      </c>
      <c r="K12" s="242" t="s">
        <v>51</v>
      </c>
      <c r="L12" s="242" t="s">
        <v>1068</v>
      </c>
      <c r="M12" s="242" t="s">
        <v>1981</v>
      </c>
      <c r="N12" s="242" t="s">
        <v>46</v>
      </c>
      <c r="P12" s="242"/>
      <c r="Q12" s="242"/>
      <c r="R12" s="242"/>
      <c r="S12" s="242"/>
      <c r="T12" s="242" t="s">
        <v>2018</v>
      </c>
      <c r="U12" s="242"/>
      <c r="V12" s="242"/>
      <c r="W12" s="242"/>
      <c r="X12" s="242"/>
      <c r="Y12" s="242"/>
      <c r="Z12" s="242"/>
      <c r="AA12" s="242"/>
      <c r="AB12" s="242"/>
      <c r="AC12" s="242"/>
      <c r="AD12" s="242"/>
      <c r="AE12" s="242"/>
      <c r="AF12" s="242"/>
      <c r="AG12" s="242"/>
      <c r="AH12" s="242"/>
      <c r="AI12" s="242"/>
      <c r="AJ12" s="242"/>
      <c r="AK12" s="242"/>
      <c r="AL12" s="242"/>
      <c r="AM12" s="242"/>
      <c r="AN12" s="242"/>
      <c r="AO12" s="242"/>
      <c r="AP12" s="242"/>
      <c r="AQ12" s="242"/>
      <c r="AR12" s="242"/>
      <c r="AS12" s="242"/>
      <c r="AT12" s="242"/>
      <c r="AU12" s="242"/>
      <c r="AV12" s="242"/>
      <c r="AW12" s="242"/>
    </row>
    <row r="13" customFormat="false" ht="42" hidden="false" customHeight="false" outlineLevel="0" collapsed="false">
      <c r="A13" s="243" t="s">
        <v>2019</v>
      </c>
      <c r="B13" s="242" t="s">
        <v>1976</v>
      </c>
      <c r="C13" s="243"/>
      <c r="D13" s="243" t="s">
        <v>1977</v>
      </c>
      <c r="E13" s="243"/>
      <c r="F13" s="243"/>
      <c r="G13" s="242" t="s">
        <v>1978</v>
      </c>
      <c r="H13" s="242" t="s">
        <v>49</v>
      </c>
      <c r="I13" s="243" t="s">
        <v>2020</v>
      </c>
      <c r="J13" s="162" t="s">
        <v>2017</v>
      </c>
      <c r="K13" s="242" t="s">
        <v>51</v>
      </c>
      <c r="L13" s="242" t="s">
        <v>86</v>
      </c>
      <c r="M13" s="242" t="s">
        <v>1981</v>
      </c>
      <c r="N13" s="242" t="s">
        <v>46</v>
      </c>
      <c r="O13" s="242" t="s">
        <v>2021</v>
      </c>
      <c r="P13" s="242"/>
      <c r="Q13" s="242"/>
      <c r="R13" s="242"/>
      <c r="S13" s="242"/>
      <c r="T13" s="242" t="s">
        <v>2018</v>
      </c>
      <c r="U13" s="242"/>
      <c r="V13" s="242"/>
      <c r="W13" s="242"/>
      <c r="X13" s="242"/>
      <c r="Y13" s="242"/>
      <c r="Z13" s="242"/>
      <c r="AA13" s="242"/>
      <c r="AB13" s="242"/>
      <c r="AC13" s="242"/>
      <c r="AD13" s="242"/>
      <c r="AE13" s="242"/>
      <c r="AF13" s="242"/>
      <c r="AG13" s="242"/>
      <c r="AH13" s="242"/>
      <c r="AI13" s="242"/>
      <c r="AJ13" s="242"/>
      <c r="AK13" s="242"/>
      <c r="AL13" s="242"/>
      <c r="AM13" s="242"/>
      <c r="AN13" s="242"/>
      <c r="AO13" s="242"/>
      <c r="AP13" s="242"/>
      <c r="AQ13" s="242"/>
      <c r="AR13" s="242"/>
      <c r="AS13" s="242"/>
      <c r="AT13" s="242"/>
      <c r="AU13" s="242"/>
      <c r="AV13" s="242"/>
      <c r="AW13" s="242"/>
    </row>
    <row r="14" customFormat="false" ht="42" hidden="false" customHeight="false" outlineLevel="0" collapsed="false">
      <c r="A14" s="243" t="s">
        <v>2022</v>
      </c>
      <c r="B14" s="242" t="s">
        <v>1976</v>
      </c>
      <c r="C14" s="243"/>
      <c r="D14" s="243" t="s">
        <v>1977</v>
      </c>
      <c r="E14" s="243"/>
      <c r="F14" s="243"/>
      <c r="G14" s="242" t="s">
        <v>1978</v>
      </c>
      <c r="H14" s="242" t="s">
        <v>49</v>
      </c>
      <c r="I14" s="243" t="s">
        <v>2023</v>
      </c>
      <c r="J14" s="162" t="s">
        <v>2017</v>
      </c>
      <c r="K14" s="242" t="s">
        <v>51</v>
      </c>
      <c r="L14" s="242" t="s">
        <v>86</v>
      </c>
      <c r="M14" s="242" t="s">
        <v>1981</v>
      </c>
      <c r="N14" s="242" t="s">
        <v>46</v>
      </c>
      <c r="O14" s="242" t="s">
        <v>2000</v>
      </c>
      <c r="P14" s="242"/>
      <c r="Q14" s="242"/>
      <c r="R14" s="242"/>
      <c r="S14" s="242"/>
      <c r="T14" s="242" t="s">
        <v>2018</v>
      </c>
      <c r="U14" s="242"/>
      <c r="V14" s="242"/>
      <c r="W14" s="242"/>
      <c r="X14" s="242"/>
      <c r="Y14" s="242"/>
      <c r="Z14" s="242"/>
      <c r="AA14" s="242"/>
      <c r="AB14" s="242"/>
      <c r="AC14" s="242"/>
      <c r="AD14" s="242"/>
      <c r="AE14" s="242"/>
      <c r="AF14" s="242"/>
      <c r="AG14" s="242"/>
      <c r="AH14" s="242"/>
      <c r="AI14" s="242"/>
      <c r="AJ14" s="242"/>
      <c r="AK14" s="242"/>
      <c r="AL14" s="242"/>
      <c r="AM14" s="242"/>
      <c r="AN14" s="242"/>
      <c r="AO14" s="242"/>
      <c r="AP14" s="242"/>
      <c r="AQ14" s="242"/>
      <c r="AR14" s="242"/>
      <c r="AS14" s="242"/>
      <c r="AT14" s="242"/>
      <c r="AU14" s="242"/>
      <c r="AV14" s="242"/>
      <c r="AW14" s="242"/>
    </row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</sheetData>
  <autoFilter ref="A1:T14"/>
  <dataValidations count="2">
    <dataValidation allowBlank="true" operator="equal" showDropDown="false" showErrorMessage="false" showInputMessage="false" sqref="L2:L14" type="list">
      <formula1>choices!$A$2:$A$9</formula1>
      <formula2>0</formula2>
    </dataValidation>
    <dataValidation allowBlank="true" operator="equal" showDropDown="false" showErrorMessage="false" showInputMessage="false" sqref="M2:M14" type="list">
      <formula1>choices!$B$2:$B$7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1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B9" activeCellId="0" sqref="B9"/>
    </sheetView>
  </sheetViews>
  <sheetFormatPr defaultRowHeight="15" zeroHeight="false" outlineLevelRow="0" outlineLevelCol="0"/>
  <cols>
    <col collapsed="false" customWidth="true" hidden="false" outlineLevel="0" max="1" min="1" style="0" width="7.6"/>
    <col collapsed="false" customWidth="true" hidden="false" outlineLevel="0" max="2" min="2" style="0" width="12.5"/>
    <col collapsed="false" customWidth="true" hidden="false" outlineLevel="0" max="3" min="3" style="0" width="30.91"/>
    <col collapsed="false" customWidth="true" hidden="false" outlineLevel="0" max="4" min="4" style="0" width="25.4"/>
    <col collapsed="false" customWidth="true" hidden="false" outlineLevel="0" max="5" min="5" style="0" width="24.2"/>
    <col collapsed="false" customWidth="true" hidden="false" outlineLevel="0" max="8" min="6" style="0" width="7.6"/>
    <col collapsed="false" customWidth="true" hidden="false" outlineLevel="0" max="9" min="9" style="0" width="15.52"/>
    <col collapsed="false" customWidth="true" hidden="false" outlineLevel="0" max="26" min="10" style="0" width="7.6"/>
    <col collapsed="false" customWidth="true" hidden="false" outlineLevel="0" max="1025" min="27" style="0" width="12.6"/>
  </cols>
  <sheetData>
    <row r="2" customFormat="false" ht="14.4" hidden="false" customHeight="false" outlineLevel="0" collapsed="false">
      <c r="B2" s="174" t="s">
        <v>1926</v>
      </c>
      <c r="C2" s="174" t="s">
        <v>2024</v>
      </c>
      <c r="D2" s="174" t="s">
        <v>1922</v>
      </c>
      <c r="E2" s="174"/>
      <c r="F2" s="174" t="s">
        <v>2025</v>
      </c>
    </row>
    <row r="3" customFormat="false" ht="14.4" hidden="false" customHeight="false" outlineLevel="0" collapsed="false">
      <c r="B3" s="162" t="s">
        <v>107</v>
      </c>
      <c r="C3" s="162" t="s">
        <v>85</v>
      </c>
      <c r="D3" s="162" t="s">
        <v>67</v>
      </c>
      <c r="E3" s="162"/>
      <c r="F3" s="162" t="s">
        <v>303</v>
      </c>
    </row>
    <row r="4" customFormat="false" ht="14.4" hidden="false" customHeight="false" outlineLevel="0" collapsed="false">
      <c r="B4" s="162" t="s">
        <v>1091</v>
      </c>
      <c r="C4" s="162" t="s">
        <v>54</v>
      </c>
      <c r="D4" s="162" t="s">
        <v>52</v>
      </c>
      <c r="E4" s="162"/>
      <c r="F4" s="162" t="s">
        <v>96</v>
      </c>
    </row>
    <row r="5" customFormat="false" ht="14.4" hidden="false" customHeight="false" outlineLevel="0" collapsed="false">
      <c r="B5" s="162" t="s">
        <v>135</v>
      </c>
      <c r="C5" s="162" t="s">
        <v>68</v>
      </c>
      <c r="D5" s="162" t="s">
        <v>2026</v>
      </c>
      <c r="E5" s="162"/>
      <c r="F5" s="162" t="s">
        <v>53</v>
      </c>
    </row>
    <row r="6" customFormat="false" ht="14.4" hidden="false" customHeight="false" outlineLevel="0" collapsed="false">
      <c r="B6" s="162" t="s">
        <v>536</v>
      </c>
      <c r="C6" s="162" t="s">
        <v>151</v>
      </c>
      <c r="D6" s="162" t="s">
        <v>2027</v>
      </c>
      <c r="E6" s="162"/>
      <c r="F6" s="162" t="s">
        <v>63</v>
      </c>
    </row>
    <row r="7" customFormat="false" ht="14.4" hidden="false" customHeight="false" outlineLevel="0" collapsed="false">
      <c r="B7" s="0" t="s">
        <v>2028</v>
      </c>
      <c r="C7" s="162" t="s">
        <v>309</v>
      </c>
      <c r="D7" s="162" t="s">
        <v>2029</v>
      </c>
      <c r="E7" s="162"/>
    </row>
    <row r="8" customFormat="false" ht="13.8" hidden="false" customHeight="false" outlineLevel="0" collapsed="false">
      <c r="B8" s="0" t="s">
        <v>56</v>
      </c>
      <c r="C8" s="162" t="s">
        <v>349</v>
      </c>
      <c r="D8" s="162" t="s">
        <v>2030</v>
      </c>
      <c r="E8" s="162"/>
    </row>
    <row r="9" customFormat="false" ht="13.8" hidden="false" customHeight="false" outlineLevel="0" collapsed="false">
      <c r="C9" s="162" t="s">
        <v>316</v>
      </c>
      <c r="D9" s="162" t="s">
        <v>2031</v>
      </c>
      <c r="E9" s="162"/>
    </row>
    <row r="10" customFormat="false" ht="13.8" hidden="false" customHeight="false" outlineLevel="0" collapsed="false">
      <c r="C10" s="162" t="s">
        <v>624</v>
      </c>
      <c r="D10" s="162" t="s">
        <v>2032</v>
      </c>
    </row>
    <row r="11" customFormat="false" ht="13.8" hidden="false" customHeight="false" outlineLevel="0" collapsed="false">
      <c r="C11" s="162" t="s">
        <v>697</v>
      </c>
      <c r="D11" s="162" t="s">
        <v>2033</v>
      </c>
    </row>
    <row r="12" customFormat="false" ht="13.8" hidden="false" customHeight="false" outlineLevel="0" collapsed="false">
      <c r="C12" s="162" t="s">
        <v>2034</v>
      </c>
      <c r="D12" s="162" t="s">
        <v>2035</v>
      </c>
    </row>
    <row r="13" customFormat="false" ht="13.8" hidden="false" customHeight="false" outlineLevel="0" collapsed="false">
      <c r="C13" s="162" t="s">
        <v>681</v>
      </c>
      <c r="D13" s="162" t="s">
        <v>2036</v>
      </c>
    </row>
    <row r="14" customFormat="false" ht="13.8" hidden="false" customHeight="false" outlineLevel="0" collapsed="false">
      <c r="D14" s="162" t="s">
        <v>2037</v>
      </c>
    </row>
    <row r="15" customFormat="false" ht="13.8" hidden="false" customHeight="false" outlineLevel="0" collapsed="false">
      <c r="D15" s="162" t="s">
        <v>2038</v>
      </c>
    </row>
    <row r="16" customFormat="false" ht="13.8" hidden="false" customHeight="false" outlineLevel="0" collapsed="false"/>
    <row r="19" customFormat="false" ht="14.4" hidden="false" customHeight="false" outlineLevel="0" collapsed="false"/>
    <row r="20" customFormat="false" ht="14.4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E33" activeCellId="0" sqref="E33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2022-02-14T09:31:04Z</dcterms:created>
  <dc:creator>florian moriousef</dc:creator>
  <dc:description/>
  <dc:language>en-US</dc:language>
  <cp:lastModifiedBy/>
  <dcterms:modified xsi:type="dcterms:W3CDTF">2023-06-23T17:45:31Z</dcterms:modified>
  <cp:revision>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