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niversity\3B\MSCI_261\assignment_3\"/>
    </mc:Choice>
  </mc:AlternateContent>
  <xr:revisionPtr revIDLastSave="0" documentId="13_ncr:1_{4A7BA6CA-1588-4573-9AB6-27612DE62618}" xr6:coauthVersionLast="45" xr6:coauthVersionMax="45" xr10:uidLastSave="{00000000-0000-0000-0000-000000000000}"/>
  <bookViews>
    <workbookView xWindow="11040" yWindow="2424" windowWidth="17280" windowHeight="8964" activeTab="1" xr2:uid="{7198FCC0-B348-45CC-9ADF-D17D806C4162}"/>
  </bookViews>
  <sheets>
    <sheet name="Question 1" sheetId="1" r:id="rId1"/>
    <sheet name="Quest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2" l="1"/>
  <c r="C13" i="2"/>
  <c r="E12" i="2" a="1"/>
  <c r="E12" i="2" s="1"/>
  <c r="B12" i="2" a="1"/>
  <c r="B12" i="2" s="1"/>
  <c r="C15" i="2"/>
  <c r="C14" i="2"/>
  <c r="C15" i="1"/>
  <c r="C14" i="1"/>
  <c r="B14" i="1" a="1"/>
  <c r="B14" i="1" s="1"/>
  <c r="G11" i="2" l="1" a="1"/>
  <c r="G11" i="2" s="1"/>
  <c r="D11" i="2" a="1"/>
  <c r="D11" i="2" s="1"/>
  <c r="F19" i="1"/>
  <c r="G19" i="1" s="1"/>
  <c r="F18" i="1"/>
  <c r="G18" i="1" s="1"/>
  <c r="F17" i="1"/>
  <c r="G17" i="1" s="1"/>
  <c r="F16" i="1"/>
  <c r="G16" i="1" s="1"/>
  <c r="F15" i="1"/>
  <c r="G15" i="1" s="1"/>
  <c r="G14" i="1"/>
  <c r="E14" i="1" a="1"/>
  <c r="E14" i="1" s="1"/>
  <c r="C17" i="1"/>
  <c r="D17" i="1" s="1"/>
  <c r="C16" i="1"/>
  <c r="D16" i="1" s="1"/>
  <c r="D15" i="1"/>
  <c r="D13" i="1"/>
  <c r="D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<sst xmlns="http://schemas.openxmlformats.org/spreadsheetml/2006/main" count="44" uniqueCount="18">
  <si>
    <t>Year</t>
  </si>
  <si>
    <t>Defender</t>
  </si>
  <si>
    <t>Challenger</t>
  </si>
  <si>
    <t>Op. Cost ($)</t>
  </si>
  <si>
    <t>Book Value ($)</t>
  </si>
  <si>
    <t>EAC (capital)</t>
  </si>
  <si>
    <t>EAC (op. cost)</t>
  </si>
  <si>
    <t>EAC (total)</t>
  </si>
  <si>
    <t>MARR</t>
  </si>
  <si>
    <t>Economic Life (years)</t>
  </si>
  <si>
    <t>Replace at Year 4?</t>
  </si>
  <si>
    <t>EAC (defender) &lt; EAC (challenger) --&gt; NO</t>
  </si>
  <si>
    <t>Old Oven</t>
  </si>
  <si>
    <t>New Oven</t>
  </si>
  <si>
    <t>Salvage Value at EoY</t>
  </si>
  <si>
    <t>Maintenance Costs</t>
  </si>
  <si>
    <t>Replace?</t>
  </si>
  <si>
    <t>EAC (defender) &gt; EAC (challenger) --&gt;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</si>
</sst>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EAC of Defender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1'!$B$12</c:f>
              <c:strCache>
                <c:ptCount val="1"/>
                <c:pt idx="0">
                  <c:v>EAC (capital)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1'!$B$12:$B$17</c15:sqref>
                  </c15:fullRef>
                </c:ext>
              </c:extLst>
              <c:f>'Question 1'!$B$13:$B$17</c:f>
              <c:numCache>
                <c:formatCode>0.00</c:formatCode>
                <c:ptCount val="5"/>
                <c:pt idx="0">
                  <c:v>0</c:v>
                </c:pt>
                <c:pt idx="1">
                  <c:v>6150.0000000000027</c:v>
                </c:pt>
                <c:pt idx="2">
                  <c:v>4905.813953488374</c:v>
                </c:pt>
                <c:pt idx="3">
                  <c:v>4241.792656587475</c:v>
                </c:pt>
                <c:pt idx="4">
                  <c:v>3652.6535159085797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0-4DF3-B0C8-0235CD07A0AD}"/>
            </c:ext>
          </c:extLst>
        </c:ser>
        <c:ser>
          <c:idx val="1"/>
          <c:order val="1"/>
          <c:tx>
            <c:strRef>
              <c:f>'Question 1'!$C$12</c:f>
              <c:strCache>
                <c:ptCount val="1"/>
                <c:pt idx="0">
                  <c:v>EAC (op. cost)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1'!$C$12:$C$17</c15:sqref>
                  </c15:fullRef>
                </c:ext>
              </c:extLst>
              <c:f>'Question 1'!$C$13:$C$17</c:f>
              <c:numCache>
                <c:formatCode>0.00</c:formatCode>
                <c:ptCount val="5"/>
                <c:pt idx="0">
                  <c:v>0</c:v>
                </c:pt>
                <c:pt idx="1">
                  <c:v>3200</c:v>
                </c:pt>
                <c:pt idx="2">
                  <c:v>3432.5581395348854</c:v>
                </c:pt>
                <c:pt idx="3">
                  <c:v>3682.3614110871158</c:v>
                </c:pt>
                <c:pt idx="4">
                  <c:v>3986.2918366836075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0-4DF3-B0C8-0235CD07A0AD}"/>
            </c:ext>
          </c:extLst>
        </c:ser>
        <c:ser>
          <c:idx val="2"/>
          <c:order val="2"/>
          <c:tx>
            <c:strRef>
              <c:f>'Question 1'!$D$12</c:f>
              <c:strCache>
                <c:ptCount val="1"/>
                <c:pt idx="0">
                  <c:v>EAC (total)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1'!$D$12:$D$17</c15:sqref>
                  </c15:fullRef>
                </c:ext>
              </c:extLst>
              <c:f>'Question 1'!$D$13:$D$17</c:f>
              <c:numCache>
                <c:formatCode>0.00</c:formatCode>
                <c:ptCount val="5"/>
                <c:pt idx="0">
                  <c:v>0</c:v>
                </c:pt>
                <c:pt idx="1">
                  <c:v>9350.0000000000036</c:v>
                </c:pt>
                <c:pt idx="2">
                  <c:v>8338.3720930232594</c:v>
                </c:pt>
                <c:pt idx="3">
                  <c:v>7924.1540676745908</c:v>
                </c:pt>
                <c:pt idx="4">
                  <c:v>7638.9453525921872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20-4DF3-B0C8-0235CD07A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153256"/>
        <c:axId val="454154896"/>
      </c:lineChart>
      <c:catAx>
        <c:axId val="45415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54896"/>
        <c:crosses val="autoZero"/>
        <c:auto val="1"/>
        <c:lblAlgn val="ctr"/>
        <c:lblOffset val="100"/>
        <c:noMultiLvlLbl val="0"/>
      </c:catAx>
      <c:valAx>
        <c:axId val="4541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($)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5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EAC of</a:t>
            </a:r>
            <a:r>
              <a:rPr lang="en-CA" baseline="0"/>
              <a:t> Challenger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1'!$E$12</c:f>
              <c:strCache>
                <c:ptCount val="1"/>
                <c:pt idx="0">
                  <c:v>EAC (capital)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1'!$E$13:$E$19</c:f>
              <c:numCache>
                <c:formatCode>0.00</c:formatCode>
                <c:ptCount val="7"/>
                <c:pt idx="0">
                  <c:v>0</c:v>
                </c:pt>
                <c:pt idx="1">
                  <c:v>8100.0000000000018</c:v>
                </c:pt>
                <c:pt idx="2">
                  <c:v>8820.9302325581411</c:v>
                </c:pt>
                <c:pt idx="3">
                  <c:v>8555.7235421166333</c:v>
                </c:pt>
                <c:pt idx="4">
                  <c:v>7903.7149222720118</c:v>
                </c:pt>
                <c:pt idx="5">
                  <c:v>7769.6799443075115</c:v>
                </c:pt>
                <c:pt idx="6">
                  <c:v>8412.8702904541205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3-46A2-AEFC-FE84A65CC69A}"/>
            </c:ext>
          </c:extLst>
        </c:ser>
        <c:ser>
          <c:idx val="1"/>
          <c:order val="1"/>
          <c:tx>
            <c:strRef>
              <c:f>'Question 1'!$F$12</c:f>
              <c:strCache>
                <c:ptCount val="1"/>
                <c:pt idx="0">
                  <c:v>EAC (op. cost)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1'!$F$13:$F$19</c:f>
              <c:numCache>
                <c:formatCode>0.00</c:formatCode>
                <c:ptCount val="7"/>
                <c:pt idx="0">
                  <c:v>0</c:v>
                </c:pt>
                <c:pt idx="1">
                  <c:v>200</c:v>
                </c:pt>
                <c:pt idx="2">
                  <c:v>479.06976744186073</c:v>
                </c:pt>
                <c:pt idx="3">
                  <c:v>744.27645788336986</c:v>
                </c:pt>
                <c:pt idx="4">
                  <c:v>915.64823390993115</c:v>
                </c:pt>
                <c:pt idx="5">
                  <c:v>1076.4744651602139</c:v>
                </c:pt>
                <c:pt idx="6">
                  <c:v>1273.3646906502061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3-46A2-AEFC-FE84A65CC69A}"/>
            </c:ext>
          </c:extLst>
        </c:ser>
        <c:ser>
          <c:idx val="2"/>
          <c:order val="2"/>
          <c:tx>
            <c:strRef>
              <c:f>'Question 1'!$G$12</c:f>
              <c:strCache>
                <c:ptCount val="1"/>
                <c:pt idx="0">
                  <c:v>EAC (total)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1'!$G$13:$G$19</c:f>
              <c:numCache>
                <c:formatCode>0.00</c:formatCode>
                <c:ptCount val="7"/>
                <c:pt idx="0">
                  <c:v>0</c:v>
                </c:pt>
                <c:pt idx="1">
                  <c:v>8300.0000000000018</c:v>
                </c:pt>
                <c:pt idx="2">
                  <c:v>9300.0000000000018</c:v>
                </c:pt>
                <c:pt idx="3">
                  <c:v>9300.0000000000036</c:v>
                </c:pt>
                <c:pt idx="4">
                  <c:v>8819.363156181942</c:v>
                </c:pt>
                <c:pt idx="5">
                  <c:v>8846.1544094677247</c:v>
                </c:pt>
                <c:pt idx="6">
                  <c:v>9686.2349811043259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3-46A2-AEFC-FE84A65CC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292896"/>
        <c:axId val="455290928"/>
      </c:lineChart>
      <c:catAx>
        <c:axId val="45529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</a:t>
                </a:r>
                <a:r>
                  <a:rPr lang="en-CA"/>
                  <a:t>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90928"/>
        <c:crosses val="autoZero"/>
        <c:auto val="1"/>
        <c:lblAlgn val="ctr"/>
        <c:lblOffset val="100"/>
        <c:noMultiLvlLbl val="0"/>
      </c:catAx>
      <c:valAx>
        <c:axId val="4552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($)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9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15240</xdr:rowOff>
    </xdr:from>
    <xdr:to>
      <xdr:col>3</xdr:col>
      <xdr:colOff>896580</xdr:colOff>
      <xdr:row>35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77416A-95E7-4634-8E95-D2F41F8BB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922020</xdr:colOff>
      <xdr:row>20</xdr:row>
      <xdr:rowOff>15240</xdr:rowOff>
    </xdr:from>
    <xdr:to>
      <xdr:col>11</xdr:col>
      <xdr:colOff>27900</xdr:colOff>
      <xdr:row>35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038A6D-D993-4A41-A22A-C416A8BF8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1415-D79B-4B44-B03D-E3FF2293C478}">
  <dimension ref="A1:G41"/>
  <sheetViews>
    <sheetView topLeftCell="A29" workbookViewId="0">
      <selection activeCell="B41" sqref="B41"/>
    </sheetView>
  </sheetViews>
  <sheetFormatPr defaultRowHeight="14.4" x14ac:dyDescent="0.3"/>
  <cols>
    <col min="1" max="1" width="17.77734375" style="1" customWidth="1"/>
    <col min="2" max="2" width="34" style="1" customWidth="1"/>
    <col min="3" max="3" width="13.88671875" style="1" customWidth="1"/>
    <col min="4" max="4" width="15.109375" style="1" customWidth="1"/>
    <col min="5" max="5" width="15" style="1" customWidth="1"/>
    <col min="6" max="6" width="13.21875" style="1" customWidth="1"/>
    <col min="7" max="7" width="12.88671875" style="1" customWidth="1"/>
    <col min="8" max="16384" width="8.88671875" style="1"/>
  </cols>
  <sheetData>
    <row r="1" spans="1:7" x14ac:dyDescent="0.3">
      <c r="A1" s="6" t="s">
        <v>0</v>
      </c>
      <c r="B1" s="6" t="s">
        <v>1</v>
      </c>
      <c r="C1" s="6"/>
      <c r="D1" s="6" t="s">
        <v>2</v>
      </c>
      <c r="E1" s="6"/>
      <c r="G1" s="6" t="s">
        <v>8</v>
      </c>
    </row>
    <row r="2" spans="1:7" x14ac:dyDescent="0.3">
      <c r="A2" s="6"/>
      <c r="B2" s="3" t="s">
        <v>3</v>
      </c>
      <c r="C2" s="3" t="s">
        <v>4</v>
      </c>
      <c r="D2" s="3" t="s">
        <v>3</v>
      </c>
      <c r="E2" s="3" t="s">
        <v>4</v>
      </c>
      <c r="G2" s="6"/>
    </row>
    <row r="3" spans="1:7" x14ac:dyDescent="0.3">
      <c r="A3" s="1">
        <v>0</v>
      </c>
      <c r="C3" s="1">
        <v>11000</v>
      </c>
      <c r="E3" s="1">
        <v>34000</v>
      </c>
      <c r="G3" s="1">
        <v>0.15</v>
      </c>
    </row>
    <row r="4" spans="1:7" x14ac:dyDescent="0.3">
      <c r="A4" s="1">
        <v>1</v>
      </c>
      <c r="B4" s="1">
        <v>3200</v>
      </c>
      <c r="C4" s="1">
        <v>6500</v>
      </c>
      <c r="D4" s="1">
        <v>200</v>
      </c>
      <c r="E4" s="1">
        <v>31000</v>
      </c>
    </row>
    <row r="5" spans="1:7" x14ac:dyDescent="0.3">
      <c r="A5" s="1">
        <v>2</v>
      </c>
      <c r="B5" s="1">
        <v>3700</v>
      </c>
      <c r="C5" s="1">
        <v>4000</v>
      </c>
      <c r="D5" s="1">
        <v>800</v>
      </c>
      <c r="E5" s="1">
        <v>26000</v>
      </c>
    </row>
    <row r="6" spans="1:7" x14ac:dyDescent="0.3">
      <c r="A6" s="1">
        <v>3</v>
      </c>
      <c r="B6" s="1">
        <v>4300</v>
      </c>
      <c r="C6" s="1">
        <v>2000</v>
      </c>
      <c r="D6" s="1">
        <v>1400</v>
      </c>
      <c r="E6" s="1">
        <v>22000</v>
      </c>
    </row>
    <row r="7" spans="1:7" x14ac:dyDescent="0.3">
      <c r="A7" s="1">
        <v>4</v>
      </c>
      <c r="B7" s="1">
        <v>5200</v>
      </c>
      <c r="C7" s="1">
        <v>1000</v>
      </c>
      <c r="D7" s="1">
        <v>1600</v>
      </c>
      <c r="E7" s="1">
        <v>20000</v>
      </c>
    </row>
    <row r="8" spans="1:7" x14ac:dyDescent="0.3">
      <c r="A8" s="1">
        <v>5</v>
      </c>
      <c r="D8" s="1">
        <v>2000</v>
      </c>
      <c r="E8" s="1">
        <v>16000</v>
      </c>
    </row>
    <row r="9" spans="1:7" x14ac:dyDescent="0.3">
      <c r="A9" s="1">
        <v>6</v>
      </c>
      <c r="D9" s="1">
        <v>2800</v>
      </c>
      <c r="E9" s="1">
        <v>5000</v>
      </c>
    </row>
    <row r="11" spans="1:7" x14ac:dyDescent="0.3">
      <c r="B11" s="6" t="s">
        <v>1</v>
      </c>
      <c r="C11" s="7"/>
      <c r="D11" s="7"/>
      <c r="E11" s="6" t="s">
        <v>2</v>
      </c>
      <c r="F11" s="6"/>
      <c r="G11" s="6"/>
    </row>
    <row r="12" spans="1:7" x14ac:dyDescent="0.3">
      <c r="A12" s="3" t="s">
        <v>0</v>
      </c>
      <c r="B12" s="3" t="s">
        <v>5</v>
      </c>
      <c r="C12" s="3" t="s">
        <v>6</v>
      </c>
      <c r="D12" s="3" t="s">
        <v>7</v>
      </c>
      <c r="E12" s="3" t="s">
        <v>5</v>
      </c>
      <c r="F12" s="3" t="s">
        <v>6</v>
      </c>
      <c r="G12" s="3" t="s">
        <v>7</v>
      </c>
    </row>
    <row r="13" spans="1:7" x14ac:dyDescent="0.3">
      <c r="A13" s="1">
        <v>0</v>
      </c>
      <c r="B13" s="5">
        <v>0</v>
      </c>
      <c r="C13" s="5">
        <v>0</v>
      </c>
      <c r="D13" s="5">
        <f xml:space="preserve"> B13 + C13</f>
        <v>0</v>
      </c>
      <c r="E13" s="5">
        <v>0</v>
      </c>
      <c r="F13" s="5">
        <v>0</v>
      </c>
      <c r="G13" s="5">
        <v>0</v>
      </c>
    </row>
    <row r="14" spans="1:7" x14ac:dyDescent="0.3">
      <c r="A14" s="1">
        <v>1</v>
      </c>
      <c r="B14" s="5" cm="1">
        <f t="array" ref="B14:B17" xml:space="preserve"> (C3 - C4:C7) * ((G3 * (1 + G3)^A14:A17) / ((1 + G3)^A14:A17 - 1)) + C4:C7 * G3</f>
        <v>6150.0000000000027</v>
      </c>
      <c r="C14" s="5">
        <f>B4</f>
        <v>3200</v>
      </c>
      <c r="D14" s="5">
        <f t="shared" ref="D14:D17" si="0" xml:space="preserve"> B14 + C14</f>
        <v>9350.0000000000036</v>
      </c>
      <c r="E14" s="5" cm="1">
        <f t="array" ref="E14:E19" xml:space="preserve"> (E3 - E4:E9) * ((G3 * (1 + G3)^A14:A19) / ((1 + G3)^A14:A19 - 1)) + E4:E9 * G3</f>
        <v>8100.0000000000018</v>
      </c>
      <c r="F14" s="5">
        <v>200</v>
      </c>
      <c r="G14" s="5">
        <f xml:space="preserve"> E14 + F14</f>
        <v>8300.0000000000018</v>
      </c>
    </row>
    <row r="15" spans="1:7" x14ac:dyDescent="0.3">
      <c r="A15" s="1">
        <v>2</v>
      </c>
      <c r="B15" s="5">
        <v>4905.813953488374</v>
      </c>
      <c r="C15" s="5">
        <f xml:space="preserve"> B4 * (1 / ((1 + G3)^A14)) * (G3 * ((1 + G3)^A15) / ((1 + G3)^A15 - 1)) + B5 * (1 / ((1 + G3)^A15)) * (G3 * ((1 + G3)^A15) / ((1 + G3)^A15 - 1))</f>
        <v>3432.5581395348854</v>
      </c>
      <c r="D15" s="5">
        <f t="shared" si="0"/>
        <v>8338.3720930232594</v>
      </c>
      <c r="E15" s="5">
        <v>8820.9302325581411</v>
      </c>
      <c r="F15" s="5">
        <f xml:space="preserve"> D4 * (1 / ((1 + G3)^A14)) * (G3 * ((1 + G3)^A15) / ((1 + G3)^A15 - 1)) + D5 * (1 / ((1 + G3)^A15)) * (G3 * ((1 + G3)^A15) / ((1 + G3)^A15 - 1))</f>
        <v>479.06976744186073</v>
      </c>
      <c r="G15" s="5">
        <f t="shared" ref="G15:G18" si="1" xml:space="preserve"> E15 + F15</f>
        <v>9300.0000000000018</v>
      </c>
    </row>
    <row r="16" spans="1:7" x14ac:dyDescent="0.3">
      <c r="A16" s="1">
        <v>3</v>
      </c>
      <c r="B16" s="5">
        <v>4241.792656587475</v>
      </c>
      <c r="C16" s="5">
        <f xml:space="preserve"> B4 * (1 / ((1 + G3)^A14)) * (G3 * ((1 + G3)^A16) / ((1 + G3)^A16 - 1)) + B5 * (1 / ((1 + G3)^A15)) * (G3 * ((1 + G3)^A16) / ((1 + G3)^A16 - 1)) + B6 * (1 / ((1 + G3)^A16)) * (G3 * ((1 + G3)^A16) / ((1 + G3)^A16 - 1))</f>
        <v>3682.3614110871158</v>
      </c>
      <c r="D16" s="5">
        <f t="shared" si="0"/>
        <v>7924.1540676745908</v>
      </c>
      <c r="E16" s="5">
        <v>8555.7235421166333</v>
      </c>
      <c r="F16" s="5">
        <f xml:space="preserve"> D4 * (1 / ((1 + G3)^A14)) * (G3 * ((1 + G3)^A16) / ((1 + G3)^A16 - 1)) + D5 * (1 / ((1 + G3)^A15)) * (G3 * ((1 + G3)^A16) / ((1 + G3)^A16 - 1)) + D6 * (1 / ((1 + G3)^A16)) * (G3 * ((1 + G3)^A16) / ((1 + G3)^A16 - 1))</f>
        <v>744.27645788336986</v>
      </c>
      <c r="G16" s="5">
        <f t="shared" si="1"/>
        <v>9300.0000000000036</v>
      </c>
    </row>
    <row r="17" spans="1:7" x14ac:dyDescent="0.3">
      <c r="A17" s="1">
        <v>4</v>
      </c>
      <c r="B17" s="5">
        <v>3652.6535159085797</v>
      </c>
      <c r="C17" s="5">
        <f xml:space="preserve"> B4 * (1 / ((1 + G3)^A14)) * (G3 * ((1 + G3)^A17) / ((1 + G3)^A17 - 1)) + B5 * (1 / ((1 + G3)^A15)) * (G3 * ((1 + G3)^A17) / ((1 + G3)^A17 - 1)) + B6 * (1 / ((1 + G3)^A16)) * (G3 * ((1 + G3)^A17) / ((1 + G3)^A17 - 1)) + B7 * (1 / ((1 + G3)^A17)) * (G3 * ((1 + G3)^A17) / ((1 + G3)^A17 - 1))</f>
        <v>3986.2918366836075</v>
      </c>
      <c r="D17" s="5">
        <f t="shared" si="0"/>
        <v>7638.9453525921872</v>
      </c>
      <c r="E17" s="5">
        <v>7903.7149222720118</v>
      </c>
      <c r="F17" s="5">
        <f xml:space="preserve"> D4 * (1 / ((1 + G3)^A14)) * (G3 * ((1 + G3)^A17) / ((1 + G3)^A17 - 1)) + D5 * (1 / ((1 + G3)^A15)) * (G3 * ((1 + G3)^A17) / ((1 + G3)^A17 - 1)) + D6 * (1 / ((1 + G3)^A16)) * (G3 * ((1 + G3)^A17) / ((1 + G3)^A17 - 1)) + D7 * (1 / ((1 + G3)^A17)) * (G3 * ((1 + G3)^A17) / ((1 + G3)^A17 - 1))</f>
        <v>915.64823390993115</v>
      </c>
      <c r="G17" s="5">
        <f t="shared" si="1"/>
        <v>8819.363156181942</v>
      </c>
    </row>
    <row r="18" spans="1:7" x14ac:dyDescent="0.3">
      <c r="A18" s="1">
        <v>5</v>
      </c>
      <c r="B18" s="5"/>
      <c r="C18" s="5"/>
      <c r="D18" s="5"/>
      <c r="E18" s="5">
        <v>7769.6799443075115</v>
      </c>
      <c r="F18" s="5">
        <f xml:space="preserve"> D4 * (1 / ((1 + G3)^A14)) * (G3 * ((1 + G3)^A18) / ((1 + G3)^A18 - 1)) + D5 * (1 / ((1 + G3)^A15)) * (G3 * ((1 + G3)^A18) / ((1 + G3)^A18 - 1)) + D6 * (1 / ((1 + G3)^A16)) * (G3 * ((1 + G3)^A18) / ((1 + G3)^A18 - 1)) + D7 * (1 / ((1 + G3)^A17)) * (G3 * ((1 + G3)^A18) / ((1 + G3)^A18 - 1)) + D8 * (1 / ((1 + G3)^A18)) * (G3 * ((1 + G3)^A18) / ((1 + G3)^A18 - 1))</f>
        <v>1076.4744651602139</v>
      </c>
      <c r="G18" s="5">
        <f t="shared" si="1"/>
        <v>8846.1544094677247</v>
      </c>
    </row>
    <row r="19" spans="1:7" x14ac:dyDescent="0.3">
      <c r="A19" s="1">
        <v>6</v>
      </c>
      <c r="B19" s="5"/>
      <c r="C19" s="5"/>
      <c r="D19" s="5"/>
      <c r="E19" s="5">
        <v>8412.8702904541205</v>
      </c>
      <c r="F19" s="5">
        <f xml:space="preserve"> D4 * (1 / ((1 + G3)^A14)) * (G3 * ((1 + G3)^A19) / ((1 + G3)^A19 - 1)) + D5 * (1 / ((1 + G3)^A15)) * (G3 * ((1 + G3)^A19) / ((1 + G3)^A19 - 1)) + D6 * (1 / ((1 + G3)^A16)) * (G3 * ((1 + G3)^A19) / ((1 + G3)^A19 - 1)) + D7 * (1 / ((1 + G3)^A17)) * (G3 * ((1 + G3)^A19) / ((1 + G3)^A19 - 1)) + D8 * (1 / ((1 + G3)^A18)) * (G3 * ((1 + G3)^A19) / ((1 + G3)^A19 - 1)) + D9 * (1 / ((1 + G3)^A19)) * (G3 * ((1 + G3)^A19) / ((1 + G3)^A19 - 1))</f>
        <v>1273.3646906502061</v>
      </c>
      <c r="G19" s="5">
        <f xml:space="preserve"> E19 + F19</f>
        <v>9686.2349811043259</v>
      </c>
    </row>
    <row r="37" spans="1:2" x14ac:dyDescent="0.3">
      <c r="A37" s="4"/>
      <c r="B37" s="3" t="s">
        <v>9</v>
      </c>
    </row>
    <row r="38" spans="1:2" x14ac:dyDescent="0.3">
      <c r="A38" s="3" t="s">
        <v>1</v>
      </c>
      <c r="B38" s="1">
        <v>4</v>
      </c>
    </row>
    <row r="39" spans="1:2" x14ac:dyDescent="0.3">
      <c r="A39" s="3" t="s">
        <v>2</v>
      </c>
      <c r="B39" s="1">
        <v>1</v>
      </c>
    </row>
    <row r="41" spans="1:2" x14ac:dyDescent="0.3">
      <c r="A41" s="3" t="s">
        <v>10</v>
      </c>
      <c r="B41" s="4" t="s">
        <v>11</v>
      </c>
    </row>
  </sheetData>
  <mergeCells count="6">
    <mergeCell ref="A1:A2"/>
    <mergeCell ref="B1:C1"/>
    <mergeCell ref="D1:E1"/>
    <mergeCell ref="G1:G2"/>
    <mergeCell ref="B11:D11"/>
    <mergeCell ref="E11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4B83-B326-498E-8866-A2FB17981F09}">
  <dimension ref="A1:G21"/>
  <sheetViews>
    <sheetView tabSelected="1" workbookViewId="0">
      <selection activeCell="A23" sqref="A23"/>
    </sheetView>
  </sheetViews>
  <sheetFormatPr defaultRowHeight="14.4" x14ac:dyDescent="0.3"/>
  <cols>
    <col min="1" max="1" width="14.88671875" style="2" customWidth="1"/>
    <col min="2" max="2" width="36.6640625" style="2" customWidth="1"/>
    <col min="3" max="3" width="18.88671875" style="2" customWidth="1"/>
    <col min="4" max="5" width="19" style="2" customWidth="1"/>
    <col min="6" max="6" width="22" style="2" customWidth="1"/>
    <col min="7" max="7" width="13.44140625" style="2" customWidth="1"/>
    <col min="8" max="16384" width="8.88671875" style="2"/>
  </cols>
  <sheetData>
    <row r="1" spans="1:7" x14ac:dyDescent="0.3">
      <c r="A1" s="6" t="s">
        <v>0</v>
      </c>
      <c r="B1" s="6" t="s">
        <v>12</v>
      </c>
      <c r="C1" s="6"/>
      <c r="D1" s="6" t="s">
        <v>13</v>
      </c>
      <c r="E1" s="7"/>
      <c r="G1" s="6" t="s">
        <v>8</v>
      </c>
    </row>
    <row r="2" spans="1:7" x14ac:dyDescent="0.3">
      <c r="A2" s="6"/>
      <c r="B2" s="3" t="s">
        <v>14</v>
      </c>
      <c r="C2" s="3" t="s">
        <v>15</v>
      </c>
      <c r="D2" s="3" t="s">
        <v>14</v>
      </c>
      <c r="E2" s="3" t="s">
        <v>15</v>
      </c>
      <c r="G2" s="7"/>
    </row>
    <row r="3" spans="1:7" x14ac:dyDescent="0.3">
      <c r="A3" s="2">
        <v>0</v>
      </c>
      <c r="B3" s="2">
        <v>20000</v>
      </c>
      <c r="C3" s="2">
        <v>0</v>
      </c>
      <c r="D3" s="2">
        <v>80000</v>
      </c>
      <c r="E3" s="2">
        <v>0</v>
      </c>
      <c r="G3" s="2">
        <v>0.1</v>
      </c>
    </row>
    <row r="4" spans="1:7" x14ac:dyDescent="0.3">
      <c r="A4" s="2">
        <v>1</v>
      </c>
      <c r="B4" s="2">
        <v>17000</v>
      </c>
      <c r="C4" s="2">
        <v>9500</v>
      </c>
      <c r="D4" s="2">
        <v>75000</v>
      </c>
      <c r="E4" s="2">
        <v>0</v>
      </c>
    </row>
    <row r="5" spans="1:7" x14ac:dyDescent="0.3">
      <c r="A5" s="2">
        <v>2</v>
      </c>
      <c r="B5" s="2">
        <v>14000</v>
      </c>
      <c r="C5" s="2">
        <v>9600</v>
      </c>
      <c r="D5" s="2">
        <v>70000</v>
      </c>
      <c r="E5" s="2">
        <v>0</v>
      </c>
    </row>
    <row r="6" spans="1:7" x14ac:dyDescent="0.3">
      <c r="A6" s="2">
        <v>3</v>
      </c>
      <c r="B6" s="2">
        <v>11000</v>
      </c>
      <c r="C6" s="2">
        <v>9700</v>
      </c>
      <c r="D6" s="2">
        <v>66000</v>
      </c>
      <c r="E6" s="2">
        <v>1000</v>
      </c>
    </row>
    <row r="7" spans="1:7" x14ac:dyDescent="0.3">
      <c r="A7" s="2">
        <v>4</v>
      </c>
      <c r="B7" s="2">
        <v>7000</v>
      </c>
      <c r="C7" s="2">
        <v>9800</v>
      </c>
      <c r="D7" s="2">
        <v>62000</v>
      </c>
      <c r="E7" s="2">
        <v>3000</v>
      </c>
    </row>
    <row r="9" spans="1:7" x14ac:dyDescent="0.3">
      <c r="A9" s="6" t="s">
        <v>0</v>
      </c>
      <c r="B9" s="6" t="s">
        <v>12</v>
      </c>
      <c r="C9" s="7"/>
      <c r="D9" s="7"/>
      <c r="E9" s="6" t="s">
        <v>13</v>
      </c>
      <c r="F9" s="6"/>
      <c r="G9" s="6"/>
    </row>
    <row r="10" spans="1:7" x14ac:dyDescent="0.3">
      <c r="A10" s="6"/>
      <c r="B10" s="3" t="s">
        <v>5</v>
      </c>
      <c r="C10" s="3" t="s">
        <v>6</v>
      </c>
      <c r="D10" s="3" t="s">
        <v>7</v>
      </c>
      <c r="E10" s="3" t="s">
        <v>5</v>
      </c>
      <c r="F10" s="3" t="s">
        <v>6</v>
      </c>
      <c r="G10" s="3" t="s">
        <v>7</v>
      </c>
    </row>
    <row r="11" spans="1:7" x14ac:dyDescent="0.3">
      <c r="A11" s="2">
        <v>0</v>
      </c>
      <c r="B11" s="5">
        <v>0</v>
      </c>
      <c r="C11" s="5">
        <v>0</v>
      </c>
      <c r="D11" s="5" cm="1">
        <f t="array" ref="D11:D15" xml:space="preserve"> B11:B15 + C11:C15</f>
        <v>0</v>
      </c>
      <c r="E11" s="5">
        <v>0</v>
      </c>
      <c r="F11" s="5">
        <v>0</v>
      </c>
      <c r="G11" s="5" cm="1">
        <f t="array" ref="G11:G15" xml:space="preserve"> E11:E15 + F11:F15</f>
        <v>0</v>
      </c>
    </row>
    <row r="12" spans="1:7" x14ac:dyDescent="0.3">
      <c r="A12" s="2">
        <v>1</v>
      </c>
      <c r="B12" s="5" cm="1">
        <f t="array" ref="B12:B15" xml:space="preserve"> (B3 - B4:B7) * ((G3 * (1 + G3)^A12:A15) / ((1 + G3)^A12:A15 - 1)) + B4:B7 * G3</f>
        <v>4999.9999999999982</v>
      </c>
      <c r="C12" s="5">
        <v>9500</v>
      </c>
      <c r="D12" s="5">
        <v>14499.999999999998</v>
      </c>
      <c r="E12" s="5" cm="1">
        <f t="array" ref="E12:E15" xml:space="preserve"> (D3 - D4:D7) * ((G3 * (1 + G3)^A12:A15) / ((1 + G3)^A12:A15 - 1)) + D4:D7 * G3</f>
        <v>12999.999999999996</v>
      </c>
      <c r="F12" s="5">
        <v>0</v>
      </c>
      <c r="G12" s="5">
        <v>12999.999999999996</v>
      </c>
    </row>
    <row r="13" spans="1:7" x14ac:dyDescent="0.3">
      <c r="A13" s="2">
        <v>2</v>
      </c>
      <c r="B13" s="5">
        <v>4857.1428571428551</v>
      </c>
      <c r="C13" s="5">
        <f xml:space="preserve"> C4 * (1 / ((1 + G3)^A12)) * (G3 * ((1 + G3)^A13) / ((1 + G3)^A13 - 1)) + C5 * (1 / ((1 + G3)^A13)) * (G3 * ((1 + G3)^A13) / ((1 + G3)^A13 - 1))</f>
        <v>9547.6190476190404</v>
      </c>
      <c r="D13" s="5">
        <v>14404.761904761895</v>
      </c>
      <c r="E13" s="5">
        <v>12761.904761904758</v>
      </c>
      <c r="F13" s="5">
        <v>0</v>
      </c>
      <c r="G13" s="5">
        <v>12761.904761904758</v>
      </c>
    </row>
    <row r="14" spans="1:7" x14ac:dyDescent="0.3">
      <c r="A14" s="2">
        <v>3</v>
      </c>
      <c r="B14" s="5">
        <v>4719.033232628396</v>
      </c>
      <c r="C14" s="5">
        <f xml:space="preserve"> C4 * (1 / ((1 + G3)^A12)) * (G3 * ((1 + G3)^A14) / ((1 + G3)^A14 - 1)) + C5 * (1 / ((1 + G3)^A13)) * (G3 * ((1 + G3)^A14) / ((1 + G3)^A14 - 1)) + C6 * (1 / ((1 + G3)^A14)) * (G3 * ((1 + G3)^A14) / ((1 + G3)^A14 - 1))</f>
        <v>9593.6555891238586</v>
      </c>
      <c r="D14" s="5">
        <v>14312.688821752254</v>
      </c>
      <c r="E14" s="5">
        <v>12229.607250755282</v>
      </c>
      <c r="F14" s="5">
        <v>1000</v>
      </c>
      <c r="G14" s="5">
        <v>13229.607250755282</v>
      </c>
    </row>
    <row r="15" spans="1:7" x14ac:dyDescent="0.3">
      <c r="A15" s="2">
        <v>4</v>
      </c>
      <c r="B15" s="5">
        <v>4801.1204481792693</v>
      </c>
      <c r="C15" s="5">
        <f xml:space="preserve"> C4 * (1 / ((1 + G3)^A12)) * (G3 * ((1 + G3)^A15) / ((1 + G3)^A15 - 1)) + C5 * (1 / ((1 + G3)^A13)) * (G3 * ((1 + G3)^A15) / ((1 + G3)^A15 - 1)) + C6 * (1 / ((1 + G3)^A14)) * (G3 * ((1 + G3)^A15) / ((1 + G3)^A15 - 1)) + C7 * (1 / ((1 + G3)^A15)) * (G3 * ((1 + G3)^A15) / ((1 + G3)^A15 - 1))</f>
        <v>9638.1167851756018</v>
      </c>
      <c r="D15" s="5">
        <v>14439.23723335487</v>
      </c>
      <c r="E15" s="5">
        <v>11878.474466709758</v>
      </c>
      <c r="F15" s="5">
        <f xml:space="preserve"> E6 * (1 / ((1 + G3)^A14)) * (G3 * ((1 + G3)^A15) / ((1 + G3)^A15 - 1)) + E7 * (1 / ((1 + G3)^A15)) * (G3 * ((1 + G3)^A15) / ((1 + G3)^A15 - 1))</f>
        <v>883.43029519500044</v>
      </c>
      <c r="G15" s="5">
        <v>12761.90476190476</v>
      </c>
    </row>
    <row r="17" spans="1:2" x14ac:dyDescent="0.3">
      <c r="A17" s="4"/>
      <c r="B17" s="3" t="s">
        <v>9</v>
      </c>
    </row>
    <row r="18" spans="1:2" x14ac:dyDescent="0.3">
      <c r="A18" s="3" t="s">
        <v>1</v>
      </c>
      <c r="B18" s="2">
        <v>3</v>
      </c>
    </row>
    <row r="19" spans="1:2" x14ac:dyDescent="0.3">
      <c r="A19" s="3" t="s">
        <v>2</v>
      </c>
      <c r="B19" s="2">
        <v>2</v>
      </c>
    </row>
    <row r="21" spans="1:2" x14ac:dyDescent="0.3">
      <c r="A21" s="3" t="s">
        <v>16</v>
      </c>
      <c r="B21" s="4" t="s">
        <v>17</v>
      </c>
    </row>
  </sheetData>
  <mergeCells count="7">
    <mergeCell ref="A1:A2"/>
    <mergeCell ref="B1:C1"/>
    <mergeCell ref="D1:E1"/>
    <mergeCell ref="G1:G2"/>
    <mergeCell ref="A9:A10"/>
    <mergeCell ref="B9:D9"/>
    <mergeCell ref="E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Torres</dc:creator>
  <cp:lastModifiedBy>Paolo Torres</cp:lastModifiedBy>
  <dcterms:created xsi:type="dcterms:W3CDTF">2020-03-12T23:40:12Z</dcterms:created>
  <dcterms:modified xsi:type="dcterms:W3CDTF">2020-03-13T15:16:56Z</dcterms:modified>
</cp:coreProperties>
</file>