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c r="P6" i="69"/>
  <c r="P7" i="69"/>
  <c r="P8" i="69"/>
  <c r="P9" i="69"/>
  <c r="P10" i="69"/>
  <c r="P11" i="69"/>
  <c r="P12" i="69"/>
  <c r="P13" i="69"/>
  <c r="P14" i="69"/>
  <c r="P15" i="69"/>
  <c r="P16" i="69"/>
  <c r="P17" i="69"/>
  <c r="P18" i="69"/>
  <c r="P19" i="69"/>
  <c r="P20" i="69"/>
  <c r="P21" i="69"/>
  <c r="P22" i="69"/>
  <c r="P23" i="69"/>
  <c r="P24" i="69"/>
  <c r="P25" i="69"/>
  <c r="P26" i="69"/>
  <c r="P27" i="69"/>
  <c r="P28" i="69"/>
  <c r="P29" i="69"/>
  <c r="P30" i="69"/>
  <c r="P31" i="69"/>
  <c r="P32" i="69"/>
  <c r="P33" i="69"/>
  <c r="P34" i="69"/>
  <c r="P35" i="69"/>
  <c r="P36" i="69"/>
  <c r="P37" i="69"/>
  <c r="P38" i="69"/>
  <c r="P39" i="69"/>
  <c r="P40" i="69"/>
  <c r="P41" i="69"/>
  <c r="P42" i="69"/>
  <c r="P43" i="69"/>
  <c r="P44" i="69"/>
  <c r="P45" i="69"/>
  <c r="P46" i="69"/>
  <c r="P47" i="69"/>
  <c r="P48" i="69"/>
  <c r="P49" i="69"/>
  <c r="P50" i="69"/>
  <c r="P51" i="69"/>
  <c r="P52" i="69"/>
  <c r="P53" i="69"/>
  <c r="P54" i="69"/>
  <c r="P55" i="69"/>
  <c r="P56" i="69"/>
  <c r="P57" i="69"/>
  <c r="P58" i="69"/>
  <c r="P59" i="69"/>
  <c r="P60" i="69"/>
  <c r="P61" i="69"/>
  <c r="P62" i="69"/>
  <c r="P63" i="69"/>
  <c r="P64" i="69"/>
  <c r="P65" i="69"/>
  <c r="P66" i="69"/>
  <c r="P67" i="69"/>
  <c r="P68" i="69"/>
  <c r="P69" i="69"/>
  <c r="P70" i="69"/>
  <c r="P71" i="69"/>
  <c r="P72" i="69"/>
  <c r="P73" i="69"/>
  <c r="P74" i="69"/>
  <c r="P75" i="69"/>
  <c r="P76" i="69"/>
  <c r="P77" i="69"/>
  <c r="P78" i="69"/>
  <c r="P79" i="69"/>
  <c r="P80" i="69"/>
  <c r="P81" i="69"/>
  <c r="P82" i="69"/>
  <c r="P83" i="69"/>
  <c r="P84" i="69"/>
  <c r="P85" i="69"/>
  <c r="P86" i="69"/>
  <c r="P87" i="69"/>
  <c r="P88" i="69"/>
  <c r="P89" i="69"/>
  <c r="P90" i="69"/>
  <c r="P91" i="69"/>
  <c r="P92" i="69"/>
  <c r="P93" i="69"/>
  <c r="P94" i="69"/>
  <c r="P95" i="69"/>
  <c r="P96" i="69"/>
  <c r="P97" i="69"/>
  <c r="P98" i="69"/>
  <c r="P99" i="69"/>
  <c r="P100" i="69"/>
  <c r="P101" i="69"/>
  <c r="P102" i="69"/>
  <c r="P103" i="69"/>
  <c r="P104" i="69"/>
  <c r="P105" i="69"/>
  <c r="P106" i="69"/>
  <c r="P107" i="69"/>
  <c r="P108" i="69"/>
  <c r="P109" i="69"/>
  <c r="P110" i="69"/>
  <c r="P111" i="69"/>
  <c r="P112" i="69"/>
  <c r="P113" i="69"/>
  <c r="P114" i="69"/>
  <c r="P115" i="69"/>
  <c r="P116" i="69"/>
  <c r="P117" i="69"/>
  <c r="P118" i="69"/>
  <c r="P119" i="69"/>
  <c r="P120" i="69"/>
  <c r="P121" i="69"/>
  <c r="P122" i="69"/>
  <c r="P123" i="69"/>
  <c r="P124" i="69"/>
  <c r="P125" i="69"/>
  <c r="P126" i="69"/>
  <c r="P127" i="69"/>
  <c r="P128" i="69"/>
  <c r="P129" i="69"/>
  <c r="P130" i="69"/>
  <c r="P131" i="69"/>
  <c r="P132" i="69"/>
  <c r="P133" i="69"/>
  <c r="P134" i="69"/>
  <c r="P135" i="69"/>
  <c r="P136" i="69"/>
  <c r="P137" i="69"/>
  <c r="P138" i="69"/>
  <c r="P139" i="69"/>
  <c r="P140" i="69"/>
  <c r="P141" i="69"/>
  <c r="P142" i="69"/>
  <c r="P143" i="69"/>
  <c r="P144" i="69"/>
  <c r="P145" i="69"/>
  <c r="P146" i="69"/>
  <c r="P147" i="69"/>
  <c r="P148" i="69"/>
  <c r="P149" i="69"/>
  <c r="P150" i="69"/>
  <c r="P151" i="69"/>
  <c r="P152" i="69"/>
  <c r="P153" i="69"/>
  <c r="P154" i="69"/>
  <c r="P155" i="69"/>
  <c r="P156" i="69"/>
  <c r="P157" i="69"/>
  <c r="P158" i="69"/>
  <c r="P159" i="69"/>
  <c r="P160" i="69"/>
  <c r="P161" i="69"/>
  <c r="P162" i="69"/>
  <c r="P163" i="69"/>
  <c r="P164" i="69"/>
  <c r="P165" i="69"/>
  <c r="P166" i="69"/>
  <c r="P167" i="69"/>
  <c r="P168" i="69"/>
  <c r="P169" i="69"/>
  <c r="P170" i="69"/>
  <c r="P171" i="69"/>
  <c r="P172" i="69"/>
  <c r="P173" i="69"/>
  <c r="P174" i="69"/>
  <c r="P175" i="69"/>
  <c r="P176" i="69"/>
  <c r="P177" i="69"/>
  <c r="P178" i="69"/>
  <c r="P179" i="69"/>
  <c r="P180" i="69"/>
  <c r="P181" i="69"/>
  <c r="P182" i="69"/>
  <c r="P183" i="69"/>
  <c r="P184" i="69"/>
  <c r="P185" i="69"/>
  <c r="P186" i="69"/>
  <c r="P187" i="69"/>
  <c r="P188" i="69"/>
  <c r="P189" i="69"/>
  <c r="P190" i="69"/>
  <c r="P191" i="69"/>
  <c r="P192" i="69"/>
  <c r="P193" i="69"/>
  <c r="P194" i="69"/>
  <c r="P195" i="69"/>
  <c r="P196" i="69"/>
  <c r="P197" i="69"/>
  <c r="P198" i="69"/>
  <c r="P199" i="69"/>
  <c r="P200" i="69"/>
  <c r="P201" i="69"/>
  <c r="P202" i="69"/>
  <c r="P203" i="69"/>
  <c r="P204" i="69"/>
  <c r="P205" i="69"/>
  <c r="P206" i="69"/>
  <c r="P207" i="69"/>
  <c r="P208" i="69"/>
  <c r="P209" i="69"/>
  <c r="P210" i="69"/>
  <c r="P211" i="69"/>
  <c r="P212" i="69"/>
  <c r="P213" i="69"/>
  <c r="P214" i="69"/>
  <c r="P215" i="69"/>
  <c r="P216" i="69"/>
  <c r="P217" i="69"/>
  <c r="P218" i="69"/>
  <c r="P219" i="69"/>
  <c r="P220" i="69"/>
  <c r="P221" i="69"/>
  <c r="P222" i="69"/>
  <c r="P223" i="69"/>
  <c r="P224" i="69"/>
  <c r="P225" i="69"/>
  <c r="P226" i="69"/>
  <c r="P227" i="69"/>
  <c r="P228" i="69"/>
  <c r="P229" i="69"/>
  <c r="P230" i="69"/>
  <c r="P231" i="69"/>
  <c r="P232" i="69"/>
  <c r="P233" i="69"/>
  <c r="P234" i="69"/>
  <c r="P235" i="69"/>
  <c r="P236" i="69"/>
  <c r="P237" i="69"/>
  <c r="P238" i="69"/>
  <c r="P239" i="69"/>
  <c r="P240" i="69"/>
  <c r="P241" i="69"/>
  <c r="P242" i="69"/>
  <c r="P243" i="69"/>
  <c r="P244" i="69"/>
  <c r="P245" i="69"/>
  <c r="P246" i="69"/>
  <c r="P247" i="69"/>
  <c r="P248" i="69"/>
  <c r="P249" i="69"/>
  <c r="P250" i="69"/>
  <c r="P251" i="69"/>
  <c r="P252" i="69"/>
  <c r="P253" i="69"/>
  <c r="P254" i="69"/>
  <c r="P255" i="69"/>
  <c r="P256" i="69"/>
  <c r="P257" i="69"/>
  <c r="P258" i="69"/>
  <c r="P259" i="69"/>
  <c r="P260" i="69"/>
  <c r="P261" i="69"/>
  <c r="P262" i="69"/>
  <c r="P263" i="69"/>
  <c r="P264" i="69"/>
  <c r="P265" i="69"/>
  <c r="P266" i="69"/>
  <c r="P267" i="69"/>
  <c r="P268" i="69"/>
  <c r="P269" i="69"/>
  <c r="P270" i="69"/>
  <c r="P271" i="69"/>
  <c r="P272" i="69"/>
  <c r="P273" i="69"/>
  <c r="P274" i="69"/>
  <c r="P275" i="69"/>
  <c r="P276" i="69"/>
  <c r="P277" i="69"/>
  <c r="P278" i="69"/>
  <c r="P279" i="69"/>
  <c r="P280" i="69"/>
  <c r="P281" i="69"/>
  <c r="P282" i="69"/>
  <c r="P283" i="69"/>
  <c r="P284" i="69"/>
  <c r="P285" i="69"/>
  <c r="P286" i="69"/>
  <c r="P287" i="69"/>
  <c r="P288" i="69"/>
  <c r="P289" i="69"/>
  <c r="P290" i="69"/>
  <c r="P291" i="69"/>
  <c r="P292" i="69"/>
  <c r="P293" i="69"/>
  <c r="P294" i="69"/>
  <c r="P295" i="69"/>
  <c r="P296" i="69"/>
  <c r="P297" i="69"/>
  <c r="P298" i="69"/>
  <c r="P299" i="69"/>
  <c r="P300" i="69"/>
  <c r="P301" i="69"/>
  <c r="P302" i="69"/>
  <c r="P303" i="69"/>
  <c r="P304" i="69"/>
  <c r="P305" i="69"/>
  <c r="P306" i="69"/>
  <c r="P307" i="69"/>
  <c r="P308" i="69"/>
  <c r="P309" i="69"/>
  <c r="P310" i="69"/>
  <c r="P311" i="69"/>
  <c r="P312" i="69"/>
  <c r="P313" i="69"/>
  <c r="P314" i="69"/>
  <c r="P315" i="69"/>
  <c r="P316" i="69"/>
  <c r="P317" i="69"/>
  <c r="P318" i="69"/>
  <c r="P319" i="69"/>
  <c r="P320" i="69"/>
  <c r="P321" i="69"/>
  <c r="P322" i="69"/>
  <c r="P323" i="69"/>
  <c r="P324" i="69"/>
  <c r="P325" i="69"/>
  <c r="P326" i="69"/>
  <c r="P327" i="69"/>
  <c r="P328" i="69"/>
  <c r="AB5" i="32" a="1"/>
  <c r="AB5" i="31" a="1"/>
  <c r="X5" i="30" a="1"/>
  <c r="X5" i="81" a="1"/>
  <c r="X5" i="29" a="1"/>
  <c r="Z4" i="79" a="1"/>
  <c r="Y4" i="72" a="1"/>
  <c r="X5" i="28" a="1"/>
  <c r="Y6" i="25" a="1"/>
  <c r="Y7" i="24" a="1"/>
  <c r="Y6" i="23" a="1"/>
  <c r="V5" i="22" a="1"/>
  <c r="O5" i="21" a="1"/>
  <c r="O8" i="21"/>
  <c r="O9" i="21"/>
  <c r="O10" i="21"/>
  <c r="O11" i="21"/>
  <c r="O13" i="21"/>
  <c r="O14" i="21"/>
  <c r="O16" i="21"/>
  <c r="O17" i="21"/>
  <c r="O18" i="21"/>
  <c r="O19" i="21"/>
  <c r="O20" i="21"/>
  <c r="O22" i="21"/>
  <c r="Z5" i="19" a="1"/>
  <c r="V5" i="76" a="1"/>
  <c r="Z5" i="18" a="1"/>
  <c r="Z5" i="17" a="1"/>
  <c r="O15" i="21" l="1"/>
  <c r="O21" i="21"/>
  <c r="O12" i="21"/>
  <c r="K7" i="21"/>
  <c r="O7" i="21" s="1"/>
  <c r="K6" i="21"/>
  <c r="O6" i="21" s="1"/>
  <c r="K5" i="21"/>
  <c r="O5" i="21" s="1"/>
  <c r="T21" i="21"/>
  <c r="T20" i="21"/>
  <c r="T19" i="21"/>
  <c r="J22" i="21"/>
  <c r="J21" i="21"/>
  <c r="J20" i="21"/>
  <c r="J19" i="21"/>
  <c r="J18" i="21"/>
  <c r="J17" i="21"/>
  <c r="J16" i="21"/>
  <c r="J15" i="21"/>
  <c r="J14" i="21"/>
  <c r="J13" i="21"/>
  <c r="J12" i="21"/>
  <c r="J11" i="21"/>
  <c r="J10" i="21"/>
  <c r="J9" i="21"/>
  <c r="J8" i="21"/>
  <c r="T18" i="21"/>
  <c r="J4" i="21"/>
  <c r="R58" i="22" l="1"/>
  <c r="R57" i="22"/>
  <c r="R56" i="22"/>
  <c r="V56" i="22" s="1"/>
  <c r="R55" i="22"/>
  <c r="V55" i="22" s="1"/>
  <c r="R54" i="22"/>
  <c r="V54" i="22" s="1"/>
  <c r="R53" i="22"/>
  <c r="V53" i="22" s="1"/>
  <c r="R52" i="22"/>
  <c r="V52" i="22" s="1"/>
  <c r="R51" i="22"/>
  <c r="R50" i="22"/>
  <c r="V50" i="22" s="1"/>
  <c r="R49" i="22"/>
  <c r="R48" i="22"/>
  <c r="R47" i="22"/>
  <c r="V47" i="22" s="1"/>
  <c r="R46" i="22"/>
  <c r="V46" i="22" s="1"/>
  <c r="R45" i="22"/>
  <c r="V45" i="22" s="1"/>
  <c r="R44" i="22"/>
  <c r="V44" i="22" s="1"/>
  <c r="R43" i="22"/>
  <c r="R42" i="22"/>
  <c r="V42" i="22" s="1"/>
  <c r="R41" i="22"/>
  <c r="V41" i="22" s="1"/>
  <c r="R40" i="22"/>
  <c r="R39" i="22"/>
  <c r="R38" i="22"/>
  <c r="V38" i="22" s="1"/>
  <c r="R37" i="22"/>
  <c r="V37" i="22" s="1"/>
  <c r="R36" i="22"/>
  <c r="V36" i="22" s="1"/>
  <c r="R35" i="22"/>
  <c r="R34" i="22"/>
  <c r="V34" i="22" s="1"/>
  <c r="R33" i="22"/>
  <c r="V33" i="22" s="1"/>
  <c r="R32" i="22"/>
  <c r="V32" i="22" s="1"/>
  <c r="R31" i="22"/>
  <c r="R30" i="22"/>
  <c r="R29" i="22"/>
  <c r="V29" i="22" s="1"/>
  <c r="R28" i="22"/>
  <c r="V28" i="22" s="1"/>
  <c r="R27" i="22"/>
  <c r="R26" i="22"/>
  <c r="V26" i="22" s="1"/>
  <c r="R25" i="22"/>
  <c r="V25" i="22" s="1"/>
  <c r="R24" i="22"/>
  <c r="V24" i="22" s="1"/>
  <c r="R23" i="22"/>
  <c r="V23" i="22" s="1"/>
  <c r="R22" i="22"/>
  <c r="R21" i="22"/>
  <c r="R20" i="22"/>
  <c r="V20" i="22" s="1"/>
  <c r="R19" i="22"/>
  <c r="R18" i="22"/>
  <c r="V18" i="22" s="1"/>
  <c r="R17" i="22"/>
  <c r="V17" i="22" s="1"/>
  <c r="R16" i="22"/>
  <c r="V16" i="22" s="1"/>
  <c r="R15" i="22"/>
  <c r="V15" i="22" s="1"/>
  <c r="R14" i="22"/>
  <c r="V14" i="22" s="1"/>
  <c r="R13" i="22"/>
  <c r="R12" i="22"/>
  <c r="R11" i="22"/>
  <c r="R10" i="22"/>
  <c r="V10" i="22" s="1"/>
  <c r="R9" i="22"/>
  <c r="V9" i="22" s="1"/>
  <c r="R8" i="22"/>
  <c r="V8" i="22" s="1"/>
  <c r="R7" i="22"/>
  <c r="V7" i="22" s="1"/>
  <c r="R6" i="22"/>
  <c r="V6" i="22" s="1"/>
  <c r="Y27" i="22" l="1"/>
  <c r="V27" i="22"/>
  <c r="Y21" i="22"/>
  <c r="V21" i="22"/>
  <c r="Y11" i="22"/>
  <c r="V11" i="22"/>
  <c r="Y51" i="22"/>
  <c r="V51" i="22"/>
  <c r="Y31" i="22"/>
  <c r="V31" i="22"/>
  <c r="Y35" i="22"/>
  <c r="V35" i="22"/>
  <c r="Y13" i="22"/>
  <c r="V13" i="22"/>
  <c r="Y22" i="22"/>
  <c r="V22" i="22"/>
  <c r="Y40" i="22"/>
  <c r="V40" i="22"/>
  <c r="Y48" i="22"/>
  <c r="V48" i="22"/>
  <c r="Y19" i="22"/>
  <c r="V19" i="22"/>
  <c r="Y39" i="22"/>
  <c r="V39" i="22"/>
  <c r="Y49" i="22"/>
  <c r="V49" i="22"/>
  <c r="Y57" i="22"/>
  <c r="V57" i="22"/>
  <c r="Y43" i="22"/>
  <c r="V43" i="22"/>
  <c r="Y12" i="22"/>
  <c r="V12" i="22"/>
  <c r="Y30" i="22"/>
  <c r="V30" i="22"/>
  <c r="Y58" i="22"/>
  <c r="V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1" i="22"/>
  <c r="E32" i="22"/>
  <c r="E27" i="22"/>
  <c r="E54" i="22"/>
  <c r="E30" i="22"/>
  <c r="E55" i="22"/>
  <c r="E23" i="22"/>
  <c r="F23" i="22" s="1"/>
  <c r="E20" i="22"/>
  <c r="E58" i="22"/>
  <c r="E36" i="22"/>
  <c r="E28" i="22"/>
  <c r="E53" i="22"/>
  <c r="E48" i="22"/>
  <c r="F32" i="22"/>
  <c r="F36" i="22"/>
  <c r="E46" i="22"/>
  <c r="F46" i="22" s="1"/>
  <c r="E18" i="22"/>
  <c r="E19" i="22"/>
  <c r="E50" i="22"/>
  <c r="E57" i="22"/>
  <c r="E45" i="22"/>
  <c r="E47" i="22"/>
  <c r="F47" i="22"/>
  <c r="E31" i="22"/>
  <c r="E41" i="22"/>
  <c r="F57" i="22"/>
  <c r="E25" i="22"/>
  <c r="E16" i="22"/>
  <c r="F16" i="22" s="1"/>
  <c r="E40" i="22"/>
  <c r="F40" i="22" s="1"/>
  <c r="E51" i="22"/>
  <c r="E33" i="22"/>
  <c r="E34" i="22"/>
  <c r="F34" i="22" s="1"/>
  <c r="E24" i="22"/>
  <c r="E26" i="22"/>
  <c r="F26" i="22" s="1"/>
  <c r="E35" i="22"/>
  <c r="E49" i="22"/>
  <c r="E42" i="22"/>
  <c r="F42" i="22" s="1"/>
  <c r="E56" i="22"/>
  <c r="E37" i="22"/>
  <c r="E17" i="22"/>
  <c r="E43" i="22"/>
  <c r="F45" i="22"/>
  <c r="E29" i="22"/>
  <c r="E44" i="22"/>
  <c r="E38" i="22"/>
  <c r="E22" i="22"/>
  <c r="E39" i="22"/>
  <c r="F39" i="22" s="1"/>
  <c r="F20" i="22"/>
  <c r="E52" i="22"/>
  <c r="F52" i="22" s="1"/>
  <c r="E5" i="81" l="1"/>
  <c r="F44" i="22"/>
  <c r="F27" i="22"/>
  <c r="F31" i="22"/>
  <c r="F29" i="22"/>
  <c r="F51" i="22"/>
  <c r="F21" i="22"/>
  <c r="F50" i="22"/>
  <c r="F18" i="22"/>
  <c r="F53" i="22"/>
  <c r="F54" i="22"/>
  <c r="E4" i="72"/>
  <c r="B4" i="72" s="1"/>
  <c r="F30" i="22"/>
  <c r="F58" i="22"/>
  <c r="F17" i="22"/>
  <c r="F19" i="22"/>
  <c r="F33" i="22"/>
  <c r="F37" i="22"/>
  <c r="F41" i="22"/>
  <c r="F25" i="22"/>
  <c r="F38" i="22"/>
  <c r="F49" i="22"/>
  <c r="F55" i="22"/>
  <c r="F43" i="22"/>
  <c r="F35" i="22"/>
  <c r="F22" i="22"/>
  <c r="F48" i="22"/>
  <c r="F24" i="22"/>
  <c r="F28" i="22"/>
  <c r="F56" i="22"/>
  <c r="F5" i="81"/>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3" i="22"/>
  <c r="E15" i="22"/>
  <c r="E12" i="22"/>
  <c r="E11" i="22"/>
  <c r="E5" i="72"/>
  <c r="G5" i="81"/>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38" i="81"/>
  <c r="F14" i="22"/>
  <c r="B5" i="72"/>
  <c r="G4" i="81"/>
  <c r="F12" i="22"/>
  <c r="F13" i="22"/>
  <c r="F15" i="22"/>
  <c r="F11"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4" i="81"/>
  <c r="E6" i="72"/>
  <c r="F32" i="81"/>
  <c r="B6" i="72"/>
  <c r="F39" i="81"/>
  <c r="F33" i="81"/>
  <c r="F23" i="81"/>
  <c r="F29" i="81"/>
  <c r="F41" i="81"/>
  <c r="F12" i="81"/>
  <c r="F16" i="81"/>
  <c r="G38" i="81"/>
  <c r="F28" i="81"/>
  <c r="F9" i="81"/>
  <c r="F8" i="81"/>
  <c r="F13" i="81"/>
  <c r="F6" i="81"/>
  <c r="F7" i="81"/>
  <c r="F31" i="81"/>
  <c r="F40" i="81"/>
  <c r="F17" i="81"/>
  <c r="G17" i="81" s="1"/>
  <c r="F20" i="81"/>
  <c r="F30" i="81"/>
  <c r="F36" i="81"/>
  <c r="F14" i="81"/>
  <c r="F22" i="81"/>
  <c r="Y20" i="81"/>
  <c r="Y38" i="81"/>
  <c r="Y36" i="81"/>
  <c r="Y24" i="81"/>
  <c r="Y32" i="81"/>
  <c r="Y16" i="81"/>
  <c r="Y13" i="81"/>
  <c r="Y9" i="81"/>
  <c r="Y6" i="81"/>
  <c r="Y14" i="81"/>
  <c r="Y22" i="81"/>
  <c r="Y39" i="81"/>
  <c r="Y29" i="81"/>
  <c r="Y12" i="81"/>
  <c r="Y28" i="81"/>
  <c r="Y17" i="81"/>
  <c r="Y41" i="81"/>
  <c r="Y30" i="81"/>
  <c r="Y31" i="81"/>
  <c r="Y40" i="81"/>
  <c r="Y23" i="81"/>
  <c r="Y7" i="81"/>
  <c r="Y8" i="81"/>
  <c r="Y33"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32" i="81"/>
  <c r="G24" i="81"/>
  <c r="G31" i="81"/>
  <c r="G16" i="81"/>
  <c r="G13" i="81"/>
  <c r="G12" i="81"/>
  <c r="F15" i="81"/>
  <c r="G8" i="81"/>
  <c r="F35" i="81"/>
  <c r="F11" i="81"/>
  <c r="G7" i="81"/>
  <c r="F18" i="81"/>
  <c r="G39" i="81"/>
  <c r="G22" i="81"/>
  <c r="F26" i="81"/>
  <c r="F34" i="81"/>
  <c r="G41" i="81"/>
  <c r="G40" i="81"/>
  <c r="G20" i="81"/>
  <c r="F42" i="81"/>
  <c r="G23" i="81"/>
  <c r="G28" i="81"/>
  <c r="F27" i="81"/>
  <c r="G14" i="81"/>
  <c r="G6" i="81"/>
  <c r="G33" i="81"/>
  <c r="F19" i="81"/>
  <c r="F25" i="81"/>
  <c r="F37" i="81"/>
  <c r="G9" i="81"/>
  <c r="F10" i="81"/>
  <c r="G36" i="81"/>
  <c r="G29" i="81"/>
  <c r="F21" i="81"/>
  <c r="G30" i="81"/>
  <c r="E7" i="72"/>
  <c r="Y21" i="81"/>
  <c r="Y10" i="81"/>
  <c r="Y18" i="81"/>
  <c r="Y35" i="81"/>
  <c r="Y27" i="81"/>
  <c r="Y34" i="81"/>
  <c r="Y11" i="81"/>
  <c r="Y42" i="81"/>
  <c r="Y37" i="81"/>
  <c r="Y15" i="81"/>
  <c r="Y26" i="81"/>
  <c r="Y19" i="81"/>
  <c r="Y25" i="81"/>
  <c r="O5" i="81" l="1" a="1"/>
  <c r="G18" i="81"/>
  <c r="G11" i="81"/>
  <c r="G26" i="81"/>
  <c r="G27" i="81"/>
  <c r="G10" i="81"/>
  <c r="G35" i="81"/>
  <c r="G34" i="81"/>
  <c r="G15" i="81"/>
  <c r="G21" i="81"/>
  <c r="G25" i="81"/>
  <c r="G37" i="81"/>
  <c r="G42" i="81"/>
  <c r="G19" i="81"/>
  <c r="B7" i="72"/>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5" i="79"/>
  <c r="D4" i="79"/>
  <c r="D8" i="79"/>
  <c r="D7" i="79"/>
  <c r="D6" i="79"/>
  <c r="B8" i="72"/>
  <c r="G5" i="79"/>
  <c r="G6" i="79"/>
  <c r="G4" i="79"/>
  <c r="G7" i="79"/>
  <c r="G8" i="79"/>
  <c r="AA8" i="79"/>
  <c r="AA6" i="79"/>
  <c r="AA5" i="79"/>
  <c r="AA7" i="79"/>
  <c r="AA4" i="79"/>
  <c r="Q4" i="79" l="1" a="1"/>
  <c r="Q4" i="79" s="1"/>
  <c r="F4" i="79"/>
  <c r="F8" i="79"/>
  <c r="F7" i="79"/>
  <c r="F6" i="79"/>
  <c r="F5" i="79"/>
  <c r="Q8" i="79"/>
  <c r="Q7" i="79"/>
  <c r="Q6" i="79"/>
  <c r="E8" i="79"/>
  <c r="E7" i="79"/>
  <c r="E6" i="79"/>
  <c r="E5" i="79"/>
  <c r="E4" i="79"/>
  <c r="E9" i="72"/>
  <c r="H5" i="79"/>
  <c r="B9" i="72"/>
  <c r="H4" i="79"/>
  <c r="H6" i="79"/>
  <c r="Q5" i="79" l="1"/>
  <c r="R5" i="22"/>
  <c r="V5" i="22" s="1"/>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V41" i="76" l="1"/>
  <c r="G38" i="77"/>
  <c r="E4" i="76"/>
  <c r="F4" i="76"/>
  <c r="AO15" i="31"/>
  <c r="R34" i="76"/>
  <c r="R17" i="76"/>
  <c r="R11" i="76"/>
  <c r="R38" i="76"/>
  <c r="R19" i="76"/>
  <c r="R32" i="76"/>
  <c r="R29" i="76"/>
  <c r="R36" i="76"/>
  <c r="R13" i="76"/>
  <c r="R15" i="76"/>
  <c r="R35" i="76"/>
  <c r="R9" i="76"/>
  <c r="R37" i="76"/>
  <c r="R21" i="76"/>
  <c r="R6" i="76"/>
  <c r="R20" i="76"/>
  <c r="R18" i="76"/>
  <c r="R27" i="76"/>
  <c r="R22" i="76"/>
  <c r="R24" i="76"/>
  <c r="R12" i="76"/>
  <c r="R42" i="76"/>
  <c r="R26" i="76"/>
  <c r="R8" i="76"/>
  <c r="R5" i="76"/>
  <c r="R7" i="76"/>
  <c r="R23" i="76"/>
  <c r="R33" i="76"/>
  <c r="R31" i="76"/>
  <c r="R39" i="76"/>
  <c r="R16" i="76"/>
  <c r="R25" i="76"/>
  <c r="R28" i="76"/>
  <c r="R30" i="76"/>
  <c r="R10" i="76"/>
  <c r="R14" i="76"/>
  <c r="R40" i="76"/>
  <c r="G4" i="76"/>
  <c r="B11" i="72"/>
  <c r="G41" i="76"/>
  <c r="W40" i="22"/>
  <c r="W23" i="22"/>
  <c r="W49" i="22"/>
  <c r="W37" i="22"/>
  <c r="W39" i="22"/>
  <c r="W47" i="22"/>
  <c r="W58" i="22"/>
  <c r="W54" i="22"/>
  <c r="W42" i="22"/>
  <c r="W24" i="22"/>
  <c r="W29" i="22"/>
  <c r="W13" i="22"/>
  <c r="W15" i="22"/>
  <c r="W44" i="22"/>
  <c r="W48" i="22"/>
  <c r="W50" i="22"/>
  <c r="W36" i="22"/>
  <c r="W45" i="22"/>
  <c r="W11" i="22"/>
  <c r="W21" i="22"/>
  <c r="W30" i="22"/>
  <c r="W51" i="22"/>
  <c r="W57" i="22"/>
  <c r="W16" i="22"/>
  <c r="W46" i="22"/>
  <c r="W33" i="22"/>
  <c r="W41" i="76"/>
  <c r="W17" i="22"/>
  <c r="W35" i="22"/>
  <c r="W34" i="22"/>
  <c r="W53" i="22"/>
  <c r="W25" i="22"/>
  <c r="W14" i="22"/>
  <c r="W18" i="22"/>
  <c r="W56" i="22"/>
  <c r="W32" i="22"/>
  <c r="W31" i="22"/>
  <c r="W38" i="22"/>
  <c r="W26" i="22"/>
  <c r="W28" i="22"/>
  <c r="W52" i="22"/>
  <c r="W22" i="22"/>
  <c r="W41" i="22"/>
  <c r="W43" i="22"/>
  <c r="W19" i="22"/>
  <c r="W12" i="22"/>
  <c r="W20" i="22"/>
  <c r="W27" i="22"/>
  <c r="W55" i="22"/>
  <c r="AN14" i="31"/>
  <c r="AM14" i="31"/>
  <c r="AM16" i="31"/>
  <c r="AN16" i="31"/>
  <c r="V40" i="76" l="1"/>
  <c r="V14" i="76"/>
  <c r="V10" i="76"/>
  <c r="V30" i="76"/>
  <c r="V28" i="76"/>
  <c r="V25" i="76"/>
  <c r="V16" i="76"/>
  <c r="V39" i="76"/>
  <c r="V31" i="76"/>
  <c r="V33" i="76"/>
  <c r="V23" i="76"/>
  <c r="V7" i="76"/>
  <c r="V5" i="76"/>
  <c r="V8" i="76"/>
  <c r="V26" i="76"/>
  <c r="V42" i="76"/>
  <c r="V12" i="76"/>
  <c r="V24" i="76"/>
  <c r="V22" i="76"/>
  <c r="V27" i="76"/>
  <c r="V18" i="76"/>
  <c r="V20" i="76"/>
  <c r="V6" i="76"/>
  <c r="V21" i="76"/>
  <c r="V37" i="76"/>
  <c r="V9" i="76"/>
  <c r="V35" i="76"/>
  <c r="V15" i="76"/>
  <c r="V13" i="76"/>
  <c r="V36" i="76"/>
  <c r="V29" i="76"/>
  <c r="V32" i="76"/>
  <c r="V19" i="76"/>
  <c r="V38" i="76"/>
  <c r="V11" i="76"/>
  <c r="V17" i="76"/>
  <c r="V34"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F8" i="76"/>
  <c r="G6" i="76"/>
  <c r="B12" i="72"/>
  <c r="G5" i="76"/>
  <c r="F7"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B14" i="72"/>
  <c r="G11" i="76"/>
  <c r="F12" i="76"/>
  <c r="W12" i="76"/>
  <c r="G9" i="77" l="1"/>
  <c r="E13" i="76"/>
  <c r="E15" i="72"/>
  <c r="G12" i="76"/>
  <c r="F13" i="76"/>
  <c r="W13" i="76"/>
  <c r="G10" i="77" l="1"/>
  <c r="E14" i="76"/>
  <c r="B15" i="72"/>
  <c r="F14" i="76"/>
  <c r="G13" i="76"/>
  <c r="W14" i="76"/>
  <c r="G11" i="77" l="1"/>
  <c r="E15" i="76"/>
  <c r="F15" i="76"/>
  <c r="G14" i="76"/>
  <c r="G15" i="76"/>
  <c r="W15" i="76"/>
  <c r="G12" i="77" l="1"/>
  <c r="E16" i="76"/>
  <c r="F16" i="76"/>
  <c r="W16" i="76"/>
  <c r="G13" i="77" l="1"/>
  <c r="E17" i="76"/>
  <c r="G16"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F23" i="76"/>
  <c r="G22"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21" i="74"/>
  <c r="F134" i="74"/>
  <c r="F9" i="74"/>
  <c r="F157" i="74"/>
  <c r="F148" i="74"/>
  <c r="F33" i="74"/>
  <c r="F257" i="74"/>
  <c r="F163" i="74"/>
  <c r="F133" i="74"/>
  <c r="F28" i="74"/>
  <c r="F195" i="74"/>
  <c r="F64" i="74"/>
  <c r="F142" i="74"/>
  <c r="F224" i="74"/>
  <c r="F131" i="74"/>
  <c r="F244" i="74"/>
  <c r="F226" i="74"/>
  <c r="F236" i="74"/>
  <c r="F183" i="74"/>
  <c r="F22" i="74"/>
  <c r="F92" i="74"/>
  <c r="F97" i="74"/>
  <c r="F215" i="74"/>
  <c r="F59" i="74"/>
  <c r="F172" i="74"/>
  <c r="F63" i="74"/>
  <c r="F43" i="74"/>
  <c r="F187" i="74"/>
  <c r="F86" i="74"/>
  <c r="F139" i="74"/>
  <c r="F260" i="74"/>
  <c r="F60" i="74"/>
  <c r="F199" i="74"/>
  <c r="F18" i="74"/>
  <c r="F166" i="74"/>
  <c r="F71" i="74"/>
  <c r="F242" i="74"/>
  <c r="F232" i="74"/>
  <c r="F180" i="74"/>
  <c r="F247" i="74"/>
  <c r="F208" i="74"/>
  <c r="F179" i="74"/>
  <c r="F240" i="74"/>
  <c r="F62" i="74"/>
  <c r="F31" i="74"/>
  <c r="F196" i="74"/>
  <c r="F259" i="74"/>
  <c r="F108" i="74"/>
  <c r="F85" i="74"/>
  <c r="F216" i="74"/>
  <c r="F10" i="74"/>
  <c r="F204" i="74"/>
  <c r="F258" i="74"/>
  <c r="F160" i="74"/>
  <c r="F146" i="74"/>
  <c r="F105" i="74"/>
  <c r="F103" i="74"/>
  <c r="F21" i="74"/>
  <c r="F109" i="74"/>
  <c r="F11" i="74"/>
  <c r="F138" i="74"/>
  <c r="F41" i="74"/>
  <c r="F190" i="74"/>
  <c r="F129" i="74"/>
  <c r="F44" i="74"/>
  <c r="F239" i="74"/>
  <c r="F193" i="74"/>
  <c r="F82" i="74"/>
  <c r="F83" i="74"/>
  <c r="F249" i="74"/>
  <c r="F94" i="74"/>
  <c r="F119" i="74"/>
  <c r="F36" i="74"/>
  <c r="F15" i="74"/>
  <c r="F89" i="74"/>
  <c r="F161" i="74"/>
  <c r="F26" i="74"/>
  <c r="F99" i="74"/>
  <c r="F158" i="74"/>
  <c r="F37" i="74"/>
  <c r="F75" i="74"/>
  <c r="F12" i="74"/>
  <c r="F248" i="74"/>
  <c r="F65" i="74"/>
  <c r="F125" i="74"/>
  <c r="F255" i="74"/>
  <c r="F152" i="74"/>
  <c r="F250" i="74"/>
  <c r="F206" i="74"/>
  <c r="F253" i="74"/>
  <c r="F171" i="74"/>
  <c r="F184" i="74"/>
  <c r="F91" i="74"/>
  <c r="F45" i="74"/>
  <c r="F137" i="74"/>
  <c r="F181" i="74"/>
  <c r="F95" i="74"/>
  <c r="F77" i="74"/>
  <c r="F154" i="74"/>
  <c r="F57" i="74"/>
  <c r="F189" i="74"/>
  <c r="F38" i="74"/>
  <c r="F186" i="74"/>
  <c r="F233" i="74"/>
  <c r="F8" i="74"/>
  <c r="F66" i="74"/>
  <c r="F27" i="74"/>
  <c r="F88" i="74"/>
  <c r="F176" i="74"/>
  <c r="F80" i="74"/>
  <c r="F149" i="74"/>
  <c r="F231" i="74"/>
  <c r="F101" i="74"/>
  <c r="F115" i="74"/>
  <c r="F104" i="74"/>
  <c r="F132" i="74"/>
  <c r="F211" i="74"/>
  <c r="F218" i="74"/>
  <c r="F17" i="74"/>
  <c r="F25" i="74"/>
  <c r="F229" i="74"/>
  <c r="F164" i="74"/>
  <c r="F173" i="74"/>
  <c r="F16" i="74"/>
  <c r="F32" i="74"/>
  <c r="F254" i="74"/>
  <c r="F185" i="74"/>
  <c r="F175" i="74"/>
  <c r="F151" i="74"/>
  <c r="F93" i="74"/>
  <c r="F145" i="74"/>
  <c r="F76" i="74"/>
  <c r="F34" i="74"/>
  <c r="F107" i="74"/>
  <c r="F228" i="74"/>
  <c r="F61" i="74"/>
  <c r="F128" i="74"/>
  <c r="F90" i="74"/>
  <c r="F169" i="74"/>
  <c r="F168" i="74"/>
  <c r="F225" i="74"/>
  <c r="F112" i="74"/>
  <c r="F140" i="74"/>
  <c r="F197" i="74"/>
  <c r="F212" i="74"/>
  <c r="F210" i="74"/>
  <c r="F78" i="74"/>
  <c r="F251" i="74"/>
  <c r="F102" i="74"/>
  <c r="F167" i="74"/>
  <c r="F246" i="74"/>
  <c r="F55" i="74"/>
  <c r="F100" i="74"/>
  <c r="F84" i="74"/>
  <c r="F110" i="74"/>
  <c r="F230" i="74"/>
  <c r="F201" i="74"/>
  <c r="F207" i="74"/>
  <c r="F188" i="74"/>
  <c r="F79" i="74"/>
  <c r="F74" i="74"/>
  <c r="F256" i="74"/>
  <c r="F50" i="74"/>
  <c r="F113" i="74"/>
  <c r="F156" i="74"/>
  <c r="F81" i="74"/>
  <c r="F122" i="74"/>
  <c r="F130" i="74"/>
  <c r="F143" i="74"/>
  <c r="F237" i="74"/>
  <c r="F42" i="74"/>
  <c r="F67" i="74"/>
  <c r="F48" i="74"/>
  <c r="F114" i="74"/>
  <c r="F136" i="74"/>
  <c r="F177" i="74"/>
  <c r="F219" i="74"/>
  <c r="F182" i="74"/>
  <c r="F234" i="74"/>
  <c r="F144" i="74"/>
  <c r="F120" i="74"/>
  <c r="F235" i="74"/>
  <c r="F202" i="74"/>
  <c r="F40" i="74"/>
  <c r="F135" i="74"/>
  <c r="F118" i="74"/>
  <c r="F150" i="74"/>
  <c r="F111" i="74"/>
  <c r="F13" i="74"/>
  <c r="F7" i="74"/>
  <c r="F241" i="74"/>
  <c r="F72" i="74"/>
  <c r="F217" i="74"/>
  <c r="F252" i="74"/>
  <c r="F30" i="74"/>
  <c r="F20" i="74"/>
  <c r="F221" i="74"/>
  <c r="F213" i="74"/>
  <c r="F147" i="74"/>
  <c r="F68" i="74"/>
  <c r="F29" i="74"/>
  <c r="F52" i="74"/>
  <c r="F73" i="74"/>
  <c r="F46" i="74"/>
  <c r="F116" i="74"/>
  <c r="F124" i="74"/>
  <c r="F227" i="74"/>
  <c r="F47" i="74"/>
  <c r="F245" i="74"/>
  <c r="F23" i="74"/>
  <c r="F214" i="74"/>
  <c r="F194" i="74"/>
  <c r="F56" i="74"/>
  <c r="F222" i="74"/>
  <c r="F39" i="74"/>
  <c r="F223" i="74"/>
  <c r="F106" i="74"/>
  <c r="F170" i="74"/>
  <c r="F53" i="74"/>
  <c r="F203" i="74"/>
  <c r="F200" i="74"/>
  <c r="F24" i="74"/>
  <c r="F98" i="74"/>
  <c r="F6" i="74"/>
  <c r="F159" i="74"/>
  <c r="F35" i="74"/>
  <c r="F69" i="74"/>
  <c r="F220" i="74"/>
  <c r="F14" i="74"/>
  <c r="F70" i="74"/>
  <c r="F209" i="74"/>
  <c r="F174" i="74"/>
  <c r="F178" i="74"/>
  <c r="F49" i="74"/>
  <c r="F191" i="74"/>
  <c r="F243" i="74"/>
  <c r="F141" i="74"/>
  <c r="F96" i="74"/>
  <c r="F19" i="74"/>
  <c r="F117" i="74"/>
  <c r="F127" i="74"/>
  <c r="F54" i="74"/>
  <c r="F51" i="74"/>
  <c r="F238" i="74"/>
  <c r="F87" i="74"/>
  <c r="F126" i="74"/>
  <c r="F165" i="74"/>
  <c r="F198" i="74"/>
  <c r="F153" i="74"/>
  <c r="F58" i="74"/>
  <c r="F123" i="74"/>
  <c r="F205" i="74"/>
  <c r="F162" i="74"/>
  <c r="F192" i="74"/>
  <c r="F155" i="74"/>
  <c r="B5" i="74"/>
  <c r="B4" i="74"/>
  <c r="B6" i="74" l="1"/>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D3" i="74"/>
  <c r="P4" i="72" l="1" a="1"/>
  <c r="P4" i="72" s="1"/>
  <c r="P5" i="72" l="1"/>
  <c r="P11" i="72"/>
  <c r="P14" i="72"/>
  <c r="P7" i="72"/>
  <c r="P10" i="72"/>
  <c r="P13" i="72"/>
  <c r="P6" i="72"/>
  <c r="P15" i="72"/>
  <c r="P8" i="72"/>
  <c r="P12" i="72"/>
  <c r="P9" i="72"/>
  <c r="F4" i="72"/>
  <c r="G5" i="72"/>
  <c r="G4"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3" i="70"/>
  <c r="F156" i="71"/>
  <c r="F157" i="71"/>
  <c r="F155" i="71"/>
  <c r="F153" i="71"/>
  <c r="F118" i="71"/>
  <c r="F117" i="71"/>
  <c r="F41" i="70"/>
  <c r="F54" i="71"/>
  <c r="F104" i="71"/>
  <c r="F91" i="71"/>
  <c r="F124" i="71"/>
  <c r="F71" i="71"/>
  <c r="F133" i="71"/>
  <c r="F31" i="70"/>
  <c r="F39" i="70"/>
  <c r="F53" i="70"/>
  <c r="F56" i="70"/>
  <c r="F120" i="71"/>
  <c r="F69" i="71"/>
  <c r="F79" i="70"/>
  <c r="F15" i="71"/>
  <c r="F58" i="71"/>
  <c r="F143" i="71"/>
  <c r="F96" i="71"/>
  <c r="F77" i="71"/>
  <c r="F38" i="70"/>
  <c r="F136" i="71"/>
  <c r="F38" i="71"/>
  <c r="F76" i="70"/>
  <c r="F56" i="71"/>
  <c r="F14" i="70"/>
  <c r="F57" i="71"/>
  <c r="F90" i="70"/>
  <c r="F88" i="70"/>
  <c r="F61" i="71"/>
  <c r="F100" i="71"/>
  <c r="F28" i="70"/>
  <c r="F108" i="71"/>
  <c r="F84" i="71"/>
  <c r="F94" i="71"/>
  <c r="F138" i="71"/>
  <c r="F27" i="71"/>
  <c r="F67" i="71"/>
  <c r="F132" i="71"/>
  <c r="F107" i="71"/>
  <c r="F57" i="70"/>
  <c r="F55" i="71"/>
  <c r="F80" i="70"/>
  <c r="F75" i="70"/>
  <c r="F12" i="70"/>
  <c r="F33" i="71"/>
  <c r="F92" i="71"/>
  <c r="F95" i="71"/>
  <c r="F126" i="71"/>
  <c r="F40" i="70"/>
  <c r="F102" i="71"/>
  <c r="F112" i="71"/>
  <c r="F29" i="70"/>
  <c r="F83" i="70"/>
  <c r="F144" i="71"/>
  <c r="F97" i="71"/>
  <c r="F110" i="71"/>
  <c r="F42" i="70"/>
  <c r="F40" i="71"/>
  <c r="F68" i="71"/>
  <c r="F73" i="70"/>
  <c r="F61" i="70"/>
  <c r="F109" i="71"/>
  <c r="F50" i="70"/>
  <c r="F50" i="71"/>
  <c r="F27" i="70"/>
  <c r="F87" i="71"/>
  <c r="F17" i="70"/>
  <c r="F87" i="70"/>
  <c r="F65" i="71"/>
  <c r="F52" i="71"/>
  <c r="F46" i="71"/>
  <c r="F105" i="71"/>
  <c r="F21" i="71"/>
  <c r="F129" i="71"/>
  <c r="F42" i="71"/>
  <c r="F65" i="70"/>
  <c r="F34" i="70"/>
  <c r="F33" i="70"/>
  <c r="F11" i="71"/>
  <c r="F148" i="71"/>
  <c r="F71" i="70"/>
  <c r="F18" i="70"/>
  <c r="F23" i="70"/>
  <c r="F113" i="71"/>
  <c r="F63" i="70"/>
  <c r="F21" i="70"/>
  <c r="F67" i="70"/>
  <c r="F62" i="71"/>
  <c r="F135" i="71"/>
  <c r="F16" i="71"/>
  <c r="F90" i="71"/>
  <c r="F116" i="71"/>
  <c r="F7" i="70"/>
  <c r="F76" i="71"/>
  <c r="F13" i="70"/>
  <c r="F29" i="71"/>
  <c r="F93" i="71"/>
  <c r="F26" i="70"/>
  <c r="F74" i="71"/>
  <c r="F154" i="71"/>
  <c r="F10" i="70"/>
  <c r="F24" i="70"/>
  <c r="F53" i="71"/>
  <c r="F37" i="70"/>
  <c r="F60" i="70"/>
  <c r="F20" i="70"/>
  <c r="F85" i="70"/>
  <c r="F31" i="71"/>
  <c r="F8" i="70"/>
  <c r="F23" i="71"/>
  <c r="F122" i="71"/>
  <c r="F32" i="71"/>
  <c r="F5" i="70"/>
  <c r="F69" i="70"/>
  <c r="F149" i="71"/>
  <c r="F86" i="71"/>
  <c r="F9" i="70"/>
  <c r="F59" i="71"/>
  <c r="F121" i="71"/>
  <c r="F86" i="70"/>
  <c r="F19" i="71"/>
  <c r="F150" i="71"/>
  <c r="F6" i="70"/>
  <c r="F101" i="71"/>
  <c r="F59" i="70"/>
  <c r="F48" i="70"/>
  <c r="F82" i="71"/>
  <c r="F32" i="70"/>
  <c r="F89" i="70"/>
  <c r="F14" i="71"/>
  <c r="F139" i="71"/>
  <c r="F142" i="71"/>
  <c r="F106" i="71"/>
  <c r="F80" i="71"/>
  <c r="F55" i="70"/>
  <c r="F35" i="70"/>
  <c r="F44" i="71"/>
  <c r="F6" i="71"/>
  <c r="F119" i="71"/>
  <c r="F43" i="71"/>
  <c r="F45" i="71"/>
  <c r="F62" i="70"/>
  <c r="F141" i="71"/>
  <c r="F48" i="71"/>
  <c r="F131" i="71"/>
  <c r="F152" i="71"/>
  <c r="F88" i="71"/>
  <c r="F25" i="70"/>
  <c r="F10" i="71"/>
  <c r="F12" i="71"/>
  <c r="F24" i="71"/>
  <c r="F73" i="71"/>
  <c r="F47" i="70"/>
  <c r="F15" i="70"/>
  <c r="F36" i="71"/>
  <c r="F151" i="71"/>
  <c r="F30" i="71"/>
  <c r="F70" i="71"/>
  <c r="F128" i="71"/>
  <c r="F34" i="71"/>
  <c r="F77" i="70"/>
  <c r="F83" i="71"/>
  <c r="F103" i="71"/>
  <c r="F20" i="71"/>
  <c r="F89" i="71"/>
  <c r="F8" i="71"/>
  <c r="F51" i="71"/>
  <c r="F111" i="71"/>
  <c r="F58" i="70"/>
  <c r="F82" i="70"/>
  <c r="F35" i="71"/>
  <c r="F98" i="71"/>
  <c r="F46" i="70"/>
  <c r="F28" i="71"/>
  <c r="F54" i="70"/>
  <c r="F66" i="71"/>
  <c r="F30" i="70"/>
  <c r="F99" i="71"/>
  <c r="F17" i="71"/>
  <c r="F7" i="71"/>
  <c r="F49" i="71"/>
  <c r="F52" i="70"/>
  <c r="F123" i="71"/>
  <c r="F63" i="71"/>
  <c r="F41" i="71"/>
  <c r="F26" i="71"/>
  <c r="F16" i="70"/>
  <c r="F43" i="70"/>
  <c r="F114" i="71"/>
  <c r="F74" i="70"/>
  <c r="F140" i="71"/>
  <c r="F79" i="71"/>
  <c r="F85" i="71"/>
  <c r="F36" i="70"/>
  <c r="F147" i="71"/>
  <c r="F134" i="71"/>
  <c r="F60" i="71"/>
  <c r="F22" i="70"/>
  <c r="F39" i="71"/>
  <c r="F72" i="71"/>
  <c r="F145" i="71"/>
  <c r="F146" i="71"/>
  <c r="F66" i="70"/>
  <c r="F25" i="71"/>
  <c r="F92" i="70"/>
  <c r="F5" i="71"/>
  <c r="F49" i="70"/>
  <c r="F18" i="71"/>
  <c r="F11" i="70"/>
  <c r="F81" i="71"/>
  <c r="F44" i="70"/>
  <c r="F81" i="70"/>
  <c r="F84" i="70"/>
  <c r="F125" i="71"/>
  <c r="F45" i="70"/>
  <c r="F137" i="71"/>
  <c r="F75" i="71"/>
  <c r="F127" i="71"/>
  <c r="F78" i="70"/>
  <c r="F64" i="71"/>
  <c r="F19" i="70"/>
  <c r="F13" i="71"/>
  <c r="F51" i="70"/>
  <c r="F78" i="71"/>
  <c r="F91" i="70"/>
  <c r="F115" i="71"/>
  <c r="F9" i="71"/>
  <c r="F68" i="70"/>
  <c r="F70" i="70"/>
  <c r="F22" i="71"/>
  <c r="F64" i="70"/>
  <c r="F47" i="71"/>
  <c r="F72" i="70"/>
  <c r="F37" i="71"/>
  <c r="F130" i="71"/>
  <c r="H5" i="72"/>
  <c r="B4" i="71"/>
  <c r="G6" i="72"/>
  <c r="H4" i="72"/>
  <c r="B4" i="70"/>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78" i="69"/>
  <c r="E132" i="69"/>
  <c r="E88" i="69"/>
  <c r="E42" i="69"/>
  <c r="E299" i="69"/>
  <c r="E305" i="69"/>
  <c r="E227" i="69"/>
  <c r="E205" i="69"/>
  <c r="E236" i="69"/>
  <c r="E242" i="69"/>
  <c r="E192" i="69"/>
  <c r="E162" i="69"/>
  <c r="E210" i="69"/>
  <c r="E61" i="69"/>
  <c r="E103" i="69"/>
  <c r="E199" i="69"/>
  <c r="E308" i="69"/>
  <c r="E314" i="69"/>
  <c r="E276" i="69"/>
  <c r="E142" i="69"/>
  <c r="E219" i="69"/>
  <c r="E51" i="69"/>
  <c r="E44" i="69"/>
  <c r="E33" i="69"/>
  <c r="E165" i="69"/>
  <c r="E235" i="69"/>
  <c r="E197" i="69"/>
  <c r="E270" i="69"/>
  <c r="E109" i="69"/>
  <c r="E144" i="69"/>
  <c r="E106" i="69"/>
  <c r="E316" i="69"/>
  <c r="E154" i="69"/>
  <c r="E259" i="69"/>
  <c r="E151" i="69"/>
  <c r="E166" i="69"/>
  <c r="E288" i="69"/>
  <c r="E257" i="69"/>
  <c r="E234" i="69"/>
  <c r="E110" i="69"/>
  <c r="E5" i="69"/>
  <c r="E107" i="69"/>
  <c r="E297" i="69"/>
  <c r="E221" i="69"/>
  <c r="E292" i="69"/>
  <c r="E86" i="69"/>
  <c r="E207" i="69"/>
  <c r="E38" i="69"/>
  <c r="E160" i="69"/>
  <c r="E12" i="69"/>
  <c r="E298" i="69"/>
  <c r="E224" i="69"/>
  <c r="E218" i="69"/>
  <c r="E168" i="69"/>
  <c r="E225" i="69"/>
  <c r="E313" i="69"/>
  <c r="E286" i="69"/>
  <c r="E155" i="69"/>
  <c r="E46" i="69"/>
  <c r="E214" i="69"/>
  <c r="E134" i="69"/>
  <c r="E131" i="69"/>
  <c r="E130" i="69"/>
  <c r="E163" i="69"/>
  <c r="E11" i="69"/>
  <c r="E212" i="69"/>
  <c r="E116" i="69"/>
  <c r="E128" i="69"/>
  <c r="E8" i="69"/>
  <c r="E320" i="69"/>
  <c r="E238" i="69"/>
  <c r="E291" i="69"/>
  <c r="E244" i="69"/>
  <c r="E220" i="69"/>
  <c r="E145" i="69"/>
  <c r="E105" i="69"/>
  <c r="E23" i="69"/>
  <c r="E301" i="69"/>
  <c r="E121" i="69"/>
  <c r="E138" i="69"/>
  <c r="E265" i="69"/>
  <c r="E111" i="69"/>
  <c r="E284" i="69"/>
  <c r="E115" i="69"/>
  <c r="E79" i="69"/>
  <c r="E77" i="69"/>
  <c r="E328" i="69"/>
  <c r="E48" i="69"/>
  <c r="E195" i="69"/>
  <c r="E54" i="69"/>
  <c r="E55" i="69"/>
  <c r="E279" i="69"/>
  <c r="E269" i="69"/>
  <c r="H6" i="72"/>
  <c r="E191" i="69"/>
  <c r="E263" i="69"/>
  <c r="E9" i="69"/>
  <c r="E310" i="69"/>
  <c r="E226" i="69"/>
  <c r="B3" i="70"/>
  <c r="E39" i="69"/>
  <c r="E189" i="69"/>
  <c r="E133" i="69"/>
  <c r="E17" i="69"/>
  <c r="E222" i="69"/>
  <c r="E137" i="69"/>
  <c r="E52" i="69"/>
  <c r="E280" i="69"/>
  <c r="G10" i="72"/>
  <c r="E124" i="69"/>
  <c r="E294" i="69"/>
  <c r="E114" i="69"/>
  <c r="E71" i="69"/>
  <c r="E135" i="69"/>
  <c r="E32" i="69"/>
  <c r="E69" i="69"/>
  <c r="E281" i="69"/>
  <c r="E45" i="69"/>
  <c r="E216" i="69"/>
  <c r="E232" i="69"/>
  <c r="E260" i="69"/>
  <c r="E223" i="69"/>
  <c r="E84" i="69"/>
  <c r="E262" i="69"/>
  <c r="E28" i="69"/>
  <c r="E206" i="69"/>
  <c r="E21" i="69"/>
  <c r="G7" i="72"/>
  <c r="E73" i="69"/>
  <c r="E161" i="69"/>
  <c r="E186" i="69"/>
  <c r="E255" i="69"/>
  <c r="E258" i="69"/>
  <c r="E19" i="69"/>
  <c r="E31" i="69"/>
  <c r="E24" i="69"/>
  <c r="E30" i="69"/>
  <c r="E202" i="69"/>
  <c r="E43" i="69"/>
  <c r="E239" i="69"/>
  <c r="E136" i="69"/>
  <c r="E149" i="69"/>
  <c r="E275" i="69"/>
  <c r="E127" i="69"/>
  <c r="E93" i="69"/>
  <c r="E274" i="69"/>
  <c r="E117" i="69"/>
  <c r="E241" i="69"/>
  <c r="E325" i="69"/>
  <c r="E81" i="69"/>
  <c r="E278" i="69"/>
  <c r="E156" i="69"/>
  <c r="E243" i="69"/>
  <c r="E59" i="69"/>
  <c r="E123" i="69"/>
  <c r="E311" i="69"/>
  <c r="E58" i="69"/>
  <c r="E324" i="69"/>
  <c r="E172" i="69"/>
  <c r="E101" i="69"/>
  <c r="E309" i="69"/>
  <c r="E75" i="69"/>
  <c r="E170" i="69"/>
  <c r="E169" i="69"/>
  <c r="E95" i="69"/>
  <c r="E68" i="69"/>
  <c r="E112" i="69"/>
  <c r="E102" i="69"/>
  <c r="E317" i="69"/>
  <c r="E56" i="69"/>
  <c r="E113" i="69"/>
  <c r="E22" i="69"/>
  <c r="E91" i="69"/>
  <c r="E246" i="69"/>
  <c r="E83" i="69"/>
  <c r="E66" i="69"/>
  <c r="E139" i="69"/>
  <c r="E100" i="69"/>
  <c r="E250" i="69"/>
  <c r="E104" i="69"/>
  <c r="E193" i="69"/>
  <c r="E120" i="69"/>
  <c r="E122" i="69"/>
  <c r="E37" i="69"/>
  <c r="E47" i="69"/>
  <c r="E72" i="69"/>
  <c r="E78" i="69"/>
  <c r="E50" i="69"/>
  <c r="E90" i="69"/>
  <c r="E181" i="69"/>
  <c r="E307" i="69"/>
  <c r="E204" i="69"/>
  <c r="E273" i="69"/>
  <c r="E293" i="69"/>
  <c r="G9" i="72"/>
  <c r="E303" i="69"/>
  <c r="E229" i="69"/>
  <c r="E60" i="69"/>
  <c r="E326" i="69"/>
  <c r="E148" i="69"/>
  <c r="E321" i="69"/>
  <c r="E158" i="69"/>
  <c r="E174" i="69"/>
  <c r="E15" i="69"/>
  <c r="E300" i="69"/>
  <c r="E215" i="69"/>
  <c r="E143" i="69"/>
  <c r="E322" i="69"/>
  <c r="E252" i="69"/>
  <c r="E228" i="69"/>
  <c r="E87" i="69"/>
  <c r="E167" i="69"/>
  <c r="E296" i="69"/>
  <c r="E249" i="69"/>
  <c r="E185" i="69"/>
  <c r="E196" i="69"/>
  <c r="E29" i="69"/>
  <c r="E18" i="69"/>
  <c r="E253" i="69"/>
  <c r="E312" i="69"/>
  <c r="E245" i="69"/>
  <c r="E290" i="69"/>
  <c r="E190" i="69"/>
  <c r="E34" i="69"/>
  <c r="E271" i="69"/>
  <c r="E147" i="69"/>
  <c r="E49" i="69"/>
  <c r="E146" i="69"/>
  <c r="E85" i="69"/>
  <c r="E171" i="69"/>
  <c r="E7" i="69"/>
  <c r="E53" i="69"/>
  <c r="E6" i="69"/>
  <c r="E208" i="69"/>
  <c r="E211" i="69"/>
  <c r="E240" i="69"/>
  <c r="E64" i="69"/>
  <c r="E74" i="69"/>
  <c r="E150" i="69"/>
  <c r="E251" i="69"/>
  <c r="E267" i="69"/>
  <c r="E35" i="69"/>
  <c r="E277" i="69"/>
  <c r="E89" i="69"/>
  <c r="E118" i="69"/>
  <c r="E125" i="69"/>
  <c r="E176" i="69"/>
  <c r="E268" i="69"/>
  <c r="E283" i="69"/>
  <c r="E306" i="69"/>
  <c r="E217" i="69"/>
  <c r="E285" i="69"/>
  <c r="E302" i="69"/>
  <c r="E237" i="69"/>
  <c r="E272" i="69"/>
  <c r="E70" i="69"/>
  <c r="E175" i="69"/>
  <c r="E319" i="69"/>
  <c r="E97" i="69"/>
  <c r="E194" i="69"/>
  <c r="E177" i="69"/>
  <c r="E98" i="69"/>
  <c r="E62" i="69"/>
  <c r="E266" i="69"/>
  <c r="E179" i="69"/>
  <c r="E129" i="69"/>
  <c r="E188" i="69"/>
  <c r="E153" i="69"/>
  <c r="E180" i="69"/>
  <c r="E14" i="69"/>
  <c r="E248" i="69"/>
  <c r="E92" i="69"/>
  <c r="E282" i="69"/>
  <c r="E264" i="69"/>
  <c r="E261" i="69"/>
  <c r="E323" i="69"/>
  <c r="E247" i="69"/>
  <c r="E152" i="69"/>
  <c r="E295" i="69"/>
  <c r="E25" i="69"/>
  <c r="E164" i="69"/>
  <c r="E231" i="69"/>
  <c r="E63" i="69"/>
  <c r="E96" i="69"/>
  <c r="E183" i="69"/>
  <c r="E41" i="69"/>
  <c r="E40" i="69"/>
  <c r="E82" i="69"/>
  <c r="E203" i="69"/>
  <c r="E230" i="69"/>
  <c r="E20" i="69"/>
  <c r="E108" i="69"/>
  <c r="E318" i="69"/>
  <c r="E289" i="69"/>
  <c r="E233" i="69"/>
  <c r="E254" i="69"/>
  <c r="E182" i="69"/>
  <c r="E94" i="69"/>
  <c r="E184" i="69"/>
  <c r="E256" i="69"/>
  <c r="E287" i="69"/>
  <c r="E99" i="69"/>
  <c r="E141" i="69"/>
  <c r="E126" i="69"/>
  <c r="E26" i="69"/>
  <c r="E76" i="69"/>
  <c r="E198" i="69"/>
  <c r="E65" i="69"/>
  <c r="E36" i="69"/>
  <c r="E119" i="69"/>
  <c r="E13" i="69"/>
  <c r="E187" i="69"/>
  <c r="E315" i="69"/>
  <c r="E80" i="69"/>
  <c r="E201" i="69"/>
  <c r="E16" i="69"/>
  <c r="E159" i="69"/>
  <c r="G8" i="72"/>
  <c r="E213" i="69"/>
  <c r="E173" i="69"/>
  <c r="E304" i="69"/>
  <c r="E27" i="69"/>
  <c r="E57" i="69"/>
  <c r="E10" i="69"/>
  <c r="E209" i="69"/>
  <c r="E67" i="69"/>
  <c r="E157" i="69"/>
  <c r="E327" i="69"/>
  <c r="E200" i="69"/>
  <c r="E140" i="69"/>
  <c r="Q328" i="69"/>
  <c r="Q105" i="69"/>
  <c r="Q71" i="69"/>
  <c r="Q23" i="69"/>
  <c r="Q8" i="69"/>
  <c r="Q148" i="69"/>
  <c r="Q263" i="69"/>
  <c r="Z7" i="72"/>
  <c r="Q166" i="69"/>
  <c r="Q184" i="69"/>
  <c r="Q199" i="69"/>
  <c r="Q57" i="69"/>
  <c r="Q220" i="69"/>
  <c r="Z8" i="72"/>
  <c r="Q256" i="69"/>
  <c r="Q94" i="69"/>
  <c r="Q280" i="69"/>
  <c r="Z9" i="72"/>
  <c r="Z10" i="72"/>
  <c r="B5" i="71" l="1"/>
  <c r="F11" i="72"/>
  <c r="K5" i="69" a="1"/>
  <c r="K281" i="69" s="1"/>
  <c r="B5" i="70"/>
  <c r="F15" i="69"/>
  <c r="F6" i="69"/>
  <c r="F186" i="69"/>
  <c r="F84" i="69"/>
  <c r="F35" i="69"/>
  <c r="F160" i="69"/>
  <c r="F117" i="69"/>
  <c r="F225" i="69"/>
  <c r="F314" i="69"/>
  <c r="F142" i="69"/>
  <c r="F327" i="69"/>
  <c r="F249" i="69"/>
  <c r="F131" i="69"/>
  <c r="F183" i="69"/>
  <c r="F193" i="69"/>
  <c r="F95" i="69"/>
  <c r="F18" i="69"/>
  <c r="H10" i="72"/>
  <c r="F82" i="69"/>
  <c r="F90" i="69"/>
  <c r="F44" i="69"/>
  <c r="H7" i="72"/>
  <c r="F59" i="69"/>
  <c r="F226" i="69"/>
  <c r="F208" i="69"/>
  <c r="F280" i="69"/>
  <c r="F213" i="69"/>
  <c r="F173" i="69"/>
  <c r="F236" i="69"/>
  <c r="F228" i="69"/>
  <c r="F96" i="69"/>
  <c r="F188" i="69"/>
  <c r="F89" i="69"/>
  <c r="F87" i="69"/>
  <c r="F16" i="69"/>
  <c r="F324" i="69"/>
  <c r="F155" i="69"/>
  <c r="F150" i="69"/>
  <c r="F227" i="69"/>
  <c r="F252" i="69"/>
  <c r="F200" i="69"/>
  <c r="F297" i="69"/>
  <c r="F83" i="69"/>
  <c r="F66" i="69"/>
  <c r="F51" i="69"/>
  <c r="F10" i="69"/>
  <c r="F25" i="69"/>
  <c r="F268" i="69"/>
  <c r="F259" i="69"/>
  <c r="F245" i="69"/>
  <c r="F319" i="69"/>
  <c r="F209" i="69"/>
  <c r="F122" i="69"/>
  <c r="F323" i="69"/>
  <c r="F230" i="69"/>
  <c r="F37" i="69"/>
  <c r="F169" i="69"/>
  <c r="F156" i="69"/>
  <c r="F148" i="69"/>
  <c r="F316" i="69"/>
  <c r="F303" i="69"/>
  <c r="F219" i="69"/>
  <c r="F47" i="69"/>
  <c r="F278" i="69"/>
  <c r="F79" i="69"/>
  <c r="F292" i="69"/>
  <c r="F21" i="69"/>
  <c r="F300" i="69"/>
  <c r="F34" i="69"/>
  <c r="F308" i="69"/>
  <c r="F140" i="69"/>
  <c r="F326" i="69"/>
  <c r="F180" i="69"/>
  <c r="F309" i="69"/>
  <c r="F114" i="69"/>
  <c r="F38" i="69"/>
  <c r="F161" i="69"/>
  <c r="F101" i="69"/>
  <c r="F113" i="69"/>
  <c r="F48" i="69"/>
  <c r="F22" i="69"/>
  <c r="F61" i="69"/>
  <c r="F210" i="69"/>
  <c r="F241" i="69"/>
  <c r="F73" i="69"/>
  <c r="F189" i="69"/>
  <c r="F170" i="69"/>
  <c r="F125" i="69"/>
  <c r="F202" i="69"/>
  <c r="F306" i="69"/>
  <c r="F100" i="69"/>
  <c r="F14" i="69"/>
  <c r="F30" i="69"/>
  <c r="F264" i="69"/>
  <c r="F41" i="69"/>
  <c r="F220" i="69"/>
  <c r="F176" i="69"/>
  <c r="F242" i="69"/>
  <c r="F57" i="69"/>
  <c r="F104" i="69"/>
  <c r="F119" i="69"/>
  <c r="F283" i="69"/>
  <c r="F102" i="69"/>
  <c r="F71" i="69"/>
  <c r="F239" i="69"/>
  <c r="F244" i="69"/>
  <c r="F116" i="69"/>
  <c r="F55" i="69"/>
  <c r="F207" i="69"/>
  <c r="F232" i="69"/>
  <c r="F325" i="69"/>
  <c r="F32" i="69"/>
  <c r="F107" i="69"/>
  <c r="F162" i="69"/>
  <c r="F167" i="69"/>
  <c r="F279" i="69"/>
  <c r="F263" i="69"/>
  <c r="F23" i="69"/>
  <c r="F321" i="69"/>
  <c r="F65" i="69"/>
  <c r="F20" i="69"/>
  <c r="F120" i="69"/>
  <c r="F165" i="69"/>
  <c r="F136" i="69"/>
  <c r="F70" i="69"/>
  <c r="F312" i="69"/>
  <c r="F250" i="69"/>
  <c r="F134" i="69"/>
  <c r="F221" i="69"/>
  <c r="F181" i="69"/>
  <c r="F112" i="69"/>
  <c r="F151" i="69"/>
  <c r="F27" i="69"/>
  <c r="F164" i="69"/>
  <c r="F261" i="69"/>
  <c r="F304" i="69"/>
  <c r="F310" i="69"/>
  <c r="F28" i="69"/>
  <c r="F49" i="69"/>
  <c r="F78" i="69"/>
  <c r="F123" i="69"/>
  <c r="F273" i="69"/>
  <c r="F33" i="69"/>
  <c r="F172" i="69"/>
  <c r="F159" i="69"/>
  <c r="F157" i="69"/>
  <c r="F126" i="69"/>
  <c r="F328" i="69"/>
  <c r="F141" i="69"/>
  <c r="F139" i="69"/>
  <c r="F322" i="69"/>
  <c r="F222" i="69"/>
  <c r="F277" i="69"/>
  <c r="F177" i="69"/>
  <c r="F294" i="69"/>
  <c r="F92" i="69"/>
  <c r="F175" i="69"/>
  <c r="F240" i="69"/>
  <c r="F135" i="69"/>
  <c r="F302" i="69"/>
  <c r="F187" i="69"/>
  <c r="F194" i="69"/>
  <c r="F307" i="69"/>
  <c r="F254" i="69"/>
  <c r="F40" i="69"/>
  <c r="F197" i="69"/>
  <c r="F274" i="69"/>
  <c r="F191" i="69"/>
  <c r="F13" i="69"/>
  <c r="F216" i="69"/>
  <c r="F237" i="69"/>
  <c r="F287" i="69"/>
  <c r="F17" i="69"/>
  <c r="F246" i="69"/>
  <c r="F72" i="69"/>
  <c r="F285" i="69"/>
  <c r="F218" i="69"/>
  <c r="F203" i="69"/>
  <c r="F192" i="69"/>
  <c r="F293" i="69"/>
  <c r="F290" i="69"/>
  <c r="F276" i="69"/>
  <c r="F195" i="69"/>
  <c r="F145" i="69"/>
  <c r="F118" i="69"/>
  <c r="F86" i="69"/>
  <c r="F233" i="69"/>
  <c r="F108" i="69"/>
  <c r="F179" i="69"/>
  <c r="F238" i="69"/>
  <c r="F63" i="69"/>
  <c r="F205" i="69"/>
  <c r="F204" i="69"/>
  <c r="F166" i="69"/>
  <c r="F275" i="69"/>
  <c r="F281" i="69"/>
  <c r="F111" i="69"/>
  <c r="F97" i="69"/>
  <c r="F174" i="69"/>
  <c r="F271" i="69"/>
  <c r="F286" i="69"/>
  <c r="F201" i="69"/>
  <c r="F267" i="69"/>
  <c r="F289" i="69"/>
  <c r="F64" i="69"/>
  <c r="F270" i="69"/>
  <c r="F54" i="69"/>
  <c r="F196" i="69"/>
  <c r="F149" i="69"/>
  <c r="F266" i="69"/>
  <c r="F211" i="69"/>
  <c r="F127" i="69"/>
  <c r="F76" i="69"/>
  <c r="F291" i="69"/>
  <c r="F144" i="69"/>
  <c r="F11" i="69"/>
  <c r="F88" i="69"/>
  <c r="F77" i="69"/>
  <c r="F199" i="69"/>
  <c r="F69" i="69"/>
  <c r="F36" i="69"/>
  <c r="F206" i="69"/>
  <c r="F67" i="69"/>
  <c r="F288" i="69"/>
  <c r="F105" i="69"/>
  <c r="F12" i="69"/>
  <c r="F184" i="69"/>
  <c r="F138" i="69"/>
  <c r="F295" i="69"/>
  <c r="F115" i="69"/>
  <c r="F163" i="69"/>
  <c r="F320" i="69"/>
  <c r="F317" i="69"/>
  <c r="F128" i="69"/>
  <c r="F256" i="69"/>
  <c r="F39" i="69"/>
  <c r="F301" i="69"/>
  <c r="F171" i="69"/>
  <c r="F178" i="69"/>
  <c r="F110" i="69"/>
  <c r="F262" i="69"/>
  <c r="F257" i="69"/>
  <c r="F154" i="69"/>
  <c r="F168" i="69"/>
  <c r="F229" i="69"/>
  <c r="F7" i="69"/>
  <c r="F248" i="69"/>
  <c r="F315" i="69"/>
  <c r="F251" i="69"/>
  <c r="F158" i="69"/>
  <c r="F56" i="69"/>
  <c r="F152" i="69"/>
  <c r="F124" i="69"/>
  <c r="F143" i="69"/>
  <c r="F318" i="69"/>
  <c r="F68" i="69"/>
  <c r="F224" i="69"/>
  <c r="F103" i="69"/>
  <c r="F272" i="69"/>
  <c r="F132" i="69"/>
  <c r="F214" i="69"/>
  <c r="H9" i="72"/>
  <c r="F109" i="69"/>
  <c r="F153" i="69"/>
  <c r="H8" i="72"/>
  <c r="F243" i="69"/>
  <c r="F46" i="69"/>
  <c r="F284" i="69"/>
  <c r="F217" i="69"/>
  <c r="F260" i="69"/>
  <c r="F265" i="69"/>
  <c r="F31" i="69"/>
  <c r="F130" i="69"/>
  <c r="F9" i="69"/>
  <c r="F137" i="69"/>
  <c r="F91" i="69"/>
  <c r="F8" i="69"/>
  <c r="F85" i="69"/>
  <c r="F296" i="69"/>
  <c r="F234" i="69"/>
  <c r="F43" i="69"/>
  <c r="F190" i="69"/>
  <c r="F24" i="69"/>
  <c r="F52" i="69"/>
  <c r="F60" i="69"/>
  <c r="F106" i="69"/>
  <c r="F98" i="69"/>
  <c r="F133" i="69"/>
  <c r="F45" i="69"/>
  <c r="F198" i="69"/>
  <c r="F212" i="69"/>
  <c r="F50" i="69"/>
  <c r="F311" i="69"/>
  <c r="F58" i="69"/>
  <c r="F247" i="69"/>
  <c r="F129" i="69"/>
  <c r="F75" i="69"/>
  <c r="F182" i="69"/>
  <c r="F42" i="69"/>
  <c r="F185" i="69"/>
  <c r="F121" i="69"/>
  <c r="F255" i="69"/>
  <c r="F269" i="69"/>
  <c r="F74" i="69"/>
  <c r="F29" i="69"/>
  <c r="F62" i="69"/>
  <c r="F258" i="69"/>
  <c r="F313" i="69"/>
  <c r="F81" i="69"/>
  <c r="F305" i="69"/>
  <c r="F147" i="69"/>
  <c r="F80" i="69"/>
  <c r="F94" i="69"/>
  <c r="F146" i="69"/>
  <c r="F235" i="69"/>
  <c r="F53" i="69"/>
  <c r="F99" i="69"/>
  <c r="F231" i="69"/>
  <c r="F282" i="69"/>
  <c r="F223" i="69"/>
  <c r="F215" i="69"/>
  <c r="F19" i="69"/>
  <c r="F93" i="69"/>
  <c r="F299" i="69"/>
  <c r="F253" i="69"/>
  <c r="F5" i="69"/>
  <c r="F298" i="69"/>
  <c r="F26" i="69"/>
  <c r="G11" i="72"/>
  <c r="Q56" i="69"/>
  <c r="Q268" i="69"/>
  <c r="Q78" i="69"/>
  <c r="Q150" i="69"/>
  <c r="Q93" i="69"/>
  <c r="Q320" i="69"/>
  <c r="Q35" i="69"/>
  <c r="Q46" i="69"/>
  <c r="Q173" i="69"/>
  <c r="Q182" i="69"/>
  <c r="Q246" i="69"/>
  <c r="Q133" i="69"/>
  <c r="Q145" i="69"/>
  <c r="Q172" i="69"/>
  <c r="Q200" i="69"/>
  <c r="Q73" i="69"/>
  <c r="Q100" i="69"/>
  <c r="Q86" i="69"/>
  <c r="Q117" i="69"/>
  <c r="Q296" i="69"/>
  <c r="Q267" i="69"/>
  <c r="Q30" i="69"/>
  <c r="Q324" i="69"/>
  <c r="Q10" i="69"/>
  <c r="Q22" i="69"/>
  <c r="Q253" i="69"/>
  <c r="Q75" i="69"/>
  <c r="Q60" i="69"/>
  <c r="Q87" i="69"/>
  <c r="Q278" i="69"/>
  <c r="Q227" i="69"/>
  <c r="Q241" i="69"/>
  <c r="Q158" i="69"/>
  <c r="Q137" i="69"/>
  <c r="Q140" i="69"/>
  <c r="Q283" i="69"/>
  <c r="Q221" i="69"/>
  <c r="Q47" i="69"/>
  <c r="Q313" i="69"/>
  <c r="Q186" i="69"/>
  <c r="Q129" i="69"/>
  <c r="Q262" i="69"/>
  <c r="Q314" i="69"/>
  <c r="Q271" i="69"/>
  <c r="Q58" i="69"/>
  <c r="Q139" i="69"/>
  <c r="Q210" i="69"/>
  <c r="Q258" i="69"/>
  <c r="Q97" i="69"/>
  <c r="Q255" i="69"/>
  <c r="Q217" i="69"/>
  <c r="Q224" i="69"/>
  <c r="Q183" i="69"/>
  <c r="Q225" i="69"/>
  <c r="Q112" i="69"/>
  <c r="Q185" i="69"/>
  <c r="Q248" i="69"/>
  <c r="Q270" i="69"/>
  <c r="Q244" i="69"/>
  <c r="Q289" i="69"/>
  <c r="Q39" i="69"/>
  <c r="Q37" i="69"/>
  <c r="Q149" i="69"/>
  <c r="Q7" i="69"/>
  <c r="Q69" i="69"/>
  <c r="Q234" i="69"/>
  <c r="Q116" i="69"/>
  <c r="Q209" i="69"/>
  <c r="Q68" i="69"/>
  <c r="Q156" i="69"/>
  <c r="Q261" i="69"/>
  <c r="Q49" i="69"/>
  <c r="Q27" i="69"/>
  <c r="Q26" i="69"/>
  <c r="Q238" i="69"/>
  <c r="Q106" i="69"/>
  <c r="Q178" i="69"/>
  <c r="Q316" i="69"/>
  <c r="Q321" i="69"/>
  <c r="Q126" i="69"/>
  <c r="Q13" i="69"/>
  <c r="Q239" i="69"/>
  <c r="Q202" i="69"/>
  <c r="Q61" i="69"/>
  <c r="Q279" i="69"/>
  <c r="Q300" i="69"/>
  <c r="Q187" i="69"/>
  <c r="Q89" i="69"/>
  <c r="Q138" i="69"/>
  <c r="Q64" i="69"/>
  <c r="Q254" i="69"/>
  <c r="Q203" i="69"/>
  <c r="Q317" i="69"/>
  <c r="Q213" i="69"/>
  <c r="Q62" i="69"/>
  <c r="Q266" i="69"/>
  <c r="Q72" i="69"/>
  <c r="Q323" i="69"/>
  <c r="Q155" i="69"/>
  <c r="Q48" i="69"/>
  <c r="Q233" i="69"/>
  <c r="Q12" i="69"/>
  <c r="Q216" i="69"/>
  <c r="Q44" i="69"/>
  <c r="Q285" i="69"/>
  <c r="Q215" i="69"/>
  <c r="Q128" i="69"/>
  <c r="Q51" i="69"/>
  <c r="Q207" i="69"/>
  <c r="Q211" i="69"/>
  <c r="Q107" i="69"/>
  <c r="Q305" i="69"/>
  <c r="Q295" i="69"/>
  <c r="Q194" i="69"/>
  <c r="Q70" i="69"/>
  <c r="Q157" i="69"/>
  <c r="Q108" i="69"/>
  <c r="Q63" i="69"/>
  <c r="Q146" i="69"/>
  <c r="Q104" i="69"/>
  <c r="Q223" i="69"/>
  <c r="Q130" i="69"/>
  <c r="Q16" i="69"/>
  <c r="Q171" i="69"/>
  <c r="Q180" i="69"/>
  <c r="Q274" i="69"/>
  <c r="Q82" i="69"/>
  <c r="Q303" i="69"/>
  <c r="Q192" i="69"/>
  <c r="Q240" i="69"/>
  <c r="Q284" i="69"/>
  <c r="Q198" i="69"/>
  <c r="Q102" i="69"/>
  <c r="Q242" i="69"/>
  <c r="Q144" i="69"/>
  <c r="Q281" i="69"/>
  <c r="Q32" i="69"/>
  <c r="Q43" i="69"/>
  <c r="Q162" i="69"/>
  <c r="Q302" i="69"/>
  <c r="Q205" i="69"/>
  <c r="Q65" i="69"/>
  <c r="Q319" i="69"/>
  <c r="Q28" i="69"/>
  <c r="Q197" i="69"/>
  <c r="Q120" i="69"/>
  <c r="Q160" i="69"/>
  <c r="Q181" i="69"/>
  <c r="Q229" i="69"/>
  <c r="Q312" i="69"/>
  <c r="Q179" i="69"/>
  <c r="Q103" i="69"/>
  <c r="Q251" i="69"/>
  <c r="Q115" i="69"/>
  <c r="Q18" i="69"/>
  <c r="Q141" i="69"/>
  <c r="Q90" i="69"/>
  <c r="Q318" i="69"/>
  <c r="Q236" i="69"/>
  <c r="Q92" i="69"/>
  <c r="Q204" i="69"/>
  <c r="Q11" i="69"/>
  <c r="Q101" i="69"/>
  <c r="Q59" i="69"/>
  <c r="Q14" i="69"/>
  <c r="Q135" i="69"/>
  <c r="Q193" i="69"/>
  <c r="Q111" i="69"/>
  <c r="Q190" i="69"/>
  <c r="Q6" i="69"/>
  <c r="Q132" i="69"/>
  <c r="Q276" i="69"/>
  <c r="Q110" i="69"/>
  <c r="Q282" i="69"/>
  <c r="Q147" i="69"/>
  <c r="Q38" i="69"/>
  <c r="Q125" i="69"/>
  <c r="Q294" i="69"/>
  <c r="Q66" i="69"/>
  <c r="Q168" i="69"/>
  <c r="Q25" i="69"/>
  <c r="Q308" i="69"/>
  <c r="Q83" i="69"/>
  <c r="Q175" i="69"/>
  <c r="Q290" i="69"/>
  <c r="Q67" i="69"/>
  <c r="Q154" i="69"/>
  <c r="Q326" i="69"/>
  <c r="Q191" i="69"/>
  <c r="Q275" i="69"/>
  <c r="Q50" i="69"/>
  <c r="Q163" i="69"/>
  <c r="Q301" i="69"/>
  <c r="Q287" i="69"/>
  <c r="Q40" i="69"/>
  <c r="Q298" i="69"/>
  <c r="Q174" i="69"/>
  <c r="Q95" i="69"/>
  <c r="Q77" i="69"/>
  <c r="Q232" i="69"/>
  <c r="Q21" i="69"/>
  <c r="Q259" i="69"/>
  <c r="Q9" i="69"/>
  <c r="Q297" i="69"/>
  <c r="Q247" i="69"/>
  <c r="Q31" i="69"/>
  <c r="Q118" i="69"/>
  <c r="Q84" i="69"/>
  <c r="Q91" i="69"/>
  <c r="Q114" i="69"/>
  <c r="Q264" i="69"/>
  <c r="Q15" i="69"/>
  <c r="Q260" i="69"/>
  <c r="Q249" i="69"/>
  <c r="Q122" i="69"/>
  <c r="Q85" i="69"/>
  <c r="Q327" i="69"/>
  <c r="Q98" i="69"/>
  <c r="Q218" i="69"/>
  <c r="Q54" i="69"/>
  <c r="Q206" i="69"/>
  <c r="Q230" i="69"/>
  <c r="Q119" i="69"/>
  <c r="Q99" i="69"/>
  <c r="Q272" i="69"/>
  <c r="Q195" i="69"/>
  <c r="Q265" i="69"/>
  <c r="Q286" i="69"/>
  <c r="Q306" i="69"/>
  <c r="Q269" i="69"/>
  <c r="Q307" i="69"/>
  <c r="Q76" i="69"/>
  <c r="Q159" i="69"/>
  <c r="Q196" i="69"/>
  <c r="Q80" i="69"/>
  <c r="Q237" i="69"/>
  <c r="Q228" i="69"/>
  <c r="Q310" i="69"/>
  <c r="Q170" i="69"/>
  <c r="Q161" i="69"/>
  <c r="Q243" i="69"/>
  <c r="Q33" i="69"/>
  <c r="Q235" i="69"/>
  <c r="Q143" i="69"/>
  <c r="Q177" i="69"/>
  <c r="Q127" i="69"/>
  <c r="Q164" i="69"/>
  <c r="Q208" i="69"/>
  <c r="Q81" i="69"/>
  <c r="Q123" i="69"/>
  <c r="Q169" i="69"/>
  <c r="Q167" i="69"/>
  <c r="Q24" i="69"/>
  <c r="Q252" i="69"/>
  <c r="Q53" i="69"/>
  <c r="Q131" i="69"/>
  <c r="Q96" i="69"/>
  <c r="Q45" i="69"/>
  <c r="Q212" i="69"/>
  <c r="Q19" i="69"/>
  <c r="Q79" i="69"/>
  <c r="Q299" i="69"/>
  <c r="Z11" i="72"/>
  <c r="Q134" i="69"/>
  <c r="Q277" i="69"/>
  <c r="Q250" i="69"/>
  <c r="Q245" i="69"/>
  <c r="Q309" i="69"/>
  <c r="Q315" i="69"/>
  <c r="Q189" i="69"/>
  <c r="Q257" i="69"/>
  <c r="Q226" i="69"/>
  <c r="Q273" i="69"/>
  <c r="Q176" i="69"/>
  <c r="Q222" i="69"/>
  <c r="Q121" i="69"/>
  <c r="Q291" i="69"/>
  <c r="Q20" i="69"/>
  <c r="Q151" i="69"/>
  <c r="Q288" i="69"/>
  <c r="Q17" i="69"/>
  <c r="Q74" i="69"/>
  <c r="Q293" i="69"/>
  <c r="Q292" i="69"/>
  <c r="Q124" i="69"/>
  <c r="Q142" i="69"/>
  <c r="Q29" i="69"/>
  <c r="Q231" i="69"/>
  <c r="Q136" i="69"/>
  <c r="Q42" i="69"/>
  <c r="Q5" i="69"/>
  <c r="Q152" i="69"/>
  <c r="Q322" i="69"/>
  <c r="Q304" i="69"/>
  <c r="Q325" i="69"/>
  <c r="Q34" i="69"/>
  <c r="Q311" i="69"/>
  <c r="Q219" i="69"/>
  <c r="Q88" i="69"/>
  <c r="Q55" i="69"/>
  <c r="Q188" i="69"/>
  <c r="Q52" i="69"/>
  <c r="Q36" i="69"/>
  <c r="Q41" i="69"/>
  <c r="Q153" i="69"/>
  <c r="Q165" i="69"/>
  <c r="Q113" i="69"/>
  <c r="Q214" i="69"/>
  <c r="Q109" i="69"/>
  <c r="Q201"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2" i="72"/>
  <c r="Z12" i="72"/>
  <c r="H11" i="72"/>
  <c r="L5" i="26" l="1"/>
  <c r="P5" i="26" s="1" a="1"/>
  <c r="AP15" i="31"/>
  <c r="AQ15" i="31" s="1"/>
  <c r="AP14" i="31"/>
  <c r="AQ14" i="31" s="1"/>
  <c r="AP16" i="31"/>
  <c r="AQ16" i="31" s="1"/>
  <c r="F13" i="72"/>
  <c r="D11" i="6"/>
  <c r="D12" i="6"/>
  <c r="V42" i="18"/>
  <c r="V25" i="18"/>
  <c r="V6" i="18"/>
  <c r="V30" i="18"/>
  <c r="V5" i="18"/>
  <c r="V27" i="18"/>
  <c r="V20" i="18"/>
  <c r="V26" i="18"/>
  <c r="V15" i="18"/>
  <c r="V23" i="18"/>
  <c r="V8" i="18"/>
  <c r="V33" i="18"/>
  <c r="V28" i="18"/>
  <c r="V19" i="18"/>
  <c r="V32" i="18"/>
  <c r="V35" i="18"/>
  <c r="V18" i="18"/>
  <c r="V31" i="18"/>
  <c r="V12" i="18"/>
  <c r="V37" i="18"/>
  <c r="V22" i="18"/>
  <c r="V36" i="18"/>
  <c r="V11" i="18"/>
  <c r="V16" i="18"/>
  <c r="V38" i="18"/>
  <c r="V40" i="18"/>
  <c r="V34" i="18"/>
  <c r="V14" i="18"/>
  <c r="V9" i="18"/>
  <c r="V24" i="18"/>
  <c r="V10" i="18"/>
  <c r="V17" i="18"/>
  <c r="V7" i="18"/>
  <c r="V39" i="18"/>
  <c r="V13" i="18"/>
  <c r="V29" i="18"/>
  <c r="V21" i="18"/>
  <c r="V41" i="18"/>
  <c r="E11" i="6"/>
  <c r="E12" i="6"/>
  <c r="G13" i="72"/>
  <c r="Z13" i="72"/>
  <c r="H12" i="72"/>
  <c r="Z41" i="18" l="1"/>
  <c r="Z21" i="18"/>
  <c r="Z29" i="18"/>
  <c r="Z13" i="18"/>
  <c r="Z39" i="18"/>
  <c r="Z7" i="18"/>
  <c r="Z17" i="18"/>
  <c r="Z10" i="18"/>
  <c r="Z24" i="18"/>
  <c r="Z9" i="18"/>
  <c r="Z14" i="18"/>
  <c r="Z34" i="18"/>
  <c r="Z40" i="18"/>
  <c r="Z38" i="18"/>
  <c r="Z16" i="18"/>
  <c r="Z11" i="18"/>
  <c r="Z36" i="18"/>
  <c r="Z22" i="18"/>
  <c r="Z37" i="18"/>
  <c r="Z12" i="18"/>
  <c r="Z31" i="18"/>
  <c r="Z18" i="18"/>
  <c r="Z35" i="18"/>
  <c r="Z32" i="18"/>
  <c r="Z19" i="18"/>
  <c r="Z28" i="18"/>
  <c r="Z33" i="18"/>
  <c r="Z8" i="18"/>
  <c r="Z23" i="18"/>
  <c r="Z15" i="18"/>
  <c r="Z26" i="18"/>
  <c r="Z20" i="18"/>
  <c r="Z27" i="18"/>
  <c r="Z5" i="18"/>
  <c r="Z30" i="18"/>
  <c r="Z6" i="18"/>
  <c r="Z25" i="18"/>
  <c r="Z42" i="18"/>
  <c r="P6" i="26"/>
  <c r="P5"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9" i="6"/>
  <c r="E8" i="6"/>
  <c r="G15" i="72"/>
  <c r="E7" i="6"/>
  <c r="E10" i="6"/>
  <c r="Z15" i="72"/>
  <c r="H15" i="72"/>
  <c r="D4" i="75" l="1"/>
  <c r="E12" i="75"/>
  <c r="E6" i="75"/>
  <c r="E8" i="75"/>
  <c r="E5" i="75"/>
  <c r="E13" i="75"/>
  <c r="E14" i="75"/>
  <c r="E16" i="75"/>
  <c r="E17" i="75"/>
  <c r="E10" i="75"/>
  <c r="E7" i="75"/>
  <c r="E15" i="75"/>
  <c r="E9" i="75"/>
  <c r="E4" i="75"/>
  <c r="E11" i="75"/>
  <c r="R8" i="6"/>
  <c r="F14" i="6"/>
  <c r="F13" i="6"/>
  <c r="F6" i="6"/>
  <c r="F15" i="6"/>
  <c r="I7" i="6"/>
  <c r="U8" i="6"/>
  <c r="G12" i="75"/>
  <c r="G6" i="75"/>
  <c r="I6" i="6"/>
  <c r="G13" i="75"/>
  <c r="G9" i="75"/>
  <c r="G7" i="75"/>
  <c r="F8" i="6"/>
  <c r="G8" i="75"/>
  <c r="F10" i="6"/>
  <c r="F12" i="6"/>
  <c r="G17" i="75"/>
  <c r="G11" i="75"/>
  <c r="G15" i="75"/>
  <c r="G14" i="75"/>
  <c r="F9" i="6"/>
  <c r="G16" i="75"/>
  <c r="F11" i="6"/>
  <c r="G5" i="75"/>
  <c r="G4" i="75"/>
  <c r="G10" i="75"/>
  <c r="F7" i="6"/>
  <c r="R9" i="6" l="1"/>
  <c r="H11" i="75"/>
  <c r="H15" i="75"/>
  <c r="H12" i="75"/>
  <c r="H5" i="75"/>
  <c r="H17" i="75"/>
  <c r="H4" i="75"/>
  <c r="H16" i="75"/>
  <c r="H13" i="75"/>
  <c r="H7" i="75"/>
  <c r="H9" i="75"/>
  <c r="U9" i="6"/>
  <c r="H14" i="75"/>
  <c r="H8" i="75"/>
  <c r="H10" i="75"/>
  <c r="H6"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5" i="23"/>
  <c r="U17" i="23"/>
  <c r="U16" i="23"/>
  <c r="U11" i="23"/>
  <c r="U14" i="23"/>
  <c r="U12" i="23"/>
  <c r="Y12" i="23" l="1"/>
  <c r="Y14" i="23"/>
  <c r="Y11" i="23"/>
  <c r="Y16" i="23"/>
  <c r="Y17" i="23"/>
  <c r="Y15"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3" i="24"/>
  <c r="U12" i="24"/>
  <c r="U32" i="24"/>
  <c r="U36" i="24"/>
  <c r="U25" i="24"/>
  <c r="U37" i="24"/>
  <c r="U17" i="24"/>
  <c r="U43" i="24"/>
  <c r="U31" i="24"/>
  <c r="U46" i="24"/>
  <c r="U20" i="24"/>
  <c r="U19" i="24"/>
  <c r="U27" i="24"/>
  <c r="U47" i="24"/>
  <c r="U44" i="24"/>
  <c r="U33" i="24"/>
  <c r="U45" i="24"/>
  <c r="U35" i="24"/>
  <c r="U38" i="24"/>
  <c r="U13" i="24"/>
  <c r="U42" i="24"/>
  <c r="U26" i="24"/>
  <c r="U40" i="24"/>
  <c r="U16" i="24"/>
  <c r="U21" i="24"/>
  <c r="U39" i="24"/>
  <c r="U15" i="24"/>
  <c r="U18" i="24"/>
  <c r="U48" i="24"/>
  <c r="U30" i="24"/>
  <c r="U28" i="24"/>
  <c r="U14" i="24"/>
  <c r="U22" i="24"/>
  <c r="U24" i="24"/>
  <c r="U29" i="24"/>
  <c r="U41" i="24"/>
  <c r="U34" i="24"/>
  <c r="Y34" i="24" l="1"/>
  <c r="Y41" i="24"/>
  <c r="Y29" i="24"/>
  <c r="Y24" i="24"/>
  <c r="Y22" i="24"/>
  <c r="Y14" i="24"/>
  <c r="Y28" i="24"/>
  <c r="Y30" i="24"/>
  <c r="Y48" i="24"/>
  <c r="Y18" i="24"/>
  <c r="Y15" i="24"/>
  <c r="Y39" i="24"/>
  <c r="Y21" i="24"/>
  <c r="Y16" i="24"/>
  <c r="Y40" i="24"/>
  <c r="Y26" i="24"/>
  <c r="Y42" i="24"/>
  <c r="Y13" i="24"/>
  <c r="Y38" i="24"/>
  <c r="Y35" i="24"/>
  <c r="Y45" i="24"/>
  <c r="Y33" i="24"/>
  <c r="Y44" i="24"/>
  <c r="Y47" i="24"/>
  <c r="Y27" i="24"/>
  <c r="Y19" i="24"/>
  <c r="Y20" i="24"/>
  <c r="Y46" i="24"/>
  <c r="Y31" i="24"/>
  <c r="Y43" i="24"/>
  <c r="Y17" i="24"/>
  <c r="Y37" i="24"/>
  <c r="Y25" i="24"/>
  <c r="Y36" i="24"/>
  <c r="Y32" i="24"/>
  <c r="Y12" i="24"/>
  <c r="Y2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4" i="49"/>
  <c r="J6" i="49"/>
  <c r="J22" i="49"/>
  <c r="J29" i="49"/>
  <c r="J31" i="49"/>
  <c r="J37" i="49"/>
  <c r="J7" i="49"/>
  <c r="J38" i="49"/>
  <c r="K2" i="49"/>
  <c r="J18" i="49"/>
  <c r="J12" i="49"/>
  <c r="J36" i="49"/>
  <c r="J8" i="49"/>
  <c r="J11" i="49"/>
  <c r="J5" i="49"/>
  <c r="J3" i="49"/>
  <c r="J9" i="49"/>
  <c r="J39" i="49"/>
  <c r="J16" i="49"/>
  <c r="J24" i="49"/>
  <c r="J30" i="49"/>
  <c r="J33" i="49"/>
  <c r="J23" i="49"/>
  <c r="J25" i="49"/>
  <c r="J32" i="49"/>
  <c r="J19" i="49"/>
  <c r="J15" i="49"/>
  <c r="J21" i="49"/>
  <c r="J35" i="49"/>
  <c r="J27" i="49"/>
  <c r="J26" i="49"/>
  <c r="J4" i="49"/>
  <c r="J10" i="49"/>
  <c r="J17" i="49"/>
  <c r="J20" i="49"/>
  <c r="J28" i="49"/>
  <c r="J13" i="49"/>
  <c r="J34" i="49"/>
  <c r="K25" i="49"/>
  <c r="K17" i="49"/>
  <c r="K27" i="49"/>
  <c r="K39" i="49"/>
  <c r="K34" i="49"/>
  <c r="C2" i="34" l="1"/>
  <c r="C3" i="34"/>
  <c r="C4" i="34"/>
  <c r="D2" i="34"/>
  <c r="D4" i="34"/>
  <c r="D3" i="34"/>
  <c r="K21" i="49"/>
  <c r="K18" i="49"/>
  <c r="K4" i="49"/>
  <c r="K29" i="49"/>
  <c r="K16" i="49"/>
  <c r="K23" i="49"/>
  <c r="K8" i="49"/>
  <c r="K11" i="49"/>
  <c r="K20" i="49"/>
  <c r="K19" i="49"/>
  <c r="K24" i="49"/>
  <c r="K32" i="49"/>
  <c r="K28" i="49"/>
  <c r="K36" i="49"/>
  <c r="K13" i="49"/>
  <c r="K15" i="49"/>
  <c r="K37" i="49"/>
  <c r="K3" i="49"/>
  <c r="K35" i="49"/>
  <c r="K5" i="49"/>
  <c r="K38" i="49"/>
  <c r="K33" i="49"/>
  <c r="K22" i="49"/>
  <c r="K12" i="49"/>
  <c r="K9" i="49"/>
  <c r="K26" i="49"/>
  <c r="K7" i="49"/>
  <c r="K6" i="49"/>
  <c r="K10" i="49"/>
  <c r="K14" i="49"/>
  <c r="K30" i="49"/>
  <c r="K3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9" i="28"/>
  <c r="F8" i="28"/>
  <c r="F7" i="30"/>
  <c r="F6" i="30"/>
  <c r="F10" i="29"/>
  <c r="F19" i="28"/>
  <c r="F17" i="28"/>
  <c r="F13" i="28"/>
  <c r="F9" i="30"/>
  <c r="F16" i="28"/>
  <c r="F14" i="29"/>
  <c r="F5" i="30"/>
  <c r="F24" i="28"/>
  <c r="F37" i="28"/>
  <c r="F13" i="29"/>
  <c r="F6" i="29"/>
  <c r="F33" i="28"/>
  <c r="F25" i="28"/>
  <c r="F31" i="28"/>
  <c r="F22" i="28"/>
  <c r="F9" i="28"/>
  <c r="F29" i="28"/>
  <c r="F26" i="28"/>
  <c r="F27" i="28"/>
  <c r="F12" i="28"/>
  <c r="F20" i="28"/>
  <c r="F28" i="28"/>
  <c r="F12" i="29"/>
  <c r="F34" i="28"/>
  <c r="F38" i="28"/>
  <c r="F5" i="28"/>
  <c r="F35" i="28"/>
  <c r="F8" i="29"/>
  <c r="F23" i="28"/>
  <c r="F18" i="28"/>
  <c r="F9" i="29"/>
  <c r="F7" i="29"/>
  <c r="E3" i="34"/>
  <c r="F15" i="28"/>
  <c r="F32" i="28"/>
  <c r="F11" i="29"/>
  <c r="F40" i="28"/>
  <c r="F36" i="28"/>
  <c r="E4" i="34"/>
  <c r="F6" i="28"/>
  <c r="F30" i="28"/>
  <c r="F10" i="30"/>
  <c r="F21" i="28"/>
  <c r="F11" i="30"/>
  <c r="F15" i="29"/>
  <c r="F8" i="30"/>
  <c r="F14" i="28"/>
  <c r="F5" i="29"/>
  <c r="F7" i="28"/>
  <c r="E2" i="34"/>
  <c r="F11" i="28"/>
  <c r="F10" i="28"/>
  <c r="Y6" i="29"/>
  <c r="Y14" i="29"/>
  <c r="Y9" i="30"/>
  <c r="Y8" i="29"/>
  <c r="Y13" i="29"/>
  <c r="Y5" i="29"/>
  <c r="Y15" i="29"/>
  <c r="Y10" i="29"/>
  <c r="Y9" i="29"/>
  <c r="Y11" i="29"/>
  <c r="Y7" i="29"/>
  <c r="Y11" i="30"/>
  <c r="Y5" i="30"/>
  <c r="Y7" i="30"/>
  <c r="Y10" i="30"/>
  <c r="Y12" i="29"/>
  <c r="Y6" i="30"/>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27" i="31"/>
  <c r="G17" i="28"/>
  <c r="F30" i="31"/>
  <c r="G37" i="28"/>
  <c r="G13" i="28"/>
  <c r="G15" i="28"/>
  <c r="F32" i="31"/>
  <c r="G29" i="28"/>
  <c r="G16" i="28"/>
  <c r="G5" i="30"/>
  <c r="G10" i="29"/>
  <c r="G11" i="29"/>
  <c r="G35" i="28"/>
  <c r="G14" i="29"/>
  <c r="F11" i="32"/>
  <c r="F38" i="32"/>
  <c r="G12" i="29"/>
  <c r="G19" i="28"/>
  <c r="G34" i="28"/>
  <c r="G7" i="28"/>
  <c r="G5" i="28"/>
  <c r="G22" i="28"/>
  <c r="G9" i="28"/>
  <c r="F24" i="31"/>
  <c r="G13" i="29"/>
  <c r="G8" i="28"/>
  <c r="G7" i="30"/>
  <c r="G39" i="28"/>
  <c r="F30" i="32"/>
  <c r="G21" i="28"/>
  <c r="G18" i="28"/>
  <c r="G11" i="28"/>
  <c r="G40" i="28"/>
  <c r="G36" i="28"/>
  <c r="G33" i="28"/>
  <c r="F22" i="31"/>
  <c r="G8" i="29"/>
  <c r="F35" i="32"/>
  <c r="F16" i="31"/>
  <c r="G24" i="28"/>
  <c r="G11" i="30"/>
  <c r="G30" i="28"/>
  <c r="G23" i="28"/>
  <c r="G10" i="28"/>
  <c r="G15" i="29"/>
  <c r="G9" i="29"/>
  <c r="G20" i="28"/>
  <c r="G6" i="28"/>
  <c r="G12" i="28"/>
  <c r="F38" i="31"/>
  <c r="G28" i="28"/>
  <c r="G5" i="29"/>
  <c r="G6" i="29"/>
  <c r="G7" i="29"/>
  <c r="G27" i="28"/>
  <c r="G38" i="28"/>
  <c r="G10" i="30"/>
  <c r="G6" i="30"/>
  <c r="G8" i="30"/>
  <c r="G31" i="28"/>
  <c r="F35" i="31"/>
  <c r="F19" i="32"/>
  <c r="G25" i="28"/>
  <c r="G26" i="28"/>
  <c r="F22" i="32"/>
  <c r="F27" i="32"/>
  <c r="G9" i="30"/>
  <c r="G14" i="28"/>
  <c r="G32" i="28"/>
  <c r="Y37" i="28"/>
  <c r="Y24" i="28"/>
  <c r="Y31" i="28"/>
  <c r="Y11" i="28"/>
  <c r="Y5" i="28"/>
  <c r="Y9" i="28"/>
  <c r="Y35" i="28"/>
  <c r="Y13" i="28"/>
  <c r="Y23" i="28"/>
  <c r="Y22" i="28"/>
  <c r="Y21" i="28"/>
  <c r="Y27" i="28"/>
  <c r="Y34" i="28"/>
  <c r="Y15" i="28"/>
  <c r="Y40" i="28"/>
  <c r="Y18" i="28"/>
  <c r="Y19" i="28"/>
  <c r="Y33" i="28"/>
  <c r="Y14" i="28"/>
  <c r="Y38" i="28"/>
  <c r="Y10" i="28"/>
  <c r="Y16" i="28"/>
  <c r="Y26" i="28"/>
  <c r="Y6" i="28"/>
  <c r="Y8" i="28"/>
  <c r="Y12" i="28"/>
  <c r="Y39" i="28"/>
  <c r="Y25" i="28"/>
  <c r="Y36" i="28"/>
  <c r="Y17" i="28"/>
  <c r="Y32" i="28"/>
  <c r="Y28" i="28"/>
  <c r="Y20" i="28"/>
  <c r="Y7" i="28"/>
  <c r="Y29" i="28"/>
  <c r="Y30"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13" i="77"/>
  <c r="F14" i="31"/>
  <c r="G35" i="32"/>
  <c r="I19" i="77"/>
  <c r="F36" i="31"/>
  <c r="F7" i="32"/>
  <c r="F42" i="32"/>
  <c r="G11" i="32"/>
  <c r="F28" i="32"/>
  <c r="G30" i="32"/>
  <c r="I32" i="77"/>
  <c r="F41" i="31"/>
  <c r="F41" i="32"/>
  <c r="F23" i="31"/>
  <c r="F17" i="31"/>
  <c r="G38" i="31"/>
  <c r="F23" i="32"/>
  <c r="F13" i="32"/>
  <c r="F14" i="32"/>
  <c r="F17" i="32"/>
  <c r="F12" i="32"/>
  <c r="G27" i="32"/>
  <c r="F11" i="31"/>
  <c r="F18" i="32"/>
  <c r="F29" i="32"/>
  <c r="F40" i="32"/>
  <c r="F40" i="31"/>
  <c r="I16" i="77"/>
  <c r="F15" i="32"/>
  <c r="G19" i="32"/>
  <c r="F6" i="31"/>
  <c r="F29" i="31"/>
  <c r="F8" i="32"/>
  <c r="F9" i="31"/>
  <c r="F25" i="31"/>
  <c r="F28" i="31"/>
  <c r="F20" i="31"/>
  <c r="F31" i="32"/>
  <c r="I24" i="77"/>
  <c r="G24" i="31"/>
  <c r="F36" i="32"/>
  <c r="F37" i="32"/>
  <c r="F39" i="32"/>
  <c r="F33" i="31"/>
  <c r="G32" i="31"/>
  <c r="F34" i="31"/>
  <c r="G27" i="31"/>
  <c r="F20" i="32"/>
  <c r="G22" i="32"/>
  <c r="F34" i="32"/>
  <c r="G38" i="32"/>
  <c r="F26" i="31"/>
  <c r="F31" i="31"/>
  <c r="I29" i="77"/>
  <c r="F33" i="32"/>
  <c r="G22" i="31"/>
  <c r="F26" i="32"/>
  <c r="F7" i="31"/>
  <c r="F18" i="31"/>
  <c r="F39" i="31"/>
  <c r="F25" i="32"/>
  <c r="G35" i="31"/>
  <c r="F10" i="31"/>
  <c r="F32" i="32"/>
  <c r="G30" i="31"/>
  <c r="F13" i="31"/>
  <c r="F10" i="32"/>
  <c r="F9" i="32"/>
  <c r="I21" i="77"/>
  <c r="F16" i="32"/>
  <c r="F21" i="32"/>
  <c r="F12" i="31"/>
  <c r="F15" i="31"/>
  <c r="F8" i="31"/>
  <c r="G16" i="31"/>
  <c r="F21" i="31"/>
  <c r="G19" i="31"/>
  <c r="F24" i="32"/>
  <c r="I35" i="77"/>
  <c r="F42" i="31"/>
  <c r="F37" i="31"/>
  <c r="F6" i="32"/>
  <c r="AC16" i="31"/>
  <c r="AC19" i="31"/>
  <c r="AC22" i="32"/>
  <c r="AC24" i="31"/>
  <c r="AC27" i="32"/>
  <c r="AC38" i="32"/>
  <c r="AC32" i="31"/>
  <c r="AC27" i="31"/>
  <c r="AC22" i="31"/>
  <c r="AC30" i="32"/>
  <c r="AC38" i="31"/>
  <c r="AC19" i="32"/>
  <c r="AC30" i="31"/>
  <c r="AC35" i="32"/>
  <c r="AC11" i="32"/>
  <c r="AC35"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6" i="32"/>
  <c r="G36" i="32"/>
  <c r="G36" i="31"/>
  <c r="G40" i="32"/>
  <c r="I18" i="77"/>
  <c r="G8" i="31"/>
  <c r="G9" i="32"/>
  <c r="G34" i="31"/>
  <c r="G24" i="32"/>
  <c r="I22" i="77"/>
  <c r="G39" i="32"/>
  <c r="I11" i="77"/>
  <c r="I39" i="77"/>
  <c r="G20" i="31"/>
  <c r="G34" i="32"/>
  <c r="G8" i="32"/>
  <c r="G10" i="32"/>
  <c r="G21" i="32"/>
  <c r="G16" i="32"/>
  <c r="G33" i="31"/>
  <c r="I4" i="77"/>
  <c r="I23" i="77"/>
  <c r="G23" i="32"/>
  <c r="G29" i="32"/>
  <c r="I17" i="77"/>
  <c r="G37" i="31"/>
  <c r="G39" i="31"/>
  <c r="G15" i="31"/>
  <c r="G25" i="32"/>
  <c r="I5" i="77"/>
  <c r="G11" i="31"/>
  <c r="I34" i="77"/>
  <c r="I28" i="77"/>
  <c r="I8" i="77"/>
  <c r="G41" i="31"/>
  <c r="G7" i="32"/>
  <c r="G9" i="31"/>
  <c r="I31" i="77"/>
  <c r="I37" i="77"/>
  <c r="I25" i="77"/>
  <c r="G17" i="31"/>
  <c r="G10" i="31"/>
  <c r="G20" i="32"/>
  <c r="G13" i="32"/>
  <c r="G28" i="31"/>
  <c r="G23" i="31"/>
  <c r="G26" i="31"/>
  <c r="I14" i="77"/>
  <c r="I3" i="77"/>
  <c r="I9" i="77"/>
  <c r="G32" i="32"/>
  <c r="I33" i="77"/>
  <c r="G21" i="31"/>
  <c r="G7" i="31"/>
  <c r="G18" i="31"/>
  <c r="G15" i="32"/>
  <c r="G13" i="31"/>
  <c r="G18" i="32"/>
  <c r="I36" i="77"/>
  <c r="I6" i="77"/>
  <c r="G40" i="31"/>
  <c r="G6" i="31"/>
  <c r="G25" i="31"/>
  <c r="G31" i="32"/>
  <c r="I10" i="77"/>
  <c r="G28" i="32"/>
  <c r="G42" i="32"/>
  <c r="I30" i="77"/>
  <c r="I26" i="77"/>
  <c r="G17" i="32"/>
  <c r="G12" i="31"/>
  <c r="G12" i="32"/>
  <c r="I7" i="77"/>
  <c r="I12" i="77"/>
  <c r="G14" i="32"/>
  <c r="G33" i="32"/>
  <c r="G26" i="32"/>
  <c r="I38" i="77"/>
  <c r="G14" i="31"/>
  <c r="I15" i="77"/>
  <c r="G42" i="31"/>
  <c r="G41" i="32"/>
  <c r="G37" i="32"/>
  <c r="G29" i="31"/>
  <c r="G31" i="31"/>
  <c r="AC12" i="31"/>
  <c r="AC13" i="32"/>
  <c r="AC13" i="31"/>
  <c r="AC14" i="31"/>
  <c r="AC42" i="32"/>
  <c r="AC15" i="31"/>
  <c r="AC21" i="31"/>
  <c r="AC25" i="31"/>
  <c r="AC28" i="32"/>
  <c r="AC29" i="31"/>
  <c r="AC39" i="31"/>
  <c r="AC8" i="32"/>
  <c r="AC23" i="32"/>
  <c r="AC40" i="32"/>
  <c r="AC41" i="31"/>
  <c r="AC8" i="31"/>
  <c r="AC21" i="32"/>
  <c r="AC36" i="32"/>
  <c r="AC7" i="31"/>
  <c r="AC31" i="32"/>
  <c r="AC9" i="32"/>
  <c r="AC29" i="32"/>
  <c r="AC15" i="32"/>
  <c r="AC6" i="32"/>
  <c r="AC34" i="31"/>
  <c r="AC26" i="31"/>
  <c r="AC23" i="31"/>
  <c r="AC17" i="31"/>
  <c r="AC20" i="32"/>
  <c r="AC25" i="32"/>
  <c r="AC42" i="31"/>
  <c r="AC37" i="32"/>
  <c r="AC17" i="32"/>
  <c r="AC41" i="32"/>
  <c r="AC18" i="32"/>
  <c r="AC10" i="32"/>
  <c r="AC32" i="32"/>
  <c r="AC33" i="31"/>
  <c r="AC33" i="32"/>
  <c r="AC28" i="31"/>
  <c r="AC31" i="31"/>
  <c r="AC16" i="32"/>
  <c r="AC26" i="32"/>
  <c r="AC12" i="32"/>
  <c r="AC10" i="31"/>
  <c r="AC18" i="31"/>
  <c r="AC11" i="31"/>
  <c r="AC39" i="32"/>
  <c r="AC37" i="31"/>
  <c r="AC40" i="31"/>
  <c r="AC6" i="31"/>
  <c r="AC7" i="32"/>
  <c r="AC24" i="32"/>
  <c r="AC20" i="31"/>
  <c r="AC14" i="32"/>
  <c r="AC9" i="31"/>
  <c r="AC34" i="32"/>
  <c r="AC36"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E6" i="22"/>
  <c r="D18" i="21"/>
  <c r="D6" i="25" a="1"/>
  <c r="D17" i="21"/>
  <c r="E5" i="22"/>
  <c r="C6" i="26"/>
  <c r="D12" i="21"/>
  <c r="D9" i="21"/>
  <c r="E10" i="22"/>
  <c r="D20" i="21"/>
  <c r="E8" i="22"/>
  <c r="D19" i="21"/>
  <c r="D10" i="21"/>
  <c r="E9" i="22"/>
  <c r="D8" i="21"/>
  <c r="G4" i="30"/>
  <c r="D11" i="21"/>
  <c r="D15" i="21"/>
  <c r="C5" i="26"/>
  <c r="G5" i="32"/>
  <c r="D6" i="23" a="1"/>
  <c r="D14" i="21"/>
  <c r="D16" i="21"/>
  <c r="D21" i="21"/>
  <c r="D13" i="21"/>
  <c r="G4" i="29"/>
  <c r="D7" i="21"/>
  <c r="D6" i="21"/>
  <c r="D22" i="21"/>
  <c r="D5" i="21"/>
  <c r="E7" i="22"/>
  <c r="AC5" i="32"/>
  <c r="W8" i="22"/>
  <c r="W10" i="22"/>
  <c r="W7" i="22"/>
  <c r="W6" i="22"/>
  <c r="W9" i="22"/>
  <c r="AC5" i="3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76" i="25"/>
  <c r="F91" i="25"/>
  <c r="F77" i="23"/>
  <c r="F97" i="25"/>
  <c r="E21" i="21"/>
  <c r="F20" i="25"/>
  <c r="F79" i="25"/>
  <c r="F100" i="23"/>
  <c r="F68" i="23"/>
  <c r="F101" i="23"/>
  <c r="F64" i="23"/>
  <c r="F56" i="25"/>
  <c r="F48" i="23"/>
  <c r="F30" i="23"/>
  <c r="F53" i="25"/>
  <c r="F10" i="25"/>
  <c r="E7" i="21"/>
  <c r="F29" i="25"/>
  <c r="F94" i="25"/>
  <c r="F103" i="23"/>
  <c r="F68" i="25"/>
  <c r="F74" i="25"/>
  <c r="F85" i="23"/>
  <c r="F37" i="25"/>
  <c r="F77" i="25"/>
  <c r="F114" i="25"/>
  <c r="F7" i="25"/>
  <c r="F123" i="25"/>
  <c r="F75" i="25"/>
  <c r="F57" i="25"/>
  <c r="F95" i="23"/>
  <c r="F36" i="23"/>
  <c r="F51" i="25"/>
  <c r="F89" i="25"/>
  <c r="F67" i="23"/>
  <c r="F85" i="25"/>
  <c r="F78" i="23"/>
  <c r="F71" i="23"/>
  <c r="F80" i="23"/>
  <c r="F62" i="25"/>
  <c r="F73" i="25"/>
  <c r="F113" i="25"/>
  <c r="F56" i="23"/>
  <c r="F58" i="23"/>
  <c r="F27" i="23"/>
  <c r="F110" i="23"/>
  <c r="F80" i="25"/>
  <c r="F62" i="23"/>
  <c r="F40" i="23"/>
  <c r="F81" i="25"/>
  <c r="F93" i="25"/>
  <c r="F8" i="23"/>
  <c r="F6" i="23"/>
  <c r="F98" i="23"/>
  <c r="F39" i="25"/>
  <c r="F79" i="23"/>
  <c r="F39" i="23"/>
  <c r="F59" i="23"/>
  <c r="F92" i="23"/>
  <c r="F35" i="25"/>
  <c r="F38" i="23"/>
  <c r="F19" i="23"/>
  <c r="F20" i="23"/>
  <c r="F87" i="23"/>
  <c r="F28" i="23"/>
  <c r="F95" i="25"/>
  <c r="F51" i="23"/>
  <c r="F101" i="25"/>
  <c r="F52" i="23"/>
  <c r="F54" i="23"/>
  <c r="F8" i="25"/>
  <c r="F115" i="23"/>
  <c r="F124" i="25"/>
  <c r="F71" i="25"/>
  <c r="F90" i="23"/>
  <c r="F9" i="23"/>
  <c r="F50" i="23"/>
  <c r="E13" i="21"/>
  <c r="F66" i="25"/>
  <c r="F15" i="25"/>
  <c r="F73" i="23"/>
  <c r="F60" i="25"/>
  <c r="F108" i="23"/>
  <c r="F89" i="23"/>
  <c r="F103" i="25"/>
  <c r="F17" i="25"/>
  <c r="F96" i="23"/>
  <c r="F23" i="23"/>
  <c r="F115" i="25"/>
  <c r="F122" i="23"/>
  <c r="F106" i="25"/>
  <c r="F106" i="23"/>
  <c r="F6" i="25"/>
  <c r="F32" i="23"/>
  <c r="E19" i="21"/>
  <c r="F24" i="25"/>
  <c r="F122" i="25"/>
  <c r="F7" i="22"/>
  <c r="F23" i="25"/>
  <c r="F118" i="23"/>
  <c r="F92" i="25"/>
  <c r="F22" i="25"/>
  <c r="F114" i="23"/>
  <c r="F96" i="25"/>
  <c r="F42" i="23"/>
  <c r="F100" i="25"/>
  <c r="F102" i="23"/>
  <c r="F64" i="25"/>
  <c r="F21" i="25"/>
  <c r="F72" i="23"/>
  <c r="F107" i="23"/>
  <c r="F60" i="23"/>
  <c r="F69" i="23"/>
  <c r="F61" i="23"/>
  <c r="F63" i="25"/>
  <c r="F121" i="23"/>
  <c r="F11" i="23"/>
  <c r="F117" i="23"/>
  <c r="F104" i="25"/>
  <c r="F55" i="23"/>
  <c r="F33" i="25"/>
  <c r="F44" i="23"/>
  <c r="F82" i="25"/>
  <c r="F54" i="25"/>
  <c r="F107" i="25"/>
  <c r="F93" i="23"/>
  <c r="F19" i="25"/>
  <c r="F9" i="22"/>
  <c r="F10" i="23"/>
  <c r="F6" i="22"/>
  <c r="F70" i="25"/>
  <c r="F121" i="25"/>
  <c r="F83" i="23"/>
  <c r="F76" i="23"/>
  <c r="F30" i="25"/>
  <c r="F61" i="25"/>
  <c r="F45" i="23"/>
  <c r="F119" i="25"/>
  <c r="F59" i="25"/>
  <c r="F110" i="25"/>
  <c r="E8" i="21"/>
  <c r="F34" i="23"/>
  <c r="F84" i="25"/>
  <c r="F22" i="23"/>
  <c r="E5" i="21"/>
  <c r="F112" i="23"/>
  <c r="F28" i="25"/>
  <c r="E12" i="21"/>
  <c r="F94" i="23"/>
  <c r="F111" i="23"/>
  <c r="F37" i="23"/>
  <c r="E9" i="21"/>
  <c r="F43" i="25"/>
  <c r="F72" i="25"/>
  <c r="F118" i="25"/>
  <c r="F13" i="25"/>
  <c r="F124" i="23"/>
  <c r="F41" i="23"/>
  <c r="F120" i="23"/>
  <c r="D6" i="26"/>
  <c r="F13" i="23"/>
  <c r="F17" i="23"/>
  <c r="F109" i="25"/>
  <c r="F112" i="25"/>
  <c r="F34" i="25"/>
  <c r="F8" i="22"/>
  <c r="F35" i="23"/>
  <c r="F10" i="22"/>
  <c r="F111" i="25"/>
  <c r="F25" i="25"/>
  <c r="F38" i="25"/>
  <c r="F31" i="23"/>
  <c r="F18" i="25"/>
  <c r="F81" i="23"/>
  <c r="F16" i="25"/>
  <c r="F125" i="23"/>
  <c r="F74" i="23"/>
  <c r="F5" i="22"/>
  <c r="F31" i="25"/>
  <c r="F67" i="25"/>
  <c r="F21" i="23"/>
  <c r="D5" i="26"/>
  <c r="F15" i="23"/>
  <c r="F91" i="23"/>
  <c r="F87" i="25"/>
  <c r="F98" i="25"/>
  <c r="F16" i="23"/>
  <c r="F55" i="25"/>
  <c r="F48" i="25"/>
  <c r="F45" i="25"/>
  <c r="F50" i="25"/>
  <c r="F105" i="25"/>
  <c r="F104" i="23"/>
  <c r="F46" i="25"/>
  <c r="F47" i="23"/>
  <c r="F11" i="25"/>
  <c r="F90" i="25"/>
  <c r="F27" i="25"/>
  <c r="F99" i="25"/>
  <c r="E20" i="21"/>
  <c r="F82" i="23"/>
  <c r="E6" i="21"/>
  <c r="F24" i="23"/>
  <c r="F26" i="23"/>
  <c r="F116" i="25"/>
  <c r="F18" i="23"/>
  <c r="F88" i="23"/>
  <c r="F105" i="23"/>
  <c r="F47" i="25"/>
  <c r="F97" i="23"/>
  <c r="F49" i="25"/>
  <c r="F42" i="25"/>
  <c r="F119" i="23"/>
  <c r="F116" i="23"/>
  <c r="F78" i="25"/>
  <c r="E11" i="21"/>
  <c r="F86" i="23"/>
  <c r="E15" i="21"/>
  <c r="F57" i="23"/>
  <c r="F33" i="23"/>
  <c r="F102" i="25"/>
  <c r="F120" i="25"/>
  <c r="F69" i="25"/>
  <c r="F84" i="23"/>
  <c r="E17" i="21"/>
  <c r="F113" i="23"/>
  <c r="F75" i="23"/>
  <c r="F43" i="23"/>
  <c r="F32" i="25"/>
  <c r="F29" i="23"/>
  <c r="F46" i="23"/>
  <c r="F66" i="23"/>
  <c r="F65" i="23"/>
  <c r="F123" i="23"/>
  <c r="F70" i="23"/>
  <c r="F58" i="25"/>
  <c r="F14" i="25"/>
  <c r="F12" i="23"/>
  <c r="E18" i="21"/>
  <c r="E14" i="21"/>
  <c r="F14" i="23"/>
  <c r="F25" i="23"/>
  <c r="F36" i="25"/>
  <c r="F44" i="25"/>
  <c r="F88" i="25"/>
  <c r="F63" i="23"/>
  <c r="F41" i="25"/>
  <c r="F52" i="25"/>
  <c r="F86" i="25"/>
  <c r="F108" i="25"/>
  <c r="F40" i="25"/>
  <c r="F83" i="25"/>
  <c r="F7" i="23"/>
  <c r="F9" i="25"/>
  <c r="F12" i="25"/>
  <c r="F26" i="25"/>
  <c r="E16" i="21"/>
  <c r="F49" i="23"/>
  <c r="F109" i="23"/>
  <c r="E10" i="21"/>
  <c r="F117" i="25"/>
  <c r="F65" i="25"/>
  <c r="F53" i="23"/>
  <c r="E22" i="21"/>
  <c r="F99" i="23"/>
  <c r="F125" i="25"/>
  <c r="P5" i="21"/>
  <c r="Z9" i="23"/>
  <c r="P7" i="21"/>
  <c r="P11" i="21"/>
  <c r="Z11" i="23"/>
  <c r="Z16" i="23"/>
  <c r="Z8" i="25"/>
  <c r="Z6" i="25"/>
  <c r="P22" i="21"/>
  <c r="P6" i="21"/>
  <c r="W5" i="22"/>
  <c r="P20" i="21"/>
  <c r="P18" i="21"/>
  <c r="Q6" i="26"/>
  <c r="P17" i="21"/>
  <c r="P15" i="21"/>
  <c r="P9" i="21"/>
  <c r="Z12" i="23"/>
  <c r="Z15" i="23"/>
  <c r="P12" i="21"/>
  <c r="Z9" i="25"/>
  <c r="P19" i="21"/>
  <c r="P8" i="21"/>
  <c r="Z17" i="23"/>
  <c r="Z6" i="23"/>
  <c r="P10" i="21"/>
  <c r="Z13" i="23"/>
  <c r="Z7" i="23"/>
  <c r="P14" i="21"/>
  <c r="Z14" i="23"/>
  <c r="Z7" i="25"/>
  <c r="P13" i="21"/>
  <c r="Z8" i="23"/>
  <c r="P16" i="21"/>
  <c r="Z10" i="23"/>
  <c r="Q5" i="26"/>
  <c r="P21"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61" i="25"/>
  <c r="G89" i="25"/>
  <c r="G106" i="25"/>
  <c r="G88" i="25"/>
  <c r="G118" i="23"/>
  <c r="G35" i="25"/>
  <c r="G10" i="25"/>
  <c r="G67" i="25"/>
  <c r="G108" i="23"/>
  <c r="G119" i="25"/>
  <c r="G12" i="23"/>
  <c r="G88" i="23"/>
  <c r="G98" i="23"/>
  <c r="G121" i="23"/>
  <c r="G68" i="23"/>
  <c r="G119" i="23"/>
  <c r="G125" i="25"/>
  <c r="G85" i="23"/>
  <c r="G83" i="25"/>
  <c r="G47" i="25"/>
  <c r="G15" i="23"/>
  <c r="G55" i="23"/>
  <c r="G20" i="25"/>
  <c r="G117" i="23"/>
  <c r="G60" i="25"/>
  <c r="G66" i="25"/>
  <c r="G124" i="23"/>
  <c r="G93" i="23"/>
  <c r="G91" i="23"/>
  <c r="G110" i="25"/>
  <c r="G90" i="23"/>
  <c r="G22" i="23"/>
  <c r="G111" i="23"/>
  <c r="G82" i="23"/>
  <c r="G60" i="23"/>
  <c r="G17" i="23"/>
  <c r="G31" i="23"/>
  <c r="G24" i="23"/>
  <c r="G68" i="25"/>
  <c r="G57" i="23"/>
  <c r="G11" i="25"/>
  <c r="G14" i="23"/>
  <c r="G65" i="23"/>
  <c r="G35" i="23"/>
  <c r="G49" i="23"/>
  <c r="G97" i="23"/>
  <c r="G6" i="23"/>
  <c r="G84" i="25"/>
  <c r="G71" i="25"/>
  <c r="G40" i="25"/>
  <c r="G95" i="23"/>
  <c r="G67" i="23"/>
  <c r="G56" i="23"/>
  <c r="G79" i="23"/>
  <c r="G41" i="25"/>
  <c r="G71" i="23"/>
  <c r="G36" i="25"/>
  <c r="G95" i="25"/>
  <c r="G120" i="25"/>
  <c r="G52" i="25"/>
  <c r="G116" i="25"/>
  <c r="G44" i="25"/>
  <c r="G6" i="25"/>
  <c r="G7" i="23"/>
  <c r="G51" i="23"/>
  <c r="G101" i="23"/>
  <c r="G45" i="23"/>
  <c r="G50" i="23"/>
  <c r="G28" i="25"/>
  <c r="G41" i="23"/>
  <c r="G9" i="25"/>
  <c r="G90" i="25"/>
  <c r="G63" i="25"/>
  <c r="E4" i="21"/>
  <c r="G43" i="25"/>
  <c r="G27" i="23"/>
  <c r="G7" i="25"/>
  <c r="G13" i="23"/>
  <c r="G82" i="25"/>
  <c r="G125" i="23"/>
  <c r="G107" i="25"/>
  <c r="G97" i="25"/>
  <c r="G38" i="23"/>
  <c r="G105" i="25"/>
  <c r="G45" i="25"/>
  <c r="G113" i="23"/>
  <c r="G70" i="23"/>
  <c r="G121" i="25"/>
  <c r="G38" i="25"/>
  <c r="G113" i="25"/>
  <c r="G50" i="25"/>
  <c r="G114" i="25"/>
  <c r="G46" i="25"/>
  <c r="G23" i="25"/>
  <c r="G14" i="25"/>
  <c r="G72" i="23"/>
  <c r="G19" i="23"/>
  <c r="G18" i="25"/>
  <c r="G83" i="23"/>
  <c r="G32" i="23"/>
  <c r="G98" i="25"/>
  <c r="G78" i="23"/>
  <c r="G94" i="23"/>
  <c r="G100" i="23"/>
  <c r="G53" i="25"/>
  <c r="G57" i="25"/>
  <c r="G36" i="23"/>
  <c r="G77" i="25"/>
  <c r="G32" i="25"/>
  <c r="G37" i="23"/>
  <c r="G92" i="23"/>
  <c r="G105" i="23"/>
  <c r="G47" i="23"/>
  <c r="G34" i="23"/>
  <c r="G91" i="25"/>
  <c r="G11" i="23"/>
  <c r="G81" i="25"/>
  <c r="G56" i="25"/>
  <c r="G81" i="23"/>
  <c r="G87" i="25"/>
  <c r="G62" i="23"/>
  <c r="G15" i="25"/>
  <c r="G25" i="25"/>
  <c r="G93" i="25"/>
  <c r="G61" i="23"/>
  <c r="G48" i="25"/>
  <c r="G103" i="23"/>
  <c r="G115" i="25"/>
  <c r="G122" i="25"/>
  <c r="G19" i="25"/>
  <c r="G26" i="25"/>
  <c r="G29" i="25"/>
  <c r="G87" i="23"/>
  <c r="G16" i="23"/>
  <c r="G80" i="25"/>
  <c r="G18" i="23"/>
  <c r="G29" i="23"/>
  <c r="G101" i="25"/>
  <c r="G70" i="25"/>
  <c r="G66" i="23"/>
  <c r="G33" i="23"/>
  <c r="G52" i="23"/>
  <c r="G39" i="23"/>
  <c r="G120" i="23"/>
  <c r="G54" i="25"/>
  <c r="G72" i="25"/>
  <c r="G114" i="23"/>
  <c r="G85" i="25"/>
  <c r="G42" i="25"/>
  <c r="G58" i="25"/>
  <c r="G28" i="23"/>
  <c r="G44" i="23"/>
  <c r="G76" i="25"/>
  <c r="G21" i="25"/>
  <c r="G73" i="25"/>
  <c r="G64" i="25"/>
  <c r="G23" i="23"/>
  <c r="G43" i="23"/>
  <c r="G75" i="25"/>
  <c r="G5" i="23"/>
  <c r="G116" i="23"/>
  <c r="G69" i="23"/>
  <c r="F4" i="22"/>
  <c r="G86" i="23"/>
  <c r="G79" i="25"/>
  <c r="G99" i="23"/>
  <c r="G94" i="25"/>
  <c r="G31" i="25"/>
  <c r="G69" i="25"/>
  <c r="G10" i="23"/>
  <c r="G5" i="25"/>
  <c r="G99" i="25"/>
  <c r="G26" i="23"/>
  <c r="G109" i="23"/>
  <c r="G25" i="23"/>
  <c r="G78" i="25"/>
  <c r="G27" i="25"/>
  <c r="G59" i="23"/>
  <c r="G8" i="25"/>
  <c r="G102" i="25"/>
  <c r="G108" i="25"/>
  <c r="G74" i="23"/>
  <c r="G75" i="23"/>
  <c r="G106" i="23"/>
  <c r="G16" i="25"/>
  <c r="G12" i="25"/>
  <c r="G123" i="23"/>
  <c r="G112" i="23"/>
  <c r="G65" i="25"/>
  <c r="G74" i="25"/>
  <c r="G77" i="23"/>
  <c r="D4" i="26"/>
  <c r="G107" i="23"/>
  <c r="G54" i="23"/>
  <c r="G34" i="25"/>
  <c r="G123" i="25"/>
  <c r="G118" i="25"/>
  <c r="G100" i="25"/>
  <c r="G30" i="25"/>
  <c r="G104" i="25"/>
  <c r="G59" i="25"/>
  <c r="G51" i="25"/>
  <c r="G48" i="23"/>
  <c r="G73" i="23"/>
  <c r="G112" i="25"/>
  <c r="G39" i="25"/>
  <c r="G33" i="25"/>
  <c r="G62" i="25"/>
  <c r="G110" i="23"/>
  <c r="G58" i="23"/>
  <c r="G86" i="25"/>
  <c r="G104" i="23"/>
  <c r="G76" i="23"/>
  <c r="G122" i="23"/>
  <c r="G80" i="23"/>
  <c r="G8" i="23"/>
  <c r="G63" i="23"/>
  <c r="G55" i="25"/>
  <c r="G46" i="23"/>
  <c r="G64" i="23"/>
  <c r="G20" i="23"/>
  <c r="G96" i="25"/>
  <c r="G21" i="23"/>
  <c r="G49" i="25"/>
  <c r="G40" i="23"/>
  <c r="G103" i="25"/>
  <c r="G92" i="25"/>
  <c r="G115" i="23"/>
  <c r="G124" i="25"/>
  <c r="G102" i="23"/>
  <c r="G111" i="25"/>
  <c r="G96" i="23"/>
  <c r="G17" i="25"/>
  <c r="G84" i="23"/>
  <c r="G30" i="23"/>
  <c r="G53" i="23"/>
  <c r="G89" i="23"/>
  <c r="G24" i="25"/>
  <c r="G37" i="25"/>
  <c r="G117" i="25"/>
  <c r="G22" i="25"/>
  <c r="G109" i="25"/>
  <c r="G13" i="25"/>
  <c r="G9" i="23"/>
  <c r="G42" i="23"/>
  <c r="Q3" i="26"/>
  <c r="E5" i="17" l="1"/>
  <c r="E5" i="19"/>
  <c r="C6" i="19"/>
  <c r="E5" i="18"/>
  <c r="E4" i="18"/>
  <c r="C7" i="18"/>
  <c r="E6" i="18"/>
  <c r="C6" i="17"/>
  <c r="F5" i="19"/>
  <c r="F5" i="17"/>
  <c r="F6" i="18"/>
  <c r="F5" i="18"/>
  <c r="H3" i="48" l="1"/>
  <c r="C7" i="19"/>
  <c r="E6" i="19"/>
  <c r="E7" i="18"/>
  <c r="C8" i="18"/>
  <c r="E4" i="17"/>
  <c r="C7" i="17"/>
  <c r="E6" i="17"/>
  <c r="G5" i="18"/>
  <c r="G5" i="17"/>
  <c r="J3" i="48"/>
  <c r="J3" i="77"/>
  <c r="F6" i="17"/>
  <c r="G6" i="18"/>
  <c r="G5" i="19"/>
  <c r="F6" i="19"/>
  <c r="F7" i="18"/>
  <c r="H3" i="50" l="1"/>
  <c r="H4" i="48"/>
  <c r="H3" i="47"/>
  <c r="E7" i="19"/>
  <c r="C8" i="19"/>
  <c r="E8" i="18"/>
  <c r="C9" i="18"/>
  <c r="C8" i="17"/>
  <c r="E7" i="17"/>
  <c r="G7" i="18"/>
  <c r="G6" i="17"/>
  <c r="F7" i="17"/>
  <c r="G6" i="19"/>
  <c r="J4" i="77"/>
  <c r="F8" i="18"/>
  <c r="J4" i="48"/>
  <c r="K3" i="48"/>
  <c r="J3" i="50"/>
  <c r="J3" i="47"/>
  <c r="F7" i="19"/>
  <c r="H4" i="50" l="1"/>
  <c r="H5" i="48"/>
  <c r="H4" i="47"/>
  <c r="E8" i="19"/>
  <c r="C9" i="19"/>
  <c r="C10" i="18"/>
  <c r="E9" i="18"/>
  <c r="E8" i="17"/>
  <c r="C9" i="17"/>
  <c r="J4" i="50"/>
  <c r="K3" i="50"/>
  <c r="J4" i="47"/>
  <c r="J5" i="77"/>
  <c r="J5" i="48"/>
  <c r="G8" i="18"/>
  <c r="F8" i="17"/>
  <c r="K4" i="48"/>
  <c r="G7" i="19"/>
  <c r="F8" i="19"/>
  <c r="G7" i="17"/>
  <c r="F9" i="18"/>
  <c r="K3" i="47"/>
  <c r="H5" i="50" l="1"/>
  <c r="H6" i="48"/>
  <c r="H5" i="47"/>
  <c r="E4" i="19"/>
  <c r="C10" i="19"/>
  <c r="E9" i="19"/>
  <c r="E10" i="18"/>
  <c r="C11" i="18"/>
  <c r="C10" i="17"/>
  <c r="E9" i="17"/>
  <c r="K5" i="48"/>
  <c r="F9" i="17"/>
  <c r="J5" i="50"/>
  <c r="K4" i="50"/>
  <c r="J6" i="48"/>
  <c r="J6" i="77"/>
  <c r="G8" i="17"/>
  <c r="G8" i="19"/>
  <c r="F10" i="18"/>
  <c r="K4" i="47"/>
  <c r="G9" i="18"/>
  <c r="F9" i="19"/>
  <c r="J5" i="47"/>
  <c r="H6" i="50" l="1"/>
  <c r="H7" i="48"/>
  <c r="H6" i="47"/>
  <c r="E10" i="19"/>
  <c r="C11" i="19"/>
  <c r="E11" i="18"/>
  <c r="C12" i="18"/>
  <c r="E10" i="17"/>
  <c r="C11" i="17"/>
  <c r="J6" i="47"/>
  <c r="K6" i="48"/>
  <c r="K5" i="47"/>
  <c r="J7" i="48"/>
  <c r="G10" i="18"/>
  <c r="K5" i="50"/>
  <c r="G9" i="17"/>
  <c r="J7" i="77"/>
  <c r="F10" i="19"/>
  <c r="F11" i="18"/>
  <c r="F10" i="17"/>
  <c r="J6" i="50"/>
  <c r="G9" i="19"/>
  <c r="H7" i="50" l="1"/>
  <c r="H8" i="48"/>
  <c r="H7" i="47"/>
  <c r="C12" i="19"/>
  <c r="E11" i="19"/>
  <c r="C13" i="18"/>
  <c r="E12" i="18"/>
  <c r="C12" i="17"/>
  <c r="E11" i="17"/>
  <c r="K7" i="48"/>
  <c r="G11" i="18"/>
  <c r="F11" i="17"/>
  <c r="G10" i="19"/>
  <c r="J8" i="48"/>
  <c r="J7" i="50"/>
  <c r="J7" i="47"/>
  <c r="F12" i="18"/>
  <c r="F11" i="19"/>
  <c r="J8" i="77"/>
  <c r="G10" i="17"/>
  <c r="K6" i="47"/>
  <c r="K6" i="50"/>
  <c r="H8" i="50" l="1"/>
  <c r="H9" i="48"/>
  <c r="H8" i="47"/>
  <c r="E12" i="19"/>
  <c r="C13" i="19"/>
  <c r="E13" i="18"/>
  <c r="C14" i="18"/>
  <c r="E12" i="17"/>
  <c r="C13" i="17"/>
  <c r="J9" i="77"/>
  <c r="J8" i="50"/>
  <c r="F12" i="19"/>
  <c r="K8" i="48"/>
  <c r="F12" i="17"/>
  <c r="G11" i="17"/>
  <c r="J9" i="48"/>
  <c r="G12" i="18"/>
  <c r="G11" i="19"/>
  <c r="K7" i="50"/>
  <c r="F13" i="18"/>
  <c r="J8" i="47"/>
  <c r="K7" i="47"/>
  <c r="H9" i="50" l="1"/>
  <c r="H10" i="48"/>
  <c r="H9" i="47"/>
  <c r="E13" i="19"/>
  <c r="C14" i="19"/>
  <c r="C15" i="18"/>
  <c r="E14" i="18"/>
  <c r="E13" i="17"/>
  <c r="C14" i="17"/>
  <c r="F13" i="17"/>
  <c r="F14" i="18"/>
  <c r="J10" i="48"/>
  <c r="J9" i="50"/>
  <c r="J9" i="47"/>
  <c r="G13" i="18"/>
  <c r="G12" i="17"/>
  <c r="K9" i="48"/>
  <c r="F13" i="19"/>
  <c r="G12" i="19"/>
  <c r="K8" i="47"/>
  <c r="J10" i="77"/>
  <c r="K8" i="50"/>
  <c r="H10" i="50" l="1"/>
  <c r="H11" i="48"/>
  <c r="H10" i="47"/>
  <c r="C15" i="19"/>
  <c r="E14" i="19"/>
  <c r="C16" i="18"/>
  <c r="E15" i="18"/>
  <c r="C15" i="17"/>
  <c r="E14" i="17"/>
  <c r="G13" i="17"/>
  <c r="K10" i="48"/>
  <c r="J11" i="48"/>
  <c r="J11" i="77"/>
  <c r="K9" i="47"/>
  <c r="F14" i="19"/>
  <c r="G13" i="19"/>
  <c r="G14" i="18"/>
  <c r="J10" i="47"/>
  <c r="K9" i="50"/>
  <c r="F15" i="18"/>
  <c r="F14" i="17"/>
  <c r="J10" i="50"/>
  <c r="H11" i="50" l="1"/>
  <c r="H12" i="48"/>
  <c r="H11" i="47"/>
  <c r="E15" i="19"/>
  <c r="C16" i="19"/>
  <c r="C17" i="18"/>
  <c r="E16" i="18"/>
  <c r="E15" i="17"/>
  <c r="C16" i="17"/>
  <c r="K10" i="50"/>
  <c r="J11" i="47"/>
  <c r="F15" i="17"/>
  <c r="G15" i="18"/>
  <c r="F16" i="18"/>
  <c r="F15" i="19"/>
  <c r="G14" i="17"/>
  <c r="J11" i="50"/>
  <c r="K10" i="47"/>
  <c r="K11" i="48"/>
  <c r="J12" i="48"/>
  <c r="G14" i="19"/>
  <c r="J12" i="77"/>
  <c r="H12" i="50" l="1"/>
  <c r="H13" i="48"/>
  <c r="H12" i="47"/>
  <c r="E16" i="19"/>
  <c r="C17" i="19"/>
  <c r="C18" i="18"/>
  <c r="E17" i="18"/>
  <c r="E16" i="17"/>
  <c r="C17" i="17"/>
  <c r="J12" i="47"/>
  <c r="K12" i="48"/>
  <c r="K11" i="47"/>
  <c r="F16" i="17"/>
  <c r="G16" i="18"/>
  <c r="G15" i="19"/>
  <c r="J13" i="77"/>
  <c r="G15" i="17"/>
  <c r="K11" i="50"/>
  <c r="F16" i="19"/>
  <c r="J12" i="50"/>
  <c r="F17" i="18"/>
  <c r="J13" i="48"/>
  <c r="H13" i="50" l="1"/>
  <c r="H14" i="48"/>
  <c r="H13" i="47"/>
  <c r="C18" i="19"/>
  <c r="E17" i="19"/>
  <c r="E18" i="18"/>
  <c r="C19" i="18"/>
  <c r="C18" i="17"/>
  <c r="E17" i="17"/>
  <c r="F4" i="28"/>
  <c r="G16" i="19"/>
  <c r="K12" i="47"/>
  <c r="G17" i="18"/>
  <c r="F17" i="19"/>
  <c r="J13" i="50"/>
  <c r="F17" i="17"/>
  <c r="G16" i="17"/>
  <c r="K13" i="48"/>
  <c r="F18" i="18"/>
  <c r="J14" i="77"/>
  <c r="J14" i="48"/>
  <c r="K12" i="50"/>
  <c r="J13" i="47"/>
  <c r="H14" i="50" l="1"/>
  <c r="H15" i="48"/>
  <c r="H14" i="47"/>
  <c r="E18" i="19"/>
  <c r="C19" i="19"/>
  <c r="E19" i="18"/>
  <c r="C20" i="18"/>
  <c r="E18" i="17"/>
  <c r="C19" i="17"/>
  <c r="K14" i="48"/>
  <c r="J14" i="47"/>
  <c r="G18" i="18"/>
  <c r="J15" i="77"/>
  <c r="G4" i="28"/>
  <c r="K13" i="50"/>
  <c r="F19" i="18"/>
  <c r="J15" i="48"/>
  <c r="K13" i="47"/>
  <c r="J14" i="50"/>
  <c r="F18" i="19"/>
  <c r="F18" i="17"/>
  <c r="G17" i="19"/>
  <c r="G17" i="17"/>
  <c r="H15" i="50" l="1"/>
  <c r="H16" i="48"/>
  <c r="H15" i="47"/>
  <c r="C20" i="19"/>
  <c r="E19" i="19"/>
  <c r="C21" i="18"/>
  <c r="E20" i="18"/>
  <c r="C20" i="17"/>
  <c r="E19" i="17"/>
  <c r="G18" i="17"/>
  <c r="G18" i="19"/>
  <c r="K14" i="47"/>
  <c r="J16" i="77"/>
  <c r="K15" i="48"/>
  <c r="J15" i="47"/>
  <c r="G19" i="18"/>
  <c r="F19" i="19"/>
  <c r="F20" i="18"/>
  <c r="J16" i="48"/>
  <c r="K14" i="50"/>
  <c r="J15" i="50"/>
  <c r="F19" i="17"/>
  <c r="H16" i="50" l="1"/>
  <c r="H17" i="48"/>
  <c r="H16" i="47"/>
  <c r="E20" i="19"/>
  <c r="C21" i="19"/>
  <c r="C22" i="18"/>
  <c r="E21" i="18"/>
  <c r="E20" i="17"/>
  <c r="C21" i="17"/>
  <c r="G20" i="18"/>
  <c r="G19" i="19"/>
  <c r="F20" i="19"/>
  <c r="K16" i="48"/>
  <c r="J17" i="77"/>
  <c r="F21" i="18"/>
  <c r="K15" i="50"/>
  <c r="F20" i="17"/>
  <c r="G19" i="17"/>
  <c r="J17" i="48"/>
  <c r="J16" i="50"/>
  <c r="J16" i="47"/>
  <c r="K15" i="47"/>
  <c r="H17" i="50" l="1"/>
  <c r="H18" i="48"/>
  <c r="H17" i="47"/>
  <c r="E21" i="19"/>
  <c r="C22" i="19"/>
  <c r="E22" i="18"/>
  <c r="C23" i="18"/>
  <c r="E21" i="17"/>
  <c r="C22" i="17"/>
  <c r="G20" i="19"/>
  <c r="K17" i="48"/>
  <c r="G20" i="17"/>
  <c r="J17" i="50"/>
  <c r="G21" i="18"/>
  <c r="J18" i="48"/>
  <c r="J17" i="47"/>
  <c r="F21" i="17"/>
  <c r="J18" i="77"/>
  <c r="K16" i="47"/>
  <c r="F21" i="19"/>
  <c r="K16" i="50"/>
  <c r="F22" i="18"/>
  <c r="H18" i="50" l="1"/>
  <c r="H19" i="48"/>
  <c r="H18" i="47"/>
  <c r="C23" i="19"/>
  <c r="E22" i="19"/>
  <c r="C24" i="18"/>
  <c r="E23" i="18"/>
  <c r="C23" i="17"/>
  <c r="E22" i="17"/>
  <c r="J18" i="47"/>
  <c r="G21" i="17"/>
  <c r="J19" i="48"/>
  <c r="F23" i="18"/>
  <c r="K18" i="48"/>
  <c r="K17" i="47"/>
  <c r="G22" i="18"/>
  <c r="F22" i="17"/>
  <c r="J19" i="77"/>
  <c r="G21" i="19"/>
  <c r="F22" i="19"/>
  <c r="K17" i="50"/>
  <c r="J18" i="50"/>
  <c r="H19" i="50" l="1"/>
  <c r="H20" i="48"/>
  <c r="H19" i="47"/>
  <c r="E23" i="19"/>
  <c r="C24" i="19"/>
  <c r="C25" i="18"/>
  <c r="E24" i="18"/>
  <c r="E23" i="17"/>
  <c r="C24" i="17"/>
  <c r="J20" i="48"/>
  <c r="K18" i="47"/>
  <c r="G23" i="18"/>
  <c r="J19" i="47"/>
  <c r="F23" i="19"/>
  <c r="F23" i="17"/>
  <c r="K18" i="50"/>
  <c r="G22" i="19"/>
  <c r="F24" i="18"/>
  <c r="J20" i="77"/>
  <c r="K19" i="48"/>
  <c r="G22" i="17"/>
  <c r="J19" i="50"/>
  <c r="H20" i="50" l="1"/>
  <c r="H21" i="48"/>
  <c r="H20" i="47"/>
  <c r="E24" i="19"/>
  <c r="C25" i="19"/>
  <c r="C26" i="18"/>
  <c r="E25" i="18"/>
  <c r="E24" i="17"/>
  <c r="C25" i="17"/>
  <c r="F25" i="18"/>
  <c r="G23" i="17"/>
  <c r="F24" i="17"/>
  <c r="G23" i="19"/>
  <c r="J20" i="47"/>
  <c r="K20" i="48"/>
  <c r="K19" i="47"/>
  <c r="J21" i="48"/>
  <c r="K19" i="50"/>
  <c r="J20" i="50"/>
  <c r="F24" i="19"/>
  <c r="G24" i="18"/>
  <c r="J21" i="77"/>
  <c r="H21" i="50" l="1"/>
  <c r="H22" i="48"/>
  <c r="H21" i="47"/>
  <c r="C26" i="19"/>
  <c r="E25" i="19"/>
  <c r="E26" i="18"/>
  <c r="C27" i="18"/>
  <c r="C26" i="17"/>
  <c r="E25" i="17"/>
  <c r="K21" i="48"/>
  <c r="J22" i="77"/>
  <c r="J21" i="47"/>
  <c r="G24" i="17"/>
  <c r="G25" i="18"/>
  <c r="F25" i="19"/>
  <c r="K20" i="50"/>
  <c r="J21" i="50"/>
  <c r="K20" i="47"/>
  <c r="F26" i="18"/>
  <c r="F25" i="17"/>
  <c r="G24" i="19"/>
  <c r="J22" i="48"/>
  <c r="H22" i="50" l="1"/>
  <c r="H23" i="48"/>
  <c r="H22" i="47"/>
  <c r="E26" i="19"/>
  <c r="C27" i="19"/>
  <c r="E27" i="18"/>
  <c r="C28" i="18"/>
  <c r="E26" i="17"/>
  <c r="C27" i="17"/>
  <c r="K21" i="50"/>
  <c r="J23" i="77"/>
  <c r="K22" i="48"/>
  <c r="J22" i="50"/>
  <c r="K21" i="47"/>
  <c r="F26" i="17"/>
  <c r="J23" i="48"/>
  <c r="F27" i="18"/>
  <c r="F26" i="19"/>
  <c r="G25" i="17"/>
  <c r="J22" i="47"/>
  <c r="G25" i="19"/>
  <c r="G26" i="18"/>
  <c r="H23" i="50" l="1"/>
  <c r="H24" i="48"/>
  <c r="H23" i="47"/>
  <c r="C28" i="19"/>
  <c r="E27" i="19"/>
  <c r="C29" i="18"/>
  <c r="E28" i="18"/>
  <c r="C28" i="17"/>
  <c r="E27" i="17"/>
  <c r="G26" i="19"/>
  <c r="F28" i="18"/>
  <c r="J23" i="50"/>
  <c r="G26" i="17"/>
  <c r="G27" i="18"/>
  <c r="F27" i="17"/>
  <c r="K22" i="50"/>
  <c r="J24" i="48"/>
  <c r="K23" i="48"/>
  <c r="J23" i="47"/>
  <c r="K22" i="47"/>
  <c r="J24" i="77"/>
  <c r="F27" i="19"/>
  <c r="H24" i="50" l="1"/>
  <c r="H25" i="48"/>
  <c r="H24" i="47"/>
  <c r="E28" i="19"/>
  <c r="C29" i="19"/>
  <c r="C30" i="18"/>
  <c r="E29" i="18"/>
  <c r="E28" i="17"/>
  <c r="C29" i="17"/>
  <c r="G28" i="18"/>
  <c r="K24" i="48"/>
  <c r="J24" i="50"/>
  <c r="K23" i="50"/>
  <c r="F28" i="19"/>
  <c r="K23" i="47"/>
  <c r="F28" i="17"/>
  <c r="G27" i="17"/>
  <c r="F29" i="18"/>
  <c r="J25" i="77"/>
  <c r="G27" i="19"/>
  <c r="J25" i="48"/>
  <c r="J24" i="47"/>
  <c r="H25" i="50" l="1"/>
  <c r="H26" i="48"/>
  <c r="H25" i="47"/>
  <c r="E29" i="19"/>
  <c r="C30" i="19"/>
  <c r="E30" i="18"/>
  <c r="C31" i="18"/>
  <c r="E29" i="17"/>
  <c r="C30" i="17"/>
  <c r="J25" i="50"/>
  <c r="F29" i="17"/>
  <c r="K24" i="47"/>
  <c r="J26" i="48"/>
  <c r="G28" i="19"/>
  <c r="F30" i="18"/>
  <c r="F29" i="19"/>
  <c r="J25" i="47"/>
  <c r="K25" i="48"/>
  <c r="G29" i="18"/>
  <c r="G28" i="17"/>
  <c r="K24" i="50"/>
  <c r="J26" i="77"/>
  <c r="H26" i="50" l="1"/>
  <c r="H27" i="48"/>
  <c r="H26" i="47"/>
  <c r="C31" i="19"/>
  <c r="E30" i="19"/>
  <c r="E31" i="18"/>
  <c r="C32" i="18"/>
  <c r="C31" i="17"/>
  <c r="E30" i="17"/>
  <c r="G30" i="18"/>
  <c r="J27" i="48"/>
  <c r="F30" i="19"/>
  <c r="K25" i="50"/>
  <c r="J26" i="47"/>
  <c r="F30" i="17"/>
  <c r="G29" i="17"/>
  <c r="F31" i="18"/>
  <c r="G29" i="19"/>
  <c r="K26" i="48"/>
  <c r="J27" i="77"/>
  <c r="J26" i="50"/>
  <c r="K25" i="47"/>
  <c r="H27" i="50" l="1"/>
  <c r="H28" i="48"/>
  <c r="H27" i="47"/>
  <c r="E31" i="19"/>
  <c r="C32" i="19"/>
  <c r="C33" i="18"/>
  <c r="E32" i="18"/>
  <c r="C32" i="17"/>
  <c r="E31" i="17"/>
  <c r="F32" i="18"/>
  <c r="F31" i="19"/>
  <c r="J27" i="50"/>
  <c r="J28" i="77"/>
  <c r="J27" i="47"/>
  <c r="G31" i="18"/>
  <c r="J28" i="48"/>
  <c r="K27" i="48"/>
  <c r="F31" i="17"/>
  <c r="G30" i="19"/>
  <c r="K26" i="50"/>
  <c r="G30" i="17"/>
  <c r="K26" i="47"/>
  <c r="H28" i="50" l="1"/>
  <c r="H29" i="48"/>
  <c r="H28" i="47"/>
  <c r="E32" i="19"/>
  <c r="C33" i="19"/>
  <c r="C34" i="18"/>
  <c r="E33" i="18"/>
  <c r="E32" i="17"/>
  <c r="C33" i="17"/>
  <c r="G31" i="17"/>
  <c r="G32" i="18"/>
  <c r="F32" i="17"/>
  <c r="J28" i="50"/>
  <c r="J29" i="48"/>
  <c r="J29" i="77"/>
  <c r="J28" i="47"/>
  <c r="K28" i="48"/>
  <c r="K27" i="47"/>
  <c r="F33" i="18"/>
  <c r="F32" i="19"/>
  <c r="K27" i="50"/>
  <c r="G31" i="19"/>
  <c r="H29" i="50" l="1"/>
  <c r="H30" i="48"/>
  <c r="H29" i="47"/>
  <c r="C34" i="19"/>
  <c r="E33" i="19"/>
  <c r="E34" i="18"/>
  <c r="C35" i="18"/>
  <c r="C34" i="17"/>
  <c r="E33" i="17"/>
  <c r="F33" i="19"/>
  <c r="F34" i="18"/>
  <c r="J29" i="47"/>
  <c r="J30" i="77"/>
  <c r="K28" i="47"/>
  <c r="G33" i="18"/>
  <c r="G32" i="17"/>
  <c r="K28" i="50"/>
  <c r="K29" i="48"/>
  <c r="J30" i="48"/>
  <c r="F33" i="17"/>
  <c r="J29" i="50"/>
  <c r="G32" i="19"/>
  <c r="H30" i="50" l="1"/>
  <c r="H31" i="48"/>
  <c r="H30" i="47"/>
  <c r="E34" i="19"/>
  <c r="C35" i="19"/>
  <c r="E35" i="18"/>
  <c r="C36" i="18"/>
  <c r="E34" i="17"/>
  <c r="C35" i="17"/>
  <c r="J31" i="77"/>
  <c r="F34" i="19"/>
  <c r="F35" i="18"/>
  <c r="G34" i="18"/>
  <c r="J30" i="50"/>
  <c r="K30" i="48"/>
  <c r="F34" i="17"/>
  <c r="K29" i="47"/>
  <c r="J31" i="48"/>
  <c r="G33" i="17"/>
  <c r="G33" i="19"/>
  <c r="J30" i="47"/>
  <c r="K29" i="50"/>
  <c r="H31" i="50" l="1"/>
  <c r="H32" i="48"/>
  <c r="H31" i="47"/>
  <c r="C36" i="19"/>
  <c r="E35" i="19"/>
  <c r="C37" i="18"/>
  <c r="E36" i="18"/>
  <c r="C36" i="17"/>
  <c r="E35" i="17"/>
  <c r="F35" i="17"/>
  <c r="G35" i="18"/>
  <c r="J32" i="77"/>
  <c r="F36" i="18"/>
  <c r="K30" i="50"/>
  <c r="K30" i="47"/>
  <c r="F35" i="19"/>
  <c r="J31" i="50"/>
  <c r="J32" i="48"/>
  <c r="G34" i="17"/>
  <c r="J31" i="47"/>
  <c r="G34" i="19"/>
  <c r="K31" i="48"/>
  <c r="H32" i="50" l="1"/>
  <c r="H33" i="48"/>
  <c r="H32" i="47"/>
  <c r="E36" i="19"/>
  <c r="C37" i="19"/>
  <c r="E37" i="18"/>
  <c r="C38" i="18"/>
  <c r="E36" i="17"/>
  <c r="C37" i="17"/>
  <c r="G36" i="18"/>
  <c r="J33" i="77"/>
  <c r="K31" i="47"/>
  <c r="J33" i="48"/>
  <c r="F36" i="17"/>
  <c r="K32" i="48"/>
  <c r="G35" i="19"/>
  <c r="K31" i="50"/>
  <c r="G35" i="17"/>
  <c r="F36" i="19"/>
  <c r="J32" i="50"/>
  <c r="J32" i="47"/>
  <c r="F37" i="18"/>
  <c r="H33" i="50" l="1"/>
  <c r="H34" i="48"/>
  <c r="H33" i="47"/>
  <c r="E37" i="19"/>
  <c r="C38" i="19"/>
  <c r="E38" i="18"/>
  <c r="C39" i="18"/>
  <c r="E37" i="17"/>
  <c r="C38" i="17"/>
  <c r="J33" i="50"/>
  <c r="K33" i="48"/>
  <c r="K32" i="50"/>
  <c r="G37" i="18"/>
  <c r="G36" i="19"/>
  <c r="J34" i="48"/>
  <c r="F38" i="18"/>
  <c r="G36" i="17"/>
  <c r="K32" i="47"/>
  <c r="J34" i="77"/>
  <c r="F37" i="17"/>
  <c r="F37" i="19"/>
  <c r="J33" i="47"/>
  <c r="H34" i="50" l="1"/>
  <c r="H35" i="48"/>
  <c r="H34" i="47"/>
  <c r="C39" i="19"/>
  <c r="E38" i="19"/>
  <c r="E39" i="18"/>
  <c r="C40" i="18"/>
  <c r="C39" i="17"/>
  <c r="E38" i="17"/>
  <c r="J34" i="47"/>
  <c r="J35" i="77"/>
  <c r="G37" i="17"/>
  <c r="F38" i="19"/>
  <c r="F39" i="18"/>
  <c r="K33" i="50"/>
  <c r="J35" i="48"/>
  <c r="J34" i="50"/>
  <c r="G37" i="19"/>
  <c r="G38" i="18"/>
  <c r="F38" i="17"/>
  <c r="K33" i="47"/>
  <c r="K34" i="48"/>
  <c r="H35" i="50" l="1"/>
  <c r="H36" i="48"/>
  <c r="H35" i="47"/>
  <c r="E39" i="19"/>
  <c r="C40" i="19"/>
  <c r="E40" i="18"/>
  <c r="C41" i="18"/>
  <c r="C40" i="17"/>
  <c r="E39" i="17"/>
  <c r="G38" i="19"/>
  <c r="K34" i="47"/>
  <c r="G38" i="17"/>
  <c r="K35" i="48"/>
  <c r="J35" i="47"/>
  <c r="F39" i="19"/>
  <c r="F40" i="18"/>
  <c r="K34" i="50"/>
  <c r="J36" i="77"/>
  <c r="F39" i="17"/>
  <c r="J36" i="48"/>
  <c r="G39" i="18"/>
  <c r="J35" i="50"/>
  <c r="H36" i="50" l="1"/>
  <c r="H37" i="48"/>
  <c r="H36" i="47"/>
  <c r="C41" i="19"/>
  <c r="E40" i="19"/>
  <c r="E41" i="18"/>
  <c r="C42" i="18"/>
  <c r="E42" i="18" s="1"/>
  <c r="E40" i="17"/>
  <c r="C41" i="17"/>
  <c r="F4" i="18"/>
  <c r="K35" i="47"/>
  <c r="K36" i="48"/>
  <c r="F41" i="18"/>
  <c r="F42" i="18"/>
  <c r="F40" i="19"/>
  <c r="J37" i="77"/>
  <c r="F40" i="17"/>
  <c r="J37" i="48"/>
  <c r="G40" i="18"/>
  <c r="J36" i="50"/>
  <c r="K35" i="50"/>
  <c r="G39" i="17"/>
  <c r="G39" i="19"/>
  <c r="J36" i="47"/>
  <c r="H37" i="50" l="1"/>
  <c r="H38" i="48"/>
  <c r="H39" i="48"/>
  <c r="H37" i="47"/>
  <c r="C42" i="19"/>
  <c r="E42" i="19" s="1"/>
  <c r="E41" i="19"/>
  <c r="C42" i="17"/>
  <c r="E42" i="17" s="1"/>
  <c r="E41" i="17"/>
  <c r="F4" i="19"/>
  <c r="F4" i="17"/>
  <c r="G42" i="18"/>
  <c r="J37" i="50"/>
  <c r="J38" i="77"/>
  <c r="G40" i="17"/>
  <c r="F42" i="19"/>
  <c r="G41" i="18"/>
  <c r="J39" i="77"/>
  <c r="F41" i="19"/>
  <c r="G40" i="19"/>
  <c r="F42" i="17"/>
  <c r="K36" i="50"/>
  <c r="J38" i="48"/>
  <c r="J39" i="48"/>
  <c r="K37" i="48"/>
  <c r="K36" i="47"/>
  <c r="J37" i="47"/>
  <c r="G4" i="18"/>
  <c r="F41" i="17"/>
  <c r="H39" i="50" l="1"/>
  <c r="H38" i="50"/>
  <c r="H38" i="47"/>
  <c r="H39" i="47"/>
  <c r="H5" i="6"/>
  <c r="H8" i="6"/>
  <c r="H9" i="6"/>
  <c r="H10" i="6"/>
  <c r="H11" i="6"/>
  <c r="H12" i="6"/>
  <c r="H13" i="6"/>
  <c r="H14" i="6"/>
  <c r="H15" i="6"/>
  <c r="L6" i="6"/>
  <c r="I9" i="6"/>
  <c r="K37" i="47"/>
  <c r="J38" i="50"/>
  <c r="I8" i="6"/>
  <c r="I11" i="6"/>
  <c r="G4" i="17"/>
  <c r="J39" i="47"/>
  <c r="I14" i="6"/>
  <c r="K38" i="48"/>
  <c r="G42" i="17"/>
  <c r="G4" i="19"/>
  <c r="I12" i="6"/>
  <c r="I10" i="6"/>
  <c r="G42" i="19"/>
  <c r="K6" i="6"/>
  <c r="K39" i="48"/>
  <c r="J39" i="50"/>
  <c r="J38" i="47"/>
  <c r="K37" i="50"/>
  <c r="I15" i="6"/>
  <c r="I13" i="6"/>
  <c r="G41" i="19"/>
  <c r="G41" i="17"/>
  <c r="Y3" i="28"/>
  <c r="X9" i="6" l="1"/>
  <c r="K39" i="50"/>
  <c r="K39" i="47"/>
  <c r="K7" i="6"/>
  <c r="K38" i="47"/>
  <c r="K14" i="6"/>
  <c r="K12" i="6"/>
  <c r="J12" i="6"/>
  <c r="J14" i="6"/>
  <c r="J9" i="6"/>
  <c r="J7" i="6"/>
  <c r="K9" i="6"/>
  <c r="J10" i="6"/>
  <c r="K10" i="6"/>
  <c r="Y9" i="6"/>
  <c r="K38" i="50"/>
  <c r="X15" i="6" l="1"/>
  <c r="X12" i="6"/>
  <c r="X14" i="6"/>
  <c r="X8" i="6"/>
  <c r="X10" i="6"/>
  <c r="X11" i="6"/>
  <c r="X13" i="6"/>
  <c r="I5" i="6"/>
  <c r="J11" i="6"/>
  <c r="K5" i="6"/>
  <c r="Y8" i="6"/>
  <c r="L11" i="6"/>
  <c r="L12" i="6"/>
  <c r="Y10" i="6"/>
  <c r="L7" i="6"/>
  <c r="L10" i="6"/>
  <c r="J8" i="6"/>
  <c r="M6" i="25" a="1"/>
  <c r="L9" i="6"/>
  <c r="J15" i="6"/>
  <c r="Y11" i="6"/>
  <c r="J13" i="6"/>
  <c r="K15" i="6"/>
  <c r="K13" i="6"/>
  <c r="L13" i="6"/>
  <c r="L14" i="6"/>
  <c r="Y13" i="6"/>
  <c r="K8" i="6"/>
  <c r="Y14" i="6"/>
  <c r="Y12" i="6"/>
  <c r="V9" i="6"/>
  <c r="Y15" i="6"/>
  <c r="K11" i="6"/>
  <c r="AA16" i="18"/>
  <c r="AA28" i="18"/>
  <c r="AA24" i="19"/>
  <c r="AA33" i="18"/>
  <c r="AA39" i="19"/>
  <c r="AA10" i="18"/>
  <c r="AA35" i="18"/>
  <c r="AA19" i="19"/>
  <c r="AA32" i="19"/>
  <c r="AA25" i="19"/>
  <c r="AA13" i="19"/>
  <c r="AA37" i="18"/>
  <c r="AA40" i="19"/>
  <c r="AA5" i="18"/>
  <c r="AA21" i="18"/>
  <c r="AA25" i="18"/>
  <c r="AA23" i="18"/>
  <c r="AA19" i="18"/>
  <c r="AA41" i="19"/>
  <c r="AA5" i="19"/>
  <c r="AA34" i="19"/>
  <c r="AA42" i="19"/>
  <c r="AA26" i="18"/>
  <c r="AA27" i="19"/>
  <c r="AA31" i="18"/>
  <c r="AA15" i="18"/>
  <c r="AA15" i="19"/>
  <c r="AA33" i="19"/>
  <c r="AA9" i="18"/>
  <c r="AA8" i="18"/>
  <c r="AA22" i="18"/>
  <c r="AA6" i="18"/>
  <c r="AA39" i="18"/>
  <c r="AA7" i="19"/>
  <c r="AA11" i="19"/>
  <c r="AA36" i="18"/>
  <c r="AA14" i="19"/>
  <c r="AA28" i="19"/>
  <c r="AA38" i="18"/>
  <c r="AA38" i="19"/>
  <c r="AA34" i="18"/>
  <c r="AA20" i="19"/>
  <c r="AA29" i="18"/>
  <c r="AA24" i="18"/>
  <c r="AA36" i="19"/>
  <c r="AA17" i="18"/>
  <c r="AA32" i="18"/>
  <c r="AA41" i="18"/>
  <c r="AA16" i="19"/>
  <c r="AA13" i="18"/>
  <c r="AC3" i="32"/>
  <c r="AA12" i="19"/>
  <c r="AC3" i="31"/>
  <c r="AA8" i="19"/>
  <c r="AA37" i="19"/>
  <c r="AA20" i="18"/>
  <c r="AA7" i="18"/>
  <c r="AA9" i="19"/>
  <c r="AA22" i="19"/>
  <c r="AA21" i="19"/>
  <c r="AA12" i="18"/>
  <c r="AA42" i="18"/>
  <c r="AA6" i="19"/>
  <c r="AA17" i="19"/>
  <c r="AA10" i="19"/>
  <c r="AA14" i="18"/>
  <c r="AA35" i="19"/>
  <c r="AA29" i="19"/>
  <c r="AA31" i="19"/>
  <c r="AA30" i="18"/>
  <c r="AA26" i="19"/>
  <c r="AA23" i="19"/>
  <c r="AA30" i="19"/>
  <c r="AA40" i="18"/>
  <c r="AA18" i="19"/>
  <c r="Y3" i="29"/>
  <c r="AA18" i="18"/>
  <c r="Y3" i="30"/>
  <c r="AA27" i="18"/>
  <c r="AA11" i="18"/>
  <c r="M7" i="25" l="1"/>
  <c r="M6" i="25"/>
  <c r="M8" i="25"/>
  <c r="V8" i="6"/>
  <c r="V15" i="6"/>
  <c r="V14" i="6"/>
  <c r="V12" i="6"/>
  <c r="L15" i="6"/>
  <c r="V10" i="6"/>
  <c r="L8" i="6"/>
  <c r="V13" i="6"/>
  <c r="Z9" i="6"/>
  <c r="AB9" i="6" s="1"/>
  <c r="V11" i="6"/>
  <c r="AA23" i="17"/>
  <c r="AA8" i="17"/>
  <c r="AA13" i="17"/>
  <c r="AA17" i="17"/>
  <c r="AA5" i="17"/>
  <c r="AA14" i="17"/>
  <c r="AA25" i="17"/>
  <c r="AA20" i="17"/>
  <c r="AA36" i="17"/>
  <c r="AA28" i="17"/>
  <c r="AA9" i="17"/>
  <c r="AA22" i="17"/>
  <c r="AA35" i="17"/>
  <c r="AA27" i="17"/>
  <c r="AA31" i="17"/>
  <c r="AA41" i="17"/>
  <c r="AA18" i="17"/>
  <c r="AA10" i="17"/>
  <c r="AA29" i="17"/>
  <c r="AA26" i="17"/>
  <c r="AA12" i="17"/>
  <c r="AA40" i="17"/>
  <c r="AA33" i="17"/>
  <c r="AA30" i="17"/>
  <c r="AA24" i="17"/>
  <c r="AA21" i="17"/>
  <c r="AA3" i="18"/>
  <c r="AA39" i="17"/>
  <c r="AA11" i="17"/>
  <c r="AA19" i="17"/>
  <c r="AA6" i="17"/>
  <c r="AA32" i="17"/>
  <c r="AA34" i="17"/>
  <c r="AA16" i="17"/>
  <c r="AA7" i="17"/>
  <c r="AA42" i="17"/>
  <c r="AA38" i="17"/>
  <c r="AA15" i="17"/>
  <c r="AA37" i="17"/>
  <c r="AA9" i="6" l="1"/>
  <c r="AC9" i="6" s="1"/>
  <c r="M9" i="25"/>
  <c r="Z10" i="6"/>
  <c r="Z12" i="6"/>
  <c r="AB12" i="6" s="1"/>
  <c r="Z14" i="6"/>
  <c r="AB14" i="6"/>
  <c r="Z15" i="6"/>
  <c r="AB15" i="6"/>
  <c r="M7" i="24" a="1"/>
  <c r="Z8" i="6"/>
  <c r="AB8" i="6" s="1"/>
  <c r="Z11" i="6"/>
  <c r="AB11" i="6" s="1"/>
  <c r="Z13" i="6"/>
  <c r="AB13" i="6" s="1"/>
  <c r="AB10" i="6"/>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6" i="24"/>
  <c r="F41" i="24"/>
  <c r="F20" i="24"/>
  <c r="F14" i="24"/>
  <c r="F28" i="24"/>
  <c r="F22" i="24"/>
  <c r="F15" i="24"/>
  <c r="F7" i="24"/>
  <c r="F38" i="24"/>
  <c r="F32" i="24"/>
  <c r="F33" i="24"/>
  <c r="F8" i="24"/>
  <c r="F47" i="24"/>
  <c r="F25" i="24"/>
  <c r="F48" i="24"/>
  <c r="F45" i="24"/>
  <c r="F13" i="24"/>
  <c r="F42" i="24"/>
  <c r="F27" i="24"/>
  <c r="F44" i="24"/>
  <c r="AK7" i="24" a="1"/>
  <c r="F30" i="24"/>
  <c r="F39" i="24"/>
  <c r="F9" i="24"/>
  <c r="F12" i="24"/>
  <c r="F21" i="24"/>
  <c r="F35" i="24"/>
  <c r="F23" i="24"/>
  <c r="F29" i="24"/>
  <c r="F26" i="24"/>
  <c r="F19" i="24"/>
  <c r="F37" i="24"/>
  <c r="F31" i="24"/>
  <c r="F16" i="24"/>
  <c r="F18" i="24"/>
  <c r="F43" i="24"/>
  <c r="F40" i="24"/>
  <c r="F17" i="24"/>
  <c r="F34" i="24"/>
  <c r="F46" i="24"/>
  <c r="F24" i="24"/>
  <c r="F11" i="24"/>
  <c r="F1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3" i="24"/>
  <c r="G40" i="24"/>
  <c r="G16" i="24"/>
  <c r="G33" i="24"/>
  <c r="G15" i="24"/>
  <c r="G28" i="24"/>
  <c r="G10" i="24"/>
  <c r="G17" i="24"/>
  <c r="H7" i="79"/>
  <c r="G25" i="24"/>
  <c r="G39" i="24"/>
  <c r="G6" i="24"/>
  <c r="H8" i="79"/>
  <c r="G27" i="24"/>
  <c r="G42" i="24"/>
  <c r="G22" i="24"/>
  <c r="G31" i="24"/>
  <c r="G45" i="24"/>
  <c r="G21" i="24"/>
  <c r="G48" i="24"/>
  <c r="G8" i="24"/>
  <c r="G11" i="24"/>
  <c r="G12" i="24"/>
  <c r="G18" i="24"/>
  <c r="G44" i="24"/>
  <c r="G7" i="24"/>
  <c r="G20" i="24"/>
  <c r="G37" i="24"/>
  <c r="G19" i="24"/>
  <c r="G34" i="24"/>
  <c r="G29" i="24"/>
  <c r="G9" i="24"/>
  <c r="G47" i="24"/>
  <c r="G36" i="24"/>
  <c r="G13" i="24"/>
  <c r="G30" i="24"/>
  <c r="G24" i="24"/>
  <c r="G46" i="24"/>
  <c r="G41" i="24"/>
  <c r="G38" i="24"/>
  <c r="G32" i="24"/>
  <c r="G14" i="24"/>
  <c r="G35" i="24"/>
  <c r="G43" i="24"/>
  <c r="G26" i="24"/>
  <c r="Z41" i="24"/>
  <c r="Z14" i="24"/>
  <c r="Z40" i="24"/>
  <c r="Z31" i="24"/>
  <c r="Z30" i="24"/>
  <c r="Z37" i="24"/>
  <c r="Z34" i="24"/>
  <c r="Z39" i="24"/>
  <c r="Z27" i="24"/>
  <c r="Z47" i="24"/>
  <c r="Z7" i="24"/>
  <c r="Z32" i="24"/>
  <c r="Z13" i="24"/>
  <c r="Z26" i="24"/>
  <c r="Z45" i="24"/>
  <c r="Z20" i="24"/>
  <c r="Z48" i="24"/>
  <c r="Z16" i="24"/>
  <c r="Z11" i="24"/>
  <c r="Z12" i="24"/>
  <c r="Z38" i="24"/>
  <c r="Z44" i="24"/>
  <c r="Z43" i="24"/>
  <c r="Z36" i="24"/>
  <c r="Z10" i="24"/>
  <c r="Z8" i="24"/>
  <c r="Z28" i="24"/>
  <c r="Z24" i="24"/>
  <c r="Z18" i="24"/>
  <c r="Z46" i="24"/>
  <c r="Z25" i="24"/>
  <c r="Z29" i="24"/>
  <c r="Z9" i="24"/>
  <c r="Z19" i="24"/>
  <c r="Z33" i="24"/>
  <c r="Z22" i="24"/>
  <c r="Z23" i="24"/>
  <c r="Z35" i="24"/>
  <c r="Z15" i="24"/>
  <c r="Z21" i="24"/>
  <c r="Z17" i="24"/>
  <c r="Z42"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0" i="24"/>
  <c r="AN11" i="24"/>
  <c r="AN42" i="24"/>
  <c r="AN28" i="24"/>
  <c r="AN27" i="24"/>
  <c r="AN20" i="24"/>
  <c r="K2" i="48"/>
  <c r="AN9" i="24"/>
  <c r="AN30" i="24"/>
  <c r="AN41" i="24"/>
  <c r="AN19" i="24"/>
  <c r="AN46" i="24"/>
  <c r="AN17" i="24"/>
  <c r="AN34" i="24"/>
  <c r="AN15" i="24"/>
  <c r="AN45" i="24"/>
  <c r="AN38" i="24"/>
  <c r="AN33" i="24"/>
  <c r="AN21" i="24"/>
  <c r="AO21" i="24" s="1"/>
  <c r="AN40" i="24"/>
  <c r="AO40" i="24" s="1"/>
  <c r="AN44" i="24"/>
  <c r="AN32" i="24"/>
  <c r="AO32" i="24" s="1"/>
  <c r="AO34" i="24"/>
  <c r="AN43" i="24"/>
  <c r="AO43" i="24" s="1"/>
  <c r="AO6" i="24"/>
  <c r="AN23" i="24"/>
  <c r="AO33" i="24"/>
  <c r="AN37" i="24"/>
  <c r="AO37" i="24" s="1"/>
  <c r="AN7" i="24"/>
  <c r="AO7" i="24" s="1"/>
  <c r="AN18" i="24"/>
  <c r="AN26" i="24"/>
  <c r="AN12" i="24"/>
  <c r="AO15" i="24"/>
  <c r="AO10" i="24"/>
  <c r="AN39" i="24"/>
  <c r="AN48" i="24"/>
  <c r="AN47" i="24"/>
  <c r="AN25" i="24"/>
  <c r="AN24" i="24"/>
  <c r="AO24" i="24" s="1"/>
  <c r="AO26" i="24"/>
  <c r="AO28" i="24"/>
  <c r="AO47" i="24"/>
  <c r="AN13" i="24"/>
  <c r="K2" i="50"/>
  <c r="K2" i="47"/>
  <c r="AO38" i="24"/>
  <c r="AN36" i="24"/>
  <c r="AO9" i="24"/>
  <c r="AO13" i="24"/>
  <c r="D7" i="67"/>
  <c r="AN31" i="24"/>
  <c r="AO30" i="24"/>
  <c r="AO39" i="24"/>
  <c r="AN16" i="24"/>
  <c r="AO16" i="24" s="1"/>
  <c r="AO18" i="24"/>
  <c r="AO11" i="24"/>
  <c r="AO46" i="24"/>
  <c r="AO17" i="24"/>
  <c r="AO12" i="24"/>
  <c r="AN35" i="24"/>
  <c r="AO35" i="24" s="1"/>
  <c r="AN29" i="24"/>
  <c r="AO29" i="24" s="1"/>
  <c r="AN14" i="24"/>
  <c r="AN8" i="24"/>
  <c r="AO8" i="24" s="1"/>
  <c r="AN22" i="24"/>
  <c r="AO22" i="24" s="1"/>
  <c r="AO44" i="24"/>
  <c r="AA3" i="19"/>
  <c r="Z4" i="23"/>
  <c r="AA2" i="79"/>
  <c r="Z5" i="24"/>
  <c r="W3" i="76"/>
  <c r="D6" i="67"/>
  <c r="Y3" i="81"/>
  <c r="Z2" i="72"/>
  <c r="D8" i="67"/>
  <c r="AO14" i="24"/>
  <c r="AO41" i="24"/>
  <c r="AO36" i="24"/>
  <c r="AO42" i="24"/>
  <c r="AO23" i="24"/>
  <c r="AO45" i="24"/>
  <c r="AO31" i="24"/>
  <c r="AO20" i="24"/>
  <c r="AO27" i="24"/>
  <c r="AO48" i="24"/>
  <c r="AO19" i="24"/>
  <c r="AO25" i="24"/>
  <c r="S4" i="19"/>
  <c r="O5" i="23"/>
  <c r="O4" i="30"/>
  <c r="O4" i="76"/>
  <c r="O4" i="81"/>
  <c r="S4" i="18"/>
  <c r="O6" i="24"/>
  <c r="S4" i="17"/>
  <c r="O4" i="29"/>
  <c r="M4" i="22"/>
  <c r="O4" i="28"/>
  <c r="S4" i="31"/>
  <c r="K4" i="69"/>
  <c r="O5" i="25"/>
  <c r="S4" i="32"/>
  <c r="Q3" i="79"/>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<sst xmlns="http://schemas.openxmlformats.org/spreadsheetml/2006/main" count="3819" uniqueCount="280">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</sst>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6" formatCode="&quot;£&quot;#,##0;[Red]\-&quot;£&quot;#,##0"/>
    <numFmt numFmtId="164" formatCode="[$-409]d\-mmm\-yy;@"/>
    <numFmt numFmtId="165" formatCode="ddd\,\ d\-mmm\-yyyy\,\ hh:mm:ss"/>
    <numFmt numFmtId="166" formatCode="#,##0.0;#,##0.0"/>
    <numFmt numFmtId="167" formatCode="General_)"/>
    <numFmt numFmtId="168" formatCode="0.0000"/>
    <numFmt numFmtId="169" formatCode="0.0000%"/>
    <numFmt numFmtId="170" formatCode="mm/dd/yy;@"/>
    <numFmt numFmtId="171" formatCode="ddd\,\ dd\-mmm\-yyyy"/>
    <numFmt numFmtId="172" formatCode="ddd\,\ d\-mmm\-yyyy"/>
    <numFmt numFmtId="173" formatCode="0.000000"/>
    <numFmt numFmtId="174" formatCode="ddd\,\ dd\-mmm\-yyyy\,\ h:mm:ss"/>
    <numFmt numFmtId="175" formatCode="ddd\,\ dd\-mmm\-yy"/>
    <numFmt numFmtId="176" formatCode="_([$€-2]* #,##0.00_);_([$€-2]* \(#,##0.00\);_([$€-2]* &quot;-&quot;??_)"/>
    <numFmt numFmtId="177" formatCode="0.0000000"/>
    <numFmt numFmtId="178" formatCode="0.000"/>
  </numFmts>
  <fonts count="34">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6" fontId="12" fillId="0" borderId="0" applyFont="0" applyFill="0" applyBorder="0" applyAlignment="0" applyProtection="0"/>
    <xf numFmtId="6" fontId="12" fillId="0" borderId="0" applyFont="0" applyFill="0" applyBorder="0" applyAlignment="0" applyProtection="0"/>
    <xf numFmtId="0" fontId="11" fillId="0" borderId="0"/>
    <xf numFmtId="9" fontId="11" fillId="0" borderId="0" applyFont="0" applyFill="0" applyBorder="0" applyAlignment="0" applyProtection="0"/>
    <xf numFmtId="176"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8" fontId="2" fillId="4" borderId="6" xfId="1" quotePrefix="1" applyNumberFormat="1" applyFont="1" applyFill="1" applyBorder="1" applyAlignment="1" applyProtection="1">
      <alignment horizontal="center"/>
    </xf>
    <xf numFmtId="169"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0"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0"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69"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69" fontId="5" fillId="0" borderId="5" xfId="4" applyNumberFormat="1" applyFont="1" applyFill="1" applyBorder="1" applyAlignment="1">
      <alignment horizontal="center"/>
    </xf>
    <xf numFmtId="169"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69" fontId="5" fillId="0" borderId="27" xfId="4" applyNumberFormat="1" applyFont="1" applyFill="1" applyBorder="1" applyAlignment="1">
      <alignment horizontal="center"/>
    </xf>
    <xf numFmtId="169"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0" fontId="5" fillId="3" borderId="14" xfId="4" applyNumberFormat="1" applyFont="1" applyFill="1" applyBorder="1" applyAlignment="1">
      <alignment horizontal="center"/>
    </xf>
    <xf numFmtId="170" fontId="5" fillId="3" borderId="14" xfId="4" applyNumberFormat="1" applyFont="1" applyFill="1" applyBorder="1" applyAlignment="1">
      <alignment horizontal="left"/>
    </xf>
    <xf numFmtId="169" fontId="5" fillId="0" borderId="15" xfId="4" applyNumberFormat="1" applyFont="1" applyFill="1" applyBorder="1" applyAlignment="1">
      <alignment horizontal="center"/>
    </xf>
    <xf numFmtId="168" fontId="5" fillId="0" borderId="19" xfId="4" applyNumberFormat="1" applyFont="1" applyFill="1" applyBorder="1" applyAlignment="1">
      <alignment horizontal="center"/>
    </xf>
    <xf numFmtId="169" fontId="5" fillId="0" borderId="20" xfId="4" applyNumberFormat="1" applyFont="1" applyFill="1" applyBorder="1" applyAlignment="1"/>
    <xf numFmtId="0" fontId="5" fillId="3" borderId="0" xfId="1" applyFont="1" applyFill="1" applyBorder="1" applyAlignment="1">
      <alignment horizontal="center"/>
    </xf>
    <xf numFmtId="168" fontId="5" fillId="0" borderId="14" xfId="4" applyNumberFormat="1" applyFont="1" applyBorder="1"/>
    <xf numFmtId="168" fontId="5" fillId="0" borderId="15" xfId="4" applyNumberFormat="1" applyFont="1" applyFill="1" applyBorder="1" applyAlignment="1">
      <alignment horizontal="center"/>
    </xf>
    <xf numFmtId="169" fontId="5" fillId="0" borderId="19" xfId="4" applyNumberFormat="1" applyFont="1" applyFill="1" applyBorder="1" applyAlignment="1"/>
    <xf numFmtId="0" fontId="5" fillId="0" borderId="20" xfId="4" applyNumberFormat="1" applyFont="1" applyFill="1" applyBorder="1" applyAlignment="1"/>
    <xf numFmtId="169" fontId="5" fillId="0" borderId="21" xfId="4" applyNumberFormat="1" applyFont="1" applyFill="1" applyBorder="1" applyAlignment="1">
      <alignment horizontal="center"/>
    </xf>
    <xf numFmtId="168" fontId="5" fillId="0" borderId="0" xfId="4" applyNumberFormat="1" applyFont="1" applyFill="1" applyBorder="1" applyAlignment="1">
      <alignment horizontal="center"/>
    </xf>
    <xf numFmtId="169" fontId="5" fillId="0" borderId="22" xfId="4" applyNumberFormat="1" applyFont="1" applyFill="1" applyBorder="1" applyAlignment="1"/>
    <xf numFmtId="168" fontId="5" fillId="0" borderId="26" xfId="4" applyNumberFormat="1" applyFont="1" applyBorder="1"/>
    <xf numFmtId="168" fontId="5" fillId="0" borderId="21" xfId="4" applyNumberFormat="1" applyFont="1" applyFill="1" applyBorder="1" applyAlignment="1">
      <alignment horizontal="center"/>
    </xf>
    <xf numFmtId="169"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69" fontId="5" fillId="0" borderId="17" xfId="4" applyNumberFormat="1" applyFont="1" applyFill="1" applyBorder="1" applyAlignment="1">
      <alignment horizontal="center"/>
    </xf>
    <xf numFmtId="168" fontId="5" fillId="0" borderId="23" xfId="4" applyNumberFormat="1" applyFont="1" applyFill="1" applyBorder="1" applyAlignment="1">
      <alignment horizontal="center"/>
    </xf>
    <xf numFmtId="169" fontId="5" fillId="0" borderId="24" xfId="4" applyNumberFormat="1" applyFont="1" applyFill="1" applyBorder="1" applyAlignment="1"/>
    <xf numFmtId="168" fontId="5" fillId="0" borderId="25" xfId="4" applyNumberFormat="1" applyFont="1" applyBorder="1"/>
    <xf numFmtId="168"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69" fontId="9" fillId="0" borderId="6" xfId="4" applyNumberFormat="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68" fontId="9" fillId="0" borderId="5" xfId="4" applyNumberFormat="1" applyFont="1" applyFill="1" applyBorder="1" applyAlignment="1">
      <alignment horizontal="center" vertical="center" wrapText="1"/>
    </xf>
    <xf numFmtId="168"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8" fontId="5" fillId="0" borderId="26" xfId="4" applyNumberFormat="1" applyFont="1" applyFill="1" applyBorder="1" applyAlignment="1">
      <alignment horizontal="center"/>
    </xf>
    <xf numFmtId="0" fontId="5" fillId="0" borderId="0" xfId="4" applyNumberFormat="1" applyFont="1" applyFill="1" applyBorder="1" applyAlignment="1"/>
    <xf numFmtId="168"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8" fontId="5" fillId="0" borderId="14" xfId="4" applyNumberFormat="1" applyFont="1" applyFill="1" applyBorder="1" applyAlignment="1">
      <alignment horizontal="center"/>
    </xf>
    <xf numFmtId="0" fontId="5" fillId="0" borderId="19" xfId="4" applyNumberFormat="1" applyFont="1" applyFill="1" applyBorder="1" applyAlignment="1"/>
    <xf numFmtId="168"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8"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8" fontId="5" fillId="0" borderId="20" xfId="4" applyNumberFormat="1" applyFont="1" applyFill="1" applyBorder="1" applyAlignment="1">
      <alignment horizontal="center"/>
    </xf>
    <xf numFmtId="168" fontId="5" fillId="0" borderId="14" xfId="1" applyNumberFormat="1" applyFont="1" applyBorder="1"/>
    <xf numFmtId="164" fontId="5" fillId="0" borderId="19" xfId="4" applyNumberFormat="1" applyFont="1" applyFill="1" applyBorder="1" applyAlignment="1">
      <alignment horizontal="center"/>
    </xf>
    <xf numFmtId="171"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8" fontId="5" fillId="0" borderId="22" xfId="4" applyNumberFormat="1" applyFont="1" applyFill="1" applyBorder="1" applyAlignment="1">
      <alignment horizontal="center"/>
    </xf>
    <xf numFmtId="168" fontId="5" fillId="0" borderId="26" xfId="1" applyNumberFormat="1" applyFont="1" applyBorder="1"/>
    <xf numFmtId="164" fontId="5" fillId="0" borderId="0" xfId="4" applyNumberFormat="1" applyFont="1" applyFill="1" applyBorder="1" applyAlignment="1">
      <alignment horizontal="center"/>
    </xf>
    <xf numFmtId="171"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8" fontId="5" fillId="0" borderId="26" xfId="1" applyNumberFormat="1" applyFont="1" applyFill="1" applyBorder="1"/>
    <xf numFmtId="168" fontId="5" fillId="0" borderId="24" xfId="4" applyNumberFormat="1" applyFont="1" applyFill="1" applyBorder="1" applyAlignment="1">
      <alignment horizontal="center"/>
    </xf>
    <xf numFmtId="168" fontId="5" fillId="0" borderId="25" xfId="1" applyNumberFormat="1" applyFont="1" applyFill="1" applyBorder="1"/>
    <xf numFmtId="164" fontId="5" fillId="0" borderId="23" xfId="4" applyNumberFormat="1" applyFont="1" applyFill="1" applyBorder="1" applyAlignment="1">
      <alignment horizontal="center"/>
    </xf>
    <xf numFmtId="171"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8"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8" fontId="9" fillId="0" borderId="17" xfId="4" applyNumberFormat="1" applyFont="1" applyFill="1" applyBorder="1" applyAlignment="1">
      <alignment horizontal="center" vertical="center" wrapText="1"/>
    </xf>
    <xf numFmtId="168" fontId="9" fillId="0" borderId="23" xfId="4" applyNumberFormat="1" applyFont="1" applyFill="1" applyBorder="1" applyAlignment="1">
      <alignment horizontal="center" vertical="center" wrapText="1"/>
    </xf>
    <xf numFmtId="168" fontId="9" fillId="0" borderId="25" xfId="4" applyNumberFormat="1" applyFont="1" applyFill="1" applyBorder="1" applyAlignment="1">
      <alignment horizontal="center" vertical="center" wrapText="1"/>
    </xf>
    <xf numFmtId="169"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8" fontId="9" fillId="0" borderId="24" xfId="4" applyNumberFormat="1" applyFont="1" applyFill="1" applyBorder="1" applyAlignment="1">
      <alignment horizontal="center" vertical="center" wrapText="1"/>
    </xf>
    <xf numFmtId="168" fontId="5" fillId="0" borderId="14" xfId="1" applyNumberFormat="1" applyFont="1" applyFill="1" applyBorder="1"/>
    <xf numFmtId="172"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3" fontId="5" fillId="0" borderId="15" xfId="4" applyNumberFormat="1" applyFont="1" applyFill="1" applyBorder="1" applyAlignment="1"/>
    <xf numFmtId="168" fontId="5" fillId="0" borderId="20" xfId="4" applyNumberFormat="1" applyFont="1" applyFill="1" applyBorder="1" applyAlignment="1"/>
    <xf numFmtId="168" fontId="5" fillId="3" borderId="0" xfId="4" applyNumberFormat="1" applyFont="1" applyFill="1" applyBorder="1" applyAlignment="1">
      <alignment horizontal="center"/>
    </xf>
    <xf numFmtId="173" fontId="5" fillId="0" borderId="14" xfId="4" applyNumberFormat="1" applyFont="1" applyFill="1" applyBorder="1" applyAlignment="1"/>
    <xf numFmtId="164" fontId="5" fillId="3" borderId="0" xfId="4" applyNumberFormat="1" applyFont="1" applyFill="1" applyBorder="1" applyAlignment="1">
      <alignment horizontal="center"/>
    </xf>
    <xf numFmtId="171" fontId="5" fillId="0" borderId="20" xfId="4" applyNumberFormat="1" applyFont="1" applyFill="1" applyBorder="1" applyAlignment="1"/>
    <xf numFmtId="171" fontId="5" fillId="0" borderId="15" xfId="4" applyNumberFormat="1" applyFont="1" applyFill="1" applyBorder="1" applyAlignment="1"/>
    <xf numFmtId="0" fontId="5" fillId="0" borderId="8" xfId="1" applyFont="1" applyBorder="1"/>
    <xf numFmtId="0" fontId="5" fillId="0" borderId="9" xfId="1" applyFont="1" applyBorder="1"/>
    <xf numFmtId="169" fontId="5" fillId="0" borderId="17" xfId="4" applyNumberFormat="1" applyFont="1" applyFill="1" applyBorder="1" applyAlignment="1"/>
    <xf numFmtId="169" fontId="5" fillId="0" borderId="25" xfId="4" applyNumberFormat="1" applyFont="1" applyFill="1" applyBorder="1" applyAlignment="1"/>
    <xf numFmtId="2" fontId="5" fillId="0" borderId="21" xfId="4" applyNumberFormat="1" applyFont="1" applyFill="1" applyBorder="1" applyAlignment="1"/>
    <xf numFmtId="168" fontId="5" fillId="0" borderId="22" xfId="4" applyNumberFormat="1" applyFont="1" applyFill="1" applyBorder="1" applyAlignment="1"/>
    <xf numFmtId="171"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8" fontId="5" fillId="0" borderId="15" xfId="4" applyNumberFormat="1" applyFont="1" applyFill="1" applyBorder="1" applyAlignment="1"/>
    <xf numFmtId="168"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8"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8" fontId="9" fillId="0" borderId="16" xfId="4" applyNumberFormat="1" applyFont="1" applyFill="1" applyBorder="1" applyAlignment="1">
      <alignment horizontal="center" vertical="center" wrapText="1"/>
    </xf>
    <xf numFmtId="173"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8"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8"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69" fontId="5" fillId="0" borderId="14" xfId="11" applyNumberFormat="1" applyFont="1" applyFill="1" applyBorder="1" applyAlignment="1">
      <alignment horizontal="center"/>
    </xf>
    <xf numFmtId="169" fontId="5" fillId="0" borderId="15" xfId="11" applyNumberFormat="1" applyFont="1" applyFill="1" applyBorder="1" applyAlignment="1"/>
    <xf numFmtId="169" fontId="5" fillId="0" borderId="19" xfId="11" applyNumberFormat="1" applyFont="1" applyFill="1" applyBorder="1" applyAlignment="1"/>
    <xf numFmtId="169"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8" fontId="5" fillId="0" borderId="19" xfId="11" applyNumberFormat="1" applyFont="1" applyFill="1" applyBorder="1" applyAlignment="1"/>
    <xf numFmtId="175" fontId="5" fillId="0" borderId="19" xfId="11" applyNumberFormat="1" applyFont="1" applyFill="1" applyBorder="1" applyAlignment="1"/>
    <xf numFmtId="169" fontId="9" fillId="0" borderId="20" xfId="11" applyNumberFormat="1" applyFont="1" applyFill="1" applyBorder="1" applyAlignment="1"/>
    <xf numFmtId="0" fontId="11" fillId="2" borderId="7" xfId="10" applyFill="1" applyBorder="1"/>
    <xf numFmtId="169" fontId="5" fillId="0" borderId="26" xfId="11" applyNumberFormat="1" applyFont="1" applyFill="1" applyBorder="1" applyAlignment="1">
      <alignment horizontal="center"/>
    </xf>
    <xf numFmtId="169" fontId="5" fillId="0" borderId="21" xfId="11" applyNumberFormat="1" applyFont="1" applyFill="1" applyBorder="1" applyAlignment="1"/>
    <xf numFmtId="169" fontId="5" fillId="0" borderId="0" xfId="11" applyNumberFormat="1" applyFont="1" applyFill="1" applyBorder="1" applyAlignment="1"/>
    <xf numFmtId="169" fontId="5" fillId="0" borderId="22" xfId="11" applyNumberFormat="1" applyFont="1" applyFill="1" applyBorder="1" applyAlignment="1"/>
    <xf numFmtId="0" fontId="11" fillId="0" borderId="21" xfId="10" applyBorder="1" applyAlignment="1"/>
    <xf numFmtId="168" fontId="5" fillId="0" borderId="0" xfId="11" applyNumberFormat="1" applyFont="1" applyFill="1" applyBorder="1" applyAlignment="1"/>
    <xf numFmtId="175" fontId="5" fillId="0" borderId="0" xfId="11" applyNumberFormat="1" applyFont="1" applyFill="1" applyBorder="1" applyAlignment="1"/>
    <xf numFmtId="169" fontId="9" fillId="0" borderId="22" xfId="11" applyNumberFormat="1" applyFont="1" applyFill="1" applyBorder="1" applyAlignment="1"/>
    <xf numFmtId="169" fontId="9" fillId="0" borderId="5" xfId="11" applyNumberFormat="1" applyFont="1" applyFill="1" applyBorder="1" applyAlignment="1">
      <alignment horizontal="center" vertical="center" wrapText="1"/>
    </xf>
    <xf numFmtId="169" fontId="9" fillId="0" borderId="6" xfId="11" applyNumberFormat="1" applyFont="1" applyFill="1" applyBorder="1" applyAlignment="1">
      <alignment horizontal="center" vertical="center" wrapText="1"/>
    </xf>
    <xf numFmtId="169" fontId="9" fillId="0" borderId="18" xfId="11" applyNumberFormat="1" applyFont="1" applyFill="1" applyBorder="1" applyAlignment="1">
      <alignment horizontal="center" vertical="center" wrapText="1"/>
    </xf>
    <xf numFmtId="169"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69"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1"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8"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8" fontId="5" fillId="0" borderId="26" xfId="4" applyNumberFormat="1" applyFont="1" applyBorder="1"/>
    <xf numFmtId="168" fontId="5" fillId="0" borderId="14" xfId="4" applyNumberFormat="1" applyFont="1" applyBorder="1"/>
    <xf numFmtId="168" fontId="5" fillId="0" borderId="25" xfId="4" applyNumberFormat="1" applyFont="1" applyBorder="1"/>
    <xf numFmtId="177" fontId="11" fillId="0" borderId="0" xfId="1" applyNumberFormat="1" applyFont="1"/>
    <xf numFmtId="174"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69" fontId="5" fillId="0" borderId="26" xfId="4" applyNumberFormat="1" applyFont="1" applyFill="1" applyBorder="1" applyAlignment="1"/>
    <xf numFmtId="168" fontId="5" fillId="0" borderId="26" xfId="4" applyNumberFormat="1" applyFont="1" applyFill="1" applyBorder="1" applyAlignment="1"/>
    <xf numFmtId="0" fontId="5" fillId="0" borderId="14" xfId="4" applyNumberFormat="1" applyFont="1" applyFill="1" applyBorder="1" applyAlignment="1"/>
    <xf numFmtId="169" fontId="5" fillId="0" borderId="14" xfId="4" applyNumberFormat="1" applyFont="1" applyFill="1" applyBorder="1" applyAlignment="1"/>
    <xf numFmtId="168"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1" fontId="18" fillId="4" borderId="6" xfId="1" applyNumberFormat="1" applyFont="1" applyFill="1" applyBorder="1" applyAlignment="1" applyProtection="1">
      <alignment horizontal="right"/>
    </xf>
    <xf numFmtId="0" fontId="30" fillId="0" borderId="0" xfId="0" applyFont="1"/>
    <xf numFmtId="171" fontId="18" fillId="4" borderId="6" xfId="1" applyNumberFormat="1" applyFont="1" applyFill="1" applyBorder="1" applyAlignment="1" applyProtection="1">
      <alignment horizontal="right" vertical="center"/>
    </xf>
    <xf numFmtId="171" fontId="30" fillId="0" borderId="25" xfId="0" applyNumberFormat="1" applyFont="1" applyBorder="1"/>
    <xf numFmtId="171"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1" fontId="18" fillId="4" borderId="6" xfId="1" applyNumberFormat="1" applyFont="1" applyFill="1" applyBorder="1" applyAlignment="1" applyProtection="1">
      <alignment horizontal="left" vertical="center" wrapText="1"/>
    </xf>
    <xf numFmtId="171"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8" fontId="30" fillId="0" borderId="25" xfId="0" applyNumberFormat="1" applyFont="1" applyBorder="1"/>
    <xf numFmtId="168"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8"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8" fontId="1" fillId="0" borderId="0" xfId="1" applyNumberFormat="1"/>
    <xf numFmtId="2" fontId="5" fillId="0" borderId="0" xfId="1" applyNumberFormat="1" applyFont="1"/>
    <xf numFmtId="178" fontId="5" fillId="0" borderId="17" xfId="4" applyNumberFormat="1" applyFont="1" applyFill="1" applyBorder="1" applyAlignment="1">
      <alignment horizontal="center"/>
    </xf>
    <xf numFmtId="178" fontId="5" fillId="0" borderId="21" xfId="4" applyNumberFormat="1" applyFont="1" applyFill="1" applyBorder="1" applyAlignment="1">
      <alignment horizontal="center"/>
    </xf>
    <xf numFmtId="178" fontId="5" fillId="0" borderId="15" xfId="4" applyNumberFormat="1" applyFont="1" applyFill="1" applyBorder="1" applyAlignment="1">
      <alignment horizontal="center"/>
    </xf>
    <xf numFmtId="178" fontId="5" fillId="0" borderId="0" xfId="4" applyNumberFormat="1" applyFont="1" applyFill="1" applyBorder="1" applyAlignment="1">
      <alignment horizontal="center"/>
    </xf>
    <xf numFmtId="178" fontId="5" fillId="0" borderId="25" xfId="4" applyNumberFormat="1" applyFont="1" applyBorder="1"/>
    <xf numFmtId="178" fontId="5" fillId="0" borderId="26" xfId="4" applyNumberFormat="1" applyFont="1" applyBorder="1"/>
    <xf numFmtId="178" fontId="5" fillId="0" borderId="24" xfId="4" applyNumberFormat="1" applyFont="1" applyFill="1" applyBorder="1" applyAlignment="1">
      <alignment horizontal="center"/>
    </xf>
    <xf numFmtId="178" fontId="5" fillId="0" borderId="22" xfId="4" applyNumberFormat="1" applyFont="1" applyFill="1" applyBorder="1" applyAlignment="1">
      <alignment horizontal="center"/>
    </xf>
    <xf numFmtId="178" fontId="5" fillId="0" borderId="20" xfId="4" applyNumberFormat="1" applyFont="1" applyFill="1" applyBorder="1" applyAlignment="1">
      <alignment horizontal="center"/>
    </xf>
    <xf numFmtId="168" fontId="18" fillId="3" borderId="5" xfId="1" applyNumberFormat="1" applyFont="1" applyFill="1" applyBorder="1" applyAlignment="1"/>
    <xf numFmtId="15"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1"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69" fontId="5" fillId="8" borderId="26" xfId="4" applyNumberFormat="1" applyFont="1" applyFill="1" applyBorder="1" applyAlignment="1">
      <alignment horizontal="center"/>
    </xf>
    <xf numFmtId="169" fontId="5" fillId="8" borderId="25"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8" fontId="9" fillId="8" borderId="18" xfId="4" applyNumberFormat="1" applyFont="1" applyFill="1" applyBorder="1" applyAlignment="1">
      <alignment horizontal="center" vertical="center" wrapText="1"/>
    </xf>
    <xf numFmtId="169" fontId="9" fillId="8" borderId="6" xfId="4" applyNumberFormat="1" applyFont="1" applyFill="1" applyBorder="1" applyAlignment="1">
      <alignment horizontal="center" vertical="center" wrapText="1"/>
    </xf>
    <xf numFmtId="169" fontId="9" fillId="8" borderId="5" xfId="4" applyNumberFormat="1" applyFont="1" applyFill="1" applyBorder="1" applyAlignment="1">
      <alignment horizontal="center" vertical="center" wrapText="1"/>
    </xf>
    <xf numFmtId="168" fontId="5" fillId="8" borderId="25" xfId="4" applyNumberFormat="1" applyFont="1" applyFill="1" applyBorder="1" applyAlignment="1">
      <alignment horizontal="center"/>
    </xf>
    <xf numFmtId="168" fontId="5" fillId="8" borderId="22" xfId="4" applyNumberFormat="1" applyFont="1" applyFill="1" applyBorder="1" applyAlignment="1">
      <alignment horizontal="center"/>
    </xf>
    <xf numFmtId="168" fontId="5" fillId="8" borderId="26" xfId="4" applyNumberFormat="1" applyFont="1" applyFill="1" applyBorder="1" applyAlignment="1">
      <alignment horizontal="center"/>
    </xf>
    <xf numFmtId="168" fontId="5" fillId="8" borderId="24" xfId="4" applyNumberFormat="1" applyFont="1" applyFill="1" applyBorder="1" applyAlignment="1">
      <alignment horizontal="center"/>
    </xf>
    <xf numFmtId="168"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8"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8"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8" fontId="5" fillId="8" borderId="14" xfId="4" applyNumberFormat="1" applyFont="1" applyFill="1" applyBorder="1" applyAlignment="1"/>
    <xf numFmtId="169"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8"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Not Signed In</v>
        <stp/>
        <stp>{1D412085-2495-4915-A4E9-4452687DD4D1}_x0000_</stp>
        <tr r="D3" s="74"/>
      </tp>
      <tp t="s">
        <v>Not Signed In</v>
        <stp/>
        <stp>{A3D47EFB-8686-47F8-BC61-080F2A7F21F2}_x0000_</stp>
        <tr r="D2" s="71"/>
      </tp>
    </main>
    <main first="pldatasource.rdatartdserver">
      <tp t="s">
        <v>Not Signed In</v>
        <stp/>
        <stp>{68D315AE-44F3-4D10-9BC5-922BAFF1EEF7}</stp>
        <tr r="K4" s="69"/>
      </tp>
      <tp t="s">
        <v>Not Signed In</v>
        <stp/>
        <stp>{1A8F1980-26A8-470E-B954-C6D3843CFDC0}</stp>
        <tr r="R7" s="6"/>
      </tp>
      <tp t="s">
        <v>Not Signed In</v>
        <stp/>
        <stp>{147DF6F4-7446-4AF7-B471-2D76DA7344F8}</stp>
        <tr r="O4" s="30"/>
      </tp>
      <tp t="s">
        <v>Not Signed In</v>
        <stp/>
        <stp>{03FFDE93-8CE9-497A-ACE9-2C6990B8FCC2}</stp>
        <tr r="S4" s="17"/>
      </tp>
      <tp t="s">
        <v>Not Signed In</v>
        <stp/>
        <stp>{B2736C22-E419-443A-966A-1EA4746F9E81}</stp>
        <tr r="O6" s="24"/>
      </tp>
      <tp t="s">
        <v>Not Signed In</v>
        <stp/>
        <stp>{5E147000-6F00-427E-9842-6ADA142F6E94}</stp>
        <tr r="P3" s="72"/>
      </tp>
      <tp t="s">
        <v>Not Signed In</v>
        <stp/>
        <stp>{6C1FD78A-1EBF-407B-A28A-29E486733BD1}</stp>
        <tr r="S4" s="19"/>
      </tp>
      <tp t="s">
        <v>Not Signed In</v>
        <stp/>
        <stp>{8B9B8567-3728-4AF3-83A2-75DD09B4E347}</stp>
        <tr r="S4" s="18"/>
      </tp>
      <tp t="s">
        <v>Not Signed In</v>
        <stp/>
        <stp>{33AF95E3-4729-4C3D-A024-4546F11F80DF}</stp>
        <tr r="O4" s="28"/>
      </tp>
      <tp t="s">
        <v>Not Signed In</v>
        <stp/>
        <stp>{3DFBD086-D9C2-4F8E-A560-AD18F4B591C1}</stp>
        <tr r="O4" s="76"/>
      </tp>
      <tp t="s">
        <v>Not Signed In</v>
        <stp/>
        <stp>{43808D6B-0695-4D35-9F57-328A5D2948AA}</stp>
        <tr r="Q3" s="79"/>
      </tp>
      <tp t="s">
        <v>Not Signed In</v>
        <stp/>
        <stp>{D294444F-C0F4-420C-AE69-22A60767E669}</stp>
        <tr r="S4" s="31"/>
      </tp>
      <tp t="s">
        <v>Not Signed In</v>
        <stp/>
        <stp>{B2223A2A-B92C-4F35-BF0C-7D79E71F5C9B}</stp>
        <tr r="H4" s="26"/>
      </tp>
      <tp t="s">
        <v>Not Signed In</v>
        <stp/>
        <stp>{8D515179-F72C-4D3F-849C-0179B306BB21}</stp>
        <tr r="J4" s="21"/>
      </tp>
      <tp t="s">
        <v>Not Signed In</v>
        <stp/>
        <stp>{8DB831BE-0751-44F7-8C9D-4BA1E97A41FB}</stp>
        <tr r="M4" s="22"/>
      </tp>
      <tp t="s">
        <v>Not Signed In</v>
        <stp/>
        <stp>{9DC95304-05FF-46A1-A9FA-0885E4E9E89C}</stp>
        <tr r="O4" s="29"/>
      </tp>
      <tp t="s">
        <v>Not Signed In</v>
        <stp/>
        <stp>{72980364-7295-47F2-9830-CEFDB277123D}</stp>
        <tr r="O5" s="23"/>
      </tp>
      <tp t="s">
        <v>Not Signed In</v>
        <stp/>
        <stp>{E95F9CC2-960E-4F28-96F8-45C9DFBBB64C}</stp>
        <tr r="S4" s="32"/>
      </tp>
      <tp t="s">
        <v>Not Signed In</v>
        <stp/>
        <stp>{49B67E78-3A90-410B-A1C2-CE81E0C40171}</stp>
        <tr r="O4" s="81"/>
      </tp>
      <tp t="s">
        <v>Not Signed In</v>
        <stp/>
        <stp>{69ADDF99-411B-40E4-8119-5B51DE5BEA8D}</stp>
        <tr r="O5" s="25"/>
      </tp>
      <tp t="s">
        <v>Not Signed In</v>
        <stp/>
        <stp>{D48B8D7C-C16A-4EAA-88EB-682DA5ECFAB3}</stp>
        <tr r="T18" s="21"/>
      </tp>
    </main>
    <main first="pldatasource.rhistoryrtdserver">
      <tp t="s">
        <v>Not Signed In</v>
        <stp/>
        <stp>{8AB7965B-E899-4E0C-A28C-504283B1E038}_x0000_</stp>
        <tr r="D2" s="70"/>
      </tp>
    </main>
    <main first="pldatasource.rtgetrtdserver">
      <tp t="s">
        <v>#N/A Not Signed In</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t="s">
        <v>#N/A Not Signed In</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t="s">
        <v>#N/A Not Signed In</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t="s">
        <v>#N/A Not Signed In</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c r="A1" s="396" t="s">
        <v>213</v>
      </c>
      <c r="B1" s="396" t="str">
        <f>_xll.qlxlVersion(TRUE,Trigger)</f>
        <v>QuantLibXL 1.6.0 - MS VC++ (version unknown) - Multithreaded Dynamic Runtime library - Release Configuration - Aug 27 2015 09:05:58</v>
      </c>
    </row>
    <row r="2" spans="1:11" ht="16.5" thickBot="1">
      <c r="B2" s="531" t="s">
        <v>212</v>
      </c>
      <c r="C2" s="532"/>
      <c r="D2" s="532"/>
      <c r="E2" s="532"/>
      <c r="F2" s="533"/>
      <c r="H2" s="531" t="s">
        <v>8</v>
      </c>
      <c r="I2" s="532"/>
      <c r="J2" s="532"/>
      <c r="K2" s="533"/>
    </row>
    <row r="3" spans="1:11">
      <c r="B3" s="319"/>
      <c r="C3" s="330"/>
      <c r="D3" s="330"/>
      <c r="E3" s="330"/>
      <c r="F3" s="329"/>
      <c r="H3" s="9"/>
      <c r="I3" s="12"/>
      <c r="J3" s="12"/>
      <c r="K3" s="5"/>
    </row>
    <row r="4" spans="1:11">
      <c r="B4" s="319"/>
      <c r="C4" s="385" t="s">
        <v>1</v>
      </c>
      <c r="D4" s="388" t="s">
        <v>64</v>
      </c>
      <c r="E4" s="326"/>
      <c r="F4" s="320"/>
      <c r="H4" s="9"/>
      <c r="I4" s="15" t="s">
        <v>7</v>
      </c>
      <c r="J4" s="14">
        <v>42244.714872685188</v>
      </c>
      <c r="K4" s="13"/>
    </row>
    <row r="5" spans="1:11">
      <c r="B5" s="319"/>
      <c r="C5" s="386" t="s">
        <v>211</v>
      </c>
      <c r="D5" s="389" t="s">
        <v>210</v>
      </c>
      <c r="E5" s="326"/>
      <c r="F5" s="320"/>
      <c r="H5" s="9"/>
      <c r="I5" s="15" t="s">
        <v>6</v>
      </c>
      <c r="J5" s="14" t="b">
        <v>1</v>
      </c>
      <c r="K5" s="13"/>
    </row>
    <row r="6" spans="1:11">
      <c r="B6" s="319"/>
      <c r="C6" s="386" t="s">
        <v>209</v>
      </c>
      <c r="D6" s="390">
        <f>_xll.ohTrigger(Euribor!T8:T15,Deposits!P3,FRA!W3,Futures3M!Z5,FuturesHWConvAdj!Q3,'Swaps1M(&lt;1Y)'!Y3,Swap3M!AC3,SwapsIMMDated!Y3,Swap6M!AC3,BasisSwap1MxM!AA3,BasisSwap3M6M!AA3,BasisSwapxM12M!AA3,OIS!Y3)</f>
        <v>101</v>
      </c>
      <c r="E6" s="326"/>
      <c r="F6" s="320"/>
      <c r="H6" s="9"/>
      <c r="I6" s="15" t="s">
        <v>5</v>
      </c>
      <c r="J6" s="14" t="b">
        <v>0</v>
      </c>
      <c r="K6" s="13"/>
    </row>
    <row r="7" spans="1:11">
      <c r="B7" s="319"/>
      <c r="C7" s="386" t="s">
        <v>223</v>
      </c>
      <c r="D7" s="390">
        <f>_xll.ohTrigger(Euribor!V8:V15)</f>
        <v>1</v>
      </c>
      <c r="E7" s="326"/>
      <c r="F7" s="320"/>
      <c r="H7" s="9"/>
      <c r="I7" s="15" t="s">
        <v>4</v>
      </c>
      <c r="J7" s="14" t="b">
        <v>0</v>
      </c>
      <c r="K7" s="13"/>
    </row>
    <row r="8" spans="1:11">
      <c r="B8" s="319"/>
      <c r="C8" s="386" t="s">
        <v>224</v>
      </c>
      <c r="D8" s="398">
        <f>_xll.ohTrigger(ISERROR(Deposits!K10),ISERROR('Swaps1M(&lt;1Y)'!Y3),ISERROR(Futures1M!Z4))</f>
        <v>2</v>
      </c>
      <c r="E8" s="326"/>
      <c r="F8" s="320"/>
      <c r="H8" s="9"/>
      <c r="I8" s="15" t="s">
        <v>3</v>
      </c>
      <c r="J8" s="19"/>
      <c r="K8" s="13"/>
    </row>
    <row r="9" spans="1:11">
      <c r="B9" s="319"/>
      <c r="C9" s="386" t="s">
        <v>225</v>
      </c>
      <c r="D9" s="390">
        <f>_xll.ohTrigger(ISERROR(Deposits!O13),ISERROR(FRA!V5:V10),ISERROR("Futures3M!Z5)"))</f>
        <v>4</v>
      </c>
      <c r="E9" s="326"/>
      <c r="F9" s="320"/>
      <c r="H9" s="9"/>
      <c r="I9" s="15" t="s">
        <v>2</v>
      </c>
      <c r="J9" s="18" t="b">
        <v>1</v>
      </c>
      <c r="K9" s="13"/>
    </row>
    <row r="10" spans="1:11">
      <c r="B10" s="319"/>
      <c r="C10" s="386" t="s">
        <v>226</v>
      </c>
      <c r="D10" s="390">
        <f>_xll.ohTrigger(ISERROR(Deposits!O16),ISERROR(FRA!V17:V24),ISERROR('ImmFra6M '!Z4))</f>
        <v>2</v>
      </c>
      <c r="E10" s="326"/>
      <c r="F10" s="320"/>
      <c r="H10" s="9"/>
      <c r="I10" s="15" t="s">
        <v>1</v>
      </c>
      <c r="J10" s="34" t="s">
        <v>64</v>
      </c>
      <c r="K10" s="13"/>
    </row>
    <row r="11" spans="1:11" ht="13.5" thickBot="1">
      <c r="B11" s="319"/>
      <c r="C11" s="386" t="s">
        <v>208</v>
      </c>
      <c r="D11" s="390" t="s">
        <v>207</v>
      </c>
      <c r="E11" s="326"/>
      <c r="F11" s="320"/>
      <c r="H11" s="4"/>
      <c r="I11" s="3"/>
      <c r="J11" s="3"/>
      <c r="K11" s="2"/>
    </row>
    <row r="12" spans="1:11" ht="13.5" thickBot="1">
      <c r="B12" s="319"/>
      <c r="C12" s="387" t="s">
        <v>221</v>
      </c>
      <c r="D12" s="391">
        <f>_xll.qlSettingsEvaluationDate(Trigger)</f>
        <v>42244</v>
      </c>
      <c r="E12" s="326"/>
      <c r="F12" s="320"/>
    </row>
    <row r="13" spans="1:11" ht="16.5" thickBot="1">
      <c r="B13" s="319"/>
      <c r="C13" s="326"/>
      <c r="D13" s="250"/>
      <c r="E13" s="326"/>
      <c r="F13" s="320"/>
      <c r="H13" s="531" t="s">
        <v>88</v>
      </c>
      <c r="I13" s="532"/>
      <c r="J13" s="532"/>
      <c r="K13" s="533"/>
    </row>
    <row r="14" spans="1:11">
      <c r="B14" s="319"/>
      <c r="C14" s="328" t="s">
        <v>166</v>
      </c>
      <c r="D14" s="327" t="s">
        <v>206</v>
      </c>
      <c r="E14" s="326"/>
      <c r="F14" s="320"/>
      <c r="H14" s="9"/>
      <c r="I14" s="12"/>
      <c r="J14" s="12"/>
      <c r="K14" s="5"/>
    </row>
    <row r="15" spans="1:11">
      <c r="B15" s="319"/>
      <c r="C15" s="325" t="s">
        <v>156</v>
      </c>
      <c r="D15" s="324" t="str">
        <f>""</f>
        <v/>
      </c>
      <c r="E15" s="326"/>
      <c r="F15" s="320"/>
      <c r="H15" s="9"/>
      <c r="I15" s="15" t="s">
        <v>87</v>
      </c>
      <c r="J15" s="18" t="s">
        <v>86</v>
      </c>
      <c r="K15" s="13"/>
    </row>
    <row r="16" spans="1:11">
      <c r="B16" s="319"/>
      <c r="C16" s="325" t="s">
        <v>155</v>
      </c>
      <c r="D16" s="324" t="s">
        <v>154</v>
      </c>
      <c r="E16" s="321"/>
      <c r="F16" s="320"/>
      <c r="H16" s="9"/>
      <c r="I16" s="15" t="s">
        <v>85</v>
      </c>
      <c r="J16" s="78">
        <v>1E-4</v>
      </c>
      <c r="K16" s="13"/>
    </row>
    <row r="17" spans="2:11">
      <c r="B17" s="319"/>
      <c r="C17" s="325" t="s">
        <v>153</v>
      </c>
      <c r="D17" s="324" t="s">
        <v>153</v>
      </c>
      <c r="E17" s="321"/>
      <c r="F17" s="320"/>
      <c r="H17" s="9"/>
      <c r="I17" s="15" t="s">
        <v>84</v>
      </c>
      <c r="J17" s="77">
        <v>-0.01</v>
      </c>
      <c r="K17" s="13"/>
    </row>
    <row r="18" spans="2:11">
      <c r="B18" s="319"/>
      <c r="C18" s="325" t="s">
        <v>152</v>
      </c>
      <c r="D18" s="324" t="s">
        <v>151</v>
      </c>
      <c r="E18" s="321"/>
      <c r="F18" s="320"/>
      <c r="H18" s="9"/>
      <c r="I18" s="15" t="s">
        <v>28</v>
      </c>
      <c r="J18" s="14" t="s">
        <v>27</v>
      </c>
      <c r="K18" s="13"/>
    </row>
    <row r="19" spans="2:11">
      <c r="B19" s="319"/>
      <c r="C19" s="325" t="s">
        <v>150</v>
      </c>
      <c r="D19" s="324" t="s">
        <v>149</v>
      </c>
      <c r="E19" s="321"/>
      <c r="F19" s="320"/>
      <c r="H19" s="9"/>
      <c r="I19" s="15" t="s">
        <v>63</v>
      </c>
      <c r="J19" s="14" t="s">
        <v>62</v>
      </c>
      <c r="K19" s="13"/>
    </row>
    <row r="20" spans="2:11" ht="13.5" thickBot="1">
      <c r="B20" s="319"/>
      <c r="C20" s="325" t="s">
        <v>148</v>
      </c>
      <c r="D20" s="324" t="s">
        <v>147</v>
      </c>
      <c r="E20" s="321"/>
      <c r="F20" s="320"/>
      <c r="H20" s="4"/>
      <c r="I20" s="3"/>
      <c r="J20" s="3"/>
      <c r="K20" s="2"/>
    </row>
    <row r="21" spans="2:11">
      <c r="B21" s="319"/>
      <c r="C21" s="323" t="s">
        <v>146</v>
      </c>
      <c r="D21" s="322" t="s">
        <v>144</v>
      </c>
      <c r="E21" s="321"/>
      <c r="F21" s="320"/>
    </row>
    <row r="22" spans="2:11">
      <c r="B22" s="319"/>
      <c r="C22" s="318"/>
      <c r="D22" s="318"/>
      <c r="E22" s="318"/>
      <c r="F22" s="320"/>
    </row>
    <row r="23" spans="2:11">
      <c r="B23" s="319"/>
      <c r="C23" s="317" t="s">
        <v>205</v>
      </c>
      <c r="D23" s="403">
        <v>42244.718857754633</v>
      </c>
      <c r="E23" s="318"/>
      <c r="F23" s="43"/>
    </row>
    <row r="24" spans="2:11" ht="11.25" customHeight="1">
      <c r="B24" s="319"/>
      <c r="C24" s="317" t="s">
        <v>204</v>
      </c>
      <c r="D24" s="404" t="b">
        <v>1</v>
      </c>
      <c r="E24" s="318"/>
      <c r="F24" s="43"/>
    </row>
    <row r="25" spans="2:11" ht="13.5" thickBot="1">
      <c r="B25" s="316"/>
      <c r="C25" s="41"/>
      <c r="D25" s="41"/>
      <c r="E25" s="41"/>
      <c r="F25" s="40"/>
    </row>
    <row r="26" spans="2:11">
      <c r="C26" s="397"/>
      <c r="D26" s="397"/>
      <c r="E26" s="397"/>
      <c r="F26" s="397"/>
    </row>
    <row r="27" spans="2:11">
      <c r="C27" s="397"/>
      <c r="D27" s="397"/>
      <c r="E27" s="397"/>
      <c r="F27" s="397"/>
    </row>
    <row r="28" spans="2:11">
      <c r="C28" s="397"/>
      <c r="D28" s="397"/>
      <c r="E28" s="397"/>
      <c r="F28" s="397"/>
    </row>
    <row r="29" spans="2:11">
      <c r="C29" s="397"/>
      <c r="D29" s="397"/>
      <c r="E29" s="397"/>
      <c r="F29" s="397"/>
    </row>
    <row r="30" spans="2:11">
      <c r="C30" s="397"/>
      <c r="D30" s="397"/>
      <c r="E30" s="397"/>
      <c r="F30" s="397"/>
    </row>
    <row r="31" spans="2:11">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c r="A1" s="20" t="s">
        <v>65</v>
      </c>
    </row>
    <row r="2" spans="1:31" s="20" customFormat="1">
      <c r="B2" s="39"/>
      <c r="C2" s="38"/>
      <c r="D2" s="38"/>
      <c r="E2" s="38"/>
      <c r="F2" s="38"/>
      <c r="G2" s="38"/>
      <c r="H2" s="37"/>
      <c r="I2" s="36"/>
      <c r="J2" s="36"/>
      <c r="K2" s="36"/>
      <c r="L2" s="36"/>
      <c r="M2" s="35"/>
    </row>
    <row r="3" spans="1:31" s="20" customFormat="1">
      <c r="B3" s="24"/>
      <c r="C3" s="12"/>
      <c r="D3" s="15" t="s">
        <v>1</v>
      </c>
      <c r="E3" s="14" t="s">
        <v>0</v>
      </c>
      <c r="F3" s="12"/>
      <c r="G3" s="33"/>
      <c r="H3" s="15" t="s">
        <v>28</v>
      </c>
      <c r="I3" s="34" t="s">
        <v>27</v>
      </c>
      <c r="J3" s="32"/>
      <c r="K3" s="32"/>
      <c r="L3" s="32"/>
      <c r="M3" s="25"/>
    </row>
    <row r="4" spans="1:31" s="20" customFormat="1">
      <c r="B4" s="24"/>
      <c r="C4" s="12"/>
      <c r="D4" s="12"/>
      <c r="E4" s="12"/>
      <c r="F4" s="12"/>
      <c r="G4" s="33"/>
      <c r="H4" s="32"/>
      <c r="I4" s="32"/>
      <c r="J4" s="32"/>
      <c r="K4" s="32"/>
      <c r="L4" s="32"/>
      <c r="M4" s="25"/>
    </row>
    <row r="5" spans="1:31" s="20" customFormat="1" ht="13.5" thickBot="1">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4.949999991688183E-4</v>
      </c>
      <c r="AB6" s="378"/>
      <c r="AC6" s="378"/>
      <c r="AD6" s="377"/>
      <c r="AE6" s="345"/>
    </row>
    <row r="7" spans="1:31" s="20" customFormat="1" ht="33.75">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Not Signed In</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42244</v>
      </c>
      <c r="T8" s="369">
        <v>-0.13900000000000001</v>
      </c>
      <c r="U8" s="369" t="b">
        <f>IF(AND(ISNUMBER($T8),$T8&lt;&gt;0%,_xll.ohTrigger(Trigger)+1),TRUE,FALSE)</f>
        <v>1</v>
      </c>
      <c r="V8" s="368" t="b">
        <f>IF($U8,_xll.qlIndexAddFixings($X8,$S8,$T8/100,TRUE,ISERROR($Y8)),NA())</f>
        <v>1</v>
      </c>
      <c r="W8" s="358"/>
      <c r="X8" s="367" t="str">
        <f>I8</f>
        <v>EuriborSW#0000</v>
      </c>
      <c r="Y8" s="366">
        <f>_xll.qlIndexFixing($X8,$S8,TRUE,$U8)</f>
        <v>-1.2700000000043232E-3</v>
      </c>
      <c r="Z8" s="366">
        <f>IF($V8,_xll.qlIndexFixing($X8,$S8,FALSE,$U8),"-")</f>
        <v>-1.3900000000000002E-3</v>
      </c>
      <c r="AA8" s="366">
        <f t="shared" ref="AA8:AA15" si="3">Y8-Z8</f>
        <v>1.1999999999567695E-4</v>
      </c>
      <c r="AB8" s="365">
        <f>_xll.qlIndexFixing($X8,$S8,TRUE,$Z8)</f>
        <v>-1.2700000000043232E-3</v>
      </c>
      <c r="AC8" s="364">
        <f t="shared" ref="AC8:AC15" si="4">IF(ISERROR(AA8),0,ABS(AA8))</f>
        <v>1.1999999999567695E-4</v>
      </c>
      <c r="AD8" s="353"/>
      <c r="AE8" s="345"/>
    </row>
    <row r="9" spans="1:31" s="20" customFormat="1">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42244</v>
      </c>
      <c r="T9" s="369">
        <v>-0.13500000000000001</v>
      </c>
      <c r="U9" s="369" t="b">
        <f>IF(AND(ISNUMBER($T9),$T9&lt;&gt;0%,_xll.ohTrigger(Trigger)+1),TRUE,FALSE)</f>
        <v>1</v>
      </c>
      <c r="V9" s="368" t="b">
        <f>IF($U9,_xll.qlIndexAddFixings($X9,$S9,$T9/100,TRUE,ISERROR($Y9)),NA())</f>
        <v>1</v>
      </c>
      <c r="W9" s="358"/>
      <c r="X9" s="367" t="str">
        <f t="shared" ref="X9:X15" si="5">I9</f>
        <v>Euribor2W#0000</v>
      </c>
      <c r="Y9" s="366">
        <f>_xll.qlIndexFixing($X9,$S9,TRUE,$U9)</f>
        <v>-1.279999999998108E-3</v>
      </c>
      <c r="Z9" s="366">
        <f>IF($V9,_xll.qlIndexFixing($X9,$S9,FALSE,$U9),"-")</f>
        <v>-1.3500000000000001E-3</v>
      </c>
      <c r="AA9" s="366">
        <f t="shared" si="3"/>
        <v>7.0000000001892116E-5</v>
      </c>
      <c r="AB9" s="365">
        <f>_xll.qlIndexFixing($X9,$S9,TRUE,$Z9)</f>
        <v>-1.279999999998108E-3</v>
      </c>
      <c r="AC9" s="364">
        <f t="shared" si="4"/>
        <v>7.0000000001892116E-5</v>
      </c>
      <c r="AD9" s="353"/>
      <c r="AE9" s="345"/>
    </row>
    <row r="10" spans="1:31" s="20" customFormat="1">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42244</v>
      </c>
      <c r="T10" s="369">
        <v>-9.8000000000000004E-2</v>
      </c>
      <c r="U10" s="369" t="b">
        <f>IF(AND(ISNUMBER($T10),$T10&lt;&gt;0%,_xll.ohTrigger(Trigger)+1),TRUE,FALSE)</f>
        <v>1</v>
      </c>
      <c r="V10" s="368" t="b">
        <f>IF($U10,_xll.qlIndexAddFixings($X10,$S10,$T10/100,TRUE,ISERROR($Y10)),NA())</f>
        <v>1</v>
      </c>
      <c r="W10" s="358"/>
      <c r="X10" s="367" t="str">
        <f t="shared" si="5"/>
        <v>Euribor1M#0000</v>
      </c>
      <c r="Y10" s="366">
        <f>_xll.qlIndexFixing($X10,$S10,TRUE,$U10)</f>
        <v>-4.8500000083118167E-4</v>
      </c>
      <c r="Z10" s="366">
        <f>IF($V10,_xll.qlIndexFixing($X10,$S10,FALSE,$U10),"-")</f>
        <v>-9.7999999999999997E-4</v>
      </c>
      <c r="AA10" s="366">
        <f t="shared" si="3"/>
        <v>4.949999991688183E-4</v>
      </c>
      <c r="AB10" s="365">
        <f>_xll.qlIndexFixing($X10,$S10,TRUE,$Z10)</f>
        <v>-4.8500000083118167E-4</v>
      </c>
      <c r="AC10" s="364">
        <f t="shared" si="4"/>
        <v>4.949999991688183E-4</v>
      </c>
      <c r="AD10" s="353"/>
      <c r="AE10" s="345"/>
    </row>
    <row r="11" spans="1:31" s="20" customFormat="1">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42244</v>
      </c>
      <c r="T11" s="369">
        <v>-0.06</v>
      </c>
      <c r="U11" s="369" t="b">
        <f>IF(AND(ISNUMBER($T11),$T11&lt;&gt;0%,_xll.ohTrigger(Trigger)+1),TRUE,FALSE)</f>
        <v>1</v>
      </c>
      <c r="V11" s="368" t="b">
        <f>IF($U11,_xll.qlIndexAddFixings($X11,$S11,$T11/100,TRUE,ISERROR($Y11)),NA())</f>
        <v>1</v>
      </c>
      <c r="W11" s="358"/>
      <c r="X11" s="367" t="str">
        <f t="shared" si="5"/>
        <v>Euribor2M#0000</v>
      </c>
      <c r="Y11" s="366">
        <f>_xll.qlIndexFixing($X11,$S11,TRUE,$U11)</f>
        <v>-9.7999359072699051E-4</v>
      </c>
      <c r="Z11" s="366">
        <f>IF($V11,_xll.qlIndexFixing($X11,$S11,FALSE,$U11),"-")</f>
        <v>-5.9999999999999995E-4</v>
      </c>
      <c r="AA11" s="366">
        <f t="shared" si="3"/>
        <v>-3.7999359072699056E-4</v>
      </c>
      <c r="AB11" s="365">
        <f>_xll.qlIndexFixing($X11,$S11,TRUE,$Z11)</f>
        <v>-7.4051134571681467E-4</v>
      </c>
      <c r="AC11" s="364">
        <f t="shared" si="4"/>
        <v>3.7999359072699056E-4</v>
      </c>
      <c r="AD11" s="353"/>
      <c r="AE11" s="345"/>
    </row>
    <row r="12" spans="1:31" s="20" customFormat="1">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42244</v>
      </c>
      <c r="T12" s="369">
        <v>-3.2999999999999995E-2</v>
      </c>
      <c r="U12" s="369" t="b">
        <f>IF(AND(ISNUMBER($T12),$T12&lt;&gt;0%,_xll.ohTrigger(Trigger)+1),TRUE,FALSE)</f>
        <v>1</v>
      </c>
      <c r="V12" s="368" t="b">
        <f>IF($U12,_xll.qlIndexAddFixings($X12,$S12,$T12/100,TRUE,ISERROR($Y12)),NA())</f>
        <v>1</v>
      </c>
      <c r="W12" s="358"/>
      <c r="X12" s="367" t="str">
        <f t="shared" si="5"/>
        <v>Euribor3M#0000</v>
      </c>
      <c r="Y12" s="366" t="e">
        <f>_xll.qlIndexFixing($X12,$S12,TRUE,$U12)</f>
        <v>#NUM!</v>
      </c>
      <c r="Z12" s="366">
        <f>IF($V12,_xll.qlIndexFixing($X12,$S12,FALSE,$U12),"-")</f>
        <v>-3.2999999999999994E-4</v>
      </c>
      <c r="AA12" s="366" t="e">
        <f t="shared" si="3"/>
        <v>#NUM!</v>
      </c>
      <c r="AB12" s="365" t="e">
        <f>_xll.qlIndexFixing($X12,$S12,TRUE,$Z12)</f>
        <v>#NUM!</v>
      </c>
      <c r="AC12" s="364">
        <f t="shared" si="4"/>
        <v>0</v>
      </c>
      <c r="AD12" s="353"/>
      <c r="AE12" s="345"/>
    </row>
    <row r="13" spans="1:31" s="20" customFormat="1">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42244</v>
      </c>
      <c r="T13" s="369">
        <v>0.04</v>
      </c>
      <c r="U13" s="369" t="b">
        <f>IF(AND(ISNUMBER($T13),$T13&lt;&gt;0%,_xll.ohTrigger(Trigger)+1),TRUE,FALSE)</f>
        <v>1</v>
      </c>
      <c r="V13" s="368" t="b">
        <f>IF($U13,_xll.qlIndexAddFixings($X13,$S13,$T13/100,TRUE,ISERROR($Y13)),NA())</f>
        <v>1</v>
      </c>
      <c r="W13" s="358"/>
      <c r="X13" s="367" t="str">
        <f t="shared" si="5"/>
        <v>Euribor6M#0000</v>
      </c>
      <c r="Y13" s="366">
        <f>_xll.qlIndexFixing($X13,$S13,TRUE,$U13)</f>
        <v>6.1699999999977745E-4</v>
      </c>
      <c r="Z13" s="366">
        <f>IF($V13,_xll.qlIndexFixing($X13,$S13,FALSE,$U13),"-")</f>
        <v>4.0000000000000002E-4</v>
      </c>
      <c r="AA13" s="366">
        <f t="shared" si="3"/>
        <v>2.1699999999977743E-4</v>
      </c>
      <c r="AB13" s="365">
        <f>_xll.qlIndexFixing($X13,$S13,TRUE,$Z13)</f>
        <v>6.1699999999977745E-4</v>
      </c>
      <c r="AC13" s="364">
        <f t="shared" si="4"/>
        <v>2.1699999999977743E-4</v>
      </c>
      <c r="AD13" s="353"/>
      <c r="AE13" s="345"/>
    </row>
    <row r="14" spans="1:31" s="20" customFormat="1">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42244</v>
      </c>
      <c r="T14" s="369">
        <v>9.0999999999999998E-2</v>
      </c>
      <c r="U14" s="369" t="b">
        <f>IF(AND(ISNUMBER($T14),$T14&lt;&gt;0%,_xll.ohTrigger(Trigger)+1),TRUE,FALSE)</f>
        <v>1</v>
      </c>
      <c r="V14" s="368" t="b">
        <f>IF($U14,_xll.qlIndexAddFixings($X14,$S14,$T14/100,TRUE,ISERROR($Y14)),NA())</f>
        <v>1</v>
      </c>
      <c r="W14" s="358"/>
      <c r="X14" s="367" t="str">
        <f t="shared" si="5"/>
        <v>Euribor9M#0000</v>
      </c>
      <c r="Y14" s="366">
        <f>_xll.qlIndexFixing($X14,$S14,TRUE,$U14)</f>
        <v>4.8380981842919559E-4</v>
      </c>
      <c r="Z14" s="366">
        <f>IF($V14,_xll.qlIndexFixing($X14,$S14,FALSE,$U14),"-")</f>
        <v>9.1E-4</v>
      </c>
      <c r="AA14" s="366">
        <f t="shared" si="3"/>
        <v>-4.2619018157080441E-4</v>
      </c>
      <c r="AB14" s="365">
        <f>_xll.qlIndexFixing($X14,$S14,TRUE,$Z14)</f>
        <v>4.8380981842919559E-4</v>
      </c>
      <c r="AC14" s="364">
        <f t="shared" si="4"/>
        <v>4.2619018157080441E-4</v>
      </c>
      <c r="AD14" s="353"/>
      <c r="AE14" s="345"/>
    </row>
    <row r="15" spans="1:31" s="20" customFormat="1">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42244</v>
      </c>
      <c r="T15" s="360">
        <v>0.16099999999999998</v>
      </c>
      <c r="U15" s="360" t="b">
        <f>IF(AND(ISNUMBER($T15),$T15&lt;&gt;0%,_xll.ohTrigger(Trigger)+1),TRUE,FALSE)</f>
        <v>1</v>
      </c>
      <c r="V15" s="359" t="b">
        <f>IF($U15,_xll.qlIndexAddFixings($X15,$S15,$T15/100,TRUE,ISERROR($Y15)),NA())</f>
        <v>1</v>
      </c>
      <c r="W15" s="358"/>
      <c r="X15" s="357" t="str">
        <f t="shared" si="5"/>
        <v>Euribor1Y#0000</v>
      </c>
      <c r="Y15" s="356">
        <f>_xll.qlIndexFixing($X15,$S15,TRUE,$U15)</f>
        <v>1.7189999999584929E-3</v>
      </c>
      <c r="Z15" s="356">
        <f>IF($V15,_xll.qlIndexFixing($X15,$S15,FALSE,$U15),"-")</f>
        <v>1.6099999999999997E-3</v>
      </c>
      <c r="AA15" s="356">
        <f t="shared" si="3"/>
        <v>1.0899999995849321E-4</v>
      </c>
      <c r="AB15" s="355">
        <f>_xll.qlIndexFixing($X15,$S15,TRUE,$Z15)</f>
        <v>1.7189999999584929E-3</v>
      </c>
      <c r="AC15" s="354">
        <f t="shared" si="4"/>
        <v>1.0899999995849321E-4</v>
      </c>
      <c r="AD15" s="353"/>
      <c r="AE15" s="345"/>
    </row>
    <row r="16" spans="1:31" s="20" customFormat="1" ht="12" thickBot="1">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row r="2" spans="2:9">
      <c r="B2" s="447"/>
      <c r="C2" s="448"/>
      <c r="D2" s="448"/>
      <c r="E2" s="448"/>
      <c r="F2" s="448"/>
      <c r="G2" s="448"/>
      <c r="H2" s="448"/>
      <c r="I2" s="449"/>
    </row>
    <row r="3" spans="2:9" ht="24.75" customHeight="1">
      <c r="B3" s="450"/>
      <c r="C3" s="456" t="s">
        <v>26</v>
      </c>
      <c r="D3" s="456" t="s">
        <v>260</v>
      </c>
      <c r="E3" s="456" t="s">
        <v>261</v>
      </c>
      <c r="F3" s="456" t="s">
        <v>169</v>
      </c>
      <c r="G3" s="456"/>
      <c r="H3" s="456"/>
      <c r="I3" s="452"/>
    </row>
    <row r="4" spans="2:9">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H1" workbookViewId="0">
      <selection activeCell="V4" sqref="V4"/>
    </sheetView>
  </sheetViews>
  <sheetFormatPr defaultRowHeight="11.25"/>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201"/>
      <c r="P2" s="201"/>
      <c r="Q2" s="201"/>
      <c r="R2" s="201"/>
      <c r="S2" s="112" t="s">
        <v>153</v>
      </c>
      <c r="T2" s="201"/>
      <c r="U2" s="201"/>
      <c r="V2" s="201"/>
      <c r="W2" s="201"/>
      <c r="X2" s="201"/>
      <c r="Y2" s="201"/>
      <c r="Z2" s="201"/>
      <c r="AA2" s="105"/>
      <c r="AB2" s="43"/>
      <c r="AC2" s="17"/>
      <c r="AD2" s="17"/>
      <c r="AE2" s="17"/>
      <c r="AF2" s="17"/>
    </row>
    <row r="3" spans="1:3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196</v>
      </c>
      <c r="W4" s="405"/>
      <c r="X4" s="229" t="s">
        <v>170</v>
      </c>
      <c r="Y4" s="201"/>
      <c r="Z4" s="331" t="s">
        <v>168</v>
      </c>
      <c r="AA4" s="70" t="s">
        <v>167</v>
      </c>
      <c r="AB4" s="178"/>
      <c r="AC4" s="17"/>
      <c r="AD4" s="17"/>
      <c r="AE4" s="17"/>
      <c r="AF4" s="17"/>
    </row>
    <row r="5" spans="1:32" s="16" customFormat="1" ht="12.75">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15.2</v>
      </c>
      <c r="U6" s="312">
        <v>0</v>
      </c>
      <c r="V6" s="312">
        <f>_xll.qlMidEquivalent(T6,U6)</f>
        <v>15.2</v>
      </c>
      <c r="W6" s="405"/>
      <c r="X6" s="311">
        <v>15.2</v>
      </c>
      <c r="Y6" s="201"/>
      <c r="Z6" s="393">
        <v>15.2</v>
      </c>
      <c r="AA6" s="206">
        <f>_xll.qlSimpleQuoteSetValue(F6,ROUND(Z6/10000,6),Trigger)</f>
        <v>1.8000000000000004E-4</v>
      </c>
      <c r="AB6" s="178"/>
      <c r="AC6" s="17"/>
      <c r="AD6" s="62" t="s">
        <v>64</v>
      </c>
      <c r="AE6" s="61" t="s">
        <v>75</v>
      </c>
      <c r="AF6" s="60" t="s">
        <v>74</v>
      </c>
    </row>
    <row r="7" spans="1:32" s="16" customFormat="1" ht="12.75">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17.100000000000001</v>
      </c>
      <c r="U10" s="312">
        <v>0</v>
      </c>
      <c r="V10" s="312">
        <f>_xll.qlMidEquivalent(T10,U10)</f>
        <v>17.100000000000001</v>
      </c>
      <c r="W10" s="405"/>
      <c r="X10" s="311">
        <v>17.100000000000001</v>
      </c>
      <c r="Y10" s="201"/>
      <c r="Z10" s="393">
        <v>17.100000000000001</v>
      </c>
      <c r="AA10" s="206">
        <f>_xll.qlSimpleQuoteSetValue(F10,ROUND(Z10/10000,6),Trigger)</f>
        <v>2.6999999999999984E-4</v>
      </c>
      <c r="AB10" s="178"/>
      <c r="AC10" s="17"/>
      <c r="AD10" s="17"/>
      <c r="AE10" s="17"/>
      <c r="AF10" s="17"/>
    </row>
    <row r="11" spans="1:3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18.7</v>
      </c>
      <c r="U11" s="312">
        <v>0</v>
      </c>
      <c r="V11" s="312">
        <f>_xll.qlMidEquivalent(T11,U11)</f>
        <v>18.7</v>
      </c>
      <c r="W11" s="405"/>
      <c r="X11" s="311">
        <v>18.7</v>
      </c>
      <c r="Y11" s="201"/>
      <c r="Z11" s="393">
        <v>18.7</v>
      </c>
      <c r="AA11" s="206">
        <f>_xll.qlSimpleQuoteSetValue(F11,ROUND(Z11/10000,6),Trigger)</f>
        <v>3.4999999999999983E-4</v>
      </c>
      <c r="AB11" s="178"/>
      <c r="AC11" s="17"/>
      <c r="AD11" s="17"/>
      <c r="AE11" s="17"/>
      <c r="AF11" s="17"/>
    </row>
    <row r="12" spans="1:3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19.8</v>
      </c>
      <c r="U12" s="312">
        <v>0</v>
      </c>
      <c r="V12" s="312">
        <f>_xll.qlMidEquivalent(T12,U12)</f>
        <v>19.8</v>
      </c>
      <c r="W12" s="405"/>
      <c r="X12" s="311">
        <v>19.8</v>
      </c>
      <c r="Y12" s="201"/>
      <c r="Z12" s="393">
        <v>19.8</v>
      </c>
      <c r="AA12" s="206">
        <f>_xll.qlSimpleQuoteSetValue(F12,ROUND(Z12/10000,6),Trigger)</f>
        <v>3.6000000000000008E-4</v>
      </c>
      <c r="AB12" s="178"/>
      <c r="AC12" s="17"/>
      <c r="AD12" s="17"/>
      <c r="AE12" s="17"/>
      <c r="AF12" s="17"/>
    </row>
    <row r="13" spans="1:3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20.3</v>
      </c>
      <c r="U13" s="312">
        <v>0</v>
      </c>
      <c r="V13" s="312">
        <f>_xll.qlMidEquivalent(T13,U13)</f>
        <v>20.3</v>
      </c>
      <c r="W13" s="405"/>
      <c r="X13" s="311">
        <v>20.3</v>
      </c>
      <c r="Y13" s="201"/>
      <c r="Z13" s="393">
        <v>20.3</v>
      </c>
      <c r="AA13" s="206">
        <f>_xll.qlSimpleQuoteSetValue(F13,ROUND(Z13/10000,6),Trigger)</f>
        <v>3.3000000000000022E-4</v>
      </c>
      <c r="AB13" s="178"/>
      <c r="AC13" s="17"/>
      <c r="AD13" s="17"/>
      <c r="AE13" s="17"/>
      <c r="AF13" s="17"/>
    </row>
    <row r="14" spans="1:32" ht="12" thickBot="1">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20.3</v>
      </c>
      <c r="U14" s="312">
        <v>0</v>
      </c>
      <c r="V14" s="312">
        <f>_xll.qlMidEquivalent(T14,U14)</f>
        <v>20.3</v>
      </c>
      <c r="W14" s="405"/>
      <c r="X14" s="311">
        <v>20.3</v>
      </c>
      <c r="Y14" s="201"/>
      <c r="Z14" s="393">
        <v>20.3</v>
      </c>
      <c r="AA14" s="206">
        <f>_xll.qlSimpleQuoteSetValue(F14,ROUND(Z14/10000,6),Trigger)</f>
        <v>2.9000000000000011E-4</v>
      </c>
      <c r="AB14" s="178"/>
      <c r="AC14" s="17"/>
      <c r="AD14" s="17"/>
      <c r="AE14" s="17"/>
      <c r="AF14" s="17"/>
    </row>
    <row r="15" spans="1:3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20.100000000000001</v>
      </c>
      <c r="U15" s="312">
        <v>0</v>
      </c>
      <c r="V15" s="312">
        <f>_xll.qlMidEquivalent(T15,U15)</f>
        <v>20.100000000000001</v>
      </c>
      <c r="W15" s="405"/>
      <c r="X15" s="311">
        <v>20.100000000000001</v>
      </c>
      <c r="Y15" s="201"/>
      <c r="Z15" s="393">
        <v>20.100000000000001</v>
      </c>
      <c r="AA15" s="206">
        <f>_xll.qlSimpleQuoteSetValue(F15,ROUND(Z15/10000,6),Trigger)</f>
        <v>2.5000000000000001E-4</v>
      </c>
      <c r="AB15" s="178"/>
      <c r="AC15" s="17"/>
      <c r="AD15" s="17"/>
      <c r="AE15" s="17"/>
      <c r="AF15" s="17"/>
    </row>
    <row r="16" spans="1:3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19.8</v>
      </c>
      <c r="U16" s="312">
        <v>0</v>
      </c>
      <c r="V16" s="312">
        <f>_xll.qlMidEquivalent(T16,U16)</f>
        <v>19.8</v>
      </c>
      <c r="W16" s="405"/>
      <c r="X16" s="311">
        <v>19.8</v>
      </c>
      <c r="Y16" s="201"/>
      <c r="Z16" s="393">
        <v>19.8</v>
      </c>
      <c r="AA16" s="206">
        <f>_xll.qlSimpleQuoteSetValue(F16,ROUND(Z16/10000,6),Trigger)</f>
        <v>2.1999999999999993E-4</v>
      </c>
      <c r="AB16" s="178"/>
      <c r="AC16" s="17"/>
      <c r="AD16" s="17"/>
      <c r="AE16" s="17"/>
      <c r="AF16" s="17"/>
    </row>
    <row r="17" spans="1:3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19.399999999999999</v>
      </c>
      <c r="U17" s="312">
        <v>0</v>
      </c>
      <c r="V17" s="312">
        <f>_xll.qlMidEquivalent(T17,U17)</f>
        <v>19.399999999999999</v>
      </c>
      <c r="W17" s="405"/>
      <c r="X17" s="311">
        <v>19.399999999999999</v>
      </c>
      <c r="Y17" s="201"/>
      <c r="Z17" s="393">
        <v>19.399999999999999</v>
      </c>
      <c r="AA17" s="206">
        <f>_xll.qlSimpleQuoteSetValue(F17,ROUND(Z17/10000,6),Trigger)</f>
        <v>1.9000000000000006E-4</v>
      </c>
      <c r="AB17" s="178"/>
      <c r="AC17" s="17"/>
      <c r="AD17" s="17"/>
      <c r="AE17" s="17"/>
      <c r="AF17" s="17"/>
    </row>
    <row r="18" spans="1:3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18.899999999999999</v>
      </c>
      <c r="U18" s="312">
        <v>0</v>
      </c>
      <c r="V18" s="312">
        <f>_xll.qlMidEquivalent(T18,U18)</f>
        <v>18.899999999999999</v>
      </c>
      <c r="W18" s="405"/>
      <c r="X18" s="311">
        <v>18.899999999999999</v>
      </c>
      <c r="Y18" s="201"/>
      <c r="Z18" s="393">
        <v>18.899999999999999</v>
      </c>
      <c r="AA18" s="206">
        <f>_xll.qlSimpleQuoteSetValue(F18,ROUND(Z18/10000,6),Trigger)</f>
        <v>1.4999999999999996E-4</v>
      </c>
      <c r="AB18" s="178"/>
      <c r="AC18" s="17"/>
      <c r="AD18" s="17"/>
      <c r="AE18" s="17"/>
      <c r="AF18" s="17"/>
    </row>
    <row r="19" spans="1:3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18.399999999999999</v>
      </c>
      <c r="U19" s="312">
        <v>0</v>
      </c>
      <c r="V19" s="312">
        <f>_xll.qlMidEquivalent(T19,U19)</f>
        <v>18.399999999999999</v>
      </c>
      <c r="W19" s="405"/>
      <c r="X19" s="311">
        <v>18.399999999999999</v>
      </c>
      <c r="Y19" s="201"/>
      <c r="Z19" s="393">
        <v>18.399999999999999</v>
      </c>
      <c r="AA19" s="206">
        <f>_xll.qlSimpleQuoteSetValue(F19,ROUND(Z19/10000,6),Trigger)</f>
        <v>1.200000000000001E-4</v>
      </c>
      <c r="AB19" s="178"/>
      <c r="AC19" s="17"/>
      <c r="AD19" s="17"/>
      <c r="AE19" s="17"/>
      <c r="AF19" s="17"/>
    </row>
    <row r="20" spans="1:3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18</v>
      </c>
      <c r="U20" s="312">
        <v>0</v>
      </c>
      <c r="V20" s="312">
        <f>_xll.qlMidEquivalent(T20,U20)</f>
        <v>18</v>
      </c>
      <c r="W20" s="405"/>
      <c r="X20" s="311">
        <v>18</v>
      </c>
      <c r="Y20" s="201"/>
      <c r="Z20" s="393">
        <v>18</v>
      </c>
      <c r="AA20" s="206">
        <f>_xll.qlSimpleQuoteSetValue(F20,ROUND(Z20/10000,6),Trigger)</f>
        <v>1.1999999999999988E-4</v>
      </c>
      <c r="AB20" s="178"/>
      <c r="AC20" s="17"/>
      <c r="AD20" s="17"/>
      <c r="AE20" s="17"/>
      <c r="AF20" s="17"/>
    </row>
    <row r="21" spans="1:3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16.399999999999999</v>
      </c>
      <c r="U23" s="312">
        <v>0</v>
      </c>
      <c r="V23" s="312">
        <f>_xll.qlMidEquivalent(T23,U23)</f>
        <v>16.399999999999999</v>
      </c>
      <c r="W23" s="405"/>
      <c r="X23" s="311">
        <v>16.399999999999999</v>
      </c>
      <c r="Y23" s="201"/>
      <c r="Z23" s="393">
        <v>16.399999999999999</v>
      </c>
      <c r="AA23" s="206">
        <f>_xll.qlSimpleQuoteSetValue(F23,ROUND(Z23/10000,6),Trigger)</f>
        <v>9.0000000000000019E-5</v>
      </c>
      <c r="AB23" s="178"/>
      <c r="AC23" s="17"/>
      <c r="AD23" s="17"/>
      <c r="AE23" s="17"/>
      <c r="AF23" s="17"/>
    </row>
    <row r="24" spans="1:3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14.3</v>
      </c>
      <c r="U28" s="312">
        <v>0</v>
      </c>
      <c r="V28" s="312">
        <f>_xll.qlMidEquivalent(T28,U28)</f>
        <v>14.3</v>
      </c>
      <c r="W28" s="405"/>
      <c r="X28" s="311">
        <v>14.3</v>
      </c>
      <c r="Y28" s="201"/>
      <c r="Z28" s="393">
        <v>14.3</v>
      </c>
      <c r="AA28" s="206">
        <f>_xll.qlSimpleQuoteSetValue(F28,ROUND(Z28/10000,6),Trigger)</f>
        <v>7.9999999999999993E-5</v>
      </c>
      <c r="AB28" s="178"/>
      <c r="AC28" s="17"/>
      <c r="AD28" s="17"/>
      <c r="AE28" s="17"/>
      <c r="AF28" s="17"/>
    </row>
    <row r="29" spans="1:3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12.7</v>
      </c>
      <c r="U33" s="312">
        <v>0</v>
      </c>
      <c r="V33" s="312">
        <f>_xll.qlMidEquivalent(T33,U33)</f>
        <v>12.7</v>
      </c>
      <c r="W33" s="405"/>
      <c r="X33" s="311">
        <v>12.7</v>
      </c>
      <c r="Y33" s="201"/>
      <c r="Z33" s="393">
        <v>12.7</v>
      </c>
      <c r="AA33" s="206">
        <f>_xll.qlSimpleQuoteSetValue(F33,ROUND(Z33/10000,6),Trigger)</f>
        <v>7.0000000000000184E-5</v>
      </c>
      <c r="AB33" s="178"/>
      <c r="AC33" s="17"/>
      <c r="AD33" s="17"/>
      <c r="AE33" s="17"/>
      <c r="AF33" s="17"/>
    </row>
    <row r="34" spans="1:3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11.6</v>
      </c>
      <c r="U38" s="312">
        <v>0</v>
      </c>
      <c r="V38" s="312">
        <f>_xll.qlMidEquivalent(T38,U38)</f>
        <v>11.6</v>
      </c>
      <c r="W38" s="405"/>
      <c r="X38" s="311">
        <v>11.6</v>
      </c>
      <c r="Y38" s="201"/>
      <c r="Z38" s="393">
        <v>11.6</v>
      </c>
      <c r="AA38" s="206">
        <f>_xll.qlSimpleQuoteSetValue(F38,ROUND(Z38/10000,6),Trigger)</f>
        <v>6.9999999999999967E-5</v>
      </c>
      <c r="AB38" s="178"/>
      <c r="AC38" s="17"/>
      <c r="AD38" s="17"/>
      <c r="AE38" s="17"/>
      <c r="AF38" s="17"/>
    </row>
    <row r="39" spans="1:3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10</v>
      </c>
      <c r="U40" s="312">
        <v>0</v>
      </c>
      <c r="V40" s="312">
        <f>_xll.qlMidEquivalent(T40,U40)</f>
        <v>10</v>
      </c>
      <c r="W40" s="405"/>
      <c r="X40" s="311">
        <v>10</v>
      </c>
      <c r="Y40" s="201"/>
      <c r="Z40" s="393">
        <v>10</v>
      </c>
      <c r="AA40" s="206">
        <f>_xll.qlSimpleQuoteSetValue(F40,ROUND(Z40/10000,6),Trigger)</f>
        <v>6.0000000000000049E-5</v>
      </c>
      <c r="AB40" s="178"/>
      <c r="AC40" s="17"/>
      <c r="AD40" s="17"/>
      <c r="AE40" s="17"/>
      <c r="AF40" s="17"/>
    </row>
    <row r="41" spans="1:3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9.1</v>
      </c>
      <c r="U41" s="312">
        <v>0</v>
      </c>
      <c r="V41" s="312">
        <f>_xll.qlMidEquivalent(T41,U41)</f>
        <v>9.1</v>
      </c>
      <c r="W41" s="405"/>
      <c r="X41" s="311">
        <v>9.1</v>
      </c>
      <c r="Y41" s="201"/>
      <c r="Z41" s="393">
        <v>9.1</v>
      </c>
      <c r="AA41" s="206">
        <f>_xll.qlSimpleQuoteSetValue(F41,ROUND(Z41/10000,6),Trigger)</f>
        <v>5.0000000000000023E-5</v>
      </c>
      <c r="AB41" s="178"/>
      <c r="AC41" s="17"/>
      <c r="AD41" s="17"/>
      <c r="AE41" s="17"/>
      <c r="AF41" s="17"/>
    </row>
    <row r="42" spans="1:3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8.4</v>
      </c>
      <c r="U42" s="312">
        <v>0</v>
      </c>
      <c r="V42" s="312">
        <f>_xll.qlMidEquivalent(T42,U42)</f>
        <v>8.4</v>
      </c>
      <c r="W42" s="405"/>
      <c r="X42" s="311">
        <v>8.4</v>
      </c>
      <c r="Y42" s="201"/>
      <c r="Z42" s="394">
        <v>8.4</v>
      </c>
      <c r="AA42" s="198">
        <f>_xll.qlSimpleQuoteSetValue(F42,ROUND(Z42/10000,6),Trigger)</f>
        <v>5.0000000000000023E-5</v>
      </c>
      <c r="AB42" s="178"/>
      <c r="AC42" s="17"/>
      <c r="AD42" s="17"/>
      <c r="AE42" s="17"/>
      <c r="AF42" s="17"/>
    </row>
    <row r="43" spans="1:32" ht="12"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V4" sqref="V4"/>
    </sheetView>
  </sheetViews>
  <sheetFormatPr defaultRowHeight="12.75"/>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c r="N1" s="251" t="s">
        <v>213</v>
      </c>
      <c r="O1" s="160"/>
      <c r="P1" s="160"/>
      <c r="Q1" s="160"/>
      <c r="R1" s="160"/>
      <c r="S1" s="160"/>
      <c r="T1" s="160"/>
      <c r="U1" s="160"/>
      <c r="V1" s="160"/>
      <c r="W1" s="160"/>
      <c r="X1" s="160"/>
      <c r="Y1" s="160"/>
      <c r="Z1" s="160"/>
      <c r="AA1" s="160"/>
      <c r="AB1" s="157"/>
      <c r="AC1" s="17"/>
      <c r="AD1" s="17"/>
      <c r="AE1" s="17"/>
      <c r="AF1" s="17"/>
      <c r="AG1" s="17"/>
      <c r="AH1" s="17"/>
    </row>
    <row r="2" spans="1:34">
      <c r="N2" s="235"/>
      <c r="O2" s="105"/>
      <c r="P2" s="201"/>
      <c r="Q2" s="201"/>
      <c r="R2" s="201"/>
      <c r="S2" s="112" t="s">
        <v>153</v>
      </c>
      <c r="T2" s="201"/>
      <c r="U2" s="201"/>
      <c r="V2" s="201"/>
      <c r="W2" s="201"/>
      <c r="X2" s="201"/>
      <c r="Y2" s="201"/>
      <c r="Z2" s="201"/>
      <c r="AA2" s="105"/>
      <c r="AB2" s="43"/>
      <c r="AC2" s="17"/>
      <c r="AD2" s="17"/>
      <c r="AE2" s="17"/>
      <c r="AF2" s="17"/>
      <c r="AG2" s="17"/>
      <c r="AH2" s="17"/>
    </row>
    <row r="3" spans="1:34">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172</v>
      </c>
      <c r="W4" s="405"/>
      <c r="X4" s="229" t="s">
        <v>170</v>
      </c>
      <c r="Y4" s="201"/>
      <c r="Z4" s="331" t="s">
        <v>168</v>
      </c>
      <c r="AA4" s="70" t="s">
        <v>167</v>
      </c>
      <c r="AB4" s="178"/>
      <c r="AC4" s="17"/>
      <c r="AD4" s="17"/>
      <c r="AE4" s="17"/>
      <c r="AF4" s="17"/>
      <c r="AG4" s="17"/>
      <c r="AH4" s="17"/>
    </row>
    <row r="5" spans="1:34">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7.2</v>
      </c>
      <c r="U6" s="312">
        <v>8.1999999999999993</v>
      </c>
      <c r="V6" s="312">
        <f>_xll.qlMidSafe(T6,U6)</f>
        <v>7.6999999999999993</v>
      </c>
      <c r="W6" s="405"/>
      <c r="X6" s="311">
        <v>7.6999999999999993</v>
      </c>
      <c r="Y6" s="201"/>
      <c r="Z6" s="393">
        <v>7.6999999999999993</v>
      </c>
      <c r="AA6" s="206">
        <f>_xll.qlSimpleQuoteSetValue(F6,ROUND(Z6/10000,6),Trigger)</f>
        <v>6.4999999999999954E-5</v>
      </c>
      <c r="AB6" s="178"/>
      <c r="AC6" s="17"/>
      <c r="AD6" s="62" t="s">
        <v>64</v>
      </c>
      <c r="AE6" s="61" t="s">
        <v>81</v>
      </c>
      <c r="AF6" s="60" t="s">
        <v>74</v>
      </c>
      <c r="AG6" s="17"/>
      <c r="AH6" s="17"/>
    </row>
    <row r="7" spans="1:34">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f>_xll.qlSimpleQuoteSetValue(F8,ROUND(Z8/10000,6),Trigger)</f>
        <v>7.9999999999999993E-5</v>
      </c>
      <c r="AB8" s="178"/>
      <c r="AC8" s="17"/>
      <c r="AD8" s="62" t="s">
        <v>72</v>
      </c>
      <c r="AE8" s="61" t="s">
        <v>69</v>
      </c>
      <c r="AF8" s="60" t="s">
        <v>71</v>
      </c>
      <c r="AG8" s="17"/>
      <c r="AH8" s="17"/>
    </row>
    <row r="9" spans="1:34" ht="13.5" thickBot="1">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7.95</v>
      </c>
      <c r="U10" s="312">
        <v>8.9499999999999993</v>
      </c>
      <c r="V10" s="312">
        <f>_xll.qlMidSafe(T10,U10)</f>
        <v>8.4499999999999993</v>
      </c>
      <c r="W10" s="405"/>
      <c r="X10" s="311">
        <v>8.4499999999999993</v>
      </c>
      <c r="Y10" s="201"/>
      <c r="Z10" s="393">
        <v>8.4499999999999993</v>
      </c>
      <c r="AA10" s="206">
        <f>_xll.qlSimpleQuoteSetValue(F10,ROUND(Z10/10000,6),Trigger)</f>
        <v>1.1500000000000008E-4</v>
      </c>
      <c r="AB10" s="178"/>
      <c r="AC10" s="17"/>
      <c r="AD10" s="17"/>
      <c r="AE10" s="17"/>
      <c r="AF10" s="17"/>
      <c r="AG10" s="17"/>
      <c r="AH10" s="17"/>
    </row>
    <row r="11" spans="1:34">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8.65</v>
      </c>
      <c r="U11" s="312">
        <v>9.65</v>
      </c>
      <c r="V11" s="312">
        <f>_xll.qlMidSafe(T11,U11)</f>
        <v>9.15</v>
      </c>
      <c r="W11" s="405"/>
      <c r="X11" s="311">
        <v>9.15</v>
      </c>
      <c r="Y11" s="201"/>
      <c r="Z11" s="393">
        <v>9.15</v>
      </c>
      <c r="AA11" s="206">
        <f>_xll.qlSimpleQuoteSetValue(F11,ROUND(Z11/10000,6),Trigger)</f>
        <v>1.5000000000000007E-4</v>
      </c>
      <c r="AB11" s="178"/>
      <c r="AC11" s="17"/>
      <c r="AD11" s="17"/>
      <c r="AE11" s="17"/>
      <c r="AF11" s="17"/>
      <c r="AG11" s="17"/>
      <c r="AH11" s="17"/>
    </row>
    <row r="12" spans="1:34">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9.1</v>
      </c>
      <c r="U12" s="312">
        <v>10.1</v>
      </c>
      <c r="V12" s="312">
        <f>_xll.qlMidSafe(T12,U12)</f>
        <v>9.6</v>
      </c>
      <c r="W12" s="405"/>
      <c r="X12" s="311">
        <v>9.6</v>
      </c>
      <c r="Y12" s="201"/>
      <c r="Z12" s="393">
        <v>9.6</v>
      </c>
      <c r="AA12" s="206">
        <f>_xll.qlSimpleQuoteSetValue(F12,ROUND(Z12/10000,6),Trigger)</f>
        <v>1.65E-4</v>
      </c>
      <c r="AB12" s="178"/>
      <c r="AC12" s="17"/>
      <c r="AD12" s="17"/>
      <c r="AE12" s="17"/>
      <c r="AF12" s="17"/>
      <c r="AG12" s="17"/>
      <c r="AH12" s="17"/>
    </row>
    <row r="13" spans="1:34">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9.25</v>
      </c>
      <c r="U13" s="312">
        <v>10.25</v>
      </c>
      <c r="V13" s="312">
        <f>_xll.qlMidSafe(T13,U13)</f>
        <v>9.75</v>
      </c>
      <c r="W13" s="405"/>
      <c r="X13" s="311">
        <v>9.75</v>
      </c>
      <c r="Y13" s="201"/>
      <c r="Z13" s="393">
        <v>9.75</v>
      </c>
      <c r="AA13" s="206">
        <f>_xll.qlSimpleQuoteSetValue(F13,ROUND(Z13/10000,6),Trigger)</f>
        <v>1.4999999999999996E-4</v>
      </c>
      <c r="AB13" s="178"/>
      <c r="AC13" s="17"/>
      <c r="AD13" s="17"/>
      <c r="AE13" s="17"/>
      <c r="AF13" s="17"/>
      <c r="AG13" s="17"/>
      <c r="AH13" s="17"/>
    </row>
    <row r="14" spans="1:34" ht="13.5" thickBot="1">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9.1999999999999993</v>
      </c>
      <c r="U14" s="312">
        <v>10.199999999999999</v>
      </c>
      <c r="V14" s="312">
        <f>_xll.qlMidSafe(T14,U14)</f>
        <v>9.6999999999999993</v>
      </c>
      <c r="W14" s="405"/>
      <c r="X14" s="311">
        <v>9.6999999999999993</v>
      </c>
      <c r="Y14" s="201"/>
      <c r="Z14" s="393">
        <v>9.6999999999999993</v>
      </c>
      <c r="AA14" s="206">
        <f>_xll.qlSimpleQuoteSetValue(F14,ROUND(Z14/10000,6),Trigger)</f>
        <v>1.3500000000000003E-4</v>
      </c>
      <c r="AB14" s="178"/>
      <c r="AC14" s="17"/>
      <c r="AD14" s="17"/>
      <c r="AE14" s="17"/>
      <c r="AF14" s="17"/>
      <c r="AG14" s="17"/>
      <c r="AH14" s="17"/>
    </row>
    <row r="15" spans="1:34">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9</v>
      </c>
      <c r="U15" s="312">
        <v>10</v>
      </c>
      <c r="V15" s="312">
        <f>_xll.qlMidSafe(T15,U15)</f>
        <v>9.5</v>
      </c>
      <c r="W15" s="405"/>
      <c r="X15" s="311">
        <v>9.5</v>
      </c>
      <c r="Y15" s="201"/>
      <c r="Z15" s="393">
        <v>9.5</v>
      </c>
      <c r="AA15" s="206">
        <f>_xll.qlSimpleQuoteSetValue(F15,ROUND(Z15/10000,6),Trigger)</f>
        <v>1.1499999999999998E-4</v>
      </c>
      <c r="AB15" s="178"/>
      <c r="AC15" s="17"/>
      <c r="AD15" s="17"/>
      <c r="AE15" s="17"/>
      <c r="AF15" s="17"/>
      <c r="AG15" s="17"/>
      <c r="AH15" s="17"/>
    </row>
    <row r="16" spans="1:34">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8.75</v>
      </c>
      <c r="U16" s="312">
        <v>9.75</v>
      </c>
      <c r="V16" s="312">
        <f>_xll.qlMidSafe(T16,U16)</f>
        <v>9.25</v>
      </c>
      <c r="W16" s="405"/>
      <c r="X16" s="311">
        <v>9.25</v>
      </c>
      <c r="Y16" s="201"/>
      <c r="Z16" s="393">
        <v>9.25</v>
      </c>
      <c r="AA16" s="206">
        <f>_xll.qlSimpleQuoteSetValue(F16,ROUND(Z16/10000,6),Trigger)</f>
        <v>1.0000000000000005E-4</v>
      </c>
      <c r="AB16" s="178"/>
      <c r="AC16" s="17"/>
      <c r="AD16" s="17"/>
      <c r="AE16" s="17"/>
      <c r="AF16" s="17"/>
      <c r="AG16" s="17"/>
      <c r="AH16" s="17"/>
    </row>
    <row r="17" spans="1:34">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8.35</v>
      </c>
      <c r="U17" s="312">
        <v>9.35</v>
      </c>
      <c r="V17" s="312">
        <f>_xll.qlMidSafe(T17,U17)</f>
        <v>8.85</v>
      </c>
      <c r="W17" s="405"/>
      <c r="X17" s="311">
        <v>8.85</v>
      </c>
      <c r="Y17" s="201"/>
      <c r="Z17" s="393">
        <v>8.85</v>
      </c>
      <c r="AA17" s="206">
        <f>_xll.qlSimpleQuoteSetValue(F17,ROUND(Z17/10000,6),Trigger)</f>
        <v>7.5000000000000088E-5</v>
      </c>
      <c r="AB17" s="178"/>
      <c r="AC17" s="17"/>
      <c r="AD17" s="17"/>
      <c r="AE17" s="17"/>
      <c r="AF17" s="17"/>
      <c r="AG17" s="17"/>
      <c r="AH17" s="17"/>
    </row>
    <row r="18" spans="1:34">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7.95</v>
      </c>
      <c r="U18" s="312">
        <v>8.9499999999999993</v>
      </c>
      <c r="V18" s="312">
        <f>_xll.qlMidSafe(T18,U18)</f>
        <v>8.4499999999999993</v>
      </c>
      <c r="W18" s="405"/>
      <c r="X18" s="311">
        <v>8.4499999999999993</v>
      </c>
      <c r="Y18" s="201"/>
      <c r="Z18" s="393">
        <v>8.4499999999999993</v>
      </c>
      <c r="AA18" s="206">
        <f>_xll.qlSimpleQuoteSetValue(F18,ROUND(Z18/10000,6),Trigger)</f>
        <v>5.0000000000000023E-5</v>
      </c>
      <c r="AB18" s="178"/>
      <c r="AC18" s="17"/>
      <c r="AD18" s="17"/>
      <c r="AE18" s="17"/>
      <c r="AF18" s="17"/>
      <c r="AG18" s="17"/>
      <c r="AH18" s="17"/>
    </row>
    <row r="19" spans="1:34">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7.6</v>
      </c>
      <c r="U19" s="312">
        <v>8.6</v>
      </c>
      <c r="V19" s="312">
        <f>_xll.qlMidSafe(T19,U19)</f>
        <v>8.1</v>
      </c>
      <c r="W19" s="405"/>
      <c r="X19" s="311">
        <v>8.1</v>
      </c>
      <c r="Y19" s="201"/>
      <c r="Z19" s="393">
        <v>8.1</v>
      </c>
      <c r="AA19" s="206">
        <f>_xll.qlSimpleQuoteSetValue(F19,ROUND(Z19/10000,6),Trigger)</f>
        <v>3.4999999999999983E-5</v>
      </c>
      <c r="AB19" s="178"/>
      <c r="AC19" s="17"/>
      <c r="AD19" s="17"/>
      <c r="AE19" s="17"/>
      <c r="AF19" s="17"/>
      <c r="AG19" s="17"/>
      <c r="AH19" s="17"/>
    </row>
    <row r="20" spans="1:34">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7.25</v>
      </c>
      <c r="U20" s="312">
        <v>8.25</v>
      </c>
      <c r="V20" s="312">
        <f>_xll.qlMidSafe(T20,U20)</f>
        <v>7.75</v>
      </c>
      <c r="W20" s="405"/>
      <c r="X20" s="311">
        <v>7.75</v>
      </c>
      <c r="Y20" s="201"/>
      <c r="Z20" s="393">
        <v>7.75</v>
      </c>
      <c r="AA20" s="206">
        <f>_xll.qlSimpleQuoteSetValue(F20,ROUND(Z20/10000,6),Trigger)</f>
        <v>2.999999999999997E-5</v>
      </c>
      <c r="AB20" s="178"/>
      <c r="AC20" s="17"/>
      <c r="AD20" s="17"/>
      <c r="AE20" s="17"/>
      <c r="AF20" s="17"/>
      <c r="AG20" s="17"/>
      <c r="AH20" s="17"/>
    </row>
    <row r="21" spans="1:34">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6.3</v>
      </c>
      <c r="U23" s="312">
        <v>7.3</v>
      </c>
      <c r="V23" s="312">
        <f>_xll.qlMidSafe(T23,U23)</f>
        <v>6.8</v>
      </c>
      <c r="W23" s="405"/>
      <c r="X23" s="311">
        <v>6.8</v>
      </c>
      <c r="Y23" s="201"/>
      <c r="Z23" s="393">
        <v>6.8</v>
      </c>
      <c r="AA23" s="206">
        <f>_xll.qlSimpleQuoteSetValue(F23,ROUND(Z23/10000,6),Trigger)</f>
        <v>3.0000000000000079E-5</v>
      </c>
      <c r="AB23" s="178"/>
      <c r="AC23" s="17"/>
      <c r="AD23" s="17"/>
      <c r="AE23" s="17"/>
      <c r="AF23" s="17"/>
      <c r="AG23" s="17"/>
      <c r="AH23" s="17"/>
    </row>
    <row r="24" spans="1:34">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5.2</v>
      </c>
      <c r="U28" s="312">
        <v>6.2</v>
      </c>
      <c r="V28" s="312">
        <f>_xll.qlMidSafe(T28,U28)</f>
        <v>5.7</v>
      </c>
      <c r="W28" s="405"/>
      <c r="X28" s="311">
        <v>5.7</v>
      </c>
      <c r="Y28" s="201"/>
      <c r="Z28" s="393">
        <v>5.7</v>
      </c>
      <c r="AA28" s="206">
        <f>_xll.qlSimpleQuoteSetValue(F28,ROUND(Z28/10000,6),Trigger)</f>
        <v>3.4999999999999983E-5</v>
      </c>
      <c r="AB28" s="178"/>
      <c r="AC28" s="17"/>
      <c r="AD28" s="17"/>
      <c r="AE28" s="17"/>
      <c r="AF28" s="17"/>
      <c r="AG28" s="17"/>
      <c r="AH28" s="17"/>
    </row>
    <row r="29" spans="1:34">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4.45</v>
      </c>
      <c r="U33" s="312">
        <v>5.45</v>
      </c>
      <c r="V33" s="312">
        <f>_xll.qlMidSafe(T33,U33)</f>
        <v>4.95</v>
      </c>
      <c r="W33" s="405"/>
      <c r="X33" s="311">
        <v>4.95</v>
      </c>
      <c r="Y33" s="201"/>
      <c r="Z33" s="393">
        <v>4.95</v>
      </c>
      <c r="AA33" s="206">
        <f>_xll.qlSimpleQuoteSetValue(F33,ROUND(Z33/10000,6),Trigger)</f>
        <v>4.500000000000001E-5</v>
      </c>
      <c r="AB33" s="178"/>
      <c r="AC33" s="17"/>
      <c r="AD33" s="17"/>
      <c r="AE33" s="17"/>
      <c r="AF33" s="17"/>
      <c r="AG33" s="17"/>
      <c r="AH33" s="17"/>
    </row>
    <row r="34" spans="1:34">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3.85</v>
      </c>
      <c r="U38" s="312">
        <v>4.8499999999999996</v>
      </c>
      <c r="V38" s="312">
        <f>_xll.qlMidSafe(T38,U38)</f>
        <v>4.3499999999999996</v>
      </c>
      <c r="W38" s="405"/>
      <c r="X38" s="311">
        <v>4.3499999999999996</v>
      </c>
      <c r="Y38" s="201"/>
      <c r="Z38" s="393">
        <v>4.3499999999999996</v>
      </c>
      <c r="AA38" s="206">
        <f>_xll.qlSimpleQuoteSetValue(F38,ROUND(Z38/10000,6),Trigger)</f>
        <v>3.9999999999999996E-5</v>
      </c>
      <c r="AB38" s="178"/>
      <c r="AC38" s="17"/>
      <c r="AD38" s="17"/>
      <c r="AE38" s="17"/>
      <c r="AF38" s="17"/>
      <c r="AG38" s="17"/>
      <c r="AH38" s="17"/>
    </row>
    <row r="39" spans="1:34">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f>_xll.qlSimpleQuoteSetValue(F40,ROUND(Z40/10000,6),Trigger)</f>
        <v>3.4999999999999983E-5</v>
      </c>
      <c r="AB40" s="178"/>
      <c r="AC40" s="17"/>
      <c r="AD40" s="17"/>
      <c r="AE40" s="17"/>
      <c r="AF40" s="17"/>
      <c r="AG40" s="17"/>
      <c r="AH40" s="17"/>
    </row>
    <row r="41" spans="1:34">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f>_xll.qlSimpleQuoteSetValue(F41,ROUND(Z41/10000,6),Trigger)</f>
        <v>3.0000000000000024E-5</v>
      </c>
      <c r="AB41" s="178"/>
      <c r="AC41" s="17"/>
      <c r="AD41" s="17"/>
      <c r="AE41" s="17"/>
      <c r="AF41" s="17"/>
      <c r="AG41" s="17"/>
      <c r="AH41" s="17"/>
    </row>
    <row r="42" spans="1:34">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f>_xll.qlSimpleQuoteSetValue(F42,ROUND(Z42/10000,6),Trigger)</f>
        <v>2.5000000000000011E-5</v>
      </c>
      <c r="AB42" s="178"/>
      <c r="AC42" s="17"/>
      <c r="AD42" s="17"/>
      <c r="AE42" s="17"/>
      <c r="AF42" s="17"/>
      <c r="AG42" s="17"/>
      <c r="AH42" s="17"/>
    </row>
    <row r="43" spans="1:34"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G1" workbookViewId="0">
      <selection activeCell="K4" sqref="K4"/>
    </sheetView>
  </sheetViews>
  <sheetFormatPr defaultRowHeight="12.75"/>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c r="J1" s="251"/>
      <c r="K1" s="160"/>
      <c r="L1" s="160"/>
      <c r="M1" s="160"/>
      <c r="N1" s="160"/>
      <c r="O1" s="160"/>
      <c r="P1" s="160"/>
      <c r="Q1" s="160"/>
      <c r="R1" s="160"/>
      <c r="S1" s="160"/>
      <c r="T1" s="160"/>
      <c r="U1" s="160"/>
      <c r="V1" s="160"/>
      <c r="W1" s="160"/>
      <c r="X1" s="157"/>
      <c r="Y1" s="17"/>
    </row>
    <row r="2" spans="1:25">
      <c r="J2" s="235"/>
      <c r="K2" s="105"/>
      <c r="L2" s="201"/>
      <c r="M2" s="201"/>
      <c r="N2" s="201"/>
      <c r="O2" s="112" t="s">
        <v>153</v>
      </c>
      <c r="P2" s="201"/>
      <c r="Q2" s="201"/>
      <c r="R2" s="201"/>
      <c r="S2" s="201"/>
      <c r="T2" s="201"/>
      <c r="U2" s="201"/>
      <c r="V2" s="201"/>
      <c r="W2" s="105"/>
      <c r="X2" s="43"/>
      <c r="Y2" s="17"/>
    </row>
    <row r="3" spans="1:25">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Not Signed In</v>
      </c>
      <c r="P4" s="249" t="s">
        <v>174</v>
      </c>
      <c r="Q4" s="249" t="s">
        <v>143</v>
      </c>
      <c r="R4" s="249" t="s">
        <v>172</v>
      </c>
      <c r="S4" s="405"/>
      <c r="T4" s="229" t="s">
        <v>170</v>
      </c>
      <c r="U4" s="201"/>
      <c r="V4" s="331" t="s">
        <v>168</v>
      </c>
      <c r="W4" s="70" t="s">
        <v>167</v>
      </c>
      <c r="X4" s="178"/>
      <c r="Y4" s="17"/>
    </row>
    <row r="5" spans="1:25">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8.8000000000000007</v>
      </c>
      <c r="Q6" s="312">
        <v>13.8</v>
      </c>
      <c r="R6" s="312">
        <f>_xll.qlMidSafe(P6,Q6)</f>
        <v>11.3</v>
      </c>
      <c r="S6" s="405"/>
      <c r="T6" s="311">
        <v>11.3</v>
      </c>
      <c r="U6" s="201"/>
      <c r="V6" s="393">
        <v>11.3</v>
      </c>
      <c r="W6" s="206">
        <f>_xll.qlSimpleQuoteSetValue(F6,ROUND(V6/10000,6),Trigger)</f>
        <v>-4.0000000000000105E-5</v>
      </c>
      <c r="X6" s="178"/>
      <c r="Y6" s="17"/>
    </row>
    <row r="7" spans="1:25">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9.9</v>
      </c>
      <c r="Q8" s="312">
        <v>14.9</v>
      </c>
      <c r="R8" s="312">
        <f>_xll.qlMidSafe(P8,Q8)</f>
        <v>12.4</v>
      </c>
      <c r="S8" s="405"/>
      <c r="T8" s="311">
        <v>12.4</v>
      </c>
      <c r="U8" s="201"/>
      <c r="V8" s="393">
        <v>12.4</v>
      </c>
      <c r="W8" s="206">
        <f>_xll.qlSimpleQuoteSetValue(F8,ROUND(V8/10000,6),Trigger)</f>
        <v>1.0000000000000026E-5</v>
      </c>
      <c r="X8" s="178"/>
      <c r="Y8" s="17"/>
    </row>
    <row r="9" spans="1:25">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10.5</v>
      </c>
      <c r="Q10" s="312">
        <v>15.5</v>
      </c>
      <c r="R10" s="312">
        <f>_xll.qlMidSafe(P10,Q10)</f>
        <v>13</v>
      </c>
      <c r="S10" s="405"/>
      <c r="T10" s="311">
        <v>13</v>
      </c>
      <c r="U10" s="201"/>
      <c r="V10" s="393">
        <v>13</v>
      </c>
      <c r="W10" s="206">
        <f>_xll.qlSimpleQuoteSetValue(F10,ROUND(V10/10000,6),Trigger)</f>
        <v>1.9999999999999836E-5</v>
      </c>
      <c r="X10" s="178"/>
      <c r="Y10" s="17"/>
    </row>
    <row r="11" spans="1:25">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11.7</v>
      </c>
      <c r="Q11" s="312">
        <v>16.7</v>
      </c>
      <c r="R11" s="312">
        <f>_xll.qlMidSafe(P11,Q11)</f>
        <v>14.2</v>
      </c>
      <c r="S11" s="405"/>
      <c r="T11" s="311">
        <v>14.2</v>
      </c>
      <c r="U11" s="201"/>
      <c r="V11" s="393">
        <v>14.2</v>
      </c>
      <c r="W11" s="206">
        <f>_xll.qlSimpleQuoteSetValue(F11,ROUND(V11/10000,6),Trigger)</f>
        <v>6.9999999999999967E-5</v>
      </c>
      <c r="X11" s="178"/>
      <c r="Y11" s="17"/>
    </row>
    <row r="12" spans="1:25">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12.3</v>
      </c>
      <c r="Q12" s="312">
        <v>17.3</v>
      </c>
      <c r="R12" s="312">
        <f>_xll.qlMidSafe(P12,Q12)</f>
        <v>14.8</v>
      </c>
      <c r="S12" s="405"/>
      <c r="T12" s="311">
        <v>14.8</v>
      </c>
      <c r="U12" s="201"/>
      <c r="V12" s="393">
        <v>14.8</v>
      </c>
      <c r="W12" s="206">
        <f>_xll.qlSimpleQuoteSetValue(F12,ROUND(V12/10000,6),Trigger)</f>
        <v>9.0000000000000019E-5</v>
      </c>
      <c r="X12" s="178"/>
      <c r="Y12" s="17"/>
    </row>
    <row r="13" spans="1:25">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12.7</v>
      </c>
      <c r="Q13" s="312">
        <v>17.7</v>
      </c>
      <c r="R13" s="312">
        <f>_xll.qlMidSafe(P13,Q13)</f>
        <v>15.2</v>
      </c>
      <c r="S13" s="405"/>
      <c r="T13" s="311">
        <v>15.2</v>
      </c>
      <c r="U13" s="201"/>
      <c r="V13" s="393">
        <v>15.2</v>
      </c>
      <c r="W13" s="206">
        <f>_xll.qlSimpleQuoteSetValue(F13,ROUND(V13/10000,6),Trigger)</f>
        <v>9.0000000000000019E-5</v>
      </c>
      <c r="X13" s="178"/>
      <c r="Y13" s="17"/>
    </row>
    <row r="14" spans="1:25">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12.8</v>
      </c>
      <c r="Q14" s="312">
        <v>17.8</v>
      </c>
      <c r="R14" s="312">
        <f>_xll.qlMidSafe(P14,Q14)</f>
        <v>15.3</v>
      </c>
      <c r="S14" s="405"/>
      <c r="T14" s="311">
        <v>15.3</v>
      </c>
      <c r="U14" s="201"/>
      <c r="V14" s="393">
        <v>15.3</v>
      </c>
      <c r="W14" s="206">
        <f>_xll.qlSimpleQuoteSetValue(F14,ROUND(V14/10000,6),Trigger)</f>
        <v>1.0999999999999985E-4</v>
      </c>
      <c r="X14" s="178"/>
      <c r="Y14" s="17"/>
    </row>
    <row r="15" spans="1:25">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12.8</v>
      </c>
      <c r="Q15" s="312">
        <v>17.8</v>
      </c>
      <c r="R15" s="312">
        <f>_xll.qlMidSafe(P15,Q15)</f>
        <v>15.3</v>
      </c>
      <c r="S15" s="405"/>
      <c r="T15" s="311">
        <v>15.3</v>
      </c>
      <c r="U15" s="201"/>
      <c r="V15" s="393">
        <v>15.3</v>
      </c>
      <c r="W15" s="206">
        <f>_xll.qlSimpleQuoteSetValue(F15,ROUND(V15/10000,6),Trigger)</f>
        <v>1.3999999999999993E-4</v>
      </c>
      <c r="X15" s="178"/>
      <c r="Y15" s="17"/>
    </row>
    <row r="16" spans="1:25">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12.7</v>
      </c>
      <c r="Q16" s="312">
        <v>17.7</v>
      </c>
      <c r="R16" s="312">
        <f>_xll.qlMidSafe(P16,Q16)</f>
        <v>15.2</v>
      </c>
      <c r="S16" s="405"/>
      <c r="T16" s="311">
        <v>15.2</v>
      </c>
      <c r="U16" s="201"/>
      <c r="V16" s="393">
        <v>15.2</v>
      </c>
      <c r="W16" s="206">
        <f>_xll.qlSimpleQuoteSetValue(F16,ROUND(V16/10000,6),Trigger)</f>
        <v>1.5000000000000018E-4</v>
      </c>
      <c r="X16" s="178"/>
      <c r="Y16" s="17"/>
    </row>
    <row r="17" spans="1:25">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12.6</v>
      </c>
      <c r="Q17" s="312">
        <v>17.600000000000001</v>
      </c>
      <c r="R17" s="312">
        <f>_xll.qlMidSafe(P17,Q17)</f>
        <v>15.100000000000001</v>
      </c>
      <c r="S17" s="405"/>
      <c r="T17" s="311">
        <v>15.100000000000001</v>
      </c>
      <c r="U17" s="201"/>
      <c r="V17" s="393">
        <v>15.100000000000001</v>
      </c>
      <c r="W17" s="206">
        <f>_xll.qlSimpleQuoteSetValue(F17,ROUND(V17/10000,6),Trigger)</f>
        <v>1.4999999999999996E-4</v>
      </c>
      <c r="X17" s="178"/>
      <c r="Y17" s="17"/>
    </row>
    <row r="18" spans="1:25">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12.4</v>
      </c>
      <c r="Q18" s="312">
        <v>17.399999999999999</v>
      </c>
      <c r="R18" s="312">
        <f>_xll.qlMidSafe(P18,Q18)</f>
        <v>14.899999999999999</v>
      </c>
      <c r="S18" s="405"/>
      <c r="T18" s="311">
        <v>14.899999999999999</v>
      </c>
      <c r="U18" s="201"/>
      <c r="V18" s="393">
        <v>14.899999999999999</v>
      </c>
      <c r="W18" s="206">
        <f>_xll.qlSimpleQuoteSetValue(F18,ROUND(V18/10000,6),Trigger)</f>
        <v>1.3999999999999993E-4</v>
      </c>
      <c r="X18" s="178"/>
      <c r="Y18" s="17"/>
    </row>
    <row r="19" spans="1:25">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12.2</v>
      </c>
      <c r="Q19" s="312">
        <v>17.2</v>
      </c>
      <c r="R19" s="312">
        <f>_xll.qlMidSafe(P19,Q19)</f>
        <v>14.7</v>
      </c>
      <c r="S19" s="405"/>
      <c r="T19" s="311">
        <v>14.7</v>
      </c>
      <c r="U19" s="201"/>
      <c r="V19" s="393">
        <v>14.7</v>
      </c>
      <c r="W19" s="206">
        <f>_xll.qlSimpleQuoteSetValue(F19,ROUND(V19/10000,6),Trigger)</f>
        <v>1.3999999999999993E-4</v>
      </c>
      <c r="X19" s="178"/>
      <c r="Y19" s="17"/>
    </row>
    <row r="20" spans="1:25">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12</v>
      </c>
      <c r="Q20" s="312">
        <v>17</v>
      </c>
      <c r="R20" s="312">
        <f>_xll.qlMidSafe(P20,Q20)</f>
        <v>14.5</v>
      </c>
      <c r="S20" s="405"/>
      <c r="T20" s="311">
        <v>14.5</v>
      </c>
      <c r="U20" s="201"/>
      <c r="V20" s="393">
        <v>14.5</v>
      </c>
      <c r="W20" s="206">
        <f>_xll.qlSimpleQuoteSetValue(F20,ROUND(V20/10000,6),Trigger)</f>
        <v>1.2999999999999991E-4</v>
      </c>
      <c r="X20" s="178"/>
      <c r="Y20" s="17"/>
    </row>
    <row r="21" spans="1:25">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11.1</v>
      </c>
      <c r="Q23" s="312">
        <v>16.100000000000001</v>
      </c>
      <c r="R23" s="312">
        <f>_xll.qlMidSafe(P23,Q23)</f>
        <v>13.600000000000001</v>
      </c>
      <c r="S23" s="405"/>
      <c r="T23" s="311">
        <v>13.600000000000001</v>
      </c>
      <c r="U23" s="201"/>
      <c r="V23" s="393">
        <v>13.600000000000001</v>
      </c>
      <c r="W23" s="206">
        <f>_xll.qlSimpleQuoteSetValue(F23,ROUND(V23/10000,6),Trigger)</f>
        <v>7.0000000000000184E-5</v>
      </c>
      <c r="X23" s="178"/>
      <c r="Y23" s="17"/>
    </row>
    <row r="24" spans="1:25">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9.6</v>
      </c>
      <c r="Q28" s="312">
        <v>14.6</v>
      </c>
      <c r="R28" s="312">
        <f>_xll.qlMidSafe(P28,Q28)</f>
        <v>12.1</v>
      </c>
      <c r="S28" s="405"/>
      <c r="T28" s="311">
        <v>12.1</v>
      </c>
      <c r="U28" s="201"/>
      <c r="V28" s="393">
        <v>12.1</v>
      </c>
      <c r="W28" s="206">
        <f>_xll.qlSimpleQuoteSetValue(F28,ROUND(V28/10000,6),Trigger)</f>
        <v>6.9999999999999967E-5</v>
      </c>
      <c r="X28" s="178"/>
      <c r="Y28" s="17"/>
    </row>
    <row r="29" spans="1:25">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8.1999999999999993</v>
      </c>
      <c r="Q33" s="312">
        <v>13.2</v>
      </c>
      <c r="R33" s="312">
        <f>_xll.qlMidSafe(P33,Q33)</f>
        <v>10.7</v>
      </c>
      <c r="S33" s="405"/>
      <c r="T33" s="311">
        <v>10.7</v>
      </c>
      <c r="U33" s="201"/>
      <c r="V33" s="393">
        <v>10.7</v>
      </c>
      <c r="W33" s="206">
        <f>_xll.qlSimpleQuoteSetValue(F33,ROUND(V33/10000,6),Trigger)</f>
        <v>3.0000000000000079E-5</v>
      </c>
      <c r="X33" s="178"/>
      <c r="Y33" s="17"/>
    </row>
    <row r="34" spans="1:25">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7.2</v>
      </c>
      <c r="Q38" s="312">
        <v>12.2</v>
      </c>
      <c r="R38" s="312">
        <f>_xll.qlMidSafe(P38,Q38)</f>
        <v>9.6999999999999993</v>
      </c>
      <c r="S38" s="405"/>
      <c r="T38" s="311">
        <v>9.6999999999999993</v>
      </c>
      <c r="U38" s="201"/>
      <c r="V38" s="393">
        <v>9.6999999999999993</v>
      </c>
      <c r="W38" s="206">
        <f>_xll.qlSimpleQuoteSetValue(F38,ROUND(V38/10000,6),Trigger)</f>
        <v>3.9999999999999996E-5</v>
      </c>
      <c r="X38" s="178"/>
      <c r="Y38" s="17"/>
    </row>
    <row r="39" spans="1:25">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5.8</v>
      </c>
      <c r="Q40" s="312">
        <v>10.8</v>
      </c>
      <c r="R40" s="312">
        <f>_xll.qlMidSafe(P40,Q40)</f>
        <v>8.3000000000000007</v>
      </c>
      <c r="S40" s="406"/>
      <c r="T40" s="311">
        <v>8.3000000000000007</v>
      </c>
      <c r="U40" s="201"/>
      <c r="V40" s="393">
        <v>8.3000000000000007</v>
      </c>
      <c r="W40" s="206">
        <f>_xll.qlSimpleQuoteSetValue(F40,ROUND(V40/10000,6),Trigger)</f>
        <v>3.9999999999999996E-5</v>
      </c>
      <c r="X40" s="178"/>
      <c r="Y40" s="17"/>
    </row>
    <row r="41" spans="1:25">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4.9000000000000004</v>
      </c>
      <c r="Q41" s="312">
        <v>9.9</v>
      </c>
      <c r="R41" s="312">
        <f>_xll.qlMidSafe(P41,Q41)</f>
        <v>7.4</v>
      </c>
      <c r="S41" s="406"/>
      <c r="T41" s="311">
        <v>7.4</v>
      </c>
      <c r="U41" s="201"/>
      <c r="V41" s="393">
        <v>7.4</v>
      </c>
      <c r="W41" s="206">
        <f>_xll.qlSimpleQuoteSetValue(F41,ROUND(V41/10000,6),Trigger)</f>
        <v>3.9999999999999996E-5</v>
      </c>
      <c r="X41" s="178"/>
      <c r="Y41" s="17"/>
    </row>
    <row r="42" spans="1:25">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4.2</v>
      </c>
      <c r="Q42" s="312">
        <v>9.1999999999999993</v>
      </c>
      <c r="R42" s="312">
        <f>_xll.qlMidSafe(P42,Q42)</f>
        <v>6.6999999999999993</v>
      </c>
      <c r="S42" s="406"/>
      <c r="T42" s="311">
        <v>6.6999999999999993</v>
      </c>
      <c r="U42" s="201"/>
      <c r="V42" s="394">
        <v>6.6999999999999993</v>
      </c>
      <c r="W42" s="206">
        <f>_xll.qlSimpleQuoteSetValue(F42,ROUND(V42/10000,6),Trigger)</f>
        <v>3.9999999999999996E-5</v>
      </c>
      <c r="X42" s="178"/>
      <c r="Y42" s="17"/>
    </row>
    <row r="43" spans="1:25" ht="13.5" thickBot="1">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V4" sqref="V4"/>
    </sheetView>
  </sheetViews>
  <sheetFormatPr defaultRowHeight="12.75"/>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105"/>
      <c r="P2" s="201"/>
      <c r="Q2" s="201"/>
      <c r="R2" s="201"/>
      <c r="S2" s="112" t="s">
        <v>153</v>
      </c>
      <c r="T2" s="201"/>
      <c r="U2" s="201"/>
      <c r="V2" s="201"/>
      <c r="W2" s="201"/>
      <c r="X2" s="201"/>
      <c r="Y2" s="201"/>
      <c r="Z2" s="201"/>
      <c r="AA2" s="105"/>
      <c r="AB2" s="43"/>
      <c r="AC2" s="17"/>
      <c r="AD2" s="17"/>
      <c r="AE2" s="17"/>
      <c r="AF2" s="17"/>
    </row>
    <row r="3" spans="1:3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196</v>
      </c>
      <c r="W4" s="405"/>
      <c r="X4" s="229" t="s">
        <v>170</v>
      </c>
      <c r="Y4" s="201"/>
      <c r="Z4" s="331" t="s">
        <v>168</v>
      </c>
      <c r="AA4" s="70" t="s">
        <v>167</v>
      </c>
      <c r="AB4" s="178"/>
      <c r="AC4" s="17"/>
      <c r="AD4" s="17"/>
      <c r="AE4" s="17"/>
      <c r="AF4" s="17"/>
    </row>
    <row r="5" spans="1:3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11.7</v>
      </c>
      <c r="U6" s="312">
        <v>0</v>
      </c>
      <c r="V6" s="312">
        <f>_xll.qlMidEquivalent(T6,U6)</f>
        <v>11.7</v>
      </c>
      <c r="W6" s="405"/>
      <c r="X6" s="311">
        <v>11.7</v>
      </c>
      <c r="Y6" s="201"/>
      <c r="Z6" s="393">
        <v>11.7</v>
      </c>
      <c r="AA6" s="206">
        <f>_xll.qlSimpleQuoteSetValue(F6,ROUND(Z6/10000,6),Trigger)</f>
        <v>1.7000000000000001E-4</v>
      </c>
      <c r="AB6" s="178"/>
      <c r="AC6" s="17"/>
      <c r="AD6" s="62" t="s">
        <v>64</v>
      </c>
      <c r="AE6" s="61" t="s">
        <v>74</v>
      </c>
      <c r="AF6" s="60" t="s">
        <v>83</v>
      </c>
    </row>
    <row r="7" spans="1:3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12.6</v>
      </c>
      <c r="U10" s="312">
        <v>0</v>
      </c>
      <c r="V10" s="312">
        <f>_xll.qlMidEquivalent(T10,U10)</f>
        <v>12.6</v>
      </c>
      <c r="W10" s="405"/>
      <c r="X10" s="311">
        <v>12.6</v>
      </c>
      <c r="Y10" s="201"/>
      <c r="Z10" s="393">
        <v>12.6</v>
      </c>
      <c r="AA10" s="206">
        <f>_xll.qlSimpleQuoteSetValue(F10,ROUND(Z10/10000,6),Trigger)</f>
        <v>3.1000000000000005E-4</v>
      </c>
      <c r="AB10" s="178"/>
      <c r="AC10" s="17"/>
      <c r="AD10" s="17"/>
      <c r="AE10" s="17"/>
      <c r="AF10" s="17"/>
    </row>
    <row r="11" spans="1:3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13.3</v>
      </c>
      <c r="U11" s="312">
        <v>0</v>
      </c>
      <c r="V11" s="312">
        <f>_xll.qlMidEquivalent(T11,U11)</f>
        <v>13.3</v>
      </c>
      <c r="W11" s="405"/>
      <c r="X11" s="311">
        <v>13.3</v>
      </c>
      <c r="Y11" s="201"/>
      <c r="Z11" s="393">
        <v>13.3</v>
      </c>
      <c r="AA11" s="206">
        <f>_xll.qlSimpleQuoteSetValue(F11,ROUND(Z11/10000,6),Trigger)</f>
        <v>3.6999999999999999E-4</v>
      </c>
      <c r="AB11" s="178"/>
      <c r="AC11" s="17"/>
      <c r="AD11" s="17"/>
      <c r="AE11" s="17"/>
      <c r="AF11" s="17"/>
    </row>
    <row r="12" spans="1:3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13.5</v>
      </c>
      <c r="U12" s="312">
        <v>0</v>
      </c>
      <c r="V12" s="312">
        <f>_xll.qlMidEquivalent(T12,U12)</f>
        <v>13.5</v>
      </c>
      <c r="W12" s="405"/>
      <c r="X12" s="311">
        <v>13.5</v>
      </c>
      <c r="Y12" s="201"/>
      <c r="Z12" s="393">
        <v>13.5</v>
      </c>
      <c r="AA12" s="206">
        <f>_xll.qlSimpleQuoteSetValue(F12,ROUND(Z12/10000,6),Trigger)</f>
        <v>3.8000000000000002E-4</v>
      </c>
      <c r="AB12" s="178"/>
      <c r="AC12" s="17"/>
      <c r="AD12" s="17"/>
      <c r="AE12" s="17"/>
      <c r="AF12" s="17"/>
    </row>
    <row r="13" spans="1:3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13.5</v>
      </c>
      <c r="U13" s="312">
        <v>0</v>
      </c>
      <c r="V13" s="312">
        <f>_xll.qlMidEquivalent(T13,U13)</f>
        <v>13.5</v>
      </c>
      <c r="W13" s="405"/>
      <c r="X13" s="311">
        <v>13.5</v>
      </c>
      <c r="Y13" s="201"/>
      <c r="Z13" s="393">
        <v>13.5</v>
      </c>
      <c r="AA13" s="206">
        <f>_xll.qlSimpleQuoteSetValue(F13,ROUND(Z13/10000,6),Trigger)</f>
        <v>3.700000000000001E-4</v>
      </c>
      <c r="AB13" s="178"/>
      <c r="AC13" s="17"/>
      <c r="AD13" s="17"/>
      <c r="AE13" s="17"/>
      <c r="AF13" s="17"/>
    </row>
    <row r="14" spans="1:32" ht="13.5" thickBot="1">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13.5</v>
      </c>
      <c r="U14" s="312">
        <v>0</v>
      </c>
      <c r="V14" s="312">
        <f>_xll.qlMidEquivalent(T14,U14)</f>
        <v>13.5</v>
      </c>
      <c r="W14" s="405"/>
      <c r="X14" s="311">
        <v>13.5</v>
      </c>
      <c r="Y14" s="201"/>
      <c r="Z14" s="393">
        <v>13.5</v>
      </c>
      <c r="AA14" s="206">
        <f>_xll.qlSimpleQuoteSetValue(F14,ROUND(Z14/10000,6),Trigger)</f>
        <v>3.700000000000001E-4</v>
      </c>
      <c r="AB14" s="178"/>
      <c r="AC14" s="17"/>
      <c r="AD14" s="17"/>
      <c r="AE14" s="17"/>
      <c r="AF14" s="17"/>
    </row>
    <row r="15" spans="1:3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13.3</v>
      </c>
      <c r="U15" s="312">
        <v>0</v>
      </c>
      <c r="V15" s="312">
        <f>_xll.qlMidEquivalent(T15,U15)</f>
        <v>13.3</v>
      </c>
      <c r="W15" s="405"/>
      <c r="X15" s="311">
        <v>13.3</v>
      </c>
      <c r="Y15" s="201"/>
      <c r="Z15" s="393">
        <v>13.3</v>
      </c>
      <c r="AA15" s="206">
        <f>_xll.qlSimpleQuoteSetValue(F15,ROUND(Z15/10000,6),Trigger)</f>
        <v>3.5000000000000005E-4</v>
      </c>
      <c r="AB15" s="178"/>
      <c r="AC15" s="17"/>
      <c r="AD15" s="17"/>
      <c r="AE15" s="17"/>
      <c r="AF15" s="17"/>
    </row>
    <row r="16" spans="1:3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13.3</v>
      </c>
      <c r="U16" s="312">
        <v>0</v>
      </c>
      <c r="V16" s="312">
        <f>_xll.qlMidEquivalent(T16,U16)</f>
        <v>13.3</v>
      </c>
      <c r="W16" s="405"/>
      <c r="X16" s="311">
        <v>13.3</v>
      </c>
      <c r="Y16" s="201"/>
      <c r="Z16" s="393">
        <v>13.3</v>
      </c>
      <c r="AA16" s="206">
        <f>_xll.qlSimpleQuoteSetValue(F16,ROUND(Z16/10000,6),Trigger)</f>
        <v>3.5000000000000005E-4</v>
      </c>
      <c r="AB16" s="178"/>
      <c r="AC16" s="17"/>
      <c r="AD16" s="17"/>
      <c r="AE16" s="17"/>
      <c r="AF16" s="17"/>
    </row>
    <row r="17" spans="1:3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13</v>
      </c>
      <c r="U17" s="312">
        <v>0</v>
      </c>
      <c r="V17" s="312">
        <f>_xll.qlMidEquivalent(T17,U17)</f>
        <v>13</v>
      </c>
      <c r="W17" s="405"/>
      <c r="X17" s="311">
        <v>13</v>
      </c>
      <c r="Y17" s="201"/>
      <c r="Z17" s="393">
        <v>13</v>
      </c>
      <c r="AA17" s="206">
        <f>_xll.qlSimpleQuoteSetValue(F17,ROUND(Z17/10000,6),Trigger)</f>
        <v>3.2999999999999989E-4</v>
      </c>
      <c r="AB17" s="178"/>
      <c r="AC17" s="17"/>
      <c r="AD17" s="17"/>
      <c r="AE17" s="17"/>
      <c r="AF17" s="17"/>
    </row>
    <row r="18" spans="1:3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12.6</v>
      </c>
      <c r="U18" s="312">
        <v>0</v>
      </c>
      <c r="V18" s="312">
        <f>_xll.qlMidEquivalent(T18,U18)</f>
        <v>12.6</v>
      </c>
      <c r="W18" s="405"/>
      <c r="X18" s="311">
        <v>12.6</v>
      </c>
      <c r="Y18" s="201"/>
      <c r="Z18" s="393">
        <v>12.6</v>
      </c>
      <c r="AA18" s="206">
        <f>_xll.qlSimpleQuoteSetValue(F18,ROUND(Z18/10000,6),Trigger)</f>
        <v>3.1000000000000005E-4</v>
      </c>
      <c r="AB18" s="178"/>
      <c r="AC18" s="17"/>
      <c r="AD18" s="17"/>
      <c r="AE18" s="17"/>
      <c r="AF18" s="17"/>
    </row>
    <row r="19" spans="1:3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12.2</v>
      </c>
      <c r="U19" s="312">
        <v>0</v>
      </c>
      <c r="V19" s="312">
        <f>_xll.qlMidEquivalent(T19,U19)</f>
        <v>12.2</v>
      </c>
      <c r="W19" s="405"/>
      <c r="X19" s="311">
        <v>12.2</v>
      </c>
      <c r="Y19" s="201"/>
      <c r="Z19" s="393">
        <v>12.2</v>
      </c>
      <c r="AA19" s="206">
        <f>_xll.qlSimpleQuoteSetValue(F19,ROUND(Z19/10000,6),Trigger)</f>
        <v>2.8999999999999989E-4</v>
      </c>
      <c r="AB19" s="178"/>
      <c r="AC19" s="17"/>
      <c r="AD19" s="17"/>
      <c r="AE19" s="17"/>
      <c r="AF19" s="17"/>
    </row>
    <row r="20" spans="1:3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11.7</v>
      </c>
      <c r="U20" s="312">
        <v>0</v>
      </c>
      <c r="V20" s="312">
        <f>_xll.qlMidEquivalent(T20,U20)</f>
        <v>11.7</v>
      </c>
      <c r="W20" s="405"/>
      <c r="X20" s="311">
        <v>11.7</v>
      </c>
      <c r="Y20" s="201"/>
      <c r="Z20" s="393">
        <v>11.7</v>
      </c>
      <c r="AA20" s="206">
        <f>_xll.qlSimpleQuoteSetValue(F20,ROUND(Z20/10000,6),Trigger)</f>
        <v>2.7000000000000006E-4</v>
      </c>
      <c r="AB20" s="178"/>
      <c r="AC20" s="17"/>
      <c r="AD20" s="17"/>
      <c r="AE20" s="17"/>
      <c r="AF20" s="17"/>
    </row>
    <row r="21" spans="1:3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10.4</v>
      </c>
      <c r="U23" s="312">
        <v>0</v>
      </c>
      <c r="V23" s="312">
        <f>_xll.qlMidEquivalent(T23,U23)</f>
        <v>10.4</v>
      </c>
      <c r="W23" s="405"/>
      <c r="X23" s="311">
        <v>10.4</v>
      </c>
      <c r="Y23" s="201"/>
      <c r="Z23" s="393">
        <v>10.4</v>
      </c>
      <c r="AA23" s="206">
        <f>_xll.qlSimpleQuoteSetValue(F23,ROUND(Z23/10000,6),Trigger)</f>
        <v>2.2999999999999995E-4</v>
      </c>
      <c r="AB23" s="178"/>
      <c r="AC23" s="17"/>
      <c r="AD23" s="17"/>
      <c r="AE23" s="17"/>
      <c r="AF23" s="17"/>
    </row>
    <row r="24" spans="1:3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9</v>
      </c>
      <c r="U28" s="312">
        <v>0</v>
      </c>
      <c r="V28" s="312">
        <f>_xll.qlMidEquivalent(T28,U28)</f>
        <v>9</v>
      </c>
      <c r="W28" s="405"/>
      <c r="X28" s="311">
        <v>9</v>
      </c>
      <c r="Y28" s="201"/>
      <c r="Z28" s="393">
        <v>9</v>
      </c>
      <c r="AA28" s="206">
        <f>_xll.qlSimpleQuoteSetValue(F28,ROUND(Z28/10000,6),Trigger)</f>
        <v>1.7000000000000001E-4</v>
      </c>
      <c r="AB28" s="178"/>
      <c r="AC28" s="17"/>
      <c r="AD28" s="17"/>
      <c r="AE28" s="17"/>
      <c r="AF28" s="17"/>
    </row>
    <row r="29" spans="1:3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8.1999999999999993</v>
      </c>
      <c r="U33" s="312">
        <v>0</v>
      </c>
      <c r="V33" s="312">
        <f>_xll.qlMidEquivalent(T33,U33)</f>
        <v>8.1999999999999993</v>
      </c>
      <c r="W33" s="405"/>
      <c r="X33" s="311">
        <v>8.1999999999999993</v>
      </c>
      <c r="Y33" s="201"/>
      <c r="Z33" s="393">
        <v>8.1999999999999993</v>
      </c>
      <c r="AA33" s="206">
        <f>_xll.qlSimpleQuoteSetValue(F33,ROUND(Z33/10000,6),Trigger)</f>
        <v>1.3999999999999993E-4</v>
      </c>
      <c r="AB33" s="178"/>
      <c r="AC33" s="17"/>
      <c r="AD33" s="17"/>
      <c r="AE33" s="17"/>
      <c r="AF33" s="17"/>
    </row>
    <row r="34" spans="1:3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7.7</v>
      </c>
      <c r="U38" s="312">
        <v>0</v>
      </c>
      <c r="V38" s="312">
        <f>_xll.qlMidEquivalent(T38,U38)</f>
        <v>7.7</v>
      </c>
      <c r="W38" s="406"/>
      <c r="X38" s="311">
        <v>7.7</v>
      </c>
      <c r="Y38" s="201"/>
      <c r="Z38" s="393">
        <v>7.7</v>
      </c>
      <c r="AA38" s="206">
        <f>_xll.qlSimpleQuoteSetValue(F38,ROUND(Z38/10000,6),Trigger)</f>
        <v>1.2999999999999991E-4</v>
      </c>
      <c r="AB38" s="178"/>
      <c r="AC38" s="17"/>
      <c r="AD38" s="17"/>
      <c r="AE38" s="17"/>
      <c r="AF38" s="17"/>
    </row>
    <row r="39" spans="1:3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6.9</v>
      </c>
      <c r="U40" s="312">
        <v>0</v>
      </c>
      <c r="V40" s="312">
        <f>_xll.qlMidEquivalent(T40,U40)</f>
        <v>6.9</v>
      </c>
      <c r="W40" s="405"/>
      <c r="X40" s="311">
        <v>6.9</v>
      </c>
      <c r="Y40" s="201"/>
      <c r="Z40" s="393">
        <v>6.9</v>
      </c>
      <c r="AA40" s="206">
        <f>_xll.qlSimpleQuoteSetValue(F40,ROUND(Z40/10000,6),Trigger)</f>
        <v>1.0999999999999996E-4</v>
      </c>
      <c r="AB40" s="178"/>
      <c r="AC40" s="17"/>
      <c r="AD40" s="17"/>
      <c r="AE40" s="17"/>
      <c r="AF40" s="17"/>
    </row>
    <row r="41" spans="1:3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6.4</v>
      </c>
      <c r="U41" s="312">
        <v>0</v>
      </c>
      <c r="V41" s="312">
        <f>_xll.qlMidEquivalent(T41,U41)</f>
        <v>6.4</v>
      </c>
      <c r="W41" s="405"/>
      <c r="X41" s="311">
        <v>6.4</v>
      </c>
      <c r="Y41" s="201"/>
      <c r="Z41" s="393">
        <v>6.4</v>
      </c>
      <c r="AA41" s="206">
        <f>_xll.qlSimpleQuoteSetValue(F41,ROUND(Z41/10000,6),Trigger)</f>
        <v>1.0000000000000005E-4</v>
      </c>
      <c r="AB41" s="178"/>
      <c r="AC41" s="17"/>
      <c r="AD41" s="17"/>
      <c r="AE41" s="17"/>
      <c r="AF41" s="17"/>
    </row>
    <row r="42" spans="1:3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6</v>
      </c>
      <c r="U42" s="312">
        <v>0</v>
      </c>
      <c r="V42" s="312">
        <f>_xll.qlMidEquivalent(T42,U42)</f>
        <v>6</v>
      </c>
      <c r="W42" s="405"/>
      <c r="X42" s="311">
        <v>6</v>
      </c>
      <c r="Y42" s="201"/>
      <c r="Z42" s="394">
        <v>6</v>
      </c>
      <c r="AA42" s="198">
        <f>_xll.qlSimpleQuoteSetValue(F42,ROUND(Z42/10000,6),Trigger)</f>
        <v>8.9999999999999911E-5</v>
      </c>
      <c r="AB42" s="178"/>
      <c r="AC42" s="17"/>
      <c r="AD42" s="17"/>
      <c r="AE42" s="17"/>
      <c r="AF42" s="17"/>
    </row>
    <row r="43" spans="1:32"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c r="H1" s="236"/>
      <c r="I1" s="160"/>
      <c r="J1" s="160"/>
      <c r="K1" s="160"/>
      <c r="L1" s="160"/>
      <c r="M1" s="160"/>
      <c r="N1" s="160"/>
      <c r="O1" s="160"/>
      <c r="P1" s="160"/>
      <c r="Q1" s="157"/>
      <c r="R1" s="17"/>
      <c r="S1" s="17"/>
      <c r="T1" s="17"/>
      <c r="U1" s="17"/>
      <c r="V1" s="17"/>
      <c r="W1" s="17"/>
    </row>
    <row r="2" spans="1:23" ht="21" customHeight="1">
      <c r="H2" s="235"/>
      <c r="I2" s="234"/>
      <c r="J2" s="112" t="s">
        <v>155</v>
      </c>
      <c r="K2" s="201"/>
      <c r="L2" s="201"/>
      <c r="M2" s="201"/>
      <c r="N2" s="201"/>
      <c r="O2" s="201"/>
      <c r="P2" s="201"/>
      <c r="Q2" s="43"/>
      <c r="R2" s="17"/>
      <c r="S2" s="17"/>
      <c r="T2" s="17"/>
      <c r="U2" s="17"/>
      <c r="V2" s="17"/>
      <c r="W2" s="17"/>
    </row>
    <row r="3" spans="1:23">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Not Signed In</v>
      </c>
      <c r="K4" s="230" t="s">
        <v>248</v>
      </c>
      <c r="L4" s="201"/>
      <c r="M4" s="229" t="s">
        <v>170</v>
      </c>
      <c r="N4" s="201"/>
      <c r="O4" s="228" t="s">
        <v>168</v>
      </c>
      <c r="P4" s="227" t="s">
        <v>167</v>
      </c>
      <c r="Q4" s="178"/>
      <c r="R4" s="17"/>
      <c r="S4" s="226" t="s">
        <v>166</v>
      </c>
      <c r="T4" s="225" t="s">
        <v>165</v>
      </c>
      <c r="U4" s="225" t="s">
        <v>164</v>
      </c>
      <c r="V4" s="225" t="s">
        <v>163</v>
      </c>
      <c r="W4" s="224" t="s">
        <v>162</v>
      </c>
    </row>
    <row r="5" spans="1:23">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-0.13</v>
      </c>
      <c r="L5" s="201"/>
      <c r="M5" s="401">
        <v>-0.13</v>
      </c>
      <c r="N5" s="201"/>
      <c r="O5" s="267">
        <f t="array" ref="O5:O22">QuoteLive</f>
        <v>-0.13</v>
      </c>
      <c r="P5" s="218">
        <f>_xll.qlSimpleQuoteSetValue(D5,O5/100,Trigger)</f>
        <v>-2.9999999999999992E-4</v>
      </c>
      <c r="Q5" s="178"/>
      <c r="R5" s="17"/>
      <c r="S5" s="217" t="s">
        <v>27</v>
      </c>
      <c r="T5" s="61" t="s">
        <v>161</v>
      </c>
      <c r="U5" s="61" t="s">
        <v>145</v>
      </c>
      <c r="V5" s="61" t="str">
        <f>""</f>
        <v/>
      </c>
      <c r="W5" s="216" t="s">
        <v>158</v>
      </c>
    </row>
    <row r="6" spans="1:23">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-0.13</v>
      </c>
      <c r="L6" s="201"/>
      <c r="M6" s="399">
        <v>-0.13</v>
      </c>
      <c r="N6" s="201"/>
      <c r="O6" s="260">
        <v>-0.13</v>
      </c>
      <c r="P6" s="206">
        <f>_xll.qlSimpleQuoteSetValue(D6,O6/100,Trigger)</f>
        <v>-2.9999999999999992E-4</v>
      </c>
      <c r="Q6" s="178"/>
      <c r="R6" s="17"/>
      <c r="S6" s="217" t="s">
        <v>67</v>
      </c>
      <c r="T6" s="61"/>
      <c r="U6" s="61" t="s">
        <v>159</v>
      </c>
      <c r="V6" s="61"/>
      <c r="W6" s="216" t="s">
        <v>158</v>
      </c>
    </row>
    <row r="7" spans="1:23">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-0.13</v>
      </c>
      <c r="L7" s="201"/>
      <c r="M7" s="399">
        <v>-0.13</v>
      </c>
      <c r="N7" s="201"/>
      <c r="O7" s="260">
        <v>-0.13</v>
      </c>
      <c r="P7" s="206">
        <f>_xll.qlSimpleQuoteSetValue(D7,O7/100,Trigger)</f>
        <v>-2.9999999999999992E-4</v>
      </c>
      <c r="Q7" s="178"/>
      <c r="R7" s="17"/>
      <c r="S7" s="217" t="s">
        <v>156</v>
      </c>
      <c r="T7" s="61"/>
      <c r="U7" s="61" t="s">
        <v>145</v>
      </c>
      <c r="V7" s="61"/>
      <c r="W7" s="216" t="s">
        <v>143</v>
      </c>
    </row>
    <row r="8" spans="1:23">
      <c r="A8" s="56"/>
      <c r="B8" s="83" t="s">
        <v>104</v>
      </c>
      <c r="C8" s="82" t="str">
        <f t="shared" si="0"/>
        <v>EURSWD_Quote</v>
      </c>
      <c r="D8" s="82" t="str">
        <f>_xll.qlSimpleQuote(C8,,RateTickValue,Permanent,Trigger,ObjectOverwrite)</f>
        <v>EURSWD_Quote#0000</v>
      </c>
      <c r="E8" s="81" t="str">
        <f>_xll.ohRangeRetrieveError(D8)</f>
        <v/>
      </c>
      <c r="F8" s="80"/>
      <c r="H8" s="95"/>
      <c r="I8" s="223" t="s">
        <v>23</v>
      </c>
      <c r="J8" s="529" t="str">
        <f t="shared" ref="J8:J22" si="3">Currency&amp;"IBOR"&amp;I8&amp;"="</f>
        <v>EURIBORSW=</v>
      </c>
      <c r="K8" s="222">
        <v>-0.13900000000000001</v>
      </c>
      <c r="L8" s="201"/>
      <c r="M8" s="401">
        <v>-0.13900000000000001</v>
      </c>
      <c r="N8" s="201"/>
      <c r="O8" s="267">
        <v>-0.13900000000000001</v>
      </c>
      <c r="P8" s="218">
        <f>_xll.qlSimpleQuoteSetValue(D8,O8/100,Trigger)</f>
        <v>-2.8000000000000008E-4</v>
      </c>
      <c r="Q8" s="178"/>
      <c r="R8" s="17"/>
      <c r="S8" s="217" t="s">
        <v>155</v>
      </c>
      <c r="T8" s="61"/>
      <c r="U8" s="61" t="s">
        <v>145</v>
      </c>
      <c r="V8" s="61" t="s">
        <v>154</v>
      </c>
      <c r="W8" s="216" t="s">
        <v>143</v>
      </c>
    </row>
    <row r="9" spans="1:23">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3"/>
        <v>EURIBOR2W=</v>
      </c>
      <c r="K9" s="210">
        <v>-0.13500000000000001</v>
      </c>
      <c r="L9" s="201"/>
      <c r="M9" s="399">
        <v>-0.13500000000000001</v>
      </c>
      <c r="N9" s="201"/>
      <c r="O9" s="260">
        <v>-0.13500000000000001</v>
      </c>
      <c r="P9" s="206">
        <f>_xll.qlSimpleQuoteSetValue(D9,O9/100,Trigger)</f>
        <v>-3.8000000000000002E-4</v>
      </c>
      <c r="Q9" s="178"/>
      <c r="R9" s="17"/>
      <c r="S9" s="217" t="s">
        <v>153</v>
      </c>
      <c r="T9" s="61"/>
      <c r="U9" s="61" t="s">
        <v>145</v>
      </c>
      <c r="V9" s="61" t="s">
        <v>153</v>
      </c>
      <c r="W9" s="216" t="s">
        <v>143</v>
      </c>
    </row>
    <row r="10" spans="1:23">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3"/>
        <v>EURIBOR3W=</v>
      </c>
      <c r="K10" s="210">
        <v>0</v>
      </c>
      <c r="L10" s="201"/>
      <c r="M10" s="399">
        <v>0</v>
      </c>
      <c r="N10" s="201"/>
      <c r="O10" s="260">
        <v>0</v>
      </c>
      <c r="P10" s="206">
        <f>_xll.qlSimpleQuoteSetValue(D10,O10/100,Trigger)</f>
        <v>0</v>
      </c>
      <c r="Q10" s="178"/>
      <c r="R10" s="17"/>
      <c r="S10" s="217" t="s">
        <v>152</v>
      </c>
      <c r="T10" s="61"/>
      <c r="U10" s="61" t="s">
        <v>145</v>
      </c>
      <c r="V10" s="61" t="s">
        <v>151</v>
      </c>
      <c r="W10" s="216" t="s">
        <v>143</v>
      </c>
    </row>
    <row r="11" spans="1:23">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3"/>
        <v>EURIBOR1M=</v>
      </c>
      <c r="K11" s="210">
        <v>-9.8000000000000004E-2</v>
      </c>
      <c r="L11" s="201"/>
      <c r="M11" s="399">
        <v>-9.8000000000000004E-2</v>
      </c>
      <c r="N11" s="201"/>
      <c r="O11" s="260">
        <v>-9.8000000000000004E-2</v>
      </c>
      <c r="P11" s="206">
        <f>_xll.qlSimpleQuoteSetValue(D11,O11/100,Trigger)</f>
        <v>-5.0000000000000001E-4</v>
      </c>
      <c r="Q11" s="178"/>
      <c r="R11" s="17"/>
      <c r="S11" s="217" t="s">
        <v>150</v>
      </c>
      <c r="T11" s="61"/>
      <c r="U11" s="61" t="s">
        <v>145</v>
      </c>
      <c r="V11" s="61" t="s">
        <v>149</v>
      </c>
      <c r="W11" s="216" t="s">
        <v>143</v>
      </c>
    </row>
    <row r="12" spans="1:23">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3"/>
        <v>EURIBOR2M=</v>
      </c>
      <c r="K12" s="210">
        <v>-0.06</v>
      </c>
      <c r="L12" s="201"/>
      <c r="M12" s="399">
        <v>-0.06</v>
      </c>
      <c r="N12" s="201"/>
      <c r="O12" s="260">
        <v>-0.06</v>
      </c>
      <c r="P12" s="206">
        <f>_xll.qlSimpleQuoteSetValue(D12,O12/100,Trigger)</f>
        <v>-3.1999999999999997E-4</v>
      </c>
      <c r="Q12" s="178"/>
      <c r="R12" s="17"/>
      <c r="S12" s="217" t="s">
        <v>148</v>
      </c>
      <c r="T12" s="61"/>
      <c r="U12" s="61" t="s">
        <v>145</v>
      </c>
      <c r="V12" s="61" t="s">
        <v>147</v>
      </c>
      <c r="W12" s="216" t="s">
        <v>143</v>
      </c>
    </row>
    <row r="13" spans="1:23">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3"/>
        <v>EURIBOR3M=</v>
      </c>
      <c r="K13" s="210">
        <v>-3.2999999999999995E-2</v>
      </c>
      <c r="L13" s="201"/>
      <c r="M13" s="399">
        <v>-3.2999999999999995E-2</v>
      </c>
      <c r="N13" s="201"/>
      <c r="O13" s="260">
        <v>-3.2999999999999995E-2</v>
      </c>
      <c r="P13" s="206">
        <f>_xll.qlSimpleQuoteSetValue(D13,O13/100,Trigger)</f>
        <v>-2.3999999999999995E-4</v>
      </c>
      <c r="Q13" s="178"/>
      <c r="R13" s="17"/>
      <c r="S13" s="215" t="s">
        <v>146</v>
      </c>
      <c r="T13" s="214"/>
      <c r="U13" s="214" t="s">
        <v>145</v>
      </c>
      <c r="V13" s="214" t="s">
        <v>144</v>
      </c>
      <c r="W13" s="213" t="s">
        <v>143</v>
      </c>
    </row>
    <row r="14" spans="1:23">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3"/>
        <v>EURIBOR4M=</v>
      </c>
      <c r="K14" s="210">
        <v>0</v>
      </c>
      <c r="L14" s="201"/>
      <c r="M14" s="399">
        <v>0</v>
      </c>
      <c r="N14" s="201"/>
      <c r="O14" s="260">
        <v>0</v>
      </c>
      <c r="P14" s="206">
        <f>_xll.qlSimpleQuoteSetValue(D14,O14/100,Trigger)</f>
        <v>0</v>
      </c>
      <c r="Q14" s="178"/>
      <c r="R14" s="17"/>
      <c r="S14" s="17"/>
      <c r="T14" s="17"/>
      <c r="U14" s="17"/>
      <c r="V14" s="17"/>
      <c r="W14" s="17"/>
    </row>
    <row r="15" spans="1:23">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3"/>
        <v>EURIBOR5M=</v>
      </c>
      <c r="K15" s="210">
        <v>0</v>
      </c>
      <c r="L15" s="201"/>
      <c r="M15" s="399">
        <v>0</v>
      </c>
      <c r="N15" s="201"/>
      <c r="O15" s="260">
        <v>0</v>
      </c>
      <c r="P15" s="206">
        <f>_xll.qlSimpleQuoteSetValue(D15,O15/100,Trigger)</f>
        <v>0</v>
      </c>
      <c r="Q15" s="178"/>
      <c r="R15" s="17"/>
      <c r="S15" s="17"/>
      <c r="T15" s="17"/>
      <c r="U15" s="17"/>
      <c r="V15" s="17"/>
      <c r="W15" s="17"/>
    </row>
    <row r="16" spans="1:23">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3"/>
        <v>EURIBOR6M=</v>
      </c>
      <c r="K16" s="210">
        <v>0.04</v>
      </c>
      <c r="L16" s="201"/>
      <c r="M16" s="399">
        <v>0.04</v>
      </c>
      <c r="N16" s="201"/>
      <c r="O16" s="260">
        <v>0.04</v>
      </c>
      <c r="P16" s="206">
        <f>_xll.qlSimpleQuoteSetValue(D16,O16/100,Trigger)</f>
        <v>-1.9999999999999993E-4</v>
      </c>
      <c r="Q16" s="178"/>
      <c r="R16" s="17"/>
      <c r="S16" s="17"/>
      <c r="T16" s="17"/>
      <c r="U16" s="17"/>
      <c r="V16" s="17"/>
      <c r="W16" s="17"/>
    </row>
    <row r="17" spans="1:23">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3"/>
        <v>EURIBOR7M=</v>
      </c>
      <c r="K17" s="210">
        <v>0</v>
      </c>
      <c r="L17" s="201"/>
      <c r="M17" s="399">
        <v>0</v>
      </c>
      <c r="N17" s="201"/>
      <c r="O17" s="260">
        <v>0</v>
      </c>
      <c r="P17" s="206">
        <f>_xll.qlSimpleQuoteSetValue(D17,O17/100,Trigger)</f>
        <v>0</v>
      </c>
      <c r="Q17" s="178"/>
      <c r="R17" s="17"/>
      <c r="S17" s="17"/>
      <c r="T17" s="17"/>
      <c r="U17" s="17"/>
      <c r="V17" s="17"/>
      <c r="W17" s="17"/>
    </row>
    <row r="18" spans="1:23" ht="11.25" customHeight="1">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3"/>
        <v>EURIBOR8M=</v>
      </c>
      <c r="K18" s="210">
        <v>0</v>
      </c>
      <c r="L18" s="201"/>
      <c r="M18" s="399">
        <v>0</v>
      </c>
      <c r="N18" s="201"/>
      <c r="O18" s="260">
        <v>0</v>
      </c>
      <c r="P18" s="206">
        <f>_xll.qlSimpleQuoteSetValue(D18,O18/100,Trigger)</f>
        <v>0</v>
      </c>
      <c r="Q18" s="178"/>
      <c r="R18" s="17"/>
      <c r="S18" s="17"/>
      <c r="T18" s="530" t="str">
        <f>_xll.RData(T19:T21,U18,,ReutersRtMode,,U19)</f>
        <v>Not Signed In</v>
      </c>
      <c r="U18" s="230" t="s">
        <v>143</v>
      </c>
      <c r="V18" s="17"/>
      <c r="W18" s="17"/>
    </row>
    <row r="19" spans="1:23">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3"/>
        <v>EURIBOR9M=</v>
      </c>
      <c r="K19" s="210">
        <v>9.0999999999999998E-2</v>
      </c>
      <c r="L19" s="201"/>
      <c r="M19" s="399">
        <v>9.0999999999999998E-2</v>
      </c>
      <c r="N19" s="201"/>
      <c r="O19" s="260">
        <v>9.0999999999999998E-2</v>
      </c>
      <c r="P19" s="206">
        <f>_xll.qlSimpleQuoteSetValue(D19,O19/100,Trigger)</f>
        <v>-1.7000000000000023E-4</v>
      </c>
      <c r="Q19" s="178"/>
      <c r="R19" s="17"/>
      <c r="S19" s="17"/>
      <c r="T19" s="208" t="str">
        <f>J5</f>
        <v>EUROND=CKCC</v>
      </c>
      <c r="U19" s="222">
        <v>-0.13</v>
      </c>
      <c r="V19" s="17"/>
      <c r="W19" s="17"/>
    </row>
    <row r="20" spans="1:23">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3"/>
        <v>EURIBOR10M=</v>
      </c>
      <c r="K20" s="210">
        <v>0</v>
      </c>
      <c r="L20" s="201"/>
      <c r="M20" s="399">
        <v>0</v>
      </c>
      <c r="N20" s="201"/>
      <c r="O20" s="260">
        <v>0</v>
      </c>
      <c r="P20" s="206">
        <f>_xll.qlSimpleQuoteSetValue(D20,O20/100,Trigger)</f>
        <v>0</v>
      </c>
      <c r="Q20" s="178"/>
      <c r="R20" s="17"/>
      <c r="S20" s="17"/>
      <c r="T20" s="208" t="str">
        <f t="shared" ref="T20:T21" si="4">J6</f>
        <v>EURTND=CKCC</v>
      </c>
      <c r="U20" s="210">
        <v>-0.13</v>
      </c>
      <c r="V20" s="17"/>
      <c r="W20" s="17"/>
    </row>
    <row r="21" spans="1:23">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3"/>
        <v>EURIBOR11M=</v>
      </c>
      <c r="K21" s="210">
        <v>0</v>
      </c>
      <c r="L21" s="201"/>
      <c r="M21" s="399">
        <v>0</v>
      </c>
      <c r="N21" s="201"/>
      <c r="O21" s="260">
        <v>0</v>
      </c>
      <c r="P21" s="206">
        <f>_xll.qlSimpleQuoteSetValue(D21,O21/100,Trigger)</f>
        <v>0</v>
      </c>
      <c r="Q21" s="178"/>
      <c r="R21" s="17"/>
      <c r="S21" s="17"/>
      <c r="T21" s="200" t="str">
        <f t="shared" si="4"/>
        <v>EURSND=CKCC</v>
      </c>
      <c r="U21" s="203">
        <v>-0.13</v>
      </c>
      <c r="V21" s="17"/>
      <c r="W21" s="17"/>
    </row>
    <row r="22" spans="1:23">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3"/>
        <v>EURIBOR1Y=</v>
      </c>
      <c r="K22" s="203">
        <v>0.16099999999999998</v>
      </c>
      <c r="L22" s="201"/>
      <c r="M22" s="400">
        <v>0.16099999999999998</v>
      </c>
      <c r="N22" s="201"/>
      <c r="O22" s="253">
        <v>0.16099999999999998</v>
      </c>
      <c r="P22" s="198">
        <f>_xll.qlSimpleQuoteSetValue(D22,O22/100,Trigger)</f>
        <v>-8.000000000000021E-5</v>
      </c>
      <c r="Q22" s="178"/>
      <c r="R22" s="17"/>
      <c r="S22" s="17"/>
      <c r="V22" s="17"/>
      <c r="W22" s="17"/>
    </row>
    <row r="23" spans="1:23" ht="12" thickBot="1">
      <c r="A23" s="49"/>
      <c r="B23" s="48"/>
      <c r="C23" s="48"/>
      <c r="D23" s="48"/>
      <c r="E23" s="48"/>
      <c r="F23" s="46"/>
      <c r="H23" s="42"/>
      <c r="I23" s="41"/>
      <c r="J23" s="41"/>
      <c r="K23" s="41"/>
      <c r="L23" s="41"/>
      <c r="M23" s="41"/>
      <c r="N23" s="41"/>
      <c r="O23" s="41"/>
      <c r="P23" s="41"/>
      <c r="Q23" s="40"/>
      <c r="R23" s="17"/>
      <c r="S23" s="17"/>
      <c r="T23" s="17"/>
      <c r="U23" s="17"/>
      <c r="V23" s="17"/>
      <c r="W23" s="17"/>
    </row>
    <row r="24" spans="1:23">
      <c r="S24" s="17"/>
    </row>
    <row r="25" spans="1:23">
      <c r="S25" s="17"/>
    </row>
    <row r="26" spans="1:23">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topLeftCell="G4" workbookViewId="0">
      <selection activeCell="R4" sqref="R4"/>
    </sheetView>
  </sheetViews>
  <sheetFormatPr defaultRowHeight="11.25"/>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c r="A3" s="487"/>
      <c r="B3" s="494"/>
      <c r="C3" s="494"/>
      <c r="D3" s="494"/>
      <c r="E3" s="494"/>
      <c r="F3" s="495"/>
      <c r="G3" s="486"/>
      <c r="I3" s="506"/>
      <c r="J3" s="481"/>
      <c r="K3" s="505"/>
      <c r="L3" s="481"/>
      <c r="M3" s="481"/>
      <c r="N3" s="481"/>
      <c r="O3" s="481"/>
      <c r="P3" s="481"/>
      <c r="Q3" s="481"/>
      <c r="R3" s="481"/>
      <c r="S3" s="505"/>
      <c r="T3" s="505"/>
      <c r="U3" s="505"/>
      <c r="V3" s="481"/>
      <c r="W3" s="481">
        <f>_xll.ohTrigger(W5:W25)</f>
        <v>5</v>
      </c>
      <c r="X3" s="505"/>
      <c r="Y3" s="481"/>
      <c r="Z3" s="343"/>
    </row>
    <row r="4" spans="1:26" ht="22.5">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Not Signed In</v>
      </c>
      <c r="N4" s="510" t="s">
        <v>174</v>
      </c>
      <c r="O4" s="510" t="s">
        <v>143</v>
      </c>
      <c r="P4" s="510" t="s">
        <v>158</v>
      </c>
      <c r="Q4" s="510" t="s">
        <v>173</v>
      </c>
      <c r="R4" s="511" t="s">
        <v>172</v>
      </c>
      <c r="S4" s="505"/>
      <c r="T4" s="512" t="s">
        <v>170</v>
      </c>
      <c r="U4" s="505"/>
      <c r="V4" s="507" t="s">
        <v>168</v>
      </c>
      <c r="W4" s="497" t="s">
        <v>167</v>
      </c>
      <c r="X4" s="505"/>
      <c r="Y4" s="497" t="s">
        <v>171</v>
      </c>
      <c r="Z4" s="343"/>
    </row>
    <row r="5" spans="1:26">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-5.9000000000000011E-2</v>
      </c>
      <c r="O5" s="522">
        <v>-8.9999999999999993E-3</v>
      </c>
      <c r="P5" s="521">
        <v>0</v>
      </c>
      <c r="Q5" s="521">
        <v>0</v>
      </c>
      <c r="R5" s="513">
        <f t="shared" ref="R5:R58" si="2">IF(ISERROR(AVERAGE(N5,O5)),#NUM!,AVERAGE(N5,O5))</f>
        <v>-3.4000000000000002E-2</v>
      </c>
      <c r="S5" s="505"/>
      <c r="T5" s="513">
        <v>-3.4000000000000002E-2</v>
      </c>
      <c r="U5" s="505"/>
      <c r="V5" s="514">
        <f t="array" ref="V5:V58">QuoteLive</f>
        <v>-3.4000000000000002E-2</v>
      </c>
      <c r="W5" s="498">
        <f>_xll.qlSimpleQuoteSetValue(E5,V5/100,Trigger)</f>
        <v>0</v>
      </c>
      <c r="X5" s="505"/>
      <c r="Y5" s="498">
        <f t="shared" ref="Y5:Y58" si="3">(O5-R5)/50</f>
        <v>5.0000000000000001E-4</v>
      </c>
      <c r="Z5" s="343"/>
    </row>
    <row r="6" spans="1:26">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-0.06</v>
      </c>
      <c r="O6" s="525">
        <v>-0.01</v>
      </c>
      <c r="P6" s="524">
        <v>0</v>
      </c>
      <c r="Q6" s="524">
        <v>0</v>
      </c>
      <c r="R6" s="515">
        <f t="shared" si="2"/>
        <v>-3.4999999999999996E-2</v>
      </c>
      <c r="S6" s="505"/>
      <c r="T6" s="515">
        <v>-3.4999999999999996E-2</v>
      </c>
      <c r="U6" s="505"/>
      <c r="V6" s="514">
        <v>-3.4999999999999996E-2</v>
      </c>
      <c r="W6" s="498">
        <f>_xll.qlSimpleQuoteSetValue(E6,V6/100,Trigger)</f>
        <v>0</v>
      </c>
      <c r="X6" s="505"/>
      <c r="Y6" s="498">
        <f t="shared" si="3"/>
        <v>4.999999999999999E-4</v>
      </c>
      <c r="Z6" s="343"/>
    </row>
    <row r="7" spans="1:26">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-5.9000000000000011E-2</v>
      </c>
      <c r="O7" s="525">
        <v>-8.9999999999999993E-3</v>
      </c>
      <c r="P7" s="524">
        <v>0</v>
      </c>
      <c r="Q7" s="524">
        <v>0</v>
      </c>
      <c r="R7" s="515">
        <f t="shared" si="2"/>
        <v>-3.4000000000000002E-2</v>
      </c>
      <c r="S7" s="505"/>
      <c r="T7" s="515">
        <v>-3.4000000000000002E-2</v>
      </c>
      <c r="U7" s="505"/>
      <c r="V7" s="514">
        <v>-3.4000000000000002E-2</v>
      </c>
      <c r="W7" s="498">
        <f>_xll.qlSimpleQuoteSetValue(E7,V7/100,Trigger)</f>
        <v>0</v>
      </c>
      <c r="X7" s="505"/>
      <c r="Y7" s="498">
        <f t="shared" si="3"/>
        <v>5.0000000000000001E-4</v>
      </c>
      <c r="Z7" s="343"/>
    </row>
    <row r="8" spans="1:26">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-5.9000000000000011E-2</v>
      </c>
      <c r="O8" s="525">
        <v>-8.9999999999999993E-3</v>
      </c>
      <c r="P8" s="524">
        <v>0</v>
      </c>
      <c r="Q8" s="524">
        <v>0</v>
      </c>
      <c r="R8" s="515">
        <f t="shared" si="2"/>
        <v>-3.4000000000000002E-2</v>
      </c>
      <c r="S8" s="505"/>
      <c r="T8" s="515">
        <v>-3.4000000000000002E-2</v>
      </c>
      <c r="U8" s="505"/>
      <c r="V8" s="514">
        <v>-3.4000000000000002E-2</v>
      </c>
      <c r="W8" s="498">
        <f>_xll.qlSimpleQuoteSetValue(E8,V8/100,Trigger)</f>
        <v>0</v>
      </c>
      <c r="X8" s="505"/>
      <c r="Y8" s="498">
        <f t="shared" si="3"/>
        <v>5.0000000000000001E-4</v>
      </c>
      <c r="Z8" s="343"/>
    </row>
    <row r="9" spans="1:26">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-5.7000000000000009E-2</v>
      </c>
      <c r="O9" s="525">
        <v>-6.9999999999999993E-3</v>
      </c>
      <c r="P9" s="524">
        <v>0</v>
      </c>
      <c r="Q9" s="524">
        <v>0</v>
      </c>
      <c r="R9" s="515">
        <f t="shared" si="2"/>
        <v>-3.2000000000000001E-2</v>
      </c>
      <c r="S9" s="505"/>
      <c r="T9" s="515">
        <v>-3.2000000000000001E-2</v>
      </c>
      <c r="U9" s="505"/>
      <c r="V9" s="514">
        <v>-3.2000000000000001E-2</v>
      </c>
      <c r="W9" s="498">
        <f>_xll.qlSimpleQuoteSetValue(E9,V9/100,Trigger)</f>
        <v>0</v>
      </c>
      <c r="X9" s="505"/>
      <c r="Y9" s="498">
        <f t="shared" si="3"/>
        <v>5.0000000000000001E-4</v>
      </c>
      <c r="Z9" s="343"/>
    </row>
    <row r="10" spans="1:26">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-5.5000000000000007E-2</v>
      </c>
      <c r="O10" s="525">
        <v>-5.0000000000000001E-3</v>
      </c>
      <c r="P10" s="524">
        <v>0</v>
      </c>
      <c r="Q10" s="524">
        <v>0</v>
      </c>
      <c r="R10" s="515">
        <f t="shared" si="2"/>
        <v>-3.0000000000000002E-2</v>
      </c>
      <c r="S10" s="505"/>
      <c r="T10" s="515">
        <v>-3.0000000000000002E-2</v>
      </c>
      <c r="U10" s="505"/>
      <c r="V10" s="514">
        <v>-3.0000000000000002E-2</v>
      </c>
      <c r="W10" s="498">
        <f>_xll.qlSimpleQuoteSetValue(E10,V10/100,Trigger)</f>
        <v>0</v>
      </c>
      <c r="X10" s="505"/>
      <c r="Y10" s="498">
        <f t="shared" si="3"/>
        <v>5.0000000000000001E-4</v>
      </c>
      <c r="Z10" s="343"/>
    </row>
    <row r="11" spans="1:26">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-5.3000000000000005E-2</v>
      </c>
      <c r="O11" s="525">
        <v>-3.0000000000000001E-3</v>
      </c>
      <c r="P11" s="524">
        <v>0</v>
      </c>
      <c r="Q11" s="524">
        <v>0</v>
      </c>
      <c r="R11" s="515">
        <f t="shared" si="2"/>
        <v>-2.8000000000000004E-2</v>
      </c>
      <c r="S11" s="505"/>
      <c r="T11" s="515">
        <v>-2.8000000000000004E-2</v>
      </c>
      <c r="U11" s="505"/>
      <c r="V11" s="514">
        <v>-2.8000000000000004E-2</v>
      </c>
      <c r="W11" s="498">
        <f>_xll.qlSimpleQuoteSetValue(E11,V11/100,Trigger)</f>
        <v>0</v>
      </c>
      <c r="X11" s="505"/>
      <c r="Y11" s="498">
        <f t="shared" si="3"/>
        <v>5.0000000000000012E-4</v>
      </c>
      <c r="Z11" s="343"/>
    </row>
    <row r="12" spans="1:26">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-5.1000000000000004E-2</v>
      </c>
      <c r="O12" s="525">
        <v>-1E-3</v>
      </c>
      <c r="P12" s="524">
        <v>0</v>
      </c>
      <c r="Q12" s="524">
        <v>0</v>
      </c>
      <c r="R12" s="515">
        <f t="shared" si="2"/>
        <v>-2.6000000000000002E-2</v>
      </c>
      <c r="S12" s="505"/>
      <c r="T12" s="515">
        <v>-2.6000000000000002E-2</v>
      </c>
      <c r="U12" s="505"/>
      <c r="V12" s="514">
        <v>-2.6000000000000002E-2</v>
      </c>
      <c r="W12" s="498">
        <f>_xll.qlSimpleQuoteSetValue(E12,V12/100,Trigger)</f>
        <v>0</v>
      </c>
      <c r="X12" s="505"/>
      <c r="Y12" s="498">
        <f t="shared" si="3"/>
        <v>5.0000000000000001E-4</v>
      </c>
      <c r="Z12" s="343"/>
    </row>
    <row r="13" spans="1:26">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-4.8000000000000001E-2</v>
      </c>
      <c r="O13" s="525">
        <v>2E-3</v>
      </c>
      <c r="P13" s="524">
        <v>0</v>
      </c>
      <c r="Q13" s="524">
        <v>0</v>
      </c>
      <c r="R13" s="515">
        <f t="shared" si="2"/>
        <v>-2.3E-2</v>
      </c>
      <c r="S13" s="505"/>
      <c r="T13" s="515">
        <v>-2.3E-2</v>
      </c>
      <c r="U13" s="505"/>
      <c r="V13" s="514">
        <v>-2.3E-2</v>
      </c>
      <c r="W13" s="498">
        <f>_xll.qlSimpleQuoteSetValue(E13,V13/100,Trigger)</f>
        <v>0</v>
      </c>
      <c r="X13" s="505"/>
      <c r="Y13" s="498">
        <f t="shared" si="3"/>
        <v>5.0000000000000001E-4</v>
      </c>
      <c r="Z13" s="343"/>
    </row>
    <row r="14" spans="1:26">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-4.4000000000000004E-2</v>
      </c>
      <c r="O14" s="525">
        <v>6.0000000000000001E-3</v>
      </c>
      <c r="P14" s="524">
        <v>0</v>
      </c>
      <c r="Q14" s="524">
        <v>0</v>
      </c>
      <c r="R14" s="515">
        <f t="shared" si="2"/>
        <v>-1.9000000000000003E-2</v>
      </c>
      <c r="S14" s="505"/>
      <c r="T14" s="515">
        <v>-1.9000000000000003E-2</v>
      </c>
      <c r="U14" s="505"/>
      <c r="V14" s="514">
        <v>-1.9000000000000003E-2</v>
      </c>
      <c r="W14" s="498">
        <f>_xll.qlSimpleQuoteSetValue(E14,V14/100,Trigger)</f>
        <v>0</v>
      </c>
      <c r="X14" s="505"/>
      <c r="Y14" s="498">
        <f t="shared" si="3"/>
        <v>5.0000000000000001E-4</v>
      </c>
      <c r="Z14" s="343"/>
    </row>
    <row r="15" spans="1:26">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-3.7999999999999999E-2</v>
      </c>
      <c r="O15" s="525">
        <v>1.2E-2</v>
      </c>
      <c r="P15" s="524">
        <v>0</v>
      </c>
      <c r="Q15" s="524">
        <v>0</v>
      </c>
      <c r="R15" s="515">
        <f t="shared" si="2"/>
        <v>-1.2999999999999999E-2</v>
      </c>
      <c r="S15" s="505"/>
      <c r="T15" s="515">
        <v>-1.2999999999999999E-2</v>
      </c>
      <c r="U15" s="505"/>
      <c r="V15" s="514">
        <v>-1.2999999999999999E-2</v>
      </c>
      <c r="W15" s="498">
        <f>_xll.qlSimpleQuoteSetValue(E15,V15/100,Trigger)</f>
        <v>0</v>
      </c>
      <c r="X15" s="505"/>
      <c r="Y15" s="498">
        <f t="shared" si="3"/>
        <v>5.0000000000000001E-4</v>
      </c>
      <c r="Z15" s="343"/>
    </row>
    <row r="16" spans="1:26">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-3.2999999999999995E-2</v>
      </c>
      <c r="O16" s="525">
        <v>1.6999999999999998E-2</v>
      </c>
      <c r="P16" s="524">
        <v>0</v>
      </c>
      <c r="Q16" s="524">
        <v>0</v>
      </c>
      <c r="R16" s="515">
        <f t="shared" si="2"/>
        <v>-7.9999999999999984E-3</v>
      </c>
      <c r="S16" s="505"/>
      <c r="T16" s="515">
        <v>-7.9999999999999984E-3</v>
      </c>
      <c r="U16" s="505"/>
      <c r="V16" s="514">
        <v>-7.9999999999999984E-3</v>
      </c>
      <c r="W16" s="498">
        <f>_xll.qlSimpleQuoteSetValue(E16,V16/100,Trigger)</f>
        <v>0</v>
      </c>
      <c r="X16" s="505"/>
      <c r="Y16" s="498">
        <f t="shared" si="3"/>
        <v>4.999999999999999E-4</v>
      </c>
      <c r="Z16" s="343"/>
    </row>
    <row r="17" spans="1:26">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1.3999999999999999E-2</v>
      </c>
      <c r="O17" s="522">
        <v>6.4000000000000001E-2</v>
      </c>
      <c r="P17" s="521">
        <v>0</v>
      </c>
      <c r="Q17" s="521">
        <v>0</v>
      </c>
      <c r="R17" s="513">
        <f t="shared" si="2"/>
        <v>3.9E-2</v>
      </c>
      <c r="S17" s="505"/>
      <c r="T17" s="513">
        <v>3.9E-2</v>
      </c>
      <c r="U17" s="505"/>
      <c r="V17" s="516">
        <v>3.9E-2</v>
      </c>
      <c r="W17" s="499">
        <f>_xll.qlSimpleQuoteSetValue(E17,V17/100,Trigger)</f>
        <v>0</v>
      </c>
      <c r="X17" s="505"/>
      <c r="Y17" s="499">
        <f t="shared" si="3"/>
        <v>5.0000000000000001E-4</v>
      </c>
      <c r="Z17" s="343"/>
    </row>
    <row r="18" spans="1:26">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1.4999999999999999E-2</v>
      </c>
      <c r="O18" s="525">
        <v>6.5000000000000002E-2</v>
      </c>
      <c r="P18" s="524">
        <v>0</v>
      </c>
      <c r="Q18" s="524">
        <v>0</v>
      </c>
      <c r="R18" s="515">
        <f t="shared" si="2"/>
        <v>0.04</v>
      </c>
      <c r="S18" s="505"/>
      <c r="T18" s="515">
        <v>0.04</v>
      </c>
      <c r="U18" s="505"/>
      <c r="V18" s="514">
        <v>0.04</v>
      </c>
      <c r="W18" s="498">
        <f>_xll.qlSimpleQuoteSetValue(E18,V18/100,Trigger)</f>
        <v>0</v>
      </c>
      <c r="X18" s="505"/>
      <c r="Y18" s="498">
        <f t="shared" si="3"/>
        <v>5.0000000000000001E-4</v>
      </c>
      <c r="Z18" s="343"/>
    </row>
    <row r="19" spans="1:26">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1.6999999999999998E-2</v>
      </c>
      <c r="O19" s="525">
        <v>6.7000000000000004E-2</v>
      </c>
      <c r="P19" s="524">
        <v>0</v>
      </c>
      <c r="Q19" s="524">
        <v>0</v>
      </c>
      <c r="R19" s="515">
        <f t="shared" si="2"/>
        <v>4.2000000000000003E-2</v>
      </c>
      <c r="S19" s="505"/>
      <c r="T19" s="515">
        <v>4.2000000000000003E-2</v>
      </c>
      <c r="U19" s="505"/>
      <c r="V19" s="514">
        <v>4.2000000000000003E-2</v>
      </c>
      <c r="W19" s="498">
        <f>_xll.qlSimpleQuoteSetValue(E19,V19/100,Trigger)</f>
        <v>0</v>
      </c>
      <c r="X19" s="505"/>
      <c r="Y19" s="498">
        <f t="shared" si="3"/>
        <v>5.0000000000000001E-4</v>
      </c>
      <c r="Z19" s="343"/>
    </row>
    <row r="20" spans="1:26">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0.02</v>
      </c>
      <c r="O20" s="525">
        <v>6.9999999999999993E-2</v>
      </c>
      <c r="P20" s="524">
        <v>0</v>
      </c>
      <c r="Q20" s="524">
        <v>0</v>
      </c>
      <c r="R20" s="515">
        <f t="shared" si="2"/>
        <v>4.4999999999999998E-2</v>
      </c>
      <c r="S20" s="505"/>
      <c r="T20" s="515">
        <v>4.4999999999999998E-2</v>
      </c>
      <c r="U20" s="505"/>
      <c r="V20" s="514">
        <v>4.4999999999999998E-2</v>
      </c>
      <c r="W20" s="498">
        <f>_xll.qlSimpleQuoteSetValue(E20,V20/100,Trigger)</f>
        <v>0</v>
      </c>
      <c r="X20" s="505"/>
      <c r="Y20" s="498">
        <f t="shared" si="3"/>
        <v>4.999999999999999E-4</v>
      </c>
      <c r="Z20" s="343"/>
    </row>
    <row r="21" spans="1:26">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2.3E-2</v>
      </c>
      <c r="O21" s="525">
        <v>7.2999999999999995E-2</v>
      </c>
      <c r="P21" s="524">
        <v>0</v>
      </c>
      <c r="Q21" s="524">
        <v>0</v>
      </c>
      <c r="R21" s="515">
        <f t="shared" si="2"/>
        <v>4.8000000000000001E-2</v>
      </c>
      <c r="S21" s="505"/>
      <c r="T21" s="515">
        <v>4.8000000000000001E-2</v>
      </c>
      <c r="U21" s="505"/>
      <c r="V21" s="514">
        <v>4.8000000000000001E-2</v>
      </c>
      <c r="W21" s="498">
        <f>_xll.qlSimpleQuoteSetValue(E21,V21/100,Trigger)</f>
        <v>0</v>
      </c>
      <c r="X21" s="505"/>
      <c r="Y21" s="498">
        <f t="shared" si="3"/>
        <v>4.999999999999999E-4</v>
      </c>
      <c r="Z21" s="343"/>
    </row>
    <row r="22" spans="1:26">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2.6000000000000002E-2</v>
      </c>
      <c r="O22" s="525">
        <v>7.5999999999999998E-2</v>
      </c>
      <c r="P22" s="524">
        <v>0</v>
      </c>
      <c r="Q22" s="524">
        <v>0</v>
      </c>
      <c r="R22" s="515">
        <f t="shared" si="2"/>
        <v>5.1000000000000004E-2</v>
      </c>
      <c r="S22" s="505"/>
      <c r="T22" s="515">
        <v>5.1000000000000004E-2</v>
      </c>
      <c r="U22" s="505"/>
      <c r="V22" s="514">
        <v>5.1000000000000004E-2</v>
      </c>
      <c r="W22" s="498">
        <f>_xll.qlSimpleQuoteSetValue(E22,V22/100,Trigger)</f>
        <v>0</v>
      </c>
      <c r="X22" s="505"/>
      <c r="Y22" s="498">
        <f t="shared" si="3"/>
        <v>4.999999999999999E-4</v>
      </c>
      <c r="Z22" s="343"/>
    </row>
    <row r="23" spans="1:26">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0.03</v>
      </c>
      <c r="O23" s="525">
        <v>0.08</v>
      </c>
      <c r="P23" s="524">
        <v>0</v>
      </c>
      <c r="Q23" s="524">
        <v>0</v>
      </c>
      <c r="R23" s="515">
        <f t="shared" si="2"/>
        <v>5.5E-2</v>
      </c>
      <c r="S23" s="505"/>
      <c r="T23" s="515">
        <v>5.5E-2</v>
      </c>
      <c r="U23" s="505"/>
      <c r="V23" s="514">
        <v>5.5E-2</v>
      </c>
      <c r="W23" s="498">
        <f>_xll.qlSimpleQuoteSetValue(E23,V23/100,Trigger)</f>
        <v>0</v>
      </c>
      <c r="X23" s="505"/>
      <c r="Y23" s="498">
        <f t="shared" si="3"/>
        <v>5.0000000000000001E-4</v>
      </c>
      <c r="Z23" s="343"/>
    </row>
    <row r="24" spans="1:26">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3.5999999999999997E-2</v>
      </c>
      <c r="O24" s="525">
        <v>8.5999999999999993E-2</v>
      </c>
      <c r="P24" s="524">
        <v>0</v>
      </c>
      <c r="Q24" s="524">
        <v>0</v>
      </c>
      <c r="R24" s="515">
        <f t="shared" si="2"/>
        <v>6.0999999999999999E-2</v>
      </c>
      <c r="S24" s="505"/>
      <c r="T24" s="515">
        <v>6.0999999999999999E-2</v>
      </c>
      <c r="U24" s="505"/>
      <c r="V24" s="514">
        <v>6.0999999999999999E-2</v>
      </c>
      <c r="W24" s="498">
        <f>_xll.qlSimpleQuoteSetValue(E24,V24/100,Trigger)</f>
        <v>0</v>
      </c>
      <c r="X24" s="505"/>
      <c r="Y24" s="498">
        <f t="shared" si="3"/>
        <v>4.999999999999999E-4</v>
      </c>
      <c r="Z24" s="343"/>
    </row>
    <row r="25" spans="1:26">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4.2000000000000003E-2</v>
      </c>
      <c r="O25" s="525">
        <v>9.1999999999999998E-2</v>
      </c>
      <c r="P25" s="524">
        <v>0</v>
      </c>
      <c r="Q25" s="524">
        <v>0</v>
      </c>
      <c r="R25" s="515">
        <f t="shared" si="2"/>
        <v>6.7000000000000004E-2</v>
      </c>
      <c r="S25" s="505"/>
      <c r="T25" s="515">
        <v>6.7000000000000004E-2</v>
      </c>
      <c r="U25" s="505"/>
      <c r="V25" s="514">
        <v>6.7000000000000004E-2</v>
      </c>
      <c r="W25" s="498">
        <f>_xll.qlSimpleQuoteSetValue(E25,V25/100,Trigger)</f>
        <v>0</v>
      </c>
      <c r="X25" s="505"/>
      <c r="Y25" s="498">
        <f t="shared" si="3"/>
        <v>4.999999999999999E-4</v>
      </c>
      <c r="Z25" s="343"/>
    </row>
    <row r="26" spans="1:26">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0.05</v>
      </c>
      <c r="O26" s="525">
        <v>0.1</v>
      </c>
      <c r="P26" s="524">
        <v>0</v>
      </c>
      <c r="Q26" s="524">
        <v>0</v>
      </c>
      <c r="R26" s="515">
        <f t="shared" si="2"/>
        <v>7.5000000000000011E-2</v>
      </c>
      <c r="S26" s="505"/>
      <c r="T26" s="515">
        <v>7.5000000000000011E-2</v>
      </c>
      <c r="U26" s="505"/>
      <c r="V26" s="514">
        <v>7.5000000000000011E-2</v>
      </c>
      <c r="W26" s="498">
        <f>_xll.qlSimpleQuoteSetValue(E26,V26/100,Trigger)</f>
        <v>0</v>
      </c>
      <c r="X26" s="505"/>
      <c r="Y26" s="498">
        <f t="shared" si="3"/>
        <v>4.999999999999999E-4</v>
      </c>
      <c r="Z26" s="343"/>
    </row>
    <row r="27" spans="1:26">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5.9000000000000011E-2</v>
      </c>
      <c r="O27" s="525">
        <v>0.10900000000000001</v>
      </c>
      <c r="P27" s="524">
        <v>0</v>
      </c>
      <c r="Q27" s="524">
        <v>0</v>
      </c>
      <c r="R27" s="515">
        <f t="shared" si="2"/>
        <v>8.4000000000000019E-2</v>
      </c>
      <c r="S27" s="505"/>
      <c r="T27" s="515">
        <v>8.4000000000000019E-2</v>
      </c>
      <c r="U27" s="505"/>
      <c r="V27" s="514">
        <v>8.4000000000000019E-2</v>
      </c>
      <c r="W27" s="498">
        <f>_xll.qlSimpleQuoteSetValue(E27,V27/100,Trigger)</f>
        <v>0</v>
      </c>
      <c r="X27" s="505"/>
      <c r="Y27" s="498">
        <f t="shared" si="3"/>
        <v>4.999999999999999E-4</v>
      </c>
      <c r="Z27" s="343"/>
    </row>
    <row r="28" spans="1:26">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6.7999999999999991E-2</v>
      </c>
      <c r="O28" s="525">
        <v>0.11799999999999999</v>
      </c>
      <c r="P28" s="524">
        <v>0</v>
      </c>
      <c r="Q28" s="524">
        <v>0</v>
      </c>
      <c r="R28" s="515">
        <f t="shared" si="2"/>
        <v>9.2999999999999999E-2</v>
      </c>
      <c r="S28" s="505"/>
      <c r="T28" s="515">
        <v>9.2999999999999999E-2</v>
      </c>
      <c r="U28" s="505"/>
      <c r="V28" s="514">
        <v>9.2999999999999999E-2</v>
      </c>
      <c r="W28" s="498">
        <f>_xll.qlSimpleQuoteSetValue(E28,V28/100,Trigger)</f>
        <v>0</v>
      </c>
      <c r="X28" s="505"/>
      <c r="Y28" s="498">
        <f t="shared" si="3"/>
        <v>4.999999999999999E-4</v>
      </c>
      <c r="Z28" s="343"/>
    </row>
    <row r="29" spans="1:26">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0.08</v>
      </c>
      <c r="O29" s="525">
        <v>0.13</v>
      </c>
      <c r="P29" s="524">
        <v>0</v>
      </c>
      <c r="Q29" s="524">
        <v>0</v>
      </c>
      <c r="R29" s="515">
        <f t="shared" si="2"/>
        <v>0.10500000000000001</v>
      </c>
      <c r="S29" s="505"/>
      <c r="T29" s="515">
        <v>0.10500000000000001</v>
      </c>
      <c r="U29" s="505"/>
      <c r="V29" s="514">
        <v>0.10500000000000001</v>
      </c>
      <c r="W29" s="498">
        <f>_xll.qlSimpleQuoteSetValue(E29,V29/100,Trigger)</f>
        <v>0</v>
      </c>
      <c r="X29" s="505"/>
      <c r="Y29" s="498">
        <f t="shared" si="3"/>
        <v>4.999999999999999E-4</v>
      </c>
      <c r="Z29" s="343"/>
    </row>
    <row r="30" spans="1:26">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9.1999999999999998E-2</v>
      </c>
      <c r="O30" s="525">
        <v>0.14199999999999999</v>
      </c>
      <c r="P30" s="524">
        <v>0</v>
      </c>
      <c r="Q30" s="524">
        <v>0</v>
      </c>
      <c r="R30" s="515">
        <f t="shared" si="2"/>
        <v>0.11699999999999999</v>
      </c>
      <c r="S30" s="505"/>
      <c r="T30" s="515">
        <v>0.11699999999999999</v>
      </c>
      <c r="U30" s="505"/>
      <c r="V30" s="514">
        <v>0.11699999999999999</v>
      </c>
      <c r="W30" s="498">
        <f>_xll.qlSimpleQuoteSetValue(E30,V30/100,Trigger)</f>
        <v>0</v>
      </c>
      <c r="X30" s="505"/>
      <c r="Y30" s="498">
        <f t="shared" si="3"/>
        <v>4.999999999999999E-4</v>
      </c>
      <c r="Z30" s="343"/>
    </row>
    <row r="31" spans="1:26">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0.10500000000000001</v>
      </c>
      <c r="O31" s="525">
        <v>0.155</v>
      </c>
      <c r="P31" s="524">
        <v>0</v>
      </c>
      <c r="Q31" s="524">
        <v>0</v>
      </c>
      <c r="R31" s="515">
        <f t="shared" si="2"/>
        <v>0.13</v>
      </c>
      <c r="S31" s="505"/>
      <c r="T31" s="515">
        <v>0.13</v>
      </c>
      <c r="U31" s="505"/>
      <c r="V31" s="514">
        <v>0.13</v>
      </c>
      <c r="W31" s="498">
        <f>_xll.qlSimpleQuoteSetValue(E31,V31/100,Trigger)</f>
        <v>9.9999999999998094E-6</v>
      </c>
      <c r="X31" s="505"/>
      <c r="Y31" s="498">
        <f t="shared" si="3"/>
        <v>4.999999999999999E-4</v>
      </c>
      <c r="Z31" s="343"/>
    </row>
    <row r="32" spans="1:26">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0.11799999999999999</v>
      </c>
      <c r="O32" s="525">
        <v>0.16799999999999998</v>
      </c>
      <c r="P32" s="524">
        <v>0</v>
      </c>
      <c r="Q32" s="524">
        <v>0</v>
      </c>
      <c r="R32" s="515">
        <f t="shared" si="2"/>
        <v>0.14299999999999999</v>
      </c>
      <c r="S32" s="505"/>
      <c r="T32" s="515">
        <v>0.14299999999999999</v>
      </c>
      <c r="U32" s="505"/>
      <c r="V32" s="514">
        <v>0.14299999999999999</v>
      </c>
      <c r="W32" s="498">
        <f>_xll.qlSimpleQuoteSetValue(E32,V32/100,Trigger)</f>
        <v>0</v>
      </c>
      <c r="X32" s="505"/>
      <c r="Y32" s="498">
        <f t="shared" si="3"/>
        <v>4.999999999999999E-4</v>
      </c>
      <c r="Z32" s="343"/>
    </row>
    <row r="33" spans="1:26">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0.13200000000000001</v>
      </c>
      <c r="O33" s="525">
        <v>0.182</v>
      </c>
      <c r="P33" s="524">
        <v>0</v>
      </c>
      <c r="Q33" s="524">
        <v>0</v>
      </c>
      <c r="R33" s="515">
        <f t="shared" si="2"/>
        <v>0.157</v>
      </c>
      <c r="S33" s="505"/>
      <c r="T33" s="515">
        <v>0.157</v>
      </c>
      <c r="U33" s="505"/>
      <c r="V33" s="514">
        <v>0.157</v>
      </c>
      <c r="W33" s="498">
        <f>_xll.qlSimpleQuoteSetValue(E33,V33/100,Trigger)</f>
        <v>0</v>
      </c>
      <c r="X33" s="505"/>
      <c r="Y33" s="498">
        <f t="shared" si="3"/>
        <v>4.999999999999999E-4</v>
      </c>
      <c r="Z33" s="343"/>
    </row>
    <row r="34" spans="1:26">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0.14599999999999999</v>
      </c>
      <c r="O34" s="528">
        <v>0.19600000000000001</v>
      </c>
      <c r="P34" s="527">
        <v>0</v>
      </c>
      <c r="Q34" s="527">
        <v>0</v>
      </c>
      <c r="R34" s="517">
        <f t="shared" si="2"/>
        <v>0.17099999999999999</v>
      </c>
      <c r="S34" s="505"/>
      <c r="T34" s="517">
        <v>0.17099999999999999</v>
      </c>
      <c r="U34" s="505"/>
      <c r="V34" s="514">
        <v>0.17099999999999999</v>
      </c>
      <c r="W34" s="498">
        <f>_xll.qlSimpleQuoteSetValue(E34,V34/100,Trigger)</f>
        <v>1.0000000000000026E-5</v>
      </c>
      <c r="X34" s="505"/>
      <c r="Y34" s="498">
        <f t="shared" si="3"/>
        <v>5.0000000000000044E-4</v>
      </c>
      <c r="Z34" s="343"/>
    </row>
    <row r="35" spans="1:26">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0.13200000000000001</v>
      </c>
      <c r="O35" s="522">
        <v>0.182</v>
      </c>
      <c r="P35" s="521">
        <v>0</v>
      </c>
      <c r="Q35" s="521">
        <v>0</v>
      </c>
      <c r="R35" s="513">
        <f t="shared" si="2"/>
        <v>0.157</v>
      </c>
      <c r="S35" s="505"/>
      <c r="T35" s="513">
        <v>0.157</v>
      </c>
      <c r="U35" s="505"/>
      <c r="V35" s="513">
        <v>0.157</v>
      </c>
      <c r="W35" s="499">
        <f>_xll.qlSimpleQuoteSetValue(E35,V35/100,Trigger)</f>
        <v>0</v>
      </c>
      <c r="X35" s="505"/>
      <c r="Y35" s="499">
        <f t="shared" si="3"/>
        <v>4.999999999999999E-4</v>
      </c>
      <c r="Z35" s="343"/>
    </row>
    <row r="36" spans="1:26">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0.13799999999999998</v>
      </c>
      <c r="O36" s="525">
        <v>0.188</v>
      </c>
      <c r="P36" s="524">
        <v>0</v>
      </c>
      <c r="Q36" s="524">
        <v>0</v>
      </c>
      <c r="R36" s="515">
        <f t="shared" si="2"/>
        <v>0.16299999999999998</v>
      </c>
      <c r="S36" s="505"/>
      <c r="T36" s="515">
        <v>0.16299999999999998</v>
      </c>
      <c r="U36" s="505"/>
      <c r="V36" s="515">
        <v>0.16299999999999998</v>
      </c>
      <c r="W36" s="498">
        <f>_xll.qlSimpleQuoteSetValue(E36,V36/100,Trigger)</f>
        <v>0</v>
      </c>
      <c r="X36" s="505"/>
      <c r="Y36" s="498">
        <f t="shared" si="3"/>
        <v>5.0000000000000044E-4</v>
      </c>
      <c r="Z36" s="343"/>
    </row>
    <row r="37" spans="1:26">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0.14299999999999999</v>
      </c>
      <c r="O37" s="525">
        <v>0.193</v>
      </c>
      <c r="P37" s="524">
        <v>0</v>
      </c>
      <c r="Q37" s="524">
        <v>0</v>
      </c>
      <c r="R37" s="515">
        <f t="shared" si="2"/>
        <v>0.16799999999999998</v>
      </c>
      <c r="S37" s="505"/>
      <c r="T37" s="515">
        <v>0.16799999999999998</v>
      </c>
      <c r="U37" s="505"/>
      <c r="V37" s="515">
        <v>0.16799999999999998</v>
      </c>
      <c r="W37" s="498">
        <f>_xll.qlSimpleQuoteSetValue(E37,V37/100,Trigger)</f>
        <v>0</v>
      </c>
      <c r="X37" s="505"/>
      <c r="Y37" s="498">
        <f t="shared" si="3"/>
        <v>5.0000000000000044E-4</v>
      </c>
      <c r="Z37" s="343"/>
    </row>
    <row r="38" spans="1:26">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0.151</v>
      </c>
      <c r="O38" s="525">
        <v>0.20099999999999998</v>
      </c>
      <c r="P38" s="524">
        <v>0</v>
      </c>
      <c r="Q38" s="524">
        <v>0</v>
      </c>
      <c r="R38" s="515">
        <f t="shared" si="2"/>
        <v>0.17599999999999999</v>
      </c>
      <c r="S38" s="505"/>
      <c r="T38" s="515">
        <v>0.17599999999999999</v>
      </c>
      <c r="U38" s="505"/>
      <c r="V38" s="515">
        <v>0.17599999999999999</v>
      </c>
      <c r="W38" s="498">
        <f>_xll.qlSimpleQuoteSetValue(E38,V38/100,Trigger)</f>
        <v>0</v>
      </c>
      <c r="X38" s="505"/>
      <c r="Y38" s="498">
        <f t="shared" si="3"/>
        <v>4.999999999999999E-4</v>
      </c>
      <c r="Z38" s="343"/>
    </row>
    <row r="39" spans="1:26">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0.159</v>
      </c>
      <c r="O39" s="525">
        <v>0.20899999999999999</v>
      </c>
      <c r="P39" s="524">
        <v>0</v>
      </c>
      <c r="Q39" s="524">
        <v>0</v>
      </c>
      <c r="R39" s="515">
        <f t="shared" si="2"/>
        <v>0.184</v>
      </c>
      <c r="S39" s="505"/>
      <c r="T39" s="515">
        <v>0.184</v>
      </c>
      <c r="U39" s="505"/>
      <c r="V39" s="515">
        <v>0.184</v>
      </c>
      <c r="W39" s="498">
        <f>_xll.qlSimpleQuoteSetValue(E39,V39/100,Trigger)</f>
        <v>0</v>
      </c>
      <c r="X39" s="505"/>
      <c r="Y39" s="498">
        <f t="shared" si="3"/>
        <v>4.999999999999999E-4</v>
      </c>
      <c r="Z39" s="343"/>
    </row>
    <row r="40" spans="1:26">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0.16599999999999998</v>
      </c>
      <c r="O40" s="525">
        <v>0.21600000000000003</v>
      </c>
      <c r="P40" s="524">
        <v>0</v>
      </c>
      <c r="Q40" s="524">
        <v>0</v>
      </c>
      <c r="R40" s="515">
        <f t="shared" si="2"/>
        <v>0.191</v>
      </c>
      <c r="S40" s="505"/>
      <c r="T40" s="515">
        <v>0.191</v>
      </c>
      <c r="U40" s="505"/>
      <c r="V40" s="515">
        <v>0.191</v>
      </c>
      <c r="W40" s="498">
        <f>_xll.qlSimpleQuoteSetValue(E40,V40/100,Trigger)</f>
        <v>0</v>
      </c>
      <c r="X40" s="505"/>
      <c r="Y40" s="498">
        <f t="shared" si="3"/>
        <v>5.0000000000000044E-4</v>
      </c>
      <c r="Z40" s="343"/>
    </row>
    <row r="41" spans="1:26">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0.17699999999999999</v>
      </c>
      <c r="O41" s="525">
        <v>0.22700000000000001</v>
      </c>
      <c r="P41" s="524">
        <v>0</v>
      </c>
      <c r="Q41" s="524">
        <v>0</v>
      </c>
      <c r="R41" s="515">
        <f t="shared" si="2"/>
        <v>0.20200000000000001</v>
      </c>
      <c r="S41" s="505"/>
      <c r="T41" s="515">
        <v>0.20200000000000001</v>
      </c>
      <c r="U41" s="505"/>
      <c r="V41" s="515">
        <v>0.20200000000000001</v>
      </c>
      <c r="W41" s="498">
        <f>_xll.qlSimpleQuoteSetValue(E41,V41/100,Trigger)</f>
        <v>1.000000000000046E-5</v>
      </c>
      <c r="X41" s="505"/>
      <c r="Y41" s="498">
        <f t="shared" si="3"/>
        <v>4.999999999999999E-4</v>
      </c>
      <c r="Z41" s="343"/>
    </row>
    <row r="42" spans="1:26">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0.188</v>
      </c>
      <c r="O42" s="525">
        <v>0.23799999999999999</v>
      </c>
      <c r="P42" s="524">
        <v>0</v>
      </c>
      <c r="Q42" s="524">
        <v>0</v>
      </c>
      <c r="R42" s="515">
        <f t="shared" si="2"/>
        <v>0.21299999999999999</v>
      </c>
      <c r="S42" s="505"/>
      <c r="T42" s="515">
        <v>0.21299999999999999</v>
      </c>
      <c r="U42" s="505"/>
      <c r="V42" s="515">
        <v>0.21299999999999999</v>
      </c>
      <c r="W42" s="498">
        <f>_xll.qlSimpleQuoteSetValue(E42,V42/100,Trigger)</f>
        <v>0</v>
      </c>
      <c r="X42" s="505"/>
      <c r="Y42" s="498">
        <f t="shared" si="3"/>
        <v>4.999999999999999E-4</v>
      </c>
      <c r="Z42" s="343"/>
    </row>
    <row r="43" spans="1:26">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0.19900000000000001</v>
      </c>
      <c r="O43" s="525">
        <v>0.24900000000000003</v>
      </c>
      <c r="P43" s="524">
        <v>0</v>
      </c>
      <c r="Q43" s="524">
        <v>0</v>
      </c>
      <c r="R43" s="515">
        <f t="shared" si="2"/>
        <v>0.22400000000000003</v>
      </c>
      <c r="S43" s="505"/>
      <c r="T43" s="515">
        <v>0.22400000000000003</v>
      </c>
      <c r="U43" s="505"/>
      <c r="V43" s="515">
        <v>0.22400000000000003</v>
      </c>
      <c r="W43" s="498">
        <f>_xll.qlSimpleQuoteSetValue(E43,V43/100,Trigger)</f>
        <v>0</v>
      </c>
      <c r="X43" s="505"/>
      <c r="Y43" s="498">
        <f t="shared" si="3"/>
        <v>4.999999999999999E-4</v>
      </c>
      <c r="Z43" s="343"/>
    </row>
    <row r="44" spans="1:26">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0.21200000000000002</v>
      </c>
      <c r="O44" s="525">
        <v>0.26200000000000001</v>
      </c>
      <c r="P44" s="524">
        <v>0</v>
      </c>
      <c r="Q44" s="524">
        <v>0</v>
      </c>
      <c r="R44" s="515">
        <f t="shared" si="2"/>
        <v>0.23700000000000002</v>
      </c>
      <c r="S44" s="505"/>
      <c r="T44" s="515">
        <v>0.23700000000000002</v>
      </c>
      <c r="U44" s="505"/>
      <c r="V44" s="515">
        <v>0.23700000000000002</v>
      </c>
      <c r="W44" s="498">
        <f>_xll.qlSimpleQuoteSetValue(E44,V44/100,Trigger)</f>
        <v>0</v>
      </c>
      <c r="X44" s="505"/>
      <c r="Y44" s="498">
        <f t="shared" si="3"/>
        <v>4.999999999999999E-4</v>
      </c>
      <c r="Z44" s="343"/>
    </row>
    <row r="45" spans="1:26">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0.22599999999999998</v>
      </c>
      <c r="O45" s="525">
        <v>0.27599999999999997</v>
      </c>
      <c r="P45" s="524">
        <v>0</v>
      </c>
      <c r="Q45" s="524">
        <v>0</v>
      </c>
      <c r="R45" s="515">
        <f t="shared" si="2"/>
        <v>0.251</v>
      </c>
      <c r="S45" s="505"/>
      <c r="T45" s="515">
        <v>0.251</v>
      </c>
      <c r="U45" s="505"/>
      <c r="V45" s="515">
        <v>0.251</v>
      </c>
      <c r="W45" s="498">
        <f>_xll.qlSimpleQuoteSetValue(E45,V45/100,Trigger)</f>
        <v>0</v>
      </c>
      <c r="X45" s="505"/>
      <c r="Y45" s="498">
        <f t="shared" si="3"/>
        <v>4.9999999999999936E-4</v>
      </c>
      <c r="Z45" s="343"/>
    </row>
    <row r="46" spans="1:26">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0.24100000000000002</v>
      </c>
      <c r="O46" s="525">
        <v>0.29100000000000004</v>
      </c>
      <c r="P46" s="524">
        <v>0</v>
      </c>
      <c r="Q46" s="524">
        <v>0</v>
      </c>
      <c r="R46" s="515">
        <f t="shared" si="2"/>
        <v>0.26600000000000001</v>
      </c>
      <c r="S46" s="505"/>
      <c r="T46" s="515">
        <v>0.26600000000000001</v>
      </c>
      <c r="U46" s="505"/>
      <c r="V46" s="515">
        <v>0.26600000000000001</v>
      </c>
      <c r="W46" s="498">
        <f>_xll.qlSimpleQuoteSetValue(E46,V46/100,Trigger)</f>
        <v>1.0000000000000026E-5</v>
      </c>
      <c r="X46" s="505"/>
      <c r="Y46" s="498">
        <f t="shared" si="3"/>
        <v>5.0000000000000044E-4</v>
      </c>
      <c r="Z46" s="343"/>
    </row>
    <row r="47" spans="1:26">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0.45099999999999996</v>
      </c>
      <c r="O58" s="528">
        <v>0.501</v>
      </c>
      <c r="P58" s="527">
        <v>0</v>
      </c>
      <c r="Q58" s="527">
        <v>0</v>
      </c>
      <c r="R58" s="517">
        <f t="shared" si="2"/>
        <v>0.47599999999999998</v>
      </c>
      <c r="S58" s="505"/>
      <c r="T58" s="517">
        <v>0.47599999999999998</v>
      </c>
      <c r="U58" s="505"/>
      <c r="V58" s="517">
        <v>0.47599999999999998</v>
      </c>
      <c r="W58" s="500">
        <f>_xll.qlSimpleQuoteSetValue(E58,V58/100,Trigger)</f>
        <v>0</v>
      </c>
      <c r="X58" s="505"/>
      <c r="Y58" s="500">
        <f t="shared" si="3"/>
        <v>5.0000000000000044E-4</v>
      </c>
      <c r="Z58" s="343"/>
    </row>
    <row r="59" spans="1:26" ht="12" thickBot="1">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Not Signed In</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_xll.qlSimpleQuote(E6,,PriceTickValue,Permanent,Trigger,ObjectOverwrite)</f>
        <v>EURFUT1MU5_Quote#0000</v>
      </c>
      <c r="G6" s="115" t="str">
        <f>_xll.ohRangeRetrieveError(F6)</f>
        <v/>
      </c>
      <c r="H6" s="109"/>
      <c r="J6" s="259"/>
      <c r="K6" s="272">
        <v>1</v>
      </c>
      <c r="L6" s="271" t="b">
        <v>0</v>
      </c>
      <c r="M6" s="219" t="str">
        <f t="array" ref="M6:M17">_xll.qlIMMcode(FuturesDates)</f>
        <v>U5</v>
      </c>
      <c r="N6" s="270">
        <f t="array" ref="N6:N17">_xll.qlIMMNextDates(_xll.qlSettingsEvaluationDate(Trigger)-1,$L6:$L17)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c r="A7" s="114"/>
      <c r="B7" s="83">
        <v>2</v>
      </c>
      <c r="C7" s="113" t="b">
        <v>0</v>
      </c>
      <c r="D7" s="112" t="str">
        <v>V5</v>
      </c>
      <c r="E7" s="111" t="str">
        <f t="shared" si="0"/>
        <v>EURFUT1MV5_Quote</v>
      </c>
      <c r="F7" s="110" t="str">
        <f>_xll.qlSimpleQuote(E7,,PriceTickValue,Permanent,Trigger,ObjectOverwrite)</f>
        <v>EURFUT1MV5_Quote#0000</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c r="A8" s="114"/>
      <c r="B8" s="83">
        <v>3</v>
      </c>
      <c r="C8" s="113" t="b">
        <v>0</v>
      </c>
      <c r="D8" s="112" t="str">
        <v>X5</v>
      </c>
      <c r="E8" s="111" t="str">
        <f t="shared" si="0"/>
        <v>EURFUT1MX5_Quote</v>
      </c>
      <c r="F8" s="110" t="str">
        <f>_xll.qlSimpleQuote(E8,,PriceTickValue,Permanent,Trigger,ObjectOverwrite)</f>
        <v>EURFUT1MX5_Quote#0000</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c r="A9" s="114"/>
      <c r="B9" s="83">
        <v>4</v>
      </c>
      <c r="C9" s="113" t="b">
        <v>0</v>
      </c>
      <c r="D9" s="112" t="str">
        <v>Z5</v>
      </c>
      <c r="E9" s="111" t="str">
        <f t="shared" si="0"/>
        <v>EURFUT1MZ5_Quote</v>
      </c>
      <c r="F9" s="110" t="str">
        <f>_xll.qlSimpleQuote(E9,,PriceTickValue,Permanent,Trigger,ObjectOverwrite)</f>
        <v>EURFUT1MZ5_Quote#0000</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c r="A10" s="114"/>
      <c r="B10" s="83">
        <v>5</v>
      </c>
      <c r="C10" s="113" t="b">
        <v>0</v>
      </c>
      <c r="D10" s="112" t="str">
        <v>F6</v>
      </c>
      <c r="E10" s="111" t="str">
        <f t="shared" si="0"/>
        <v>EURFUT1MF6_Quote</v>
      </c>
      <c r="F10" s="110" t="str">
        <f>_xll.qlSimpleQuote(E10,,PriceTickValue,Permanent,Trigger,ObjectOverwrite)</f>
        <v>EURFUT1MF6_Quote#0000</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c r="A11" s="114"/>
      <c r="B11" s="83">
        <v>6</v>
      </c>
      <c r="C11" s="113" t="b">
        <v>0</v>
      </c>
      <c r="D11" s="112" t="str">
        <v>G6</v>
      </c>
      <c r="E11" s="111" t="str">
        <f t="shared" si="0"/>
        <v>EURFUT1MG6_Quote</v>
      </c>
      <c r="F11" s="110" t="str">
        <f>_xll.qlSimpleQuote(E11,,PriceTickValue,Permanent,Trigger,ObjectOverwrite)</f>
        <v>EURFUT1MG6_Quote#0000</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c r="A12" s="114"/>
      <c r="B12" s="83">
        <v>7</v>
      </c>
      <c r="C12" s="113" t="b">
        <v>0</v>
      </c>
      <c r="D12" s="112" t="str">
        <v>H6</v>
      </c>
      <c r="E12" s="111" t="str">
        <f t="shared" si="0"/>
        <v>EURFUT1MH6_Quote</v>
      </c>
      <c r="F12" s="110" t="str">
        <f>_xll.qlSimpleQuote(E12,,PriceTickValue,Permanent,Trigger,ObjectOverwrite)</f>
        <v>EURFUT1MH6_Quote#0000</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c r="A13" s="114"/>
      <c r="B13" s="83">
        <v>8</v>
      </c>
      <c r="C13" s="113" t="b">
        <v>0</v>
      </c>
      <c r="D13" s="112" t="str">
        <v>J6</v>
      </c>
      <c r="E13" s="111" t="str">
        <f t="shared" si="0"/>
        <v>EURFUT1MJ6_Quote</v>
      </c>
      <c r="F13" s="110" t="str">
        <f>_xll.qlSimpleQuote(E13,,PriceTickValue,Permanent,Trigger,ObjectOverwrite)</f>
        <v>EURFUT1MJ6_Quote#0000</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c r="A14" s="114"/>
      <c r="B14" s="83">
        <v>9</v>
      </c>
      <c r="C14" s="113" t="b">
        <v>0</v>
      </c>
      <c r="D14" s="112" t="str">
        <v>K6</v>
      </c>
      <c r="E14" s="111" t="str">
        <f t="shared" si="0"/>
        <v>EURFUT1MK6_Quote</v>
      </c>
      <c r="F14" s="110" t="str">
        <f>_xll.qlSimpleQuote(E14,,PriceTickValue,Permanent,Trigger,ObjectOverwrite)</f>
        <v>EURFUT1MK6_Quote#0000</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c r="A15" s="114"/>
      <c r="B15" s="83">
        <v>10</v>
      </c>
      <c r="C15" s="113" t="b">
        <v>0</v>
      </c>
      <c r="D15" s="112" t="str">
        <v>M6</v>
      </c>
      <c r="E15" s="111" t="str">
        <f t="shared" si="0"/>
        <v>EURFUT1MM6_Quote</v>
      </c>
      <c r="F15" s="110" t="str">
        <f>_xll.qlSimpleQuote(E15,,PriceTickValue,Permanent,Trigger,ObjectOverwrite)</f>
        <v>EURFUT1MM6_Quote#0000</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c r="A16" s="114"/>
      <c r="B16" s="83">
        <v>11</v>
      </c>
      <c r="C16" s="113" t="b">
        <v>0</v>
      </c>
      <c r="D16" s="112" t="str">
        <v>N6</v>
      </c>
      <c r="E16" s="111" t="str">
        <f t="shared" si="0"/>
        <v>EURFUT1MN6_Quote</v>
      </c>
      <c r="F16" s="110" t="str">
        <f>_xll.qlSimpleQuote(E16,,PriceTickValue,Permanent,Trigger,ObjectOverwrite)</f>
        <v>EURFUT1MN6_Quote#0000</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c r="A17" s="114"/>
      <c r="B17" s="83">
        <v>12</v>
      </c>
      <c r="C17" s="113" t="b">
        <v>0</v>
      </c>
      <c r="D17" s="112" t="str">
        <v>Q6</v>
      </c>
      <c r="E17" s="111" t="str">
        <f t="shared" si="0"/>
        <v>EURFUT1MQ6_Quote</v>
      </c>
      <c r="F17" s="110" t="str">
        <f>_xll.qlSimpleQuote(E17,,PriceTickValue,Permanent,Trigger,ObjectOverwrite)</f>
        <v>EURFUT1MQ6_Quote#0000</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c r="A18" s="114"/>
      <c r="B18" s="83">
        <v>13</v>
      </c>
      <c r="C18" s="113" t="b">
        <v>0</v>
      </c>
      <c r="D18" s="112" t="str">
        <v>U6</v>
      </c>
      <c r="E18" s="111" t="str">
        <f t="shared" si="0"/>
        <v>EURFUT1MU6_Quote</v>
      </c>
      <c r="F18" s="110" t="str">
        <f>_xll.qlSimpleQuote(E18,,PriceTickValue,Permanent,Trigger,ObjectOverwrite)</f>
        <v>EURFUT1MU6_Quote#0000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c r="A19" s="114"/>
      <c r="B19" s="83">
        <v>14</v>
      </c>
      <c r="C19" s="113" t="b">
        <v>0</v>
      </c>
      <c r="D19" s="112" t="str">
        <v>V6</v>
      </c>
      <c r="E19" s="111" t="str">
        <f t="shared" si="0"/>
        <v>EURFUT1MV6_Quote</v>
      </c>
      <c r="F19" s="110" t="str">
        <f>_xll.qlSimpleQuote(E19,,PriceTickValue,Permanent,Trigger,ObjectOverwrite)</f>
        <v>EURFUT1MV6_Quote#0000</v>
      </c>
      <c r="G19" s="81" t="str">
        <f>_xll.ohRangeRetrieveError(F19)</f>
        <v/>
      </c>
      <c r="H19" s="109"/>
    </row>
    <row r="20" spans="1:32">
      <c r="A20" s="114"/>
      <c r="B20" s="83">
        <v>15</v>
      </c>
      <c r="C20" s="113" t="b">
        <v>0</v>
      </c>
      <c r="D20" s="112" t="str">
        <v>X6</v>
      </c>
      <c r="E20" s="111" t="str">
        <f t="shared" si="0"/>
        <v>EURFUT1MX6_Quote</v>
      </c>
      <c r="F20" s="110" t="str">
        <f>_xll.qlSimpleQuote(E20,,PriceTickValue,Permanent,Trigger,ObjectOverwrite)</f>
        <v>EURFUT1MX6_Quote#0000</v>
      </c>
      <c r="G20" s="81" t="str">
        <f>_xll.ohRangeRetrieveError(F20)</f>
        <v/>
      </c>
      <c r="H20" s="109"/>
    </row>
    <row r="21" spans="1:32">
      <c r="A21" s="114"/>
      <c r="B21" s="83">
        <v>16</v>
      </c>
      <c r="C21" s="113" t="b">
        <v>0</v>
      </c>
      <c r="D21" s="112" t="str">
        <v>Z6</v>
      </c>
      <c r="E21" s="111" t="str">
        <f t="shared" si="0"/>
        <v>EURFUT1MZ6_Quote</v>
      </c>
      <c r="F21" s="110" t="str">
        <f>_xll.qlSimpleQuote(E21,,PriceTickValue,Permanent,Trigger,ObjectOverwrite)</f>
        <v>EURFUT1MZ6_Quote#0000</v>
      </c>
      <c r="G21" s="81" t="str">
        <f>_xll.ohRangeRetrieveError(F21)</f>
        <v/>
      </c>
      <c r="H21" s="109"/>
    </row>
    <row r="22" spans="1:32">
      <c r="A22" s="114"/>
      <c r="B22" s="83">
        <v>17</v>
      </c>
      <c r="C22" s="113" t="b">
        <v>0</v>
      </c>
      <c r="D22" s="112" t="str">
        <v>F7</v>
      </c>
      <c r="E22" s="111" t="str">
        <f t="shared" si="0"/>
        <v>EURFUT1MF7_Quote</v>
      </c>
      <c r="F22" s="110" t="str">
        <f>_xll.qlSimpleQuote(E22,,PriceTickValue,Permanent,Trigger,ObjectOverwrite)</f>
        <v>EURFUT1MF7_Quote#0000</v>
      </c>
      <c r="G22" s="81" t="str">
        <f>_xll.ohRangeRetrieveError(F22)</f>
        <v/>
      </c>
      <c r="H22" s="109"/>
    </row>
    <row r="23" spans="1:32">
      <c r="A23" s="114"/>
      <c r="B23" s="83">
        <v>18</v>
      </c>
      <c r="C23" s="113" t="b">
        <v>0</v>
      </c>
      <c r="D23" s="112" t="str">
        <v>G7</v>
      </c>
      <c r="E23" s="111" t="str">
        <f t="shared" si="0"/>
        <v>EURFUT1MG7_Quote</v>
      </c>
      <c r="F23" s="110" t="str">
        <f>_xll.qlSimpleQuote(E23,,PriceTickValue,Permanent,Trigger,ObjectOverwrite)</f>
        <v>EURFUT1MG7_Quote#0000</v>
      </c>
      <c r="G23" s="81" t="str">
        <f>_xll.ohRangeRetrieveError(F23)</f>
        <v/>
      </c>
      <c r="H23" s="109"/>
    </row>
    <row r="24" spans="1:32">
      <c r="A24" s="114"/>
      <c r="B24" s="83">
        <v>19</v>
      </c>
      <c r="C24" s="113" t="b">
        <v>0</v>
      </c>
      <c r="D24" s="112" t="str">
        <v>H7</v>
      </c>
      <c r="E24" s="111" t="str">
        <f t="shared" si="0"/>
        <v>EURFUT1MH7_Quote</v>
      </c>
      <c r="F24" s="110" t="str">
        <f>_xll.qlSimpleQuote(E24,,PriceTickValue,Permanent,Trigger,ObjectOverwrite)</f>
        <v>EURFUT1MH7_Quote#0000</v>
      </c>
      <c r="G24" s="81" t="str">
        <f>_xll.ohRangeRetrieveError(F24)</f>
        <v/>
      </c>
      <c r="H24" s="109"/>
    </row>
    <row r="25" spans="1:32">
      <c r="A25" s="114"/>
      <c r="B25" s="83">
        <v>20</v>
      </c>
      <c r="C25" s="113" t="b">
        <v>0</v>
      </c>
      <c r="D25" s="112" t="str">
        <v>J7</v>
      </c>
      <c r="E25" s="111" t="str">
        <f t="shared" si="0"/>
        <v>EURFUT1MJ7_Quote</v>
      </c>
      <c r="F25" s="110" t="str">
        <f>_xll.qlSimpleQuote(E25,,PriceTickValue,Permanent,Trigger,ObjectOverwrite)</f>
        <v>EURFUT1MJ7_Quote#0000</v>
      </c>
      <c r="G25" s="81" t="str">
        <f>_xll.ohRangeRetrieveError(F25)</f>
        <v/>
      </c>
      <c r="H25" s="109"/>
    </row>
    <row r="26" spans="1:32">
      <c r="A26" s="114"/>
      <c r="B26" s="83">
        <v>21</v>
      </c>
      <c r="C26" s="113" t="b">
        <v>0</v>
      </c>
      <c r="D26" s="112" t="str">
        <v>K7</v>
      </c>
      <c r="E26" s="111" t="str">
        <f t="shared" si="0"/>
        <v>EURFUT1MK7_Quote</v>
      </c>
      <c r="F26" s="110" t="str">
        <f>_xll.qlSimpleQuote(E26,,PriceTickValue,Permanent,Trigger,ObjectOverwrite)</f>
        <v>EURFUT1MK7_Quote#0000</v>
      </c>
      <c r="G26" s="81" t="str">
        <f>_xll.ohRangeRetrieveError(F26)</f>
        <v/>
      </c>
      <c r="H26" s="109"/>
    </row>
    <row r="27" spans="1:32">
      <c r="A27" s="114"/>
      <c r="B27" s="83">
        <v>22</v>
      </c>
      <c r="C27" s="113" t="b">
        <v>0</v>
      </c>
      <c r="D27" s="112" t="str">
        <v>M7</v>
      </c>
      <c r="E27" s="111" t="str">
        <f t="shared" si="0"/>
        <v>EURFUT1MM7_Quote</v>
      </c>
      <c r="F27" s="110" t="str">
        <f>_xll.qlSimpleQuote(E27,,PriceTickValue,Permanent,Trigger,ObjectOverwrite)</f>
        <v>EURFUT1MM7_Quote#0000</v>
      </c>
      <c r="G27" s="81" t="str">
        <f>_xll.ohRangeRetrieveError(F27)</f>
        <v/>
      </c>
      <c r="H27" s="109"/>
    </row>
    <row r="28" spans="1:32">
      <c r="A28" s="114"/>
      <c r="B28" s="83">
        <v>23</v>
      </c>
      <c r="C28" s="113" t="b">
        <v>0</v>
      </c>
      <c r="D28" s="112" t="str">
        <v>N7</v>
      </c>
      <c r="E28" s="111" t="str">
        <f t="shared" si="0"/>
        <v>EURFUT1MN7_Quote</v>
      </c>
      <c r="F28" s="110" t="str">
        <f>_xll.qlSimpleQuote(E28,,PriceTickValue,Permanent,Trigger,ObjectOverwrite)</f>
        <v>EURFUT1MN7_Quote#0000</v>
      </c>
      <c r="G28" s="81" t="str">
        <f>_xll.ohRangeRetrieveError(F28)</f>
        <v/>
      </c>
      <c r="H28" s="109"/>
    </row>
    <row r="29" spans="1:32">
      <c r="A29" s="114"/>
      <c r="B29" s="83">
        <v>24</v>
      </c>
      <c r="C29" s="113" t="b">
        <v>0</v>
      </c>
      <c r="D29" s="112" t="str">
        <v>Q7</v>
      </c>
      <c r="E29" s="111" t="str">
        <f t="shared" si="0"/>
        <v>EURFUT1MQ7_Quote</v>
      </c>
      <c r="F29" s="110" t="str">
        <f>_xll.qlSimpleQuote(E29,,PriceTickValue,Permanent,Trigger,ObjectOverwrite)</f>
        <v>EURFUT1MQ7_Quote#0000</v>
      </c>
      <c r="G29" s="81" t="str">
        <f>_xll.ohRangeRetrieveError(F29)</f>
        <v/>
      </c>
      <c r="H29" s="109"/>
    </row>
    <row r="30" spans="1:32">
      <c r="A30" s="114"/>
      <c r="B30" s="83">
        <v>25</v>
      </c>
      <c r="C30" s="113" t="b">
        <v>0</v>
      </c>
      <c r="D30" s="112" t="str">
        <v>U7</v>
      </c>
      <c r="E30" s="111" t="str">
        <f t="shared" si="0"/>
        <v>EURFUT1MU7_Quote</v>
      </c>
      <c r="F30" s="110" t="str">
        <f>_xll.qlSimpleQuote(E30,,PriceTickValue,Permanent,Trigger,ObjectOverwrite)</f>
        <v>EURFUT1MU7_Quote#0000</v>
      </c>
      <c r="G30" s="81" t="str">
        <f>_xll.ohRangeRetrieveError(F30)</f>
        <v/>
      </c>
      <c r="H30" s="109"/>
    </row>
    <row r="31" spans="1:32">
      <c r="A31" s="114"/>
      <c r="B31" s="83">
        <v>26</v>
      </c>
      <c r="C31" s="113" t="b">
        <v>0</v>
      </c>
      <c r="D31" s="112" t="str">
        <v>V7</v>
      </c>
      <c r="E31" s="111" t="str">
        <f t="shared" si="0"/>
        <v>EURFUT1MV7_Quote</v>
      </c>
      <c r="F31" s="110" t="str">
        <f>_xll.qlSimpleQuote(E31,,PriceTickValue,Permanent,Trigger,ObjectOverwrite)</f>
        <v>EURFUT1MV7_Quote#0000</v>
      </c>
      <c r="G31" s="81" t="str">
        <f>_xll.ohRangeRetrieveError(F31)</f>
        <v/>
      </c>
      <c r="H31" s="109"/>
    </row>
    <row r="32" spans="1:32">
      <c r="A32" s="114"/>
      <c r="B32" s="83">
        <v>27</v>
      </c>
      <c r="C32" s="113" t="b">
        <v>0</v>
      </c>
      <c r="D32" s="112" t="str">
        <v>X7</v>
      </c>
      <c r="E32" s="111" t="str">
        <f t="shared" si="0"/>
        <v>EURFUT1MX7_Quote</v>
      </c>
      <c r="F32" s="110" t="str">
        <f>_xll.qlSimpleQuote(E32,,PriceTickValue,Permanent,Trigger,ObjectOverwrite)</f>
        <v>EURFUT1MX7_Quote#0000</v>
      </c>
      <c r="G32" s="81" t="str">
        <f>_xll.ohRangeRetrieveError(F32)</f>
        <v/>
      </c>
      <c r="H32" s="109"/>
    </row>
    <row r="33" spans="1:8">
      <c r="A33" s="114"/>
      <c r="B33" s="83">
        <v>28</v>
      </c>
      <c r="C33" s="113" t="b">
        <v>0</v>
      </c>
      <c r="D33" s="112" t="str">
        <v>Z7</v>
      </c>
      <c r="E33" s="111" t="str">
        <f t="shared" si="0"/>
        <v>EURFUT1MZ7_Quote</v>
      </c>
      <c r="F33" s="110" t="str">
        <f>_xll.qlSimpleQuote(E33,,PriceTickValue,Permanent,Trigger,ObjectOverwrite)</f>
        <v>EURFUT1MZ7_Quote#0000</v>
      </c>
      <c r="G33" s="81" t="str">
        <f>_xll.ohRangeRetrieveError(F33)</f>
        <v/>
      </c>
      <c r="H33" s="109"/>
    </row>
    <row r="34" spans="1:8">
      <c r="A34" s="114"/>
      <c r="B34" s="83">
        <v>29</v>
      </c>
      <c r="C34" s="113" t="b">
        <v>0</v>
      </c>
      <c r="D34" s="112" t="str">
        <v>F8</v>
      </c>
      <c r="E34" s="111" t="str">
        <f t="shared" si="0"/>
        <v>EURFUT1MF8_Quote</v>
      </c>
      <c r="F34" s="110" t="str">
        <f>_xll.qlSimpleQuote(E34,,PriceTickValue,Permanent,Trigger,ObjectOverwrite)</f>
        <v>EURFUT1MF8_Quote#0000</v>
      </c>
      <c r="G34" s="81" t="str">
        <f>_xll.ohRangeRetrieveError(F34)</f>
        <v/>
      </c>
      <c r="H34" s="109"/>
    </row>
    <row r="35" spans="1:8">
      <c r="A35" s="114"/>
      <c r="B35" s="83">
        <v>30</v>
      </c>
      <c r="C35" s="113" t="b">
        <v>0</v>
      </c>
      <c r="D35" s="112" t="str">
        <v>G8</v>
      </c>
      <c r="E35" s="111" t="str">
        <f t="shared" si="0"/>
        <v>EURFUT1MG8_Quote</v>
      </c>
      <c r="F35" s="110" t="str">
        <f>_xll.qlSimpleQuote(E35,,PriceTickValue,Permanent,Trigger,ObjectOverwrite)</f>
        <v>EURFUT1MG8_Quote#0000</v>
      </c>
      <c r="G35" s="81" t="str">
        <f>_xll.ohRangeRetrieveError(F35)</f>
        <v/>
      </c>
      <c r="H35" s="109"/>
    </row>
    <row r="36" spans="1:8">
      <c r="A36" s="114"/>
      <c r="B36" s="83">
        <v>31</v>
      </c>
      <c r="C36" s="113" t="b">
        <v>0</v>
      </c>
      <c r="D36" s="112" t="str">
        <v>H8</v>
      </c>
      <c r="E36" s="111" t="str">
        <f t="shared" si="0"/>
        <v>EURFUT1MH8_Quote</v>
      </c>
      <c r="F36" s="110" t="str">
        <f>_xll.qlSimpleQuote(E36,,PriceTickValue,Permanent,Trigger,ObjectOverwrite)</f>
        <v>EURFUT1MH8_Quote#0000</v>
      </c>
      <c r="G36" s="81" t="str">
        <f>_xll.ohRangeRetrieveError(F36)</f>
        <v/>
      </c>
      <c r="H36" s="109"/>
    </row>
    <row r="37" spans="1:8">
      <c r="A37" s="114"/>
      <c r="B37" s="83">
        <v>32</v>
      </c>
      <c r="C37" s="113" t="b">
        <v>0</v>
      </c>
      <c r="D37" s="112" t="str">
        <v>J8</v>
      </c>
      <c r="E37" s="111" t="str">
        <f t="shared" si="0"/>
        <v>EURFUT1MJ8_Quote</v>
      </c>
      <c r="F37" s="110" t="str">
        <f>_xll.qlSimpleQuote(E37,,PriceTickValue,Permanent,Trigger,ObjectOverwrite)</f>
        <v>EURFUT1MJ8_Quote#0000</v>
      </c>
      <c r="G37" s="81" t="str">
        <f>_xll.ohRangeRetrieveError(F37)</f>
        <v/>
      </c>
      <c r="H37" s="109"/>
    </row>
    <row r="38" spans="1:8">
      <c r="A38" s="114"/>
      <c r="B38" s="83">
        <v>33</v>
      </c>
      <c r="C38" s="113" t="b">
        <v>0</v>
      </c>
      <c r="D38" s="112" t="str">
        <v>K8</v>
      </c>
      <c r="E38" s="111" t="str">
        <f t="shared" ref="E38:E69" si="2">Currency&amp;$D$4&amp;$E$4&amp;$D38&amp;QuoteSuffix</f>
        <v>EURFUT1MK8_Quote</v>
      </c>
      <c r="F38" s="110" t="str">
        <f>_xll.qlSimpleQuote(E38,,PriceTickValue,Permanent,Trigger,ObjectOverwrite)</f>
        <v>EURFUT1MK8_Quote#0000</v>
      </c>
      <c r="G38" s="81" t="str">
        <f>_xll.ohRangeRetrieveError(F38)</f>
        <v/>
      </c>
      <c r="H38" s="109"/>
    </row>
    <row r="39" spans="1:8">
      <c r="A39" s="114"/>
      <c r="B39" s="83">
        <v>34</v>
      </c>
      <c r="C39" s="113" t="b">
        <v>0</v>
      </c>
      <c r="D39" s="112" t="str">
        <v>M8</v>
      </c>
      <c r="E39" s="111" t="str">
        <f t="shared" si="2"/>
        <v>EURFUT1MM8_Quote</v>
      </c>
      <c r="F39" s="110" t="str">
        <f>_xll.qlSimpleQuote(E39,,PriceTickValue,Permanent,Trigger,ObjectOverwrite)</f>
        <v>EURFUT1MM8_Quote#0000</v>
      </c>
      <c r="G39" s="81" t="str">
        <f>_xll.ohRangeRetrieveError(F39)</f>
        <v/>
      </c>
      <c r="H39" s="109"/>
    </row>
    <row r="40" spans="1:8">
      <c r="A40" s="114"/>
      <c r="B40" s="83">
        <v>35</v>
      </c>
      <c r="C40" s="113" t="b">
        <v>0</v>
      </c>
      <c r="D40" s="112" t="str">
        <v>N8</v>
      </c>
      <c r="E40" s="111" t="str">
        <f t="shared" si="2"/>
        <v>EURFUT1MN8_Quote</v>
      </c>
      <c r="F40" s="110" t="str">
        <f>_xll.qlSimpleQuote(E40,,PriceTickValue,Permanent,Trigger,ObjectOverwrite)</f>
        <v>EURFUT1MN8_Quote#0000</v>
      </c>
      <c r="G40" s="81" t="str">
        <f>_xll.ohRangeRetrieveError(F40)</f>
        <v/>
      </c>
      <c r="H40" s="109"/>
    </row>
    <row r="41" spans="1:8">
      <c r="A41" s="114"/>
      <c r="B41" s="83">
        <v>36</v>
      </c>
      <c r="C41" s="113" t="b">
        <v>0</v>
      </c>
      <c r="D41" s="112" t="str">
        <v>Q8</v>
      </c>
      <c r="E41" s="111" t="str">
        <f t="shared" si="2"/>
        <v>EURFUT1MQ8_Quote</v>
      </c>
      <c r="F41" s="110" t="str">
        <f>_xll.qlSimpleQuote(E41,,PriceTickValue,Permanent,Trigger,ObjectOverwrite)</f>
        <v>EURFUT1MQ8_Quote#0000</v>
      </c>
      <c r="G41" s="81" t="str">
        <f>_xll.ohRangeRetrieveError(F41)</f>
        <v/>
      </c>
      <c r="H41" s="109"/>
    </row>
    <row r="42" spans="1:8">
      <c r="A42" s="114"/>
      <c r="B42" s="83">
        <v>37</v>
      </c>
      <c r="C42" s="113" t="b">
        <v>0</v>
      </c>
      <c r="D42" s="112" t="str">
        <v>U8</v>
      </c>
      <c r="E42" s="111" t="str">
        <f t="shared" si="2"/>
        <v>EURFUT1MU8_Quote</v>
      </c>
      <c r="F42" s="110" t="str">
        <f>_xll.qlSimpleQuote(E42,,PriceTickValue,Permanent,Trigger,ObjectOverwrite)</f>
        <v>EURFUT1MU8_Quote#0000</v>
      </c>
      <c r="G42" s="81" t="str">
        <f>_xll.ohRangeRetrieveError(F42)</f>
        <v/>
      </c>
      <c r="H42" s="109"/>
    </row>
    <row r="43" spans="1:8">
      <c r="A43" s="114"/>
      <c r="B43" s="83">
        <v>38</v>
      </c>
      <c r="C43" s="113" t="b">
        <v>0</v>
      </c>
      <c r="D43" s="112" t="str">
        <v>V8</v>
      </c>
      <c r="E43" s="111" t="str">
        <f t="shared" si="2"/>
        <v>EURFUT1MV8_Quote</v>
      </c>
      <c r="F43" s="110" t="str">
        <f>_xll.qlSimpleQuote(E43,,PriceTickValue,Permanent,Trigger,ObjectOverwrite)</f>
        <v>EURFUT1MV8_Quote#0000</v>
      </c>
      <c r="G43" s="81" t="str">
        <f>_xll.ohRangeRetrieveError(F43)</f>
        <v/>
      </c>
      <c r="H43" s="109"/>
    </row>
    <row r="44" spans="1:8">
      <c r="A44" s="114"/>
      <c r="B44" s="83">
        <v>39</v>
      </c>
      <c r="C44" s="113" t="b">
        <v>0</v>
      </c>
      <c r="D44" s="112" t="str">
        <v>X8</v>
      </c>
      <c r="E44" s="111" t="str">
        <f t="shared" si="2"/>
        <v>EURFUT1MX8_Quote</v>
      </c>
      <c r="F44" s="110" t="str">
        <f>_xll.qlSimpleQuote(E44,,PriceTickValue,Permanent,Trigger,ObjectOverwrite)</f>
        <v>EURFUT1MX8_Quote#0000</v>
      </c>
      <c r="G44" s="81" t="str">
        <f>_xll.ohRangeRetrieveError(F44)</f>
        <v/>
      </c>
      <c r="H44" s="109"/>
    </row>
    <row r="45" spans="1:8">
      <c r="A45" s="114"/>
      <c r="B45" s="83">
        <v>40</v>
      </c>
      <c r="C45" s="113" t="b">
        <v>0</v>
      </c>
      <c r="D45" s="112" t="str">
        <v>Z8</v>
      </c>
      <c r="E45" s="111" t="str">
        <f t="shared" si="2"/>
        <v>EURFUT1MZ8_Quote</v>
      </c>
      <c r="F45" s="110" t="str">
        <f>_xll.qlSimpleQuote(E45,,PriceTickValue,Permanent,Trigger,ObjectOverwrite)</f>
        <v>EURFUT1MZ8_Quote#0000</v>
      </c>
      <c r="G45" s="81" t="str">
        <f>_xll.ohRangeRetrieveError(F45)</f>
        <v/>
      </c>
      <c r="H45" s="109"/>
    </row>
    <row r="46" spans="1:8">
      <c r="A46" s="114"/>
      <c r="B46" s="83">
        <v>41</v>
      </c>
      <c r="C46" s="113" t="b">
        <v>0</v>
      </c>
      <c r="D46" s="112" t="str">
        <v>F9</v>
      </c>
      <c r="E46" s="111" t="str">
        <f t="shared" si="2"/>
        <v>EURFUT1MF9_Quote</v>
      </c>
      <c r="F46" s="110" t="str">
        <f>_xll.qlSimpleQuote(E46,,PriceTickValue,Permanent,Trigger,ObjectOverwrite)</f>
        <v>EURFUT1MF9_Quote#0000</v>
      </c>
      <c r="G46" s="81" t="str">
        <f>_xll.ohRangeRetrieveError(F46)</f>
        <v/>
      </c>
      <c r="H46" s="109"/>
    </row>
    <row r="47" spans="1:8">
      <c r="A47" s="114"/>
      <c r="B47" s="83">
        <v>42</v>
      </c>
      <c r="C47" s="113" t="b">
        <v>0</v>
      </c>
      <c r="D47" s="112" t="str">
        <v>G9</v>
      </c>
      <c r="E47" s="111" t="str">
        <f t="shared" si="2"/>
        <v>EURFUT1MG9_Quote</v>
      </c>
      <c r="F47" s="110" t="str">
        <f>_xll.qlSimpleQuote(E47,,PriceTickValue,Permanent,Trigger,ObjectOverwrite)</f>
        <v>EURFUT1MG9_Quote#0000</v>
      </c>
      <c r="G47" s="81" t="str">
        <f>_xll.ohRangeRetrieveError(F47)</f>
        <v/>
      </c>
      <c r="H47" s="109"/>
    </row>
    <row r="48" spans="1:8">
      <c r="A48" s="114"/>
      <c r="B48" s="83">
        <v>43</v>
      </c>
      <c r="C48" s="113" t="b">
        <v>0</v>
      </c>
      <c r="D48" s="112" t="str">
        <v>H9</v>
      </c>
      <c r="E48" s="111" t="str">
        <f t="shared" si="2"/>
        <v>EURFUT1MH9_Quote</v>
      </c>
      <c r="F48" s="110" t="str">
        <f>_xll.qlSimpleQuote(E48,,PriceTickValue,Permanent,Trigger,ObjectOverwrite)</f>
        <v>EURFUT1MH9_Quote#0000</v>
      </c>
      <c r="G48" s="81" t="str">
        <f>_xll.ohRangeRetrieveError(F48)</f>
        <v/>
      </c>
      <c r="H48" s="109"/>
    </row>
    <row r="49" spans="1:8">
      <c r="A49" s="114"/>
      <c r="B49" s="83">
        <v>44</v>
      </c>
      <c r="C49" s="113" t="b">
        <v>0</v>
      </c>
      <c r="D49" s="112" t="str">
        <v>J9</v>
      </c>
      <c r="E49" s="111" t="str">
        <f t="shared" si="2"/>
        <v>EURFUT1MJ9_Quote</v>
      </c>
      <c r="F49" s="110" t="str">
        <f>_xll.qlSimpleQuote(E49,,PriceTickValue,Permanent,Trigger,ObjectOverwrite)</f>
        <v>EURFUT1MJ9_Quote#0000</v>
      </c>
      <c r="G49" s="81" t="str">
        <f>_xll.ohRangeRetrieveError(F49)</f>
        <v/>
      </c>
      <c r="H49" s="109"/>
    </row>
    <row r="50" spans="1:8">
      <c r="A50" s="114"/>
      <c r="B50" s="83">
        <v>45</v>
      </c>
      <c r="C50" s="113" t="b">
        <v>0</v>
      </c>
      <c r="D50" s="112" t="str">
        <v>K9</v>
      </c>
      <c r="E50" s="111" t="str">
        <f t="shared" si="2"/>
        <v>EURFUT1MK9_Quote</v>
      </c>
      <c r="F50" s="110" t="str">
        <f>_xll.qlSimpleQuote(E50,,PriceTickValue,Permanent,Trigger,ObjectOverwrite)</f>
        <v>EURFUT1MK9_Quote#0000</v>
      </c>
      <c r="G50" s="81" t="str">
        <f>_xll.ohRangeRetrieveError(F50)</f>
        <v/>
      </c>
      <c r="H50" s="109"/>
    </row>
    <row r="51" spans="1:8">
      <c r="A51" s="114"/>
      <c r="B51" s="83">
        <v>46</v>
      </c>
      <c r="C51" s="113" t="b">
        <v>0</v>
      </c>
      <c r="D51" s="112" t="str">
        <v>M9</v>
      </c>
      <c r="E51" s="111" t="str">
        <f t="shared" si="2"/>
        <v>EURFUT1MM9_Quote</v>
      </c>
      <c r="F51" s="110" t="str">
        <f>_xll.qlSimpleQuote(E51,,PriceTickValue,Permanent,Trigger,ObjectOverwrite)</f>
        <v>EURFUT1MM9_Quote#0000</v>
      </c>
      <c r="G51" s="81" t="str">
        <f>_xll.ohRangeRetrieveError(F51)</f>
        <v/>
      </c>
      <c r="H51" s="109"/>
    </row>
    <row r="52" spans="1:8">
      <c r="A52" s="114"/>
      <c r="B52" s="83">
        <v>47</v>
      </c>
      <c r="C52" s="113" t="b">
        <v>0</v>
      </c>
      <c r="D52" s="112" t="str">
        <v>N9</v>
      </c>
      <c r="E52" s="111" t="str">
        <f t="shared" si="2"/>
        <v>EURFUT1MN9_Quote</v>
      </c>
      <c r="F52" s="110" t="str">
        <f>_xll.qlSimpleQuote(E52,,PriceTickValue,Permanent,Trigger,ObjectOverwrite)</f>
        <v>EURFUT1MN9_Quote#0000</v>
      </c>
      <c r="G52" s="81" t="str">
        <f>_xll.ohRangeRetrieveError(F52)</f>
        <v/>
      </c>
      <c r="H52" s="109"/>
    </row>
    <row r="53" spans="1:8">
      <c r="A53" s="114"/>
      <c r="B53" s="83">
        <v>48</v>
      </c>
      <c r="C53" s="113" t="b">
        <v>0</v>
      </c>
      <c r="D53" s="112" t="str">
        <v>Q9</v>
      </c>
      <c r="E53" s="111" t="str">
        <f t="shared" si="2"/>
        <v>EURFUT1MQ9_Quote</v>
      </c>
      <c r="F53" s="110" t="str">
        <f>_xll.qlSimpleQuote(E53,,PriceTickValue,Permanent,Trigger,ObjectOverwrite)</f>
        <v>EURFUT1MQ9_Quote#0000</v>
      </c>
      <c r="G53" s="81" t="str">
        <f>_xll.ohRangeRetrieveError(F53)</f>
        <v/>
      </c>
      <c r="H53" s="109"/>
    </row>
    <row r="54" spans="1:8">
      <c r="A54" s="114"/>
      <c r="B54" s="83">
        <v>49</v>
      </c>
      <c r="C54" s="113" t="b">
        <v>0</v>
      </c>
      <c r="D54" s="112" t="str">
        <v>U9</v>
      </c>
      <c r="E54" s="111" t="str">
        <f t="shared" si="2"/>
        <v>EURFUT1MU9_Quote</v>
      </c>
      <c r="F54" s="110" t="str">
        <f>_xll.qlSimpleQuote(E54,,PriceTickValue,Permanent,Trigger,ObjectOverwrite)</f>
        <v>EURFUT1MU9_Quote#0000</v>
      </c>
      <c r="G54" s="81" t="str">
        <f>_xll.ohRangeRetrieveError(F54)</f>
        <v/>
      </c>
      <c r="H54" s="109"/>
    </row>
    <row r="55" spans="1:8">
      <c r="A55" s="114"/>
      <c r="B55" s="83">
        <v>50</v>
      </c>
      <c r="C55" s="113" t="b">
        <v>0</v>
      </c>
      <c r="D55" s="112" t="str">
        <v>V9</v>
      </c>
      <c r="E55" s="111" t="str">
        <f t="shared" si="2"/>
        <v>EURFUT1MV9_Quote</v>
      </c>
      <c r="F55" s="110" t="str">
        <f>_xll.qlSimpleQuote(E55,,PriceTickValue,Permanent,Trigger,ObjectOverwrite)</f>
        <v>EURFUT1MV9_Quote#0000</v>
      </c>
      <c r="G55" s="81" t="str">
        <f>_xll.ohRangeRetrieveError(F55)</f>
        <v/>
      </c>
      <c r="H55" s="109"/>
    </row>
    <row r="56" spans="1:8">
      <c r="A56" s="114"/>
      <c r="B56" s="83">
        <v>51</v>
      </c>
      <c r="C56" s="113" t="b">
        <v>0</v>
      </c>
      <c r="D56" s="112" t="str">
        <v>X9</v>
      </c>
      <c r="E56" s="111" t="str">
        <f t="shared" si="2"/>
        <v>EURFUT1MX9_Quote</v>
      </c>
      <c r="F56" s="110" t="str">
        <f>_xll.qlSimpleQuote(E56,,PriceTickValue,Permanent,Trigger,ObjectOverwrite)</f>
        <v>EURFUT1MX9_Quote#0000</v>
      </c>
      <c r="G56" s="81" t="str">
        <f>_xll.ohRangeRetrieveError(F56)</f>
        <v/>
      </c>
      <c r="H56" s="109"/>
    </row>
    <row r="57" spans="1:8">
      <c r="A57" s="114"/>
      <c r="B57" s="83">
        <v>52</v>
      </c>
      <c r="C57" s="113" t="b">
        <v>0</v>
      </c>
      <c r="D57" s="112" t="str">
        <v>Z9</v>
      </c>
      <c r="E57" s="111" t="str">
        <f t="shared" si="2"/>
        <v>EURFUT1MZ9_Quote</v>
      </c>
      <c r="F57" s="110" t="str">
        <f>_xll.qlSimpleQuote(E57,,PriceTickValue,Permanent,Trigger,ObjectOverwrite)</f>
        <v>EURFUT1MZ9_Quote#0000</v>
      </c>
      <c r="G57" s="81" t="str">
        <f>_xll.ohRangeRetrieveError(F57)</f>
        <v/>
      </c>
      <c r="H57" s="109"/>
    </row>
    <row r="58" spans="1:8">
      <c r="A58" s="114"/>
      <c r="B58" s="83">
        <v>53</v>
      </c>
      <c r="C58" s="113" t="b">
        <v>0</v>
      </c>
      <c r="D58" s="112" t="str">
        <v>F0</v>
      </c>
      <c r="E58" s="111" t="str">
        <f t="shared" si="2"/>
        <v>EURFUT1MF0_Quote</v>
      </c>
      <c r="F58" s="110" t="str">
        <f>_xll.qlSimpleQuote(E58,,PriceTickValue,Permanent,Trigger,ObjectOverwrite)</f>
        <v>EURFUT1MF0_Quote#0000</v>
      </c>
      <c r="G58" s="81" t="str">
        <f>_xll.ohRangeRetrieveError(F58)</f>
        <v/>
      </c>
      <c r="H58" s="109"/>
    </row>
    <row r="59" spans="1:8">
      <c r="A59" s="114"/>
      <c r="B59" s="83">
        <v>54</v>
      </c>
      <c r="C59" s="113" t="b">
        <v>0</v>
      </c>
      <c r="D59" s="112" t="str">
        <v>G0</v>
      </c>
      <c r="E59" s="111" t="str">
        <f t="shared" si="2"/>
        <v>EURFUT1MG0_Quote</v>
      </c>
      <c r="F59" s="110" t="str">
        <f>_xll.qlSimpleQuote(E59,,PriceTickValue,Permanent,Trigger,ObjectOverwrite)</f>
        <v>EURFUT1MG0_Quote#0000</v>
      </c>
      <c r="G59" s="81" t="str">
        <f>_xll.ohRangeRetrieveError(F59)</f>
        <v/>
      </c>
      <c r="H59" s="109"/>
    </row>
    <row r="60" spans="1:8">
      <c r="A60" s="114"/>
      <c r="B60" s="83">
        <v>55</v>
      </c>
      <c r="C60" s="113" t="b">
        <v>0</v>
      </c>
      <c r="D60" s="112" t="str">
        <v>H0</v>
      </c>
      <c r="E60" s="111" t="str">
        <f t="shared" si="2"/>
        <v>EURFUT1MH0_Quote</v>
      </c>
      <c r="F60" s="110" t="str">
        <f>_xll.qlSimpleQuote(E60,,PriceTickValue,Permanent,Trigger,ObjectOverwrite)</f>
        <v>EURFUT1MH0_Quote#0000</v>
      </c>
      <c r="G60" s="81" t="str">
        <f>_xll.ohRangeRetrieveError(F60)</f>
        <v/>
      </c>
      <c r="H60" s="109"/>
    </row>
    <row r="61" spans="1:8">
      <c r="A61" s="114"/>
      <c r="B61" s="83">
        <v>56</v>
      </c>
      <c r="C61" s="113" t="b">
        <v>0</v>
      </c>
      <c r="D61" s="112" t="str">
        <v>J0</v>
      </c>
      <c r="E61" s="111" t="str">
        <f t="shared" si="2"/>
        <v>EURFUT1MJ0_Quote</v>
      </c>
      <c r="F61" s="110" t="str">
        <f>_xll.qlSimpleQuote(E61,,PriceTickValue,Permanent,Trigger,ObjectOverwrite)</f>
        <v>EURFUT1MJ0_Quote#0000</v>
      </c>
      <c r="G61" s="81" t="str">
        <f>_xll.ohRangeRetrieveError(F61)</f>
        <v/>
      </c>
      <c r="H61" s="109"/>
    </row>
    <row r="62" spans="1:8">
      <c r="A62" s="114"/>
      <c r="B62" s="83">
        <v>57</v>
      </c>
      <c r="C62" s="113" t="b">
        <v>0</v>
      </c>
      <c r="D62" s="112" t="str">
        <v>K0</v>
      </c>
      <c r="E62" s="111" t="str">
        <f t="shared" si="2"/>
        <v>EURFUT1MK0_Quote</v>
      </c>
      <c r="F62" s="110" t="str">
        <f>_xll.qlSimpleQuote(E62,,PriceTickValue,Permanent,Trigger,ObjectOverwrite)</f>
        <v>EURFUT1MK0_Quote#0000</v>
      </c>
      <c r="G62" s="81" t="str">
        <f>_xll.ohRangeRetrieveError(F62)</f>
        <v/>
      </c>
      <c r="H62" s="109"/>
    </row>
    <row r="63" spans="1:8">
      <c r="A63" s="114"/>
      <c r="B63" s="83">
        <v>58</v>
      </c>
      <c r="C63" s="113" t="b">
        <v>0</v>
      </c>
      <c r="D63" s="112" t="str">
        <v>M0</v>
      </c>
      <c r="E63" s="111" t="str">
        <f t="shared" si="2"/>
        <v>EURFUT1MM0_Quote</v>
      </c>
      <c r="F63" s="110" t="str">
        <f>_xll.qlSimpleQuote(E63,,PriceTickValue,Permanent,Trigger,ObjectOverwrite)</f>
        <v>EURFUT1MM0_Quote#0000</v>
      </c>
      <c r="G63" s="81" t="str">
        <f>_xll.ohRangeRetrieveError(F63)</f>
        <v/>
      </c>
      <c r="H63" s="109"/>
    </row>
    <row r="64" spans="1:8">
      <c r="A64" s="114"/>
      <c r="B64" s="83">
        <v>59</v>
      </c>
      <c r="C64" s="113" t="b">
        <v>0</v>
      </c>
      <c r="D64" s="112" t="str">
        <v>N0</v>
      </c>
      <c r="E64" s="111" t="str">
        <f t="shared" si="2"/>
        <v>EURFUT1MN0_Quote</v>
      </c>
      <c r="F64" s="110" t="str">
        <f>_xll.qlSimpleQuote(E64,,PriceTickValue,Permanent,Trigger,ObjectOverwrite)</f>
        <v>EURFUT1MN0_Quote#0000</v>
      </c>
      <c r="G64" s="81" t="str">
        <f>_xll.ohRangeRetrieveError(F64)</f>
        <v/>
      </c>
      <c r="H64" s="109"/>
    </row>
    <row r="65" spans="1:8">
      <c r="A65" s="114"/>
      <c r="B65" s="83">
        <v>60</v>
      </c>
      <c r="C65" s="113" t="b">
        <v>0</v>
      </c>
      <c r="D65" s="112" t="str">
        <v>Q0</v>
      </c>
      <c r="E65" s="111" t="str">
        <f t="shared" si="2"/>
        <v>EURFUT1MQ0_Quote</v>
      </c>
      <c r="F65" s="110" t="str">
        <f>_xll.qlSimpleQuote(E65,,PriceTickValue,Permanent,Trigger,ObjectOverwrite)</f>
        <v>EURFUT1MQ0_Quote#0000</v>
      </c>
      <c r="G65" s="81" t="str">
        <f>_xll.ohRangeRetrieveError(F65)</f>
        <v/>
      </c>
      <c r="H65" s="109"/>
    </row>
    <row r="66" spans="1:8">
      <c r="A66" s="114"/>
      <c r="B66" s="83">
        <v>61</v>
      </c>
      <c r="C66" s="113" t="b">
        <v>0</v>
      </c>
      <c r="D66" s="112" t="str">
        <v>U0</v>
      </c>
      <c r="E66" s="111" t="str">
        <f t="shared" si="2"/>
        <v>EURFUT1MU0_Quote</v>
      </c>
      <c r="F66" s="110" t="str">
        <f>_xll.qlSimpleQuote(E66,,PriceTickValue,Permanent,Trigger,ObjectOverwrite)</f>
        <v>EURFUT1MU0_Quote#0000</v>
      </c>
      <c r="G66" s="81" t="str">
        <f>_xll.ohRangeRetrieveError(F66)</f>
        <v/>
      </c>
      <c r="H66" s="109"/>
    </row>
    <row r="67" spans="1:8">
      <c r="A67" s="114"/>
      <c r="B67" s="83">
        <v>62</v>
      </c>
      <c r="C67" s="113" t="b">
        <v>0</v>
      </c>
      <c r="D67" s="112" t="str">
        <v>V0</v>
      </c>
      <c r="E67" s="111" t="str">
        <f t="shared" si="2"/>
        <v>EURFUT1MV0_Quote</v>
      </c>
      <c r="F67" s="110" t="str">
        <f>_xll.qlSimpleQuote(E67,,PriceTickValue,Permanent,Trigger,ObjectOverwrite)</f>
        <v>EURFUT1MV0_Quote#0000</v>
      </c>
      <c r="G67" s="81" t="str">
        <f>_xll.ohRangeRetrieveError(F67)</f>
        <v/>
      </c>
      <c r="H67" s="109"/>
    </row>
    <row r="68" spans="1:8">
      <c r="A68" s="114"/>
      <c r="B68" s="83">
        <v>63</v>
      </c>
      <c r="C68" s="113" t="b">
        <v>0</v>
      </c>
      <c r="D68" s="112" t="str">
        <v>X0</v>
      </c>
      <c r="E68" s="111" t="str">
        <f t="shared" si="2"/>
        <v>EURFUT1MX0_Quote</v>
      </c>
      <c r="F68" s="110" t="str">
        <f>_xll.qlSimpleQuote(E68,,PriceTickValue,Permanent,Trigger,ObjectOverwrite)</f>
        <v>EURFUT1MX0_Quote#0000</v>
      </c>
      <c r="G68" s="81" t="str">
        <f>_xll.ohRangeRetrieveError(F68)</f>
        <v/>
      </c>
      <c r="H68" s="109"/>
    </row>
    <row r="69" spans="1:8">
      <c r="A69" s="114"/>
      <c r="B69" s="83">
        <v>64</v>
      </c>
      <c r="C69" s="113" t="b">
        <v>0</v>
      </c>
      <c r="D69" s="112" t="str">
        <v>Z0</v>
      </c>
      <c r="E69" s="111" t="str">
        <f t="shared" si="2"/>
        <v>EURFUT1MZ0_Quote</v>
      </c>
      <c r="F69" s="110" t="str">
        <f>_xll.qlSimpleQuote(E69,,PriceTickValue,Permanent,Trigger,ObjectOverwrite)</f>
        <v>EURFUT1MZ0_Quote#0000</v>
      </c>
      <c r="G69" s="81" t="str">
        <f>_xll.ohRangeRetrieveError(F69)</f>
        <v/>
      </c>
      <c r="H69" s="109"/>
    </row>
    <row r="70" spans="1:8">
      <c r="A70" s="114"/>
      <c r="B70" s="83">
        <v>65</v>
      </c>
      <c r="C70" s="113" t="b">
        <v>0</v>
      </c>
      <c r="D70" s="112" t="str">
        <v>F1</v>
      </c>
      <c r="E70" s="111" t="str">
        <f t="shared" ref="E70:E101" si="3">Currency&amp;$D$4&amp;$E$4&amp;$D70&amp;QuoteSuffix</f>
        <v>EURFUT1MF1_Quote</v>
      </c>
      <c r="F70" s="110" t="str">
        <f>_xll.qlSimpleQuote(E70,,PriceTickValue,Permanent,Trigger,ObjectOverwrite)</f>
        <v>EURFUT1MF1_Quote#0000</v>
      </c>
      <c r="G70" s="81" t="str">
        <f>_xll.ohRangeRetrieveError(F70)</f>
        <v/>
      </c>
      <c r="H70" s="109"/>
    </row>
    <row r="71" spans="1:8">
      <c r="A71" s="114"/>
      <c r="B71" s="83">
        <v>66</v>
      </c>
      <c r="C71" s="113" t="b">
        <v>0</v>
      </c>
      <c r="D71" s="112" t="str">
        <v>G1</v>
      </c>
      <c r="E71" s="111" t="str">
        <f t="shared" si="3"/>
        <v>EURFUT1MG1_Quote</v>
      </c>
      <c r="F71" s="110" t="str">
        <f>_xll.qlSimpleQuote(E71,,PriceTickValue,Permanent,Trigger,ObjectOverwrite)</f>
        <v>EURFUT1MG1_Quote#0000</v>
      </c>
      <c r="G71" s="81" t="str">
        <f>_xll.ohRangeRetrieveError(F71)</f>
        <v/>
      </c>
      <c r="H71" s="109"/>
    </row>
    <row r="72" spans="1:8">
      <c r="A72" s="114"/>
      <c r="B72" s="83">
        <v>67</v>
      </c>
      <c r="C72" s="113" t="b">
        <v>0</v>
      </c>
      <c r="D72" s="112" t="str">
        <v>H1</v>
      </c>
      <c r="E72" s="111" t="str">
        <f t="shared" si="3"/>
        <v>EURFUT1MH1_Quote</v>
      </c>
      <c r="F72" s="110" t="str">
        <f>_xll.qlSimpleQuote(E72,,PriceTickValue,Permanent,Trigger,ObjectOverwrite)</f>
        <v>EURFUT1MH1_Quote#0000</v>
      </c>
      <c r="G72" s="81" t="str">
        <f>_xll.ohRangeRetrieveError(F72)</f>
        <v/>
      </c>
      <c r="H72" s="109"/>
    </row>
    <row r="73" spans="1:8">
      <c r="A73" s="114"/>
      <c r="B73" s="83">
        <v>68</v>
      </c>
      <c r="C73" s="113" t="b">
        <v>0</v>
      </c>
      <c r="D73" s="112" t="str">
        <v>J1</v>
      </c>
      <c r="E73" s="111" t="str">
        <f t="shared" si="3"/>
        <v>EURFUT1MJ1_Quote</v>
      </c>
      <c r="F73" s="110" t="str">
        <f>_xll.qlSimpleQuote(E73,,PriceTickValue,Permanent,Trigger,ObjectOverwrite)</f>
        <v>EURFUT1MJ1_Quote#0000</v>
      </c>
      <c r="G73" s="81" t="str">
        <f>_xll.ohRangeRetrieveError(F73)</f>
        <v/>
      </c>
      <c r="H73" s="109"/>
    </row>
    <row r="74" spans="1:8">
      <c r="A74" s="114"/>
      <c r="B74" s="83">
        <v>69</v>
      </c>
      <c r="C74" s="113" t="b">
        <v>0</v>
      </c>
      <c r="D74" s="112" t="str">
        <v>K1</v>
      </c>
      <c r="E74" s="111" t="str">
        <f t="shared" si="3"/>
        <v>EURFUT1MK1_Quote</v>
      </c>
      <c r="F74" s="110" t="str">
        <f>_xll.qlSimpleQuote(E74,,PriceTickValue,Permanent,Trigger,ObjectOverwrite)</f>
        <v>EURFUT1MK1_Quote#0000</v>
      </c>
      <c r="G74" s="81" t="str">
        <f>_xll.ohRangeRetrieveError(F74)</f>
        <v/>
      </c>
      <c r="H74" s="109"/>
    </row>
    <row r="75" spans="1:8">
      <c r="A75" s="114"/>
      <c r="B75" s="83">
        <v>70</v>
      </c>
      <c r="C75" s="113" t="b">
        <v>0</v>
      </c>
      <c r="D75" s="112" t="str">
        <v>M1</v>
      </c>
      <c r="E75" s="111" t="str">
        <f t="shared" si="3"/>
        <v>EURFUT1MM1_Quote</v>
      </c>
      <c r="F75" s="110" t="str">
        <f>_xll.qlSimpleQuote(E75,,PriceTickValue,Permanent,Trigger,ObjectOverwrite)</f>
        <v>EURFUT1MM1_Quote#0000</v>
      </c>
      <c r="G75" s="81" t="str">
        <f>_xll.ohRangeRetrieveError(F75)</f>
        <v/>
      </c>
      <c r="H75" s="109"/>
    </row>
    <row r="76" spans="1:8">
      <c r="A76" s="114"/>
      <c r="B76" s="83">
        <v>71</v>
      </c>
      <c r="C76" s="113" t="b">
        <v>0</v>
      </c>
      <c r="D76" s="112" t="str">
        <v>N1</v>
      </c>
      <c r="E76" s="111" t="str">
        <f t="shared" si="3"/>
        <v>EURFUT1MN1_Quote</v>
      </c>
      <c r="F76" s="110" t="str">
        <f>_xll.qlSimpleQuote(E76,,PriceTickValue,Permanent,Trigger,ObjectOverwrite)</f>
        <v>EURFUT1MN1_Quote#0000</v>
      </c>
      <c r="G76" s="81" t="str">
        <f>_xll.ohRangeRetrieveError(F76)</f>
        <v/>
      </c>
      <c r="H76" s="109"/>
    </row>
    <row r="77" spans="1:8">
      <c r="A77" s="114"/>
      <c r="B77" s="83">
        <v>72</v>
      </c>
      <c r="C77" s="113" t="b">
        <v>0</v>
      </c>
      <c r="D77" s="112" t="str">
        <v>Q1</v>
      </c>
      <c r="E77" s="111" t="str">
        <f t="shared" si="3"/>
        <v>EURFUT1MQ1_Quote</v>
      </c>
      <c r="F77" s="110" t="str">
        <f>_xll.qlSimpleQuote(E77,,PriceTickValue,Permanent,Trigger,ObjectOverwrite)</f>
        <v>EURFUT1MQ1_Quote#0000</v>
      </c>
      <c r="G77" s="81" t="str">
        <f>_xll.ohRangeRetrieveError(F77)</f>
        <v/>
      </c>
      <c r="H77" s="109"/>
    </row>
    <row r="78" spans="1:8">
      <c r="A78" s="114"/>
      <c r="B78" s="83">
        <v>73</v>
      </c>
      <c r="C78" s="113" t="b">
        <v>0</v>
      </c>
      <c r="D78" s="112" t="str">
        <v>U1</v>
      </c>
      <c r="E78" s="111" t="str">
        <f t="shared" si="3"/>
        <v>EURFUT1MU1_Quote</v>
      </c>
      <c r="F78" s="110" t="str">
        <f>_xll.qlSimpleQuote(E78,,PriceTickValue,Permanent,Trigger,ObjectOverwrite)</f>
        <v>EURFUT1MU1_Quote#0000</v>
      </c>
      <c r="G78" s="81" t="str">
        <f>_xll.ohRangeRetrieveError(F78)</f>
        <v/>
      </c>
      <c r="H78" s="109"/>
    </row>
    <row r="79" spans="1:8">
      <c r="A79" s="114"/>
      <c r="B79" s="83">
        <v>74</v>
      </c>
      <c r="C79" s="113" t="b">
        <v>0</v>
      </c>
      <c r="D79" s="112" t="str">
        <v>V1</v>
      </c>
      <c r="E79" s="111" t="str">
        <f t="shared" si="3"/>
        <v>EURFUT1MV1_Quote</v>
      </c>
      <c r="F79" s="110" t="str">
        <f>_xll.qlSimpleQuote(E79,,PriceTickValue,Permanent,Trigger,ObjectOverwrite)</f>
        <v>EURFUT1MV1_Quote#0000</v>
      </c>
      <c r="G79" s="81" t="str">
        <f>_xll.ohRangeRetrieveError(F79)</f>
        <v/>
      </c>
      <c r="H79" s="109"/>
    </row>
    <row r="80" spans="1:8">
      <c r="A80" s="114"/>
      <c r="B80" s="83">
        <v>75</v>
      </c>
      <c r="C80" s="113" t="b">
        <v>0</v>
      </c>
      <c r="D80" s="112" t="str">
        <v>X1</v>
      </c>
      <c r="E80" s="111" t="str">
        <f t="shared" si="3"/>
        <v>EURFUT1MX1_Quote</v>
      </c>
      <c r="F80" s="110" t="str">
        <f>_xll.qlSimpleQuote(E80,,PriceTickValue,Permanent,Trigger,ObjectOverwrite)</f>
        <v>EURFUT1MX1_Quote#0000</v>
      </c>
      <c r="G80" s="81" t="str">
        <f>_xll.ohRangeRetrieveError(F80)</f>
        <v/>
      </c>
      <c r="H80" s="109"/>
    </row>
    <row r="81" spans="1:8">
      <c r="A81" s="114"/>
      <c r="B81" s="83">
        <v>76</v>
      </c>
      <c r="C81" s="113" t="b">
        <v>0</v>
      </c>
      <c r="D81" s="112" t="str">
        <v>Z1</v>
      </c>
      <c r="E81" s="111" t="str">
        <f t="shared" si="3"/>
        <v>EURFUT1MZ1_Quote</v>
      </c>
      <c r="F81" s="110" t="str">
        <f>_xll.qlSimpleQuote(E81,,PriceTickValue,Permanent,Trigger,ObjectOverwrite)</f>
        <v>EURFUT1MZ1_Quote#0000</v>
      </c>
      <c r="G81" s="81" t="str">
        <f>_xll.ohRangeRetrieveError(F81)</f>
        <v/>
      </c>
      <c r="H81" s="109"/>
    </row>
    <row r="82" spans="1:8">
      <c r="A82" s="114"/>
      <c r="B82" s="83">
        <v>77</v>
      </c>
      <c r="C82" s="113" t="b">
        <v>0</v>
      </c>
      <c r="D82" s="112" t="str">
        <v>F2</v>
      </c>
      <c r="E82" s="111" t="str">
        <f t="shared" si="3"/>
        <v>EURFUT1MF2_Quote</v>
      </c>
      <c r="F82" s="110" t="str">
        <f>_xll.qlSimpleQuote(E82,,PriceTickValue,Permanent,Trigger,ObjectOverwrite)</f>
        <v>EURFUT1MF2_Quote#0000</v>
      </c>
      <c r="G82" s="81" t="str">
        <f>_xll.ohRangeRetrieveError(F82)</f>
        <v/>
      </c>
      <c r="H82" s="109"/>
    </row>
    <row r="83" spans="1:8">
      <c r="A83" s="114"/>
      <c r="B83" s="83">
        <v>78</v>
      </c>
      <c r="C83" s="113" t="b">
        <v>0</v>
      </c>
      <c r="D83" s="112" t="str">
        <v>G2</v>
      </c>
      <c r="E83" s="111" t="str">
        <f t="shared" si="3"/>
        <v>EURFUT1MG2_Quote</v>
      </c>
      <c r="F83" s="110" t="str">
        <f>_xll.qlSimpleQuote(E83,,PriceTickValue,Permanent,Trigger,ObjectOverwrite)</f>
        <v>EURFUT1MG2_Quote#0000</v>
      </c>
      <c r="G83" s="81" t="str">
        <f>_xll.ohRangeRetrieveError(F83)</f>
        <v/>
      </c>
      <c r="H83" s="109"/>
    </row>
    <row r="84" spans="1:8">
      <c r="A84" s="114"/>
      <c r="B84" s="83">
        <v>79</v>
      </c>
      <c r="C84" s="113" t="b">
        <v>0</v>
      </c>
      <c r="D84" s="112" t="str">
        <v>H2</v>
      </c>
      <c r="E84" s="111" t="str">
        <f t="shared" si="3"/>
        <v>EURFUT1MH2_Quote</v>
      </c>
      <c r="F84" s="110" t="str">
        <f>_xll.qlSimpleQuote(E84,,PriceTickValue,Permanent,Trigger,ObjectOverwrite)</f>
        <v>EURFUT1MH2_Quote#0000</v>
      </c>
      <c r="G84" s="81" t="str">
        <f>_xll.ohRangeRetrieveError(F84)</f>
        <v/>
      </c>
      <c r="H84" s="109"/>
    </row>
    <row r="85" spans="1:8">
      <c r="A85" s="114"/>
      <c r="B85" s="83">
        <v>80</v>
      </c>
      <c r="C85" s="113" t="b">
        <v>0</v>
      </c>
      <c r="D85" s="112" t="str">
        <v>J2</v>
      </c>
      <c r="E85" s="111" t="str">
        <f t="shared" si="3"/>
        <v>EURFUT1MJ2_Quote</v>
      </c>
      <c r="F85" s="110" t="str">
        <f>_xll.qlSimpleQuote(E85,,PriceTickValue,Permanent,Trigger,ObjectOverwrite)</f>
        <v>EURFUT1MJ2_Quote#0000</v>
      </c>
      <c r="G85" s="81" t="str">
        <f>_xll.ohRangeRetrieveError(F85)</f>
        <v/>
      </c>
      <c r="H85" s="109"/>
    </row>
    <row r="86" spans="1:8">
      <c r="A86" s="114"/>
      <c r="B86" s="83">
        <v>81</v>
      </c>
      <c r="C86" s="113" t="b">
        <v>0</v>
      </c>
      <c r="D86" s="112" t="str">
        <v>K2</v>
      </c>
      <c r="E86" s="111" t="str">
        <f t="shared" si="3"/>
        <v>EURFUT1MK2_Quote</v>
      </c>
      <c r="F86" s="110" t="str">
        <f>_xll.qlSimpleQuote(E86,,PriceTickValue,Permanent,Trigger,ObjectOverwrite)</f>
        <v>EURFUT1MK2_Quote#0000</v>
      </c>
      <c r="G86" s="81" t="str">
        <f>_xll.ohRangeRetrieveError(F86)</f>
        <v/>
      </c>
      <c r="H86" s="109"/>
    </row>
    <row r="87" spans="1:8">
      <c r="A87" s="114"/>
      <c r="B87" s="83">
        <v>82</v>
      </c>
      <c r="C87" s="113" t="b">
        <v>0</v>
      </c>
      <c r="D87" s="112" t="str">
        <v>M2</v>
      </c>
      <c r="E87" s="111" t="str">
        <f t="shared" si="3"/>
        <v>EURFUT1MM2_Quote</v>
      </c>
      <c r="F87" s="110" t="str">
        <f>_xll.qlSimpleQuote(E87,,PriceTickValue,Permanent,Trigger,ObjectOverwrite)</f>
        <v>EURFUT1MM2_Quote#0000</v>
      </c>
      <c r="G87" s="81" t="str">
        <f>_xll.ohRangeRetrieveError(F87)</f>
        <v/>
      </c>
      <c r="H87" s="109"/>
    </row>
    <row r="88" spans="1:8">
      <c r="A88" s="114"/>
      <c r="B88" s="83">
        <v>83</v>
      </c>
      <c r="C88" s="113" t="b">
        <v>0</v>
      </c>
      <c r="D88" s="112" t="str">
        <v>N2</v>
      </c>
      <c r="E88" s="111" t="str">
        <f t="shared" si="3"/>
        <v>EURFUT1MN2_Quote</v>
      </c>
      <c r="F88" s="110" t="str">
        <f>_xll.qlSimpleQuote(E88,,PriceTickValue,Permanent,Trigger,ObjectOverwrite)</f>
        <v>EURFUT1MN2_Quote#0000</v>
      </c>
      <c r="G88" s="81" t="str">
        <f>_xll.ohRangeRetrieveError(F88)</f>
        <v/>
      </c>
      <c r="H88" s="109"/>
    </row>
    <row r="89" spans="1:8">
      <c r="A89" s="114"/>
      <c r="B89" s="83">
        <v>84</v>
      </c>
      <c r="C89" s="113" t="b">
        <v>0</v>
      </c>
      <c r="D89" s="112" t="str">
        <v>Q2</v>
      </c>
      <c r="E89" s="111" t="str">
        <f t="shared" si="3"/>
        <v>EURFUT1MQ2_Quote</v>
      </c>
      <c r="F89" s="110" t="str">
        <f>_xll.qlSimpleQuote(E89,,PriceTickValue,Permanent,Trigger,ObjectOverwrite)</f>
        <v>EURFUT1MQ2_Quote#0000</v>
      </c>
      <c r="G89" s="81" t="str">
        <f>_xll.ohRangeRetrieveError(F89)</f>
        <v/>
      </c>
      <c r="H89" s="109"/>
    </row>
    <row r="90" spans="1:8">
      <c r="A90" s="114"/>
      <c r="B90" s="83">
        <v>85</v>
      </c>
      <c r="C90" s="113" t="b">
        <v>0</v>
      </c>
      <c r="D90" s="112" t="str">
        <v>U2</v>
      </c>
      <c r="E90" s="111" t="str">
        <f t="shared" si="3"/>
        <v>EURFUT1MU2_Quote</v>
      </c>
      <c r="F90" s="110" t="str">
        <f>_xll.qlSimpleQuote(E90,,PriceTickValue,Permanent,Trigger,ObjectOverwrite)</f>
        <v>EURFUT1MU2_Quote#0000</v>
      </c>
      <c r="G90" s="81" t="str">
        <f>_xll.ohRangeRetrieveError(F90)</f>
        <v/>
      </c>
      <c r="H90" s="109"/>
    </row>
    <row r="91" spans="1:8">
      <c r="A91" s="114"/>
      <c r="B91" s="83">
        <v>86</v>
      </c>
      <c r="C91" s="113" t="b">
        <v>0</v>
      </c>
      <c r="D91" s="112" t="str">
        <v>V2</v>
      </c>
      <c r="E91" s="111" t="str">
        <f t="shared" si="3"/>
        <v>EURFUT1MV2_Quote</v>
      </c>
      <c r="F91" s="110" t="str">
        <f>_xll.qlSimpleQuote(E91,,PriceTickValue,Permanent,Trigger,ObjectOverwrite)</f>
        <v>EURFUT1MV2_Quote#0000</v>
      </c>
      <c r="G91" s="81" t="str">
        <f>_xll.ohRangeRetrieveError(F91)</f>
        <v/>
      </c>
      <c r="H91" s="109"/>
    </row>
    <row r="92" spans="1:8">
      <c r="A92" s="114"/>
      <c r="B92" s="83">
        <v>87</v>
      </c>
      <c r="C92" s="113" t="b">
        <v>0</v>
      </c>
      <c r="D92" s="112" t="str">
        <v>X2</v>
      </c>
      <c r="E92" s="111" t="str">
        <f t="shared" si="3"/>
        <v>EURFUT1MX2_Quote</v>
      </c>
      <c r="F92" s="110" t="str">
        <f>_xll.qlSimpleQuote(E92,,PriceTickValue,Permanent,Trigger,ObjectOverwrite)</f>
        <v>EURFUT1MX2_Quote#0000</v>
      </c>
      <c r="G92" s="81" t="str">
        <f>_xll.ohRangeRetrieveError(F92)</f>
        <v/>
      </c>
      <c r="H92" s="109"/>
    </row>
    <row r="93" spans="1:8">
      <c r="A93" s="114"/>
      <c r="B93" s="83">
        <v>88</v>
      </c>
      <c r="C93" s="113" t="b">
        <v>0</v>
      </c>
      <c r="D93" s="112" t="str">
        <v>Z2</v>
      </c>
      <c r="E93" s="111" t="str">
        <f t="shared" si="3"/>
        <v>EURFUT1MZ2_Quote</v>
      </c>
      <c r="F93" s="110" t="str">
        <f>_xll.qlSimpleQuote(E93,,PriceTickValue,Permanent,Trigger,ObjectOverwrite)</f>
        <v>EURFUT1MZ2_Quote#0000</v>
      </c>
      <c r="G93" s="81" t="str">
        <f>_xll.ohRangeRetrieveError(F93)</f>
        <v/>
      </c>
      <c r="H93" s="109"/>
    </row>
    <row r="94" spans="1:8">
      <c r="A94" s="114"/>
      <c r="B94" s="83">
        <v>89</v>
      </c>
      <c r="C94" s="113" t="b">
        <v>0</v>
      </c>
      <c r="D94" s="112" t="str">
        <v>F3</v>
      </c>
      <c r="E94" s="111" t="str">
        <f t="shared" si="3"/>
        <v>EURFUT1MF3_Quote</v>
      </c>
      <c r="F94" s="110" t="str">
        <f>_xll.qlSimpleQuote(E94,,PriceTickValue,Permanent,Trigger,ObjectOverwrite)</f>
        <v>EURFUT1MF3_Quote#0000</v>
      </c>
      <c r="G94" s="81" t="str">
        <f>_xll.ohRangeRetrieveError(F94)</f>
        <v/>
      </c>
      <c r="H94" s="109"/>
    </row>
    <row r="95" spans="1:8">
      <c r="A95" s="114"/>
      <c r="B95" s="83">
        <v>90</v>
      </c>
      <c r="C95" s="113" t="b">
        <v>0</v>
      </c>
      <c r="D95" s="112" t="str">
        <v>G3</v>
      </c>
      <c r="E95" s="111" t="str">
        <f t="shared" si="3"/>
        <v>EURFUT1MG3_Quote</v>
      </c>
      <c r="F95" s="110" t="str">
        <f>_xll.qlSimpleQuote(E95,,PriceTickValue,Permanent,Trigger,ObjectOverwrite)</f>
        <v>EURFUT1MG3_Quote#0000</v>
      </c>
      <c r="G95" s="81" t="str">
        <f>_xll.ohRangeRetrieveError(F95)</f>
        <v/>
      </c>
      <c r="H95" s="109"/>
    </row>
    <row r="96" spans="1:8">
      <c r="A96" s="114"/>
      <c r="B96" s="83">
        <v>91</v>
      </c>
      <c r="C96" s="113" t="b">
        <v>0</v>
      </c>
      <c r="D96" s="112" t="str">
        <v>H3</v>
      </c>
      <c r="E96" s="111" t="str">
        <f t="shared" si="3"/>
        <v>EURFUT1MH3_Quote</v>
      </c>
      <c r="F96" s="110" t="str">
        <f>_xll.qlSimpleQuote(E96,,PriceTickValue,Permanent,Trigger,ObjectOverwrite)</f>
        <v>EURFUT1MH3_Quote#0000</v>
      </c>
      <c r="G96" s="81" t="str">
        <f>_xll.ohRangeRetrieveError(F96)</f>
        <v/>
      </c>
      <c r="H96" s="109"/>
    </row>
    <row r="97" spans="1:8">
      <c r="A97" s="114"/>
      <c r="B97" s="83">
        <v>92</v>
      </c>
      <c r="C97" s="113" t="b">
        <v>0</v>
      </c>
      <c r="D97" s="112" t="str">
        <v>J3</v>
      </c>
      <c r="E97" s="111" t="str">
        <f t="shared" si="3"/>
        <v>EURFUT1MJ3_Quote</v>
      </c>
      <c r="F97" s="110" t="str">
        <f>_xll.qlSimpleQuote(E97,,PriceTickValue,Permanent,Trigger,ObjectOverwrite)</f>
        <v>EURFUT1MJ3_Quote#0000</v>
      </c>
      <c r="G97" s="81" t="str">
        <f>_xll.ohRangeRetrieveError(F97)</f>
        <v/>
      </c>
      <c r="H97" s="109"/>
    </row>
    <row r="98" spans="1:8">
      <c r="A98" s="114"/>
      <c r="B98" s="83">
        <v>93</v>
      </c>
      <c r="C98" s="113" t="b">
        <v>0</v>
      </c>
      <c r="D98" s="112" t="str">
        <v>K3</v>
      </c>
      <c r="E98" s="111" t="str">
        <f t="shared" si="3"/>
        <v>EURFUT1MK3_Quote</v>
      </c>
      <c r="F98" s="110" t="str">
        <f>_xll.qlSimpleQuote(E98,,PriceTickValue,Permanent,Trigger,ObjectOverwrite)</f>
        <v>EURFUT1MK3_Quote#0000</v>
      </c>
      <c r="G98" s="81" t="str">
        <f>_xll.ohRangeRetrieveError(F98)</f>
        <v/>
      </c>
      <c r="H98" s="109"/>
    </row>
    <row r="99" spans="1:8">
      <c r="A99" s="114"/>
      <c r="B99" s="83">
        <v>94</v>
      </c>
      <c r="C99" s="113" t="b">
        <v>0</v>
      </c>
      <c r="D99" s="112" t="str">
        <v>M3</v>
      </c>
      <c r="E99" s="111" t="str">
        <f t="shared" si="3"/>
        <v>EURFUT1MM3_Quote</v>
      </c>
      <c r="F99" s="110" t="str">
        <f>_xll.qlSimpleQuote(E99,,PriceTickValue,Permanent,Trigger,ObjectOverwrite)</f>
        <v>EURFUT1MM3_Quote#0000</v>
      </c>
      <c r="G99" s="81" t="str">
        <f>_xll.ohRangeRetrieveError(F99)</f>
        <v/>
      </c>
      <c r="H99" s="109"/>
    </row>
    <row r="100" spans="1:8">
      <c r="A100" s="114"/>
      <c r="B100" s="83">
        <v>95</v>
      </c>
      <c r="C100" s="113" t="b">
        <v>0</v>
      </c>
      <c r="D100" s="112" t="str">
        <v>N3</v>
      </c>
      <c r="E100" s="111" t="str">
        <f t="shared" si="3"/>
        <v>EURFUT1MN3_Quote</v>
      </c>
      <c r="F100" s="110" t="str">
        <f>_xll.qlSimpleQuote(E100,,PriceTickValue,Permanent,Trigger,ObjectOverwrite)</f>
        <v>EURFUT1MN3_Quote#0000</v>
      </c>
      <c r="G100" s="81" t="str">
        <f>_xll.ohRangeRetrieveError(F100)</f>
        <v/>
      </c>
      <c r="H100" s="109"/>
    </row>
    <row r="101" spans="1:8">
      <c r="A101" s="114"/>
      <c r="B101" s="83">
        <v>96</v>
      </c>
      <c r="C101" s="113" t="b">
        <v>0</v>
      </c>
      <c r="D101" s="112" t="str">
        <v>Q3</v>
      </c>
      <c r="E101" s="111" t="str">
        <f t="shared" si="3"/>
        <v>EURFUT1MQ3_Quote</v>
      </c>
      <c r="F101" s="110" t="str">
        <f>_xll.qlSimpleQuote(E101,,PriceTickValue,Permanent,Trigger,ObjectOverwrite)</f>
        <v>EURFUT1MQ3_Quote#0000</v>
      </c>
      <c r="G101" s="81" t="str">
        <f>_xll.ohRangeRetrieveError(F101)</f>
        <v/>
      </c>
      <c r="H101" s="109"/>
    </row>
    <row r="102" spans="1:8">
      <c r="A102" s="114"/>
      <c r="B102" s="83">
        <v>97</v>
      </c>
      <c r="C102" s="113" t="b">
        <v>0</v>
      </c>
      <c r="D102" s="112" t="str">
        <v>U3</v>
      </c>
      <c r="E102" s="111" t="str">
        <f t="shared" ref="E102:E125" si="4">Currency&amp;$D$4&amp;$E$4&amp;$D102&amp;QuoteSuffix</f>
        <v>EURFUT1MU3_Quote</v>
      </c>
      <c r="F102" s="110" t="str">
        <f>_xll.qlSimpleQuote(E102,,PriceTickValue,Permanent,Trigger,ObjectOverwrite)</f>
        <v>EURFUT1MU3_Quote#0000</v>
      </c>
      <c r="G102" s="81" t="str">
        <f>_xll.ohRangeRetrieveError(F102)</f>
        <v/>
      </c>
      <c r="H102" s="109"/>
    </row>
    <row r="103" spans="1:8">
      <c r="A103" s="114"/>
      <c r="B103" s="83">
        <v>98</v>
      </c>
      <c r="C103" s="113" t="b">
        <v>0</v>
      </c>
      <c r="D103" s="112" t="str">
        <v>V3</v>
      </c>
      <c r="E103" s="111" t="str">
        <f t="shared" si="4"/>
        <v>EURFUT1MV3_Quote</v>
      </c>
      <c r="F103" s="110" t="str">
        <f>_xll.qlSimpleQuote(E103,,PriceTickValue,Permanent,Trigger,ObjectOverwrite)</f>
        <v>EURFUT1MV3_Quote#0000</v>
      </c>
      <c r="G103" s="81" t="str">
        <f>_xll.ohRangeRetrieveError(F103)</f>
        <v/>
      </c>
      <c r="H103" s="109"/>
    </row>
    <row r="104" spans="1:8">
      <c r="A104" s="114"/>
      <c r="B104" s="83">
        <v>99</v>
      </c>
      <c r="C104" s="113" t="b">
        <v>0</v>
      </c>
      <c r="D104" s="112" t="str">
        <v>X3</v>
      </c>
      <c r="E104" s="111" t="str">
        <f t="shared" si="4"/>
        <v>EURFUT1MX3_Quote</v>
      </c>
      <c r="F104" s="110" t="str">
        <f>_xll.qlSimpleQuote(E104,,PriceTickValue,Permanent,Trigger,ObjectOverwrite)</f>
        <v>EURFUT1MX3_Quote#0000</v>
      </c>
      <c r="G104" s="81" t="str">
        <f>_xll.ohRangeRetrieveError(F104)</f>
        <v/>
      </c>
      <c r="H104" s="109"/>
    </row>
    <row r="105" spans="1:8">
      <c r="A105" s="114"/>
      <c r="B105" s="83">
        <v>100</v>
      </c>
      <c r="C105" s="113" t="b">
        <v>0</v>
      </c>
      <c r="D105" s="112" t="str">
        <v>Z3</v>
      </c>
      <c r="E105" s="111" t="str">
        <f t="shared" si="4"/>
        <v>EURFUT1MZ3_Quote</v>
      </c>
      <c r="F105" s="110" t="str">
        <f>_xll.qlSimpleQuote(E105,,PriceTickValue,Permanent,Trigger,ObjectOverwrite)</f>
        <v>EURFUT1MZ3_Quote#0000</v>
      </c>
      <c r="G105" s="81" t="str">
        <f>_xll.ohRangeRetrieveError(F105)</f>
        <v/>
      </c>
      <c r="H105" s="109"/>
    </row>
    <row r="106" spans="1:8">
      <c r="A106" s="114"/>
      <c r="B106" s="83">
        <v>101</v>
      </c>
      <c r="C106" s="113" t="b">
        <v>0</v>
      </c>
      <c r="D106" s="112" t="str">
        <v>F4</v>
      </c>
      <c r="E106" s="111" t="str">
        <f t="shared" si="4"/>
        <v>EURFUT1MF4_Quote</v>
      </c>
      <c r="F106" s="110" t="str">
        <f>_xll.qlSimpleQuote(E106,,PriceTickValue,Permanent,Trigger,ObjectOverwrite)</f>
        <v>EURFUT1MF4_Quote#0000</v>
      </c>
      <c r="G106" s="81" t="str">
        <f>_xll.ohRangeRetrieveError(F106)</f>
        <v/>
      </c>
      <c r="H106" s="109"/>
    </row>
    <row r="107" spans="1:8">
      <c r="A107" s="114"/>
      <c r="B107" s="83">
        <v>102</v>
      </c>
      <c r="C107" s="113" t="b">
        <v>0</v>
      </c>
      <c r="D107" s="112" t="str">
        <v>G4</v>
      </c>
      <c r="E107" s="111" t="str">
        <f t="shared" si="4"/>
        <v>EURFUT1MG4_Quote</v>
      </c>
      <c r="F107" s="110" t="str">
        <f>_xll.qlSimpleQuote(E107,,PriceTickValue,Permanent,Trigger,ObjectOverwrite)</f>
        <v>EURFUT1MG4_Quote#0000</v>
      </c>
      <c r="G107" s="81" t="str">
        <f>_xll.ohRangeRetrieveError(F107)</f>
        <v/>
      </c>
      <c r="H107" s="109"/>
    </row>
    <row r="108" spans="1:8">
      <c r="A108" s="114"/>
      <c r="B108" s="83">
        <v>103</v>
      </c>
      <c r="C108" s="113" t="b">
        <v>0</v>
      </c>
      <c r="D108" s="112" t="str">
        <v>H4</v>
      </c>
      <c r="E108" s="111" t="str">
        <f t="shared" si="4"/>
        <v>EURFUT1MH4_Quote</v>
      </c>
      <c r="F108" s="110" t="str">
        <f>_xll.qlSimpleQuote(E108,,PriceTickValue,Permanent,Trigger,ObjectOverwrite)</f>
        <v>EURFUT1MH4_Quote#0000</v>
      </c>
      <c r="G108" s="81" t="str">
        <f>_xll.ohRangeRetrieveError(F108)</f>
        <v/>
      </c>
      <c r="H108" s="109"/>
    </row>
    <row r="109" spans="1:8">
      <c r="A109" s="114"/>
      <c r="B109" s="83">
        <v>104</v>
      </c>
      <c r="C109" s="113" t="b">
        <v>0</v>
      </c>
      <c r="D109" s="112" t="str">
        <v>J4</v>
      </c>
      <c r="E109" s="111" t="str">
        <f t="shared" si="4"/>
        <v>EURFUT1MJ4_Quote</v>
      </c>
      <c r="F109" s="110" t="str">
        <f>_xll.qlSimpleQuote(E109,,PriceTickValue,Permanent,Trigger,ObjectOverwrite)</f>
        <v>EURFUT1MJ4_Quote#0000</v>
      </c>
      <c r="G109" s="81" t="str">
        <f>_xll.ohRangeRetrieveError(F109)</f>
        <v/>
      </c>
      <c r="H109" s="109"/>
    </row>
    <row r="110" spans="1:8">
      <c r="A110" s="114"/>
      <c r="B110" s="83">
        <v>105</v>
      </c>
      <c r="C110" s="113" t="b">
        <v>0</v>
      </c>
      <c r="D110" s="112" t="str">
        <v>K4</v>
      </c>
      <c r="E110" s="111" t="str">
        <f t="shared" si="4"/>
        <v>EURFUT1MK4_Quote</v>
      </c>
      <c r="F110" s="110" t="str">
        <f>_xll.qlSimpleQuote(E110,,PriceTickValue,Permanent,Trigger,ObjectOverwrite)</f>
        <v>EURFUT1MK4_Quote#0000</v>
      </c>
      <c r="G110" s="81" t="str">
        <f>_xll.ohRangeRetrieveError(F110)</f>
        <v/>
      </c>
      <c r="H110" s="109"/>
    </row>
    <row r="111" spans="1:8">
      <c r="A111" s="114"/>
      <c r="B111" s="83">
        <v>106</v>
      </c>
      <c r="C111" s="113" t="b">
        <v>0</v>
      </c>
      <c r="D111" s="112" t="str">
        <v>M4</v>
      </c>
      <c r="E111" s="111" t="str">
        <f t="shared" si="4"/>
        <v>EURFUT1MM4_Quote</v>
      </c>
      <c r="F111" s="110" t="str">
        <f>_xll.qlSimpleQuote(E111,,PriceTickValue,Permanent,Trigger,ObjectOverwrite)</f>
        <v>EURFUT1MM4_Quote#0000</v>
      </c>
      <c r="G111" s="81" t="str">
        <f>_xll.ohRangeRetrieveError(F111)</f>
        <v/>
      </c>
      <c r="H111" s="109"/>
    </row>
    <row r="112" spans="1:8">
      <c r="A112" s="114"/>
      <c r="B112" s="83">
        <v>107</v>
      </c>
      <c r="C112" s="113" t="b">
        <v>0</v>
      </c>
      <c r="D112" s="112" t="str">
        <v>N4</v>
      </c>
      <c r="E112" s="111" t="str">
        <f t="shared" si="4"/>
        <v>EURFUT1MN4_Quote</v>
      </c>
      <c r="F112" s="110" t="str">
        <f>_xll.qlSimpleQuote(E112,,PriceTickValue,Permanent,Trigger,ObjectOverwrite)</f>
        <v>EURFUT1MN4_Quote#0000</v>
      </c>
      <c r="G112" s="81" t="str">
        <f>_xll.ohRangeRetrieveError(F112)</f>
        <v/>
      </c>
      <c r="H112" s="109"/>
    </row>
    <row r="113" spans="1:8">
      <c r="A113" s="114"/>
      <c r="B113" s="83">
        <v>108</v>
      </c>
      <c r="C113" s="113" t="b">
        <v>0</v>
      </c>
      <c r="D113" s="112" t="str">
        <v>Q4</v>
      </c>
      <c r="E113" s="111" t="str">
        <f t="shared" si="4"/>
        <v>EURFUT1MQ4_Quote</v>
      </c>
      <c r="F113" s="110" t="str">
        <f>_xll.qlSimpleQuote(E113,,PriceTickValue,Permanent,Trigger,ObjectOverwrite)</f>
        <v>EURFUT1MQ4_Quote#0000</v>
      </c>
      <c r="G113" s="81" t="str">
        <f>_xll.ohRangeRetrieveError(F113)</f>
        <v/>
      </c>
      <c r="H113" s="109"/>
    </row>
    <row r="114" spans="1:8">
      <c r="A114" s="114"/>
      <c r="B114" s="83">
        <v>109</v>
      </c>
      <c r="C114" s="113" t="b">
        <v>0</v>
      </c>
      <c r="D114" s="112" t="str">
        <v>U4</v>
      </c>
      <c r="E114" s="111" t="str">
        <f t="shared" si="4"/>
        <v>EURFUT1MU4_Quote</v>
      </c>
      <c r="F114" s="110" t="str">
        <f>_xll.qlSimpleQuote(E114,,PriceTickValue,Permanent,Trigger,ObjectOverwrite)</f>
        <v>EURFUT1MU4_Quote#0000</v>
      </c>
      <c r="G114" s="81" t="str">
        <f>_xll.ohRangeRetrieveError(F114)</f>
        <v/>
      </c>
      <c r="H114" s="109"/>
    </row>
    <row r="115" spans="1:8">
      <c r="A115" s="114"/>
      <c r="B115" s="83">
        <v>110</v>
      </c>
      <c r="C115" s="113" t="b">
        <v>0</v>
      </c>
      <c r="D115" s="112" t="str">
        <v>V4</v>
      </c>
      <c r="E115" s="111" t="str">
        <f t="shared" si="4"/>
        <v>EURFUT1MV4_Quote</v>
      </c>
      <c r="F115" s="110" t="str">
        <f>_xll.qlSimpleQuote(E115,,PriceTickValue,Permanent,Trigger,ObjectOverwrite)</f>
        <v>EURFUT1MV4_Quote#0000</v>
      </c>
      <c r="G115" s="81" t="str">
        <f>_xll.ohRangeRetrieveError(F115)</f>
        <v/>
      </c>
      <c r="H115" s="109"/>
    </row>
    <row r="116" spans="1:8">
      <c r="A116" s="114"/>
      <c r="B116" s="83">
        <v>111</v>
      </c>
      <c r="C116" s="113" t="b">
        <v>0</v>
      </c>
      <c r="D116" s="112" t="str">
        <v>X4</v>
      </c>
      <c r="E116" s="111" t="str">
        <f t="shared" si="4"/>
        <v>EURFUT1MX4_Quote</v>
      </c>
      <c r="F116" s="110" t="str">
        <f>_xll.qlSimpleQuote(E116,,PriceTickValue,Permanent,Trigger,ObjectOverwrite)</f>
        <v>EURFUT1MX4_Quote#0000</v>
      </c>
      <c r="G116" s="81" t="str">
        <f>_xll.ohRangeRetrieveError(F116)</f>
        <v/>
      </c>
      <c r="H116" s="109"/>
    </row>
    <row r="117" spans="1:8">
      <c r="A117" s="114"/>
      <c r="B117" s="83">
        <v>112</v>
      </c>
      <c r="C117" s="113" t="b">
        <v>0</v>
      </c>
      <c r="D117" s="112" t="str">
        <v>Z4</v>
      </c>
      <c r="E117" s="111" t="str">
        <f t="shared" si="4"/>
        <v>EURFUT1MZ4_Quote</v>
      </c>
      <c r="F117" s="110" t="str">
        <f>_xll.qlSimpleQuote(E117,,PriceTickValue,Permanent,Trigger,ObjectOverwrite)</f>
        <v>EURFUT1MZ4_Quote#0000</v>
      </c>
      <c r="G117" s="81" t="str">
        <f>_xll.ohRangeRetrieveError(F117)</f>
        <v/>
      </c>
      <c r="H117" s="109"/>
    </row>
    <row r="118" spans="1:8">
      <c r="A118" s="114"/>
      <c r="B118" s="83">
        <v>113</v>
      </c>
      <c r="C118" s="113" t="b">
        <v>0</v>
      </c>
      <c r="D118" s="112" t="str">
        <v>F5</v>
      </c>
      <c r="E118" s="111" t="str">
        <f t="shared" si="4"/>
        <v>EURFUT1MF5_Quote</v>
      </c>
      <c r="F118" s="110" t="str">
        <f>_xll.qlSimpleQuote(E118,,PriceTickValue,Permanent,Trigger,ObjectOverwrite)</f>
        <v>EURFUT1MF5_Quote#0000</v>
      </c>
      <c r="G118" s="81" t="str">
        <f>_xll.ohRangeRetrieveError(F118)</f>
        <v/>
      </c>
      <c r="H118" s="109"/>
    </row>
    <row r="119" spans="1:8">
      <c r="A119" s="114"/>
      <c r="B119" s="83">
        <v>114</v>
      </c>
      <c r="C119" s="113" t="b">
        <v>0</v>
      </c>
      <c r="D119" s="112" t="str">
        <v>G5</v>
      </c>
      <c r="E119" s="111" t="str">
        <f t="shared" si="4"/>
        <v>EURFUT1MG5_Quote</v>
      </c>
      <c r="F119" s="110" t="str">
        <f>_xll.qlSimpleQuote(E119,,PriceTickValue,Permanent,Trigger,ObjectOverwrite)</f>
        <v>EURFUT1MG5_Quote#0000</v>
      </c>
      <c r="G119" s="81" t="str">
        <f>_xll.ohRangeRetrieveError(F119)</f>
        <v/>
      </c>
      <c r="H119" s="109"/>
    </row>
    <row r="120" spans="1:8">
      <c r="A120" s="114"/>
      <c r="B120" s="83">
        <v>115</v>
      </c>
      <c r="C120" s="113" t="b">
        <v>0</v>
      </c>
      <c r="D120" s="112" t="str">
        <v>H5</v>
      </c>
      <c r="E120" s="111" t="str">
        <f t="shared" si="4"/>
        <v>EURFUT1MH5_Quote</v>
      </c>
      <c r="F120" s="110" t="str">
        <f>_xll.qlSimpleQuote(E120,,PriceTickValue,Permanent,Trigger,ObjectOverwrite)</f>
        <v>EURFUT1MH5_Quote#0000</v>
      </c>
      <c r="G120" s="81" t="str">
        <f>_xll.ohRangeRetrieveError(F120)</f>
        <v/>
      </c>
      <c r="H120" s="109"/>
    </row>
    <row r="121" spans="1:8">
      <c r="A121" s="114"/>
      <c r="B121" s="83">
        <v>116</v>
      </c>
      <c r="C121" s="113" t="b">
        <v>0</v>
      </c>
      <c r="D121" s="112" t="str">
        <v>J5</v>
      </c>
      <c r="E121" s="111" t="str">
        <f t="shared" si="4"/>
        <v>EURFUT1MJ5_Quote</v>
      </c>
      <c r="F121" s="110" t="str">
        <f>_xll.qlSimpleQuote(E121,,PriceTickValue,Permanent,Trigger,ObjectOverwrite)</f>
        <v>EURFUT1MJ5_Quote#0000</v>
      </c>
      <c r="G121" s="81" t="str">
        <f>_xll.ohRangeRetrieveError(F121)</f>
        <v/>
      </c>
      <c r="H121" s="109"/>
    </row>
    <row r="122" spans="1:8">
      <c r="A122" s="114"/>
      <c r="B122" s="83">
        <v>117</v>
      </c>
      <c r="C122" s="113" t="b">
        <v>0</v>
      </c>
      <c r="D122" s="112" t="str">
        <v>K5</v>
      </c>
      <c r="E122" s="111" t="str">
        <f t="shared" si="4"/>
        <v>EURFUT1MK5_Quote</v>
      </c>
      <c r="F122" s="110" t="str">
        <f>_xll.qlSimpleQuote(E122,,PriceTickValue,Permanent,Trigger,ObjectOverwrite)</f>
        <v>EURFUT1MK5_Quote#0000</v>
      </c>
      <c r="G122" s="81" t="str">
        <f>_xll.ohRangeRetrieveError(F122)</f>
        <v/>
      </c>
      <c r="H122" s="109"/>
    </row>
    <row r="123" spans="1:8">
      <c r="A123" s="114"/>
      <c r="B123" s="83">
        <v>118</v>
      </c>
      <c r="C123" s="113" t="b">
        <v>0</v>
      </c>
      <c r="D123" s="112" t="str">
        <v>M5</v>
      </c>
      <c r="E123" s="111" t="str">
        <f t="shared" si="4"/>
        <v>EURFUT1MM5_Quote</v>
      </c>
      <c r="F123" s="110" t="str">
        <f>_xll.qlSimpleQuote(E123,,PriceTickValue,Permanent,Trigger,ObjectOverwrite)</f>
        <v>EURFUT1MM5_Quote#0000</v>
      </c>
      <c r="G123" s="81" t="str">
        <f>_xll.ohRangeRetrieveError(F123)</f>
        <v/>
      </c>
      <c r="H123" s="109"/>
    </row>
    <row r="124" spans="1:8">
      <c r="A124" s="114"/>
      <c r="B124" s="83">
        <v>119</v>
      </c>
      <c r="C124" s="113" t="b">
        <v>0</v>
      </c>
      <c r="D124" s="112" t="str">
        <v>N5</v>
      </c>
      <c r="E124" s="111" t="str">
        <f t="shared" si="4"/>
        <v>EURFUT1MN5_Quote</v>
      </c>
      <c r="F124" s="110" t="str">
        <f>_xll.qlSimpleQuote(E124,,PriceTickValue,Permanent,Trigger,ObjectOverwrite)</f>
        <v>EURFUT1MN5_Quote#0000</v>
      </c>
      <c r="G124" s="81" t="str">
        <f>_xll.ohRangeRetrieveError(F124)</f>
        <v/>
      </c>
      <c r="H124" s="109"/>
    </row>
    <row r="125" spans="1:8">
      <c r="A125" s="114"/>
      <c r="B125" s="83">
        <v>120</v>
      </c>
      <c r="C125" s="113" t="b">
        <v>0</v>
      </c>
      <c r="D125" s="112" t="str">
        <v>Q5</v>
      </c>
      <c r="E125" s="111" t="str">
        <f t="shared" si="4"/>
        <v>EURFUT1MQ5_Quote</v>
      </c>
      <c r="F125" s="110" t="str">
        <f>_xll.qlSimpleQuote(E125,,PriceTickValue,Permanent,Trigger,ObjectOverwrite)</f>
        <v>EURFUT1MQ5_Quote#0000</v>
      </c>
      <c r="G125" s="81" t="str">
        <f>_xll.ohRangeRetrieveError(F125)</f>
        <v/>
      </c>
      <c r="H125" s="109"/>
    </row>
    <row r="126" spans="1:8" ht="12" thickBot="1">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G1" workbookViewId="0">
      <selection activeCell="W6" sqref="W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c r="AH1" s="335" t="s">
        <v>138</v>
      </c>
      <c r="AI1" s="336"/>
      <c r="AJ1" s="336"/>
      <c r="AK1" s="336"/>
      <c r="AL1" s="336"/>
      <c r="AM1" s="336"/>
      <c r="AN1" s="336"/>
      <c r="AO1" s="336"/>
      <c r="AP1" s="337"/>
      <c r="AQ1" s="334"/>
    </row>
    <row r="2" spans="1:43">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26</v>
      </c>
      <c r="AA5" s="274"/>
      <c r="AB5" s="17"/>
      <c r="AC5" s="17"/>
      <c r="AD5" s="17"/>
      <c r="AE5" s="17"/>
      <c r="AF5" s="17"/>
      <c r="AH5" s="338"/>
      <c r="AI5" s="339"/>
      <c r="AJ5" s="339"/>
      <c r="AK5" s="339"/>
      <c r="AL5" s="339"/>
      <c r="AM5" s="339"/>
      <c r="AN5" s="339"/>
      <c r="AO5" s="339"/>
      <c r="AP5" s="343"/>
    </row>
    <row r="6" spans="1:43" ht="22.5">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Not Signed In</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c r="A7" s="114"/>
      <c r="B7" s="119">
        <v>1</v>
      </c>
      <c r="C7" s="118" t="b">
        <v>0</v>
      </c>
      <c r="D7" s="117" t="str">
        <f t="array" ref="D7:D48">_xll.qlIMMcode(FuturesDates)</f>
        <v>U5</v>
      </c>
      <c r="E7" s="111" t="str">
        <f t="shared" ref="E7:E38" si="0">Currency&amp;$D$5&amp;$E$5&amp;$D7&amp;QuoteSuffix</f>
        <v>EURFUT3MU5_Quote</v>
      </c>
      <c r="F7" s="116" t="str">
        <f>_xll.qlSimpleQuote(E7,,PriceTickValue,Permanent,Trigger,ObjectOverwrite)</f>
        <v>EURFUT3MU5_Quote#0000</v>
      </c>
      <c r="G7" s="115" t="str">
        <f>_xll.ohRangeRetrieveError(F7)</f>
        <v/>
      </c>
      <c r="H7" s="109"/>
      <c r="J7" s="259"/>
      <c r="K7" s="272">
        <v>1</v>
      </c>
      <c r="L7" s="271" t="b">
        <v>0</v>
      </c>
      <c r="M7" s="219" t="str">
        <f t="array" ref="M7:M48">_xll.qlIMMcode(FuturesDates)</f>
        <v>U5</v>
      </c>
      <c r="N7" s="270">
        <f t="array" ref="N7:N48">_xll.qlIMMNextDates(_xll.qlSettingsEvaluationDate(Trigger)-1,$L7:$L48)</f>
        <v>42263</v>
      </c>
      <c r="O7" s="219" t="str">
        <f t="array" ref="O7:O48">VLOOKUP(Currency,LiffeCodes,2)&amp;FuturesCodes</f>
        <v>FEIU5</v>
      </c>
      <c r="P7" s="269">
        <v>42261</v>
      </c>
      <c r="Q7" s="219">
        <v>100.03</v>
      </c>
      <c r="R7" s="219">
        <v>100.035</v>
      </c>
      <c r="S7" s="219">
        <v>100.03</v>
      </c>
      <c r="T7" s="219">
        <v>100.035</v>
      </c>
      <c r="U7" s="222">
        <f>_xll.qlMidSafe($Q7,$R7)</f>
        <v>100.0325</v>
      </c>
      <c r="V7" s="201"/>
      <c r="W7" s="268">
        <v>100.0325</v>
      </c>
      <c r="X7" s="201"/>
      <c r="Y7" s="267">
        <f t="array" ref="Y7:Y48">QuoteLive</f>
        <v>100.0325</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_xll.qlFuturesConvAdjustmentQuote($AM7,IborIndex,$AK7,$AL7,Volatility,MeanReversion,Permanent,Trigger,ObjectOverwrite)</f>
        <v>EURFUT3MU5ConvAdj_Quote#0000</v>
      </c>
      <c r="AO7" s="51" t="str">
        <f>_xll.ohRangeRetrieveError(AN7)</f>
        <v/>
      </c>
      <c r="AP7" s="43"/>
    </row>
    <row r="8" spans="1:43">
      <c r="A8" s="114"/>
      <c r="B8" s="83">
        <v>2</v>
      </c>
      <c r="C8" s="113" t="b">
        <v>0</v>
      </c>
      <c r="D8" s="112" t="str">
        <v>V5</v>
      </c>
      <c r="E8" s="111" t="str">
        <f t="shared" si="0"/>
        <v>EURFUT3MV5_Quote</v>
      </c>
      <c r="F8" s="110" t="str">
        <f>_xll.qlSimpleQuote(E8,,PriceTickValue,Permanent,Trigger,ObjectOverwrite)</f>
        <v>EURFUT3MV5_Quote#0000</v>
      </c>
      <c r="G8" s="81" t="str">
        <f>_xll.ohRangeRetrieveError(F8)</f>
        <v/>
      </c>
      <c r="H8" s="109"/>
      <c r="J8" s="259"/>
      <c r="K8" s="265">
        <v>2</v>
      </c>
      <c r="L8" s="264" t="b">
        <v>0</v>
      </c>
      <c r="M8" s="207" t="str">
        <v>V5</v>
      </c>
      <c r="N8" s="263">
        <v>42298</v>
      </c>
      <c r="O8" s="207" t="str">
        <v>FEIV5</v>
      </c>
      <c r="P8" s="262">
        <v>42296</v>
      </c>
      <c r="Q8" s="207">
        <v>100.035</v>
      </c>
      <c r="R8" s="207">
        <v>100.04</v>
      </c>
      <c r="S8" s="207">
        <v>100.035</v>
      </c>
      <c r="T8" s="207">
        <v>100.04</v>
      </c>
      <c r="U8" s="210">
        <f>_xll.qlMidSafe($Q8,$R8)</f>
        <v>100.03749999999999</v>
      </c>
      <c r="V8" s="201"/>
      <c r="W8" s="266">
        <v>100.03749999999999</v>
      </c>
      <c r="X8" s="201"/>
      <c r="Y8" s="260">
        <v>100.03749999999999</v>
      </c>
      <c r="Z8" s="210">
        <f>_xll.qlSimpleQuoteSetValue(F8,Y8,Trigger)</f>
        <v>0</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_xll.qlFuturesConvAdjustmentQuote($AM8,IborIndex,$AK8,$AL8,Volatility,MeanReversion,Permanent,Trigger,ObjectOverwrite)</f>
        <v>EURFUT3MV5ConvAdj_Quote#0000</v>
      </c>
      <c r="AO8" s="51" t="str">
        <f>_xll.ohRangeRetrieveError(AN8)</f>
        <v/>
      </c>
      <c r="AP8" s="43"/>
    </row>
    <row r="9" spans="1:43">
      <c r="A9" s="114"/>
      <c r="B9" s="83">
        <v>3</v>
      </c>
      <c r="C9" s="113" t="b">
        <v>0</v>
      </c>
      <c r="D9" s="112" t="str">
        <v>X5</v>
      </c>
      <c r="E9" s="111" t="str">
        <f t="shared" si="0"/>
        <v>EURFUT3MX5_Quote</v>
      </c>
      <c r="F9" s="110" t="str">
        <f>_xll.qlSimpleQuote(E9,,PriceTickValue,Permanent,Trigger,ObjectOverwrite)</f>
        <v>EURFUT3MX5_Quote#0000</v>
      </c>
      <c r="G9" s="81" t="str">
        <f>_xll.ohRangeRetrieveError(F9)</f>
        <v/>
      </c>
      <c r="H9" s="109"/>
      <c r="J9" s="259"/>
      <c r="K9" s="265">
        <v>3</v>
      </c>
      <c r="L9" s="264" t="b">
        <v>0</v>
      </c>
      <c r="M9" s="207" t="str">
        <v>X5</v>
      </c>
      <c r="N9" s="263">
        <v>42326</v>
      </c>
      <c r="O9" s="207" t="str">
        <v>FEIX5</v>
      </c>
      <c r="P9" s="262">
        <v>42324</v>
      </c>
      <c r="Q9" s="207">
        <v>100</v>
      </c>
      <c r="R9" s="207">
        <v>0</v>
      </c>
      <c r="S9" s="207">
        <v>0</v>
      </c>
      <c r="T9" s="207">
        <v>100.035</v>
      </c>
      <c r="U9" s="210" t="e">
        <f>_xll.qlMidSafe($Q9,$R9)</f>
        <v>#NUM!</v>
      </c>
      <c r="V9" s="201"/>
      <c r="W9" s="266" t="e">
        <v>#NUM!</v>
      </c>
      <c r="X9" s="201"/>
      <c r="Y9" s="260" t="e">
        <v>#NUM!</v>
      </c>
      <c r="Z9" s="210">
        <f>_xll.qlSimpleQuoteSetValue(F9,Y9,Trigger)</f>
        <v>0</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_xll.qlFuturesConvAdjustmentQuote($AM9,IborIndex,$AK9,$AL9,Volatility,MeanReversion,Permanent,Trigger,ObjectOverwrite)</f>
        <v>EURFUT3MX5ConvAdj_Quote#0000</v>
      </c>
      <c r="AO9" s="51" t="str">
        <f>_xll.ohRangeRetrieveError(AN9)</f>
        <v/>
      </c>
      <c r="AP9" s="43"/>
    </row>
    <row r="10" spans="1:43">
      <c r="A10" s="114"/>
      <c r="B10" s="83">
        <v>4</v>
      </c>
      <c r="C10" s="113" t="b">
        <v>0</v>
      </c>
      <c r="D10" s="112" t="str">
        <v>Z5</v>
      </c>
      <c r="E10" s="111" t="str">
        <f t="shared" si="0"/>
        <v>EURFUT3MZ5_Quote</v>
      </c>
      <c r="F10" s="110" t="str">
        <f>_xll.qlSimpleQuote(E10,,PriceTickValue,Permanent,Trigger,ObjectOverwrite)</f>
        <v>EURFUT3MZ5_Quote#0000</v>
      </c>
      <c r="G10" s="81" t="str">
        <f>_xll.ohRangeRetrieveError(F10)</f>
        <v/>
      </c>
      <c r="H10" s="109"/>
      <c r="J10" s="259"/>
      <c r="K10" s="265">
        <v>4</v>
      </c>
      <c r="L10" s="264" t="b">
        <v>0</v>
      </c>
      <c r="M10" s="207" t="str">
        <v>Z5</v>
      </c>
      <c r="N10" s="263">
        <v>42354</v>
      </c>
      <c r="O10" s="207" t="str">
        <v>FEIZ5</v>
      </c>
      <c r="P10" s="262">
        <v>42352</v>
      </c>
      <c r="Q10" s="207">
        <v>100.03</v>
      </c>
      <c r="R10" s="207">
        <v>100.035</v>
      </c>
      <c r="S10" s="207">
        <v>100.035</v>
      </c>
      <c r="T10" s="207">
        <v>100.035</v>
      </c>
      <c r="U10" s="210">
        <f>_xll.qlMidSafe($Q10,$R10)</f>
        <v>100.0325</v>
      </c>
      <c r="V10" s="201"/>
      <c r="W10" s="266">
        <v>100.0325</v>
      </c>
      <c r="X10" s="201"/>
      <c r="Y10" s="260">
        <v>100.0325</v>
      </c>
      <c r="Z10" s="210">
        <f>_xll.qlSimpleQuoteSetValue(F10,Y10,Trigger)</f>
        <v>0</v>
      </c>
      <c r="AA10" s="43"/>
      <c r="AB10" s="17"/>
      <c r="AC10" s="62" t="s">
        <v>72</v>
      </c>
      <c r="AD10" s="60"/>
      <c r="AE10" s="17"/>
      <c r="AF10" s="238">
        <f t="shared" si="1"/>
        <v>4.9999999999954527E-5</v>
      </c>
      <c r="AH10" s="114"/>
      <c r="AI10" s="83">
        <v>4</v>
      </c>
      <c r="AJ10" s="112" t="b">
        <v>0</v>
      </c>
      <c r="AK10" s="112" t="str">
        <v>Z5</v>
      </c>
      <c r="AL10" s="196" t="str">
        <f t="shared" si="2"/>
        <v>EURFUT3MZ5_Quote</v>
      </c>
      <c r="AM10" s="197" t="str">
        <f t="shared" si="3"/>
        <v>EURFUT3MZ5ConvAdj_Quote</v>
      </c>
      <c r="AN10" s="196" t="str">
        <f>_xll.qlFuturesConvAdjustmentQuote($AM10,IborIndex,$AK10,$AL10,Volatility,MeanReversion,Permanent,Trigger,ObjectOverwrite)</f>
        <v>EURFUT3MZ5ConvAdj_Quote#0000</v>
      </c>
      <c r="AO10" s="51" t="str">
        <f>_xll.ohRangeRetrieveError(AN10)</f>
        <v/>
      </c>
      <c r="AP10" s="43"/>
    </row>
    <row r="11" spans="1:43" ht="12" thickBot="1">
      <c r="A11" s="114"/>
      <c r="B11" s="83">
        <v>5</v>
      </c>
      <c r="C11" s="113" t="b">
        <v>0</v>
      </c>
      <c r="D11" s="112" t="str">
        <v>F6</v>
      </c>
      <c r="E11" s="111" t="str">
        <f t="shared" si="0"/>
        <v>EURFUT3MF6_Quote</v>
      </c>
      <c r="F11" s="110" t="str">
        <f>_xll.qlSimpleQuote(E11,,PriceTickValue,Permanent,Trigger,ObjectOverwrite)</f>
        <v>EURFUT3MF6_Quote#0000</v>
      </c>
      <c r="G11" s="81" t="str">
        <f>_xll.ohRangeRetrieveError(F11)</f>
        <v/>
      </c>
      <c r="H11" s="109"/>
      <c r="J11" s="259"/>
      <c r="K11" s="265">
        <v>5</v>
      </c>
      <c r="L11" s="264" t="b">
        <v>0</v>
      </c>
      <c r="M11" s="207" t="str">
        <v>F6</v>
      </c>
      <c r="N11" s="263">
        <v>42389</v>
      </c>
      <c r="O11" s="207" t="str">
        <v>FEIF6</v>
      </c>
      <c r="P11" s="262">
        <v>42387</v>
      </c>
      <c r="Q11" s="207">
        <v>0</v>
      </c>
      <c r="R11" s="207">
        <v>0</v>
      </c>
      <c r="S11" s="207">
        <v>0</v>
      </c>
      <c r="T11" s="207">
        <v>100.03</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F6</v>
      </c>
      <c r="AL11" s="196" t="str">
        <f t="shared" si="2"/>
        <v>EURFUT3MF6_Quote</v>
      </c>
      <c r="AM11" s="197" t="str">
        <f t="shared" si="3"/>
        <v>EURFUT3MF6ConvAdj_Quote</v>
      </c>
      <c r="AN11" s="196" t="str">
        <f>_xll.qlFuturesConvAdjustmentQuote($AM11,IborIndex,$AK11,$AL11,Volatility,MeanReversion,Permanent,Trigger,ObjectOverwrite)</f>
        <v>EURFUT3MF6ConvAdj_Quote#0000</v>
      </c>
      <c r="AO11" s="51" t="str">
        <f>_xll.ohRangeRetrieveError(AN11)</f>
        <v/>
      </c>
      <c r="AP11" s="43"/>
    </row>
    <row r="12" spans="1:43">
      <c r="A12" s="114"/>
      <c r="B12" s="83">
        <v>6</v>
      </c>
      <c r="C12" s="113" t="b">
        <v>0</v>
      </c>
      <c r="D12" s="112" t="str">
        <v>G6</v>
      </c>
      <c r="E12" s="111" t="str">
        <f t="shared" si="0"/>
        <v>EURFUT3MG6_Quote</v>
      </c>
      <c r="F12" s="110" t="str">
        <f>_xll.qlSimpleQuote(E12,,PriceTickValue,Permanent,Trigger,ObjectOverwrite)</f>
        <v>EURFUT3MG6_Quote#0000</v>
      </c>
      <c r="G12" s="81" t="str">
        <f>_xll.ohRangeRetrieveError(F12)</f>
        <v/>
      </c>
      <c r="H12" s="109"/>
      <c r="J12" s="259"/>
      <c r="K12" s="265">
        <v>6</v>
      </c>
      <c r="L12" s="264" t="b">
        <v>0</v>
      </c>
      <c r="M12" s="207" t="str">
        <v>G6</v>
      </c>
      <c r="N12" s="263">
        <v>42417</v>
      </c>
      <c r="O12" s="207" t="str">
        <v>FEIG6</v>
      </c>
      <c r="P12" s="262">
        <v>42415</v>
      </c>
      <c r="Q12" s="207">
        <v>0</v>
      </c>
      <c r="R12" s="207">
        <v>0</v>
      </c>
      <c r="S12" s="207">
        <v>0</v>
      </c>
      <c r="T12" s="207">
        <v>100.03</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_xll.qlFuturesConvAdjustmentQuote($AM12,IborIndex,$AK12,$AL12,Volatility,MeanReversion,Permanent,Trigger,ObjectOverwrite)</f>
        <v>EURFUT3MG6ConvAdj_Quote#0000</v>
      </c>
      <c r="AO12" s="51" t="str">
        <f>_xll.ohRangeRetrieveError(AN12)</f>
        <v/>
      </c>
      <c r="AP12" s="43"/>
    </row>
    <row r="13" spans="1:43">
      <c r="A13" s="114"/>
      <c r="B13" s="83">
        <v>7</v>
      </c>
      <c r="C13" s="113" t="b">
        <v>0</v>
      </c>
      <c r="D13" s="112" t="str">
        <v>H6</v>
      </c>
      <c r="E13" s="111" t="str">
        <f t="shared" si="0"/>
        <v>EURFUT3MH6_Quote</v>
      </c>
      <c r="F13" s="110" t="str">
        <f>_xll.qlSimpleQuote(E13,,PriceTickValue,Permanent,Trigger,ObjectOverwrite)</f>
        <v>EURFUT3MH6_Quote#0000</v>
      </c>
      <c r="G13" s="81" t="str">
        <f>_xll.ohRangeRetrieveError(F13)</f>
        <v/>
      </c>
      <c r="H13" s="109"/>
      <c r="J13" s="259"/>
      <c r="K13" s="265">
        <v>7</v>
      </c>
      <c r="L13" s="264" t="b">
        <v>0</v>
      </c>
      <c r="M13" s="207" t="str">
        <v>H6</v>
      </c>
      <c r="N13" s="263">
        <v>42445</v>
      </c>
      <c r="O13" s="207" t="str">
        <v>FEIH6</v>
      </c>
      <c r="P13" s="262">
        <v>42443</v>
      </c>
      <c r="Q13" s="207">
        <v>100.02500000000001</v>
      </c>
      <c r="R13" s="207">
        <v>100.03</v>
      </c>
      <c r="S13" s="207">
        <v>100.03</v>
      </c>
      <c r="T13" s="207">
        <v>100.03</v>
      </c>
      <c r="U13" s="210">
        <f>_xll.qlMidSafe($Q13,$R13)</f>
        <v>100.0275</v>
      </c>
      <c r="V13" s="201"/>
      <c r="W13" s="261">
        <v>100.0275</v>
      </c>
      <c r="X13" s="201"/>
      <c r="Y13" s="260">
        <v>100.0275</v>
      </c>
      <c r="Z13" s="210">
        <f>_xll.qlSimpleQuoteSetValue(F13,Y13,Trigger)</f>
        <v>0</v>
      </c>
      <c r="AA13" s="43"/>
      <c r="AB13" s="17"/>
      <c r="AC13" s="17"/>
      <c r="AD13" s="17"/>
      <c r="AE13" s="17"/>
      <c r="AF13" s="238">
        <f t="shared" si="1"/>
        <v>4.9999999999954527E-5</v>
      </c>
      <c r="AH13" s="114"/>
      <c r="AI13" s="83">
        <v>7</v>
      </c>
      <c r="AJ13" s="112" t="b">
        <v>0</v>
      </c>
      <c r="AK13" s="112" t="str">
        <v>H6</v>
      </c>
      <c r="AL13" s="196" t="str">
        <f t="shared" si="2"/>
        <v>EURFUT3MH6_Quote</v>
      </c>
      <c r="AM13" s="197" t="str">
        <f t="shared" si="3"/>
        <v>EURFUT3MH6ConvAdj_Quote</v>
      </c>
      <c r="AN13" s="196" t="str">
        <f>_xll.qlFuturesConvAdjustmentQuote($AM13,IborIndex,$AK13,$AL13,Volatility,MeanReversion,Permanent,Trigger,ObjectOverwrite)</f>
        <v>EURFUT3MH6ConvAdj_Quote#0000</v>
      </c>
      <c r="AO13" s="51" t="str">
        <f>_xll.ohRangeRetrieveError(AN13)</f>
        <v/>
      </c>
      <c r="AP13" s="43"/>
    </row>
    <row r="14" spans="1:43">
      <c r="A14" s="114"/>
      <c r="B14" s="83">
        <v>8</v>
      </c>
      <c r="C14" s="113" t="b">
        <v>0</v>
      </c>
      <c r="D14" s="112" t="str">
        <v>J6</v>
      </c>
      <c r="E14" s="111" t="str">
        <f t="shared" si="0"/>
        <v>EURFUT3MJ6_Quote</v>
      </c>
      <c r="F14" s="110" t="str">
        <f>_xll.qlSimpleQuote(E14,,PriceTickValue,Permanent,Trigger,ObjectOverwrite)</f>
        <v>EURFUT3MJ6_Quote#0000</v>
      </c>
      <c r="G14" s="81" t="str">
        <f>_xll.ohRangeRetrieveError(F14)</f>
        <v/>
      </c>
      <c r="H14" s="109"/>
      <c r="J14" s="259"/>
      <c r="K14" s="265">
        <v>8</v>
      </c>
      <c r="L14" s="264" t="b">
        <v>0</v>
      </c>
      <c r="M14" s="207" t="str">
        <v>J6</v>
      </c>
      <c r="N14" s="263">
        <v>42480</v>
      </c>
      <c r="O14" s="207" t="str">
        <v>FEIJ6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J6</v>
      </c>
      <c r="AL14" s="196" t="str">
        <f t="shared" si="2"/>
        <v>EURFUT3MJ6_Quote</v>
      </c>
      <c r="AM14" s="197" t="str">
        <f t="shared" si="3"/>
        <v>EURFUT3MJ6ConvAdj_Quote</v>
      </c>
      <c r="AN14" s="196" t="str">
        <f>_xll.qlFuturesConvAdjustmentQuote($AM14,IborIndex,$AK14,$AL14,Volatility,MeanReversion,Permanent,Trigger,ObjectOverwrite)</f>
        <v>EURFUT3MJ6ConvAdj_Quote#0000</v>
      </c>
      <c r="AO14" s="51" t="str">
        <f>_xll.ohRangeRetrieveError(AN14)</f>
        <v/>
      </c>
      <c r="AP14" s="43"/>
    </row>
    <row r="15" spans="1:43">
      <c r="A15" s="114"/>
      <c r="B15" s="83">
        <v>9</v>
      </c>
      <c r="C15" s="113" t="b">
        <v>0</v>
      </c>
      <c r="D15" s="112" t="str">
        <v>K6</v>
      </c>
      <c r="E15" s="111" t="str">
        <f t="shared" si="0"/>
        <v>EURFUT3MK6_Quote</v>
      </c>
      <c r="F15" s="110" t="str">
        <f>_xll.qlSimpleQuote(E15,,PriceTickValue,Permanent,Trigger,ObjectOverwrite)</f>
        <v>EURFUT3MK6_Quote#0000</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_xll.qlFuturesConvAdjustmentQuote($AM15,IborIndex,$AK15,$AL15,Volatility,MeanReversion,Permanent,Trigger,ObjectOverwrite)</f>
        <v>EURFUT3MK6ConvAdj_Quote#0000</v>
      </c>
      <c r="AO15" s="51" t="str">
        <f>_xll.ohRangeRetrieveError(AN15)</f>
        <v/>
      </c>
      <c r="AP15" s="43"/>
    </row>
    <row r="16" spans="1:43">
      <c r="A16" s="114"/>
      <c r="B16" s="83">
        <v>10</v>
      </c>
      <c r="C16" s="113" t="b">
        <v>0</v>
      </c>
      <c r="D16" s="112" t="str">
        <v>M6</v>
      </c>
      <c r="E16" s="111" t="str">
        <f t="shared" si="0"/>
        <v>EURFUT3MM6_Quote</v>
      </c>
      <c r="F16" s="110" t="str">
        <f>_xll.qlSimpleQuote(E16,,PriceTickValue,Permanent,Trigger,ObjectOverwrite)</f>
        <v>EURFUT3MM6_Quote#0000</v>
      </c>
      <c r="G16" s="81" t="str">
        <f>_xll.ohRangeRetrieveError(F16)</f>
        <v/>
      </c>
      <c r="H16" s="109"/>
      <c r="J16" s="259"/>
      <c r="K16" s="265">
        <v>10</v>
      </c>
      <c r="L16" s="264" t="b">
        <v>0</v>
      </c>
      <c r="M16" s="207" t="str">
        <v>M6</v>
      </c>
      <c r="N16" s="263">
        <v>42536</v>
      </c>
      <c r="O16" s="207" t="str">
        <v>FEIM6</v>
      </c>
      <c r="P16" s="262">
        <v>42534</v>
      </c>
      <c r="Q16" s="207">
        <v>100.02</v>
      </c>
      <c r="R16" s="207">
        <v>100.02500000000001</v>
      </c>
      <c r="S16" s="207">
        <v>100.02500000000001</v>
      </c>
      <c r="T16" s="207">
        <v>100.02</v>
      </c>
      <c r="U16" s="210">
        <f>_xll.qlMidSafe($Q16,$R16)</f>
        <v>100.02250000000001</v>
      </c>
      <c r="V16" s="201"/>
      <c r="W16" s="261">
        <v>100.02250000000001</v>
      </c>
      <c r="X16" s="201"/>
      <c r="Y16" s="260">
        <v>100.02250000000001</v>
      </c>
      <c r="Z16" s="210">
        <f>_xll.qlSimpleQuoteSetValue(F16,Y16,Trigger)</f>
        <v>0</v>
      </c>
      <c r="AA16" s="43"/>
      <c r="AB16" s="17"/>
      <c r="AC16" s="17"/>
      <c r="AD16" s="17"/>
      <c r="AE16" s="17"/>
      <c r="AF16" s="238">
        <f t="shared" si="1"/>
        <v>4.9999999999954527E-5</v>
      </c>
      <c r="AH16" s="114"/>
      <c r="AI16" s="83">
        <v>10</v>
      </c>
      <c r="AJ16" s="112" t="b">
        <v>0</v>
      </c>
      <c r="AK16" s="112" t="str">
        <v>M6</v>
      </c>
      <c r="AL16" s="196" t="str">
        <f t="shared" si="2"/>
        <v>EURFUT3MM6_Quote</v>
      </c>
      <c r="AM16" s="197" t="str">
        <f t="shared" si="3"/>
        <v>EURFUT3MM6ConvAdj_Quote</v>
      </c>
      <c r="AN16" s="196" t="str">
        <f>_xll.qlFuturesConvAdjustmentQuote($AM16,IborIndex,$AK16,$AL16,Volatility,MeanReversion,Permanent,Trigger,ObjectOverwrite)</f>
        <v>EURFUT3MM6ConvAdj_Quote#0000</v>
      </c>
      <c r="AO16" s="51" t="str">
        <f>_xll.ohRangeRetrieveError(AN16)</f>
        <v/>
      </c>
      <c r="AP16" s="43"/>
    </row>
    <row r="17" spans="1:42">
      <c r="A17" s="114"/>
      <c r="B17" s="83">
        <v>11</v>
      </c>
      <c r="C17" s="113" t="b">
        <v>0</v>
      </c>
      <c r="D17" s="112" t="str">
        <v>N6</v>
      </c>
      <c r="E17" s="111" t="str">
        <f t="shared" si="0"/>
        <v>EURFUT3MN6_Quote</v>
      </c>
      <c r="F17" s="110" t="str">
        <f>_xll.qlSimpleQuote(E17,,PriceTickValue,Permanent,Trigger,ObjectOverwrite)</f>
        <v>EURFUT3MN6_Quote#0000</v>
      </c>
      <c r="G17" s="81" t="str">
        <f>_xll.ohRangeRetrieveError(F17)</f>
        <v/>
      </c>
      <c r="H17" s="109"/>
      <c r="J17" s="259"/>
      <c r="K17" s="265">
        <v>11</v>
      </c>
      <c r="L17" s="264" t="b">
        <v>0</v>
      </c>
      <c r="M17" s="207" t="str">
        <v>N6</v>
      </c>
      <c r="N17" s="263">
        <v>42571</v>
      </c>
      <c r="O17" s="207" t="str">
        <v>FEIN6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N6</v>
      </c>
      <c r="AL17" s="196" t="str">
        <f t="shared" si="2"/>
        <v>EURFUT3MN6_Quote</v>
      </c>
      <c r="AM17" s="197" t="str">
        <f t="shared" si="3"/>
        <v>EURFUT3MN6ConvAdj_Quote</v>
      </c>
      <c r="AN17" s="196" t="str">
        <f>_xll.qlFuturesConvAdjustmentQuote($AM17,IborIndex,$AK17,$AL17,Volatility,MeanReversion,Permanent,Trigger,ObjectOverwrite)</f>
        <v>EURFUT3MN6ConvAdj_Quote#0000</v>
      </c>
      <c r="AO17" s="51" t="str">
        <f>_xll.ohRangeRetrieveError(AN17)</f>
        <v/>
      </c>
      <c r="AP17" s="43"/>
    </row>
    <row r="18" spans="1:42">
      <c r="A18" s="114"/>
      <c r="B18" s="83">
        <v>12</v>
      </c>
      <c r="C18" s="113" t="b">
        <v>0</v>
      </c>
      <c r="D18" s="112" t="str">
        <v>Q6</v>
      </c>
      <c r="E18" s="111" t="str">
        <f t="shared" si="0"/>
        <v>EURFUT3MQ6_Quote</v>
      </c>
      <c r="F18" s="110" t="str">
        <f>_xll.qlSimpleQuote(E18,,PriceTickValue,Permanent,Trigger,ObjectOverwrite)</f>
        <v>EURFUT3MQ6_Quote#0000</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_xll.qlFuturesConvAdjustmentQuote($AM18,IborIndex,$AK18,$AL18,Volatility,MeanReversion,Permanent,Trigger,ObjectOverwrite)</f>
        <v>EURFUT3MQ6ConvAdj_Quote#0000</v>
      </c>
      <c r="AO18" s="51" t="str">
        <f>_xll.ohRangeRetrieveError(AN18)</f>
        <v/>
      </c>
      <c r="AP18" s="43"/>
    </row>
    <row r="19" spans="1:42">
      <c r="A19" s="114"/>
      <c r="B19" s="83">
        <v>13</v>
      </c>
      <c r="C19" s="113" t="b">
        <v>1</v>
      </c>
      <c r="D19" s="112" t="str">
        <v>U6</v>
      </c>
      <c r="E19" s="111" t="str">
        <f t="shared" si="0"/>
        <v>EURFUT3MU6_Quote</v>
      </c>
      <c r="F19" s="110" t="str">
        <f>_xll.qlSimpleQuote(E19,,PriceTickValue,Permanent,Trigger,ObjectOverwrite)</f>
        <v>EURFUT3MU6_Quote#0000</v>
      </c>
      <c r="G19" s="81" t="str">
        <f>_xll.ohRangeRetrieveError(F19)</f>
        <v/>
      </c>
      <c r="H19" s="109"/>
      <c r="J19" s="259"/>
      <c r="K19" s="265">
        <v>13</v>
      </c>
      <c r="L19" s="264" t="b">
        <v>1</v>
      </c>
      <c r="M19" s="207" t="str">
        <v>U6</v>
      </c>
      <c r="N19" s="263">
        <v>42634</v>
      </c>
      <c r="O19" s="207" t="str">
        <v>FEIU6</v>
      </c>
      <c r="P19" s="262">
        <v>42632</v>
      </c>
      <c r="Q19" s="207">
        <v>100</v>
      </c>
      <c r="R19" s="207">
        <v>100.005</v>
      </c>
      <c r="S19" s="207">
        <v>100</v>
      </c>
      <c r="T19" s="207">
        <v>100</v>
      </c>
      <c r="U19" s="210">
        <f>_xll.qlMidSafe($Q19,$R19)</f>
        <v>100.0025</v>
      </c>
      <c r="V19" s="201"/>
      <c r="W19" s="261">
        <v>100.0025</v>
      </c>
      <c r="X19" s="201"/>
      <c r="Y19" s="260">
        <v>100.0025</v>
      </c>
      <c r="Z19" s="210">
        <f>_xll.qlSimpleQuoteSetValue(F19,Y19,Trigger)</f>
        <v>0</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EURFUT3MU6ConvAdj_Quote#0000</v>
      </c>
      <c r="AO19" s="51" t="str">
        <f>_xll.ohRangeRetrieveError(AN19)</f>
        <v/>
      </c>
      <c r="AP19" s="43"/>
    </row>
    <row r="20" spans="1:42">
      <c r="A20" s="114"/>
      <c r="B20" s="83">
        <v>14</v>
      </c>
      <c r="C20" s="113" t="b">
        <v>1</v>
      </c>
      <c r="D20" s="112" t="str">
        <v>Z6</v>
      </c>
      <c r="E20" s="111" t="str">
        <f t="shared" si="0"/>
        <v>EURFUT3MZ6_Quote</v>
      </c>
      <c r="F20" s="110" t="str">
        <f>_xll.qlSimpleQuote(E20,,PriceTickValue,Permanent,Trigger,ObjectOverwrite)</f>
        <v>EURFUT3MZ6_Quote#0000</v>
      </c>
      <c r="G20" s="81" t="str">
        <f>_xll.ohRangeRetrieveError(F20)</f>
        <v/>
      </c>
      <c r="H20" s="109"/>
      <c r="J20" s="259"/>
      <c r="K20" s="265">
        <v>14</v>
      </c>
      <c r="L20" s="264" t="b">
        <v>1</v>
      </c>
      <c r="M20" s="207" t="str">
        <v>Z6</v>
      </c>
      <c r="N20" s="263">
        <v>42725</v>
      </c>
      <c r="O20" s="207" t="str">
        <v>FEIZ6</v>
      </c>
      <c r="P20" s="262">
        <v>42723</v>
      </c>
      <c r="Q20" s="207">
        <v>99.97</v>
      </c>
      <c r="R20" s="207">
        <v>99.974999999999994</v>
      </c>
      <c r="S20" s="207">
        <v>99.97</v>
      </c>
      <c r="T20" s="207">
        <v>99.97</v>
      </c>
      <c r="U20" s="210">
        <f>_xll.qlMidSafe($Q20,$R20)</f>
        <v>99.972499999999997</v>
      </c>
      <c r="V20" s="201"/>
      <c r="W20" s="261">
        <v>99.972499999999997</v>
      </c>
      <c r="X20" s="201"/>
      <c r="Y20" s="260">
        <v>99.972499999999997</v>
      </c>
      <c r="Z20" s="210">
        <f>_xll.qlSimpleQuoteSetValue(F20,Y20,Trigger)</f>
        <v>0</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EURFUT3MZ6ConvAdj_Quote#0000</v>
      </c>
      <c r="AO20" s="51" t="str">
        <f>_xll.ohRangeRetrieveError(AN20)</f>
        <v/>
      </c>
      <c r="AP20" s="43"/>
    </row>
    <row r="21" spans="1:42">
      <c r="A21" s="114"/>
      <c r="B21" s="83">
        <v>15</v>
      </c>
      <c r="C21" s="113" t="b">
        <v>1</v>
      </c>
      <c r="D21" s="112" t="str">
        <v>H7</v>
      </c>
      <c r="E21" s="111" t="str">
        <f t="shared" si="0"/>
        <v>EURFUT3MH7_Quote</v>
      </c>
      <c r="F21" s="110" t="str">
        <f>_xll.qlSimpleQuote(E21,,PriceTickValue,Permanent,Trigger,ObjectOverwrite)</f>
        <v>EURFUT3MH7_Quote#0000</v>
      </c>
      <c r="G21" s="81" t="str">
        <f>_xll.ohRangeRetrieveError(F21)</f>
        <v/>
      </c>
      <c r="H21" s="109"/>
      <c r="J21" s="259"/>
      <c r="K21" s="265">
        <v>15</v>
      </c>
      <c r="L21" s="264" t="b">
        <v>1</v>
      </c>
      <c r="M21" s="207" t="str">
        <v>H7</v>
      </c>
      <c r="N21" s="263">
        <v>42809</v>
      </c>
      <c r="O21" s="207" t="str">
        <v>FEIH7</v>
      </c>
      <c r="P21" s="262">
        <v>42807</v>
      </c>
      <c r="Q21" s="207">
        <v>99.93</v>
      </c>
      <c r="R21" s="207">
        <v>99.935000000000002</v>
      </c>
      <c r="S21" s="207">
        <v>99.93</v>
      </c>
      <c r="T21" s="207">
        <v>99.935000000000002</v>
      </c>
      <c r="U21" s="210">
        <f>_xll.qlMidSafe($Q21,$R21)</f>
        <v>99.932500000000005</v>
      </c>
      <c r="V21" s="201"/>
      <c r="W21" s="261">
        <v>99.932500000000005</v>
      </c>
      <c r="X21" s="201"/>
      <c r="Y21" s="260">
        <v>99.932500000000005</v>
      </c>
      <c r="Z21" s="210">
        <f>_xll.qlSimpleQuoteSetValue(F21,Y21,Trigger)</f>
        <v>0</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EURFUT3MH7ConvAdj_Quote#0000</v>
      </c>
      <c r="AO21" s="51" t="str">
        <f>_xll.ohRangeRetrieveError(AN21)</f>
        <v/>
      </c>
      <c r="AP21" s="43"/>
    </row>
    <row r="22" spans="1:42">
      <c r="A22" s="114"/>
      <c r="B22" s="83">
        <v>16</v>
      </c>
      <c r="C22" s="113" t="b">
        <v>1</v>
      </c>
      <c r="D22" s="112" t="str">
        <v>M7</v>
      </c>
      <c r="E22" s="111" t="str">
        <f t="shared" si="0"/>
        <v>EURFUT3MM7_Quote</v>
      </c>
      <c r="F22" s="110" t="str">
        <f>_xll.qlSimpleQuote(E22,,PriceTickValue,Permanent,Trigger,ObjectOverwrite)</f>
        <v>EURFUT3MM7_Quote#0000</v>
      </c>
      <c r="G22" s="81" t="str">
        <f>_xll.ohRangeRetrieveError(F22)</f>
        <v/>
      </c>
      <c r="H22" s="109"/>
      <c r="J22" s="259"/>
      <c r="K22" s="265">
        <v>16</v>
      </c>
      <c r="L22" s="264" t="b">
        <v>1</v>
      </c>
      <c r="M22" s="207" t="str">
        <v>M7</v>
      </c>
      <c r="N22" s="263">
        <v>42907</v>
      </c>
      <c r="O22" s="207" t="str">
        <v>FEIM7</v>
      </c>
      <c r="P22" s="262">
        <v>42905</v>
      </c>
      <c r="Q22" s="207">
        <v>99.89</v>
      </c>
      <c r="R22" s="207">
        <v>99.894999999999996</v>
      </c>
      <c r="S22" s="207">
        <v>99.89</v>
      </c>
      <c r="T22" s="207">
        <v>99.89</v>
      </c>
      <c r="U22" s="210">
        <f>_xll.qlMidSafe($Q22,$R22)</f>
        <v>99.892499999999998</v>
      </c>
      <c r="V22" s="201"/>
      <c r="W22" s="261">
        <v>99.892499999999998</v>
      </c>
      <c r="X22" s="201"/>
      <c r="Y22" s="260">
        <v>99.892499999999998</v>
      </c>
      <c r="Z22" s="210">
        <f>_xll.qlSimpleQuoteSetValue(F22,Y22,Trigger)</f>
        <v>0</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EURFUT3MM7ConvAdj_Quote#0000</v>
      </c>
      <c r="AO22" s="51" t="str">
        <f>_xll.ohRangeRetrieveError(AN22)</f>
        <v/>
      </c>
      <c r="AP22" s="43"/>
    </row>
    <row r="23" spans="1:42">
      <c r="A23" s="114"/>
      <c r="B23" s="83">
        <v>17</v>
      </c>
      <c r="C23" s="113" t="b">
        <v>1</v>
      </c>
      <c r="D23" s="112" t="str">
        <v>U7</v>
      </c>
      <c r="E23" s="111" t="str">
        <f t="shared" si="0"/>
        <v>EURFUT3MU7_Quote</v>
      </c>
      <c r="F23" s="110" t="str">
        <f>_xll.qlSimpleQuote(E23,,PriceTickValue,Permanent,Trigger,ObjectOverwrite)</f>
        <v>EURFUT3MU7_Quote#0000</v>
      </c>
      <c r="G23" s="81" t="str">
        <f>_xll.ohRangeRetrieveError(F23)</f>
        <v/>
      </c>
      <c r="H23" s="109"/>
      <c r="J23" s="259"/>
      <c r="K23" s="265">
        <v>17</v>
      </c>
      <c r="L23" s="264" t="b">
        <v>1</v>
      </c>
      <c r="M23" s="207" t="str">
        <v>U7</v>
      </c>
      <c r="N23" s="263">
        <v>42998</v>
      </c>
      <c r="O23" s="207" t="str">
        <v>FEIU7</v>
      </c>
      <c r="P23" s="262">
        <v>42996</v>
      </c>
      <c r="Q23" s="207">
        <v>99.844999999999999</v>
      </c>
      <c r="R23" s="207">
        <v>99.85</v>
      </c>
      <c r="S23" s="207">
        <v>99.844999999999999</v>
      </c>
      <c r="T23" s="207">
        <v>99.844999999999999</v>
      </c>
      <c r="U23" s="210">
        <f>_xll.qlMidSafe($Q23,$R23)</f>
        <v>99.847499999999997</v>
      </c>
      <c r="V23" s="201"/>
      <c r="W23" s="261">
        <v>99.847499999999997</v>
      </c>
      <c r="X23" s="201"/>
      <c r="Y23" s="260">
        <v>99.847499999999997</v>
      </c>
      <c r="Z23" s="210">
        <f>_xll.qlSimpleQuoteSetValue(F23,Y23,Trigger)</f>
        <v>0</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EURFUT3MU7ConvAdj_Quote#0000</v>
      </c>
      <c r="AO23" s="51" t="str">
        <f>_xll.ohRangeRetrieveError(AN23)</f>
        <v/>
      </c>
      <c r="AP23" s="43"/>
    </row>
    <row r="24" spans="1:42">
      <c r="A24" s="114"/>
      <c r="B24" s="83">
        <v>18</v>
      </c>
      <c r="C24" s="113" t="b">
        <v>1</v>
      </c>
      <c r="D24" s="112" t="str">
        <v>Z7</v>
      </c>
      <c r="E24" s="111" t="str">
        <f t="shared" si="0"/>
        <v>EURFUT3MZ7_Quote</v>
      </c>
      <c r="F24" s="110" t="str">
        <f>_xll.qlSimpleQuote(E24,,PriceTickValue,Permanent,Trigger,ObjectOverwrite)</f>
        <v>EURFUT3MZ7_Quote#0000</v>
      </c>
      <c r="G24" s="81" t="str">
        <f>_xll.ohRangeRetrieveError(F24)</f>
        <v/>
      </c>
      <c r="H24" s="109"/>
      <c r="J24" s="259"/>
      <c r="K24" s="265">
        <v>18</v>
      </c>
      <c r="L24" s="264" t="b">
        <v>1</v>
      </c>
      <c r="M24" s="207" t="str">
        <v>Z7</v>
      </c>
      <c r="N24" s="263">
        <v>43089</v>
      </c>
      <c r="O24" s="207" t="str">
        <v>FEIZ7</v>
      </c>
      <c r="P24" s="262">
        <v>43087</v>
      </c>
      <c r="Q24" s="207">
        <v>99.79</v>
      </c>
      <c r="R24" s="207">
        <v>99.795000000000002</v>
      </c>
      <c r="S24" s="207">
        <v>99.79</v>
      </c>
      <c r="T24" s="207">
        <v>99.79</v>
      </c>
      <c r="U24" s="210">
        <f>_xll.qlMidSafe($Q24,$R24)</f>
        <v>99.792500000000004</v>
      </c>
      <c r="V24" s="201"/>
      <c r="W24" s="261">
        <v>99.792500000000004</v>
      </c>
      <c r="X24" s="201"/>
      <c r="Y24" s="260">
        <v>99.792500000000004</v>
      </c>
      <c r="Z24" s="210">
        <f>_xll.qlSimpleQuoteSetValue(F24,Y24,Trigger)</f>
        <v>0</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EURFUT3MZ7ConvAdj_Quote#0000</v>
      </c>
      <c r="AO24" s="51" t="str">
        <f>_xll.ohRangeRetrieveError(AN24)</f>
        <v/>
      </c>
      <c r="AP24" s="43"/>
    </row>
    <row r="25" spans="1:42">
      <c r="A25" s="114"/>
      <c r="B25" s="83">
        <v>19</v>
      </c>
      <c r="C25" s="113" t="b">
        <v>1</v>
      </c>
      <c r="D25" s="112" t="str">
        <v>H8</v>
      </c>
      <c r="E25" s="111" t="str">
        <f t="shared" si="0"/>
        <v>EURFUT3MH8_Quote</v>
      </c>
      <c r="F25" s="110" t="str">
        <f>_xll.qlSimpleQuote(E25,,PriceTickValue,Permanent,Trigger,ObjectOverwrite)</f>
        <v>EURFUT3MH8_Quote#0000</v>
      </c>
      <c r="G25" s="81" t="str">
        <f>_xll.ohRangeRetrieveError(F25)</f>
        <v/>
      </c>
      <c r="H25" s="109"/>
      <c r="J25" s="259"/>
      <c r="K25" s="265">
        <v>19</v>
      </c>
      <c r="L25" s="264" t="b">
        <v>1</v>
      </c>
      <c r="M25" s="207" t="str">
        <v>H8</v>
      </c>
      <c r="N25" s="263">
        <v>43180</v>
      </c>
      <c r="O25" s="207" t="str">
        <v>FEIH8</v>
      </c>
      <c r="P25" s="262">
        <v>43178</v>
      </c>
      <c r="Q25" s="207">
        <v>99.724999999999994</v>
      </c>
      <c r="R25" s="207">
        <v>99.73</v>
      </c>
      <c r="S25" s="207">
        <v>99.724999999999994</v>
      </c>
      <c r="T25" s="207">
        <v>99.724999999999994</v>
      </c>
      <c r="U25" s="210">
        <f>_xll.qlMidSafe($Q25,$R25)</f>
        <v>99.727499999999992</v>
      </c>
      <c r="V25" s="201"/>
      <c r="W25" s="261">
        <v>99.727499999999992</v>
      </c>
      <c r="X25" s="201"/>
      <c r="Y25" s="260">
        <v>99.727499999999992</v>
      </c>
      <c r="Z25" s="210">
        <f>_xll.qlSimpleQuoteSetValue(F25,Y25,Trigger)</f>
        <v>0</v>
      </c>
      <c r="AA25" s="43"/>
      <c r="AB25" s="17"/>
      <c r="AC25" s="17"/>
      <c r="AD25" s="17"/>
      <c r="AE25" s="17"/>
      <c r="AF25" s="238">
        <f t="shared" si="1"/>
        <v>5.0000000000238744E-5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EURFUT3MH8ConvAdj_Quote#0000</v>
      </c>
      <c r="AO25" s="51" t="str">
        <f>_xll.ohRangeRetrieveError(AN25)</f>
        <v/>
      </c>
      <c r="AP25" s="43"/>
    </row>
    <row r="26" spans="1:42">
      <c r="A26" s="114"/>
      <c r="B26" s="83">
        <v>20</v>
      </c>
      <c r="C26" s="113" t="b">
        <v>1</v>
      </c>
      <c r="D26" s="112" t="str">
        <v>M8</v>
      </c>
      <c r="E26" s="111" t="str">
        <f t="shared" si="0"/>
        <v>EURFUT3MM8_Quote</v>
      </c>
      <c r="F26" s="110" t="str">
        <f>_xll.qlSimpleQuote(E26,,PriceTickValue,Permanent,Trigger,ObjectOverwrite)</f>
        <v>EURFUT3MM8_Quote#0000</v>
      </c>
      <c r="G26" s="81" t="str">
        <f>_xll.ohRangeRetrieveError(F26)</f>
        <v/>
      </c>
      <c r="H26" s="109"/>
      <c r="J26" s="259"/>
      <c r="K26" s="265">
        <v>20</v>
      </c>
      <c r="L26" s="264" t="b">
        <v>1</v>
      </c>
      <c r="M26" s="207" t="str">
        <v>M8</v>
      </c>
      <c r="N26" s="263">
        <v>43271</v>
      </c>
      <c r="O26" s="207" t="str">
        <v>FEIM8</v>
      </c>
      <c r="P26" s="262">
        <v>43269</v>
      </c>
      <c r="Q26" s="207">
        <v>99.65</v>
      </c>
      <c r="R26" s="207">
        <v>99.655000000000001</v>
      </c>
      <c r="S26" s="207">
        <v>99.655000000000001</v>
      </c>
      <c r="T26" s="207">
        <v>99.65</v>
      </c>
      <c r="U26" s="210">
        <f>_xll.qlMidSafe($Q26,$R26)</f>
        <v>99.652500000000003</v>
      </c>
      <c r="V26" s="201"/>
      <c r="W26" s="261">
        <v>99.652500000000003</v>
      </c>
      <c r="X26" s="201"/>
      <c r="Y26" s="260">
        <v>99.652500000000003</v>
      </c>
      <c r="Z26" s="210">
        <f>_xll.qlSimpleQuoteSetValue(F26,Y26,Trigger)</f>
        <v>0</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EURFUT3MM8ConvAdj_Quote#0000</v>
      </c>
      <c r="AO26" s="51" t="str">
        <f>_xll.ohRangeRetrieveError(AN26)</f>
        <v/>
      </c>
      <c r="AP26" s="43"/>
    </row>
    <row r="27" spans="1:42">
      <c r="A27" s="114"/>
      <c r="B27" s="83">
        <v>21</v>
      </c>
      <c r="C27" s="113" t="b">
        <v>1</v>
      </c>
      <c r="D27" s="112" t="str">
        <v>U8</v>
      </c>
      <c r="E27" s="111" t="str">
        <f t="shared" si="0"/>
        <v>EURFUT3MU8_Quote</v>
      </c>
      <c r="F27" s="110" t="str">
        <f>_xll.qlSimpleQuote(E27,,PriceTickValue,Permanent,Trigger,ObjectOverwrite)</f>
        <v>EURFUT3MU8_Quote#0000</v>
      </c>
      <c r="G27" s="81" t="str">
        <f>_xll.ohRangeRetrieveError(F27)</f>
        <v/>
      </c>
      <c r="H27" s="109"/>
      <c r="J27" s="259"/>
      <c r="K27" s="265">
        <v>21</v>
      </c>
      <c r="L27" s="264" t="b">
        <v>1</v>
      </c>
      <c r="M27" s="207" t="str">
        <v>U8</v>
      </c>
      <c r="N27" s="263">
        <v>43362</v>
      </c>
      <c r="O27" s="207" t="str">
        <v>FEIU8</v>
      </c>
      <c r="P27" s="262">
        <v>43360</v>
      </c>
      <c r="Q27" s="207">
        <v>99.57</v>
      </c>
      <c r="R27" s="207">
        <v>99.58</v>
      </c>
      <c r="S27" s="207">
        <v>99.575000000000003</v>
      </c>
      <c r="T27" s="207">
        <v>99.57</v>
      </c>
      <c r="U27" s="210">
        <f>_xll.qlMidSafe($Q27,$R27)</f>
        <v>99.574999999999989</v>
      </c>
      <c r="V27" s="201"/>
      <c r="W27" s="261">
        <v>99.574999999999989</v>
      </c>
      <c r="X27" s="201"/>
      <c r="Y27" s="260">
        <v>99.574999999999989</v>
      </c>
      <c r="Z27" s="210">
        <f>_xll.qlSimpleQuoteSetValue(F27,Y27,Trigger)</f>
        <v>0</v>
      </c>
      <c r="AA27" s="43"/>
      <c r="AB27" s="17"/>
      <c r="AC27" s="17"/>
      <c r="AD27" s="17"/>
      <c r="AE27" s="17"/>
      <c r="AF27" s="238">
        <f t="shared" si="1"/>
        <v>1.0000000000019326E-4</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EURFUT3MU8ConvAdj_Quote#0000</v>
      </c>
      <c r="AO27" s="51" t="str">
        <f>_xll.ohRangeRetrieveError(AN27)</f>
        <v/>
      </c>
      <c r="AP27" s="43"/>
    </row>
    <row r="28" spans="1:42">
      <c r="A28" s="114"/>
      <c r="B28" s="83">
        <v>22</v>
      </c>
      <c r="C28" s="113" t="b">
        <v>1</v>
      </c>
      <c r="D28" s="112" t="str">
        <v>Z8</v>
      </c>
      <c r="E28" s="111" t="str">
        <f t="shared" si="0"/>
        <v>EURFUT3MZ8_Quote</v>
      </c>
      <c r="F28" s="110" t="str">
        <f>_xll.qlSimpleQuote(E28,,PriceTickValue,Permanent,Trigger,ObjectOverwrite)</f>
        <v>EURFUT3MZ8_Quote#0000</v>
      </c>
      <c r="G28" s="81" t="str">
        <f>_xll.ohRangeRetrieveError(F28)</f>
        <v/>
      </c>
      <c r="H28" s="109"/>
      <c r="J28" s="259"/>
      <c r="K28" s="265">
        <v>22</v>
      </c>
      <c r="L28" s="264" t="b">
        <v>1</v>
      </c>
      <c r="M28" s="207" t="str">
        <v>Z8</v>
      </c>
      <c r="N28" s="263">
        <v>43453</v>
      </c>
      <c r="O28" s="207" t="str">
        <v>FEIZ8</v>
      </c>
      <c r="P28" s="262">
        <v>43451</v>
      </c>
      <c r="Q28" s="207">
        <v>99.495000000000005</v>
      </c>
      <c r="R28" s="207">
        <v>99.5</v>
      </c>
      <c r="S28" s="207">
        <v>99.495000000000005</v>
      </c>
      <c r="T28" s="207">
        <v>99.49</v>
      </c>
      <c r="U28" s="210">
        <f>_xll.qlMidSafe($Q28,$R28)</f>
        <v>99.497500000000002</v>
      </c>
      <c r="V28" s="201"/>
      <c r="W28" s="261">
        <v>99.497500000000002</v>
      </c>
      <c r="X28" s="201"/>
      <c r="Y28" s="260">
        <v>99.497500000000002</v>
      </c>
      <c r="Z28" s="210">
        <f>_xll.qlSimpleQuoteSetValue(F28,Y28,Trigger)</f>
        <v>0</v>
      </c>
      <c r="AA28" s="43"/>
      <c r="AB28" s="17"/>
      <c r="AC28" s="17"/>
      <c r="AD28" s="17"/>
      <c r="AE28" s="17"/>
      <c r="AF28" s="238">
        <f t="shared" si="1"/>
        <v>4.9999999999954527E-5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EURFUT3MZ8ConvAdj_Quote#0000</v>
      </c>
      <c r="AO28" s="51" t="str">
        <f>_xll.ohRangeRetrieveError(AN28)</f>
        <v/>
      </c>
      <c r="AP28" s="43"/>
    </row>
    <row r="29" spans="1:42">
      <c r="A29" s="114"/>
      <c r="B29" s="83">
        <v>23</v>
      </c>
      <c r="C29" s="113" t="b">
        <v>1</v>
      </c>
      <c r="D29" s="112" t="str">
        <v>H9</v>
      </c>
      <c r="E29" s="111" t="str">
        <f t="shared" si="0"/>
        <v>EURFUT3MH9_Quote</v>
      </c>
      <c r="F29" s="110" t="str">
        <f>_xll.qlSimpleQuote(E29,,PriceTickValue,Permanent,Trigger,ObjectOverwrite)</f>
        <v>EURFUT3MH9_Quote#0000</v>
      </c>
      <c r="G29" s="81" t="str">
        <f>_xll.ohRangeRetrieveError(F29)</f>
        <v/>
      </c>
      <c r="H29" s="109"/>
      <c r="J29" s="259"/>
      <c r="K29" s="265">
        <v>23</v>
      </c>
      <c r="L29" s="264" t="b">
        <v>1</v>
      </c>
      <c r="M29" s="207" t="str">
        <v>H9</v>
      </c>
      <c r="N29" s="263">
        <v>43544</v>
      </c>
      <c r="O29" s="207" t="str">
        <v>FEIH9</v>
      </c>
      <c r="P29" s="262">
        <v>43542</v>
      </c>
      <c r="Q29" s="207">
        <v>99.415000000000006</v>
      </c>
      <c r="R29" s="207">
        <v>99.42</v>
      </c>
      <c r="S29" s="207">
        <v>99.415000000000006</v>
      </c>
      <c r="T29" s="207">
        <v>99.41</v>
      </c>
      <c r="U29" s="210">
        <f>_xll.qlMidSafe($Q29,$R29)</f>
        <v>99.417500000000004</v>
      </c>
      <c r="V29" s="201"/>
      <c r="W29" s="261">
        <v>99.417500000000004</v>
      </c>
      <c r="X29" s="201"/>
      <c r="Y29" s="260">
        <v>99.417500000000004</v>
      </c>
      <c r="Z29" s="210">
        <f>_xll.qlSimpleQuoteSetValue(F29,Y29,Trigger)</f>
        <v>0</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EURFUT3MH9ConvAdj_Quote#0000</v>
      </c>
      <c r="AO29" s="51" t="str">
        <f>_xll.ohRangeRetrieveError(AN29)</f>
        <v/>
      </c>
      <c r="AP29" s="43"/>
    </row>
    <row r="30" spans="1:42">
      <c r="A30" s="114"/>
      <c r="B30" s="83">
        <v>24</v>
      </c>
      <c r="C30" s="113" t="b">
        <v>1</v>
      </c>
      <c r="D30" s="112" t="str">
        <v>M9</v>
      </c>
      <c r="E30" s="111" t="str">
        <f t="shared" si="0"/>
        <v>EURFUT3MM9_Quote</v>
      </c>
      <c r="F30" s="110" t="str">
        <f>_xll.qlSimpleQuote(E30,,PriceTickValue,Permanent,Trigger,ObjectOverwrite)</f>
        <v>EURFUT3MM9_Quote#0000</v>
      </c>
      <c r="G30" s="81" t="str">
        <f>_xll.ohRangeRetrieveError(F30)</f>
        <v/>
      </c>
      <c r="H30" s="109"/>
      <c r="J30" s="259"/>
      <c r="K30" s="265">
        <v>24</v>
      </c>
      <c r="L30" s="264" t="b">
        <v>1</v>
      </c>
      <c r="M30" s="207" t="str">
        <v>M9</v>
      </c>
      <c r="N30" s="263">
        <v>43635</v>
      </c>
      <c r="O30" s="207" t="str">
        <v>FEIM9</v>
      </c>
      <c r="P30" s="262">
        <v>43633</v>
      </c>
      <c r="Q30" s="207">
        <v>99.33</v>
      </c>
      <c r="R30" s="207">
        <v>99.334999999999994</v>
      </c>
      <c r="S30" s="207">
        <v>99.34</v>
      </c>
      <c r="T30" s="207">
        <v>99.325000000000003</v>
      </c>
      <c r="U30" s="210">
        <f>_xll.qlMidSafe($Q30,$R30)</f>
        <v>99.332499999999996</v>
      </c>
      <c r="V30" s="201"/>
      <c r="W30" s="261">
        <v>99.332499999999996</v>
      </c>
      <c r="X30" s="201"/>
      <c r="Y30" s="260">
        <v>99.332499999999996</v>
      </c>
      <c r="Z30" s="210">
        <f>_xll.qlSimpleQuoteSetValue(F30,Y30,Trigger)</f>
        <v>0</v>
      </c>
      <c r="AA30" s="43"/>
      <c r="AB30" s="17"/>
      <c r="AC30" s="17"/>
      <c r="AD30" s="17"/>
      <c r="AE30" s="17"/>
      <c r="AF30" s="238">
        <f t="shared" si="1"/>
        <v>4.9999999999954527E-5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EURFUT3MM9ConvAdj_Quote#0000</v>
      </c>
      <c r="AO30" s="51" t="str">
        <f>_xll.ohRangeRetrieveError(AN30)</f>
        <v/>
      </c>
      <c r="AP30" s="43"/>
    </row>
    <row r="31" spans="1:42">
      <c r="A31" s="114"/>
      <c r="B31" s="83">
        <v>25</v>
      </c>
      <c r="C31" s="113" t="b">
        <v>1</v>
      </c>
      <c r="D31" s="112" t="str">
        <v>U9</v>
      </c>
      <c r="E31" s="111" t="str">
        <f t="shared" si="0"/>
        <v>EURFUT3MU9_Quote</v>
      </c>
      <c r="F31" s="110" t="str">
        <f>_xll.qlSimpleQuote(E31,,PriceTickValue,Permanent,Trigger,ObjectOverwrite)</f>
        <v>EURFUT3MU9_Quote#0000</v>
      </c>
      <c r="G31" s="81" t="str">
        <f>_xll.ohRangeRetrieveError(F31)</f>
        <v/>
      </c>
      <c r="H31" s="109"/>
      <c r="J31" s="259"/>
      <c r="K31" s="265">
        <v>25</v>
      </c>
      <c r="L31" s="264" t="b">
        <v>1</v>
      </c>
      <c r="M31" s="207" t="str">
        <v>U9</v>
      </c>
      <c r="N31" s="263">
        <v>43726</v>
      </c>
      <c r="O31" s="207" t="str">
        <v>FEIU9</v>
      </c>
      <c r="P31" s="262">
        <v>43724</v>
      </c>
      <c r="Q31" s="207">
        <v>99.25</v>
      </c>
      <c r="R31" s="207">
        <v>99.254999999999995</v>
      </c>
      <c r="S31" s="207">
        <v>99.25</v>
      </c>
      <c r="T31" s="207">
        <v>99.24</v>
      </c>
      <c r="U31" s="210">
        <f>_xll.qlMidSafe($Q31,$R31)</f>
        <v>99.252499999999998</v>
      </c>
      <c r="V31" s="201"/>
      <c r="W31" s="261">
        <v>99.252499999999998</v>
      </c>
      <c r="X31" s="201"/>
      <c r="Y31" s="260">
        <v>99.252499999999998</v>
      </c>
      <c r="Z31" s="210">
        <f>_xll.qlSimpleQuoteSetValue(F31,Y31,Trigger)</f>
        <v>0</v>
      </c>
      <c r="AA31" s="43"/>
      <c r="AB31" s="17"/>
      <c r="AC31" s="17"/>
      <c r="AD31" s="17"/>
      <c r="AE31" s="17"/>
      <c r="AF31" s="238">
        <f t="shared" si="1"/>
        <v>4.9999999999954527E-5</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EURFUT3MU9ConvAdj_Quote#0000</v>
      </c>
      <c r="AO31" s="51" t="str">
        <f>_xll.ohRangeRetrieveError(AN31)</f>
        <v/>
      </c>
      <c r="AP31" s="43"/>
    </row>
    <row r="32" spans="1:42">
      <c r="A32" s="114"/>
      <c r="B32" s="83">
        <v>26</v>
      </c>
      <c r="C32" s="113" t="b">
        <v>1</v>
      </c>
      <c r="D32" s="112" t="str">
        <v>Z9</v>
      </c>
      <c r="E32" s="111" t="str">
        <f t="shared" si="0"/>
        <v>EURFUT3MZ9_Quote</v>
      </c>
      <c r="F32" s="110" t="str">
        <f>_xll.qlSimpleQuote(E32,,PriceTickValue,Permanent,Trigger,ObjectOverwrite)</f>
        <v>EURFUT3MZ9_Quote#0000</v>
      </c>
      <c r="G32" s="81" t="str">
        <f>_xll.ohRangeRetrieveError(F32)</f>
        <v/>
      </c>
      <c r="H32" s="109"/>
      <c r="J32" s="259"/>
      <c r="K32" s="265">
        <v>26</v>
      </c>
      <c r="L32" s="264" t="b">
        <v>1</v>
      </c>
      <c r="M32" s="207" t="str">
        <v>Z9</v>
      </c>
      <c r="N32" s="263">
        <v>43817</v>
      </c>
      <c r="O32" s="207" t="str">
        <v>FEIZ9</v>
      </c>
      <c r="P32" s="262">
        <v>43815</v>
      </c>
      <c r="Q32" s="207">
        <v>99.17</v>
      </c>
      <c r="R32" s="207">
        <v>99.18</v>
      </c>
      <c r="S32" s="207">
        <v>99.2</v>
      </c>
      <c r="T32" s="207">
        <v>99.16</v>
      </c>
      <c r="U32" s="210">
        <f>_xll.qlMidSafe($Q32,$R32)</f>
        <v>99.175000000000011</v>
      </c>
      <c r="V32" s="201"/>
      <c r="W32" s="261">
        <v>99.175000000000011</v>
      </c>
      <c r="X32" s="201"/>
      <c r="Y32" s="260">
        <v>99.175000000000011</v>
      </c>
      <c r="Z32" s="210">
        <f>_xll.qlSimpleQuoteSetValue(F32,Y32,Trigger)</f>
        <v>0</v>
      </c>
      <c r="AA32" s="43"/>
      <c r="AB32" s="17"/>
      <c r="AC32" s="17"/>
      <c r="AD32" s="17"/>
      <c r="AE32" s="17"/>
      <c r="AF32" s="238">
        <f t="shared" si="1"/>
        <v>9.9999999999909054E-5</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EURFUT3MZ9ConvAdj_Quote#0000</v>
      </c>
      <c r="AO32" s="51" t="str">
        <f>_xll.ohRangeRetrieveError(AN32)</f>
        <v/>
      </c>
      <c r="AP32" s="43"/>
    </row>
    <row r="33" spans="1:42">
      <c r="A33" s="114"/>
      <c r="B33" s="83">
        <v>27</v>
      </c>
      <c r="C33" s="113" t="b">
        <v>1</v>
      </c>
      <c r="D33" s="112" t="str">
        <v>H0</v>
      </c>
      <c r="E33" s="111" t="str">
        <f t="shared" si="0"/>
        <v>EURFUT3MH0_Quote</v>
      </c>
      <c r="F33" s="110" t="str">
        <f>_xll.qlSimpleQuote(E33,,PriceTickValue,Permanent,Trigger,ObjectOverwrite)</f>
        <v>EURFUT3MH0_Quote#0000</v>
      </c>
      <c r="G33" s="81" t="str">
        <f>_xll.ohRangeRetrieveError(F33)</f>
        <v/>
      </c>
      <c r="H33" s="109"/>
      <c r="J33" s="259"/>
      <c r="K33" s="265">
        <v>27</v>
      </c>
      <c r="L33" s="264" t="b">
        <v>1</v>
      </c>
      <c r="M33" s="207" t="str">
        <v>H0</v>
      </c>
      <c r="N33" s="263">
        <v>43908</v>
      </c>
      <c r="O33" s="207" t="str">
        <v>FEIH0</v>
      </c>
      <c r="P33" s="262">
        <v>43906</v>
      </c>
      <c r="Q33" s="207">
        <v>99.09</v>
      </c>
      <c r="R33" s="207">
        <v>99.105000000000004</v>
      </c>
      <c r="S33" s="207">
        <v>99.11</v>
      </c>
      <c r="T33" s="207">
        <v>99.084999999999994</v>
      </c>
      <c r="U33" s="210">
        <f>_xll.qlMidSafe($Q33,$R33)</f>
        <v>99.097499999999997</v>
      </c>
      <c r="V33" s="201"/>
      <c r="W33" s="261">
        <v>99.097499999999997</v>
      </c>
      <c r="X33" s="201"/>
      <c r="Y33" s="260">
        <v>99.097499999999997</v>
      </c>
      <c r="Z33" s="210">
        <f>_xll.qlSimpleQuoteSetValue(F33,Y33,Trigger)</f>
        <v>0</v>
      </c>
      <c r="AA33" s="43"/>
      <c r="AB33" s="17"/>
      <c r="AC33" s="17"/>
      <c r="AD33" s="17"/>
      <c r="AE33" s="17"/>
      <c r="AF33" s="238">
        <f t="shared" si="1"/>
        <v>1.5000000000014779E-4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EURFUT3MH0ConvAdj_Quote#0000</v>
      </c>
      <c r="AO33" s="51" t="str">
        <f>_xll.ohRangeRetrieveError(AN33)</f>
        <v/>
      </c>
      <c r="AP33" s="43"/>
    </row>
    <row r="34" spans="1:42">
      <c r="A34" s="114"/>
      <c r="B34" s="83">
        <v>28</v>
      </c>
      <c r="C34" s="113" t="b">
        <v>1</v>
      </c>
      <c r="D34" s="112" t="str">
        <v>M0</v>
      </c>
      <c r="E34" s="111" t="str">
        <f t="shared" si="0"/>
        <v>EURFUT3MM0_Quote</v>
      </c>
      <c r="F34" s="110" t="str">
        <f>_xll.qlSimpleQuote(E34,,PriceTickValue,Permanent,Trigger,ObjectOverwrite)</f>
        <v>EURFUT3MM0_Quote#0000</v>
      </c>
      <c r="G34" s="81" t="str">
        <f>_xll.ohRangeRetrieveError(F34)</f>
        <v/>
      </c>
      <c r="H34" s="109"/>
      <c r="J34" s="259"/>
      <c r="K34" s="265">
        <v>28</v>
      </c>
      <c r="L34" s="264" t="b">
        <v>1</v>
      </c>
      <c r="M34" s="207" t="str">
        <v>M0</v>
      </c>
      <c r="N34" s="263">
        <v>43999</v>
      </c>
      <c r="O34" s="207" t="str">
        <v>FEIM0</v>
      </c>
      <c r="P34" s="262">
        <v>43997</v>
      </c>
      <c r="Q34" s="207">
        <v>99.015000000000001</v>
      </c>
      <c r="R34" s="207">
        <v>99.034999999999997</v>
      </c>
      <c r="S34" s="207">
        <v>0</v>
      </c>
      <c r="T34" s="207">
        <v>99.01</v>
      </c>
      <c r="U34" s="210">
        <f>_xll.qlMidSafe($Q34,$R34)</f>
        <v>99.025000000000006</v>
      </c>
      <c r="V34" s="201"/>
      <c r="W34" s="261">
        <v>99.025000000000006</v>
      </c>
      <c r="X34" s="201"/>
      <c r="Y34" s="260">
        <v>99.025000000000006</v>
      </c>
      <c r="Z34" s="210">
        <f>_xll.qlSimpleQuoteSetValue(F34,Y34,Trigger)</f>
        <v>0</v>
      </c>
      <c r="AA34" s="43"/>
      <c r="AB34" s="17"/>
      <c r="AC34" s="17"/>
      <c r="AD34" s="17"/>
      <c r="AE34" s="17"/>
      <c r="AF34" s="238">
        <f t="shared" si="1"/>
        <v>1.9999999999981811E-4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EURFUT3MM0ConvAdj_Quote#0000</v>
      </c>
      <c r="AO34" s="51" t="str">
        <f>_xll.ohRangeRetrieveError(AN34)</f>
        <v/>
      </c>
      <c r="AP34" s="43"/>
    </row>
    <row r="35" spans="1:42">
      <c r="A35" s="114"/>
      <c r="B35" s="83">
        <v>29</v>
      </c>
      <c r="C35" s="113" t="b">
        <v>1</v>
      </c>
      <c r="D35" s="112" t="str">
        <v>U0</v>
      </c>
      <c r="E35" s="111" t="str">
        <f t="shared" si="0"/>
        <v>EURFUT3MU0_Quote</v>
      </c>
      <c r="F35" s="110" t="str">
        <f>_xll.qlSimpleQuote(E35,,PriceTickValue,Permanent,Trigger,ObjectOverwrite)</f>
        <v>EURFUT3MU0_Quote#0000</v>
      </c>
      <c r="G35" s="81" t="str">
        <f>_xll.ohRangeRetrieveError(F35)</f>
        <v/>
      </c>
      <c r="H35" s="109"/>
      <c r="J35" s="259"/>
      <c r="K35" s="265">
        <v>29</v>
      </c>
      <c r="L35" s="264" t="b">
        <v>1</v>
      </c>
      <c r="M35" s="207" t="str">
        <v>U0</v>
      </c>
      <c r="N35" s="263">
        <v>44090</v>
      </c>
      <c r="O35" s="207" t="str">
        <v>FEIU0</v>
      </c>
      <c r="P35" s="262">
        <v>44088</v>
      </c>
      <c r="Q35" s="207">
        <v>98.94</v>
      </c>
      <c r="R35" s="207">
        <v>98.965000000000003</v>
      </c>
      <c r="S35" s="207">
        <v>0</v>
      </c>
      <c r="T35" s="207">
        <v>98.94</v>
      </c>
      <c r="U35" s="210">
        <f>_xll.qlMidSafe($Q35,$R35)</f>
        <v>98.952500000000001</v>
      </c>
      <c r="V35" s="201"/>
      <c r="W35" s="261">
        <v>98.952500000000001</v>
      </c>
      <c r="X35" s="201"/>
      <c r="Y35" s="260">
        <v>98.952500000000001</v>
      </c>
      <c r="Z35" s="210">
        <f>_xll.qlSimpleQuoteSetValue(F35,Y35,Trigger)</f>
        <v>0</v>
      </c>
      <c r="AA35" s="43"/>
      <c r="AB35" s="17"/>
      <c r="AC35" s="17"/>
      <c r="AD35" s="17"/>
      <c r="AE35" s="17"/>
      <c r="AF35" s="238">
        <f t="shared" si="1"/>
        <v>2.5000000000005682E-4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EURFUT3MU0ConvAdj_Quote#0000</v>
      </c>
      <c r="AO35" s="51" t="str">
        <f>_xll.ohRangeRetrieveError(AN35)</f>
        <v/>
      </c>
      <c r="AP35" s="43"/>
    </row>
    <row r="36" spans="1:42">
      <c r="A36" s="114"/>
      <c r="B36" s="83">
        <v>30</v>
      </c>
      <c r="C36" s="113" t="b">
        <v>1</v>
      </c>
      <c r="D36" s="112" t="str">
        <v>Z0</v>
      </c>
      <c r="E36" s="111" t="str">
        <f t="shared" si="0"/>
        <v>EURFUT3MZ0_Quote</v>
      </c>
      <c r="F36" s="110" t="str">
        <f>_xll.qlSimpleQuote(E36,,PriceTickValue,Permanent,Trigger,ObjectOverwrite)</f>
        <v>EURFUT3MZ0_Quote#0000</v>
      </c>
      <c r="G36" s="81" t="str">
        <f>_xll.ohRangeRetrieveError(F36)</f>
        <v/>
      </c>
      <c r="H36" s="109"/>
      <c r="J36" s="259"/>
      <c r="K36" s="265">
        <v>30</v>
      </c>
      <c r="L36" s="264" t="b">
        <v>1</v>
      </c>
      <c r="M36" s="207" t="str">
        <v>Z0</v>
      </c>
      <c r="N36" s="263">
        <v>44181</v>
      </c>
      <c r="O36" s="207" t="str">
        <v>FEIZ0</v>
      </c>
      <c r="P36" s="262">
        <v>44179</v>
      </c>
      <c r="Q36" s="207">
        <v>98.87</v>
      </c>
      <c r="R36" s="207">
        <v>98.9</v>
      </c>
      <c r="S36" s="207">
        <v>0</v>
      </c>
      <c r="T36" s="207">
        <v>98.87</v>
      </c>
      <c r="U36" s="210">
        <f>_xll.qlMidSafe($Q36,$R36)</f>
        <v>98.885000000000005</v>
      </c>
      <c r="V36" s="201"/>
      <c r="W36" s="261">
        <v>98.885000000000005</v>
      </c>
      <c r="X36" s="201"/>
      <c r="Y36" s="260">
        <v>98.885000000000005</v>
      </c>
      <c r="Z36" s="210">
        <f>_xll.qlSimpleQuoteSetValue(F36,Y36,Trigger)</f>
        <v>0</v>
      </c>
      <c r="AA36" s="43"/>
      <c r="AB36" s="17"/>
      <c r="AC36" s="17"/>
      <c r="AD36" s="17"/>
      <c r="AE36" s="17"/>
      <c r="AF36" s="238">
        <f t="shared" si="1"/>
        <v>3.0000000000001136E-4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EURFUT3MZ0ConvAdj_Quote#0000</v>
      </c>
      <c r="AO36" s="51" t="str">
        <f>_xll.ohRangeRetrieveError(AN36)</f>
        <v/>
      </c>
      <c r="AP36" s="43"/>
    </row>
    <row r="37" spans="1:42">
      <c r="A37" s="114"/>
      <c r="B37" s="83">
        <v>31</v>
      </c>
      <c r="C37" s="113" t="b">
        <v>1</v>
      </c>
      <c r="D37" s="112" t="str">
        <v>H1</v>
      </c>
      <c r="E37" s="111" t="str">
        <f t="shared" si="0"/>
        <v>EURFUT3MH1_Quote</v>
      </c>
      <c r="F37" s="110" t="str">
        <f>_xll.qlSimpleQuote(E37,,PriceTickValue,Permanent,Trigger,ObjectOverwrite)</f>
        <v>EURFUT3MH1_Quote#0000</v>
      </c>
      <c r="G37" s="81" t="str">
        <f>_xll.ohRangeRetrieveError(F37)</f>
        <v/>
      </c>
      <c r="H37" s="109"/>
      <c r="J37" s="259"/>
      <c r="K37" s="265">
        <v>31</v>
      </c>
      <c r="L37" s="264" t="b">
        <v>1</v>
      </c>
      <c r="M37" s="207" t="str">
        <v>H1</v>
      </c>
      <c r="N37" s="263">
        <v>44272</v>
      </c>
      <c r="O37" s="207" t="str">
        <v>FEIH1</v>
      </c>
      <c r="P37" s="262">
        <v>44270</v>
      </c>
      <c r="Q37" s="207">
        <v>98.79</v>
      </c>
      <c r="R37" s="207">
        <v>98.834999999999994</v>
      </c>
      <c r="S37" s="207">
        <v>0</v>
      </c>
      <c r="T37" s="207">
        <v>98.8</v>
      </c>
      <c r="U37" s="210">
        <f>_xll.qlMidSafe($Q37,$R37)</f>
        <v>98.8125</v>
      </c>
      <c r="V37" s="201"/>
      <c r="W37" s="261">
        <v>98.8125</v>
      </c>
      <c r="X37" s="201"/>
      <c r="Y37" s="260">
        <v>98.8125</v>
      </c>
      <c r="Z37" s="210">
        <f>_xll.qlSimpleQuoteSetValue(F37,Y37,Trigger)</f>
        <v>-2.4999999999977263E-3</v>
      </c>
      <c r="AA37" s="43"/>
      <c r="AB37" s="17"/>
      <c r="AC37" s="17"/>
      <c r="AD37" s="17"/>
      <c r="AE37" s="17"/>
      <c r="AF37" s="238">
        <f t="shared" si="1"/>
        <v>4.4999999999987492E-4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EURFUT3MH1ConvAdj_Quote#0000</v>
      </c>
      <c r="AO37" s="51" t="str">
        <f>_xll.ohRangeRetrieveError(AN37)</f>
        <v/>
      </c>
      <c r="AP37" s="43"/>
    </row>
    <row r="38" spans="1:42">
      <c r="A38" s="114"/>
      <c r="B38" s="83">
        <v>32</v>
      </c>
      <c r="C38" s="113" t="b">
        <v>1</v>
      </c>
      <c r="D38" s="112" t="str">
        <v>M1</v>
      </c>
      <c r="E38" s="111" t="str">
        <f t="shared" si="0"/>
        <v>EURFUT3MM1_Quote</v>
      </c>
      <c r="F38" s="110" t="str">
        <f>_xll.qlSimpleQuote(E38,,PriceTickValue,Permanent,Trigger,ObjectOverwrite)</f>
        <v>EURFUT3MM1_Quote#0000</v>
      </c>
      <c r="G38" s="81" t="str">
        <f>_xll.ohRangeRetrieveError(F38)</f>
        <v/>
      </c>
      <c r="H38" s="109"/>
      <c r="J38" s="259"/>
      <c r="K38" s="265">
        <v>32</v>
      </c>
      <c r="L38" s="264" t="b">
        <v>1</v>
      </c>
      <c r="M38" s="207" t="str">
        <v>M1</v>
      </c>
      <c r="N38" s="263">
        <v>44363</v>
      </c>
      <c r="O38" s="207" t="str">
        <v>FEIM1</v>
      </c>
      <c r="P38" s="262">
        <v>44361</v>
      </c>
      <c r="Q38" s="207">
        <v>98.724999999999994</v>
      </c>
      <c r="R38" s="207">
        <v>98.77</v>
      </c>
      <c r="S38" s="207">
        <v>0</v>
      </c>
      <c r="T38" s="207">
        <v>98.73</v>
      </c>
      <c r="U38" s="210">
        <f>_xll.qlMidSafe($Q38,$R38)</f>
        <v>98.747500000000002</v>
      </c>
      <c r="V38" s="201"/>
      <c r="W38" s="261">
        <v>98.747500000000002</v>
      </c>
      <c r="X38" s="201"/>
      <c r="Y38" s="260">
        <v>98.747500000000002</v>
      </c>
      <c r="Z38" s="210">
        <f>_xll.qlSimpleQuoteSetValue(F38,Y38,Trigger)</f>
        <v>-2.4999999999977263E-3</v>
      </c>
      <c r="AA38" s="43"/>
      <c r="AB38" s="17"/>
      <c r="AC38" s="17"/>
      <c r="AD38" s="17"/>
      <c r="AE38" s="17"/>
      <c r="AF38" s="238">
        <f t="shared" si="1"/>
        <v>4.4999999999987492E-4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EURFUT3MM1ConvAdj_Quote#0000</v>
      </c>
      <c r="AO38" s="51" t="str">
        <f>_xll.ohRangeRetrieveError(AN38)</f>
        <v/>
      </c>
      <c r="AP38" s="43"/>
    </row>
    <row r="39" spans="1:4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EURFUT3MU1_Quote#0000</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EURFUT3MU1ConvAdj_Quote#0000</v>
      </c>
      <c r="AO39" s="51" t="str">
        <f>_xll.ohRangeRetrieveError(AN39)</f>
        <v/>
      </c>
      <c r="AP39" s="43"/>
    </row>
    <row r="40" spans="1:42">
      <c r="A40" s="114"/>
      <c r="B40" s="83">
        <v>34</v>
      </c>
      <c r="C40" s="113" t="b">
        <v>1</v>
      </c>
      <c r="D40" s="112" t="str">
        <v>Z1</v>
      </c>
      <c r="E40" s="111" t="str">
        <f t="shared" si="4"/>
        <v>EURFUT3MZ1_Quote</v>
      </c>
      <c r="F40" s="110" t="str">
        <f>_xll.qlSimpleQuote(E40,,PriceTickValue,Permanent,Trigger,ObjectOverwrite)</f>
        <v>EURFUT3MZ1_Quote#0000</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EURFUT3MZ1ConvAdj_Quote#0000</v>
      </c>
      <c r="AO40" s="51" t="str">
        <f>_xll.ohRangeRetrieveError(AN40)</f>
        <v/>
      </c>
      <c r="AP40" s="43"/>
    </row>
    <row r="41" spans="1:42">
      <c r="A41" s="114"/>
      <c r="B41" s="83">
        <v>35</v>
      </c>
      <c r="C41" s="113" t="b">
        <v>1</v>
      </c>
      <c r="D41" s="112" t="str">
        <v>H2</v>
      </c>
      <c r="E41" s="111" t="str">
        <f t="shared" si="4"/>
        <v>EURFUT3MH2_Quote</v>
      </c>
      <c r="F41" s="110" t="str">
        <f>_xll.qlSimpleQuote(E41,,PriceTickValue,Permanent,Trigger,ObjectOverwrite)</f>
        <v>EURFUT3MH2_Quote#0000</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EURFUT3MH2ConvAdj_Quote#0000</v>
      </c>
      <c r="AO41" s="51" t="str">
        <f>_xll.ohRangeRetrieveError(AN41)</f>
        <v/>
      </c>
      <c r="AP41" s="43"/>
    </row>
    <row r="42" spans="1:42">
      <c r="A42" s="114"/>
      <c r="B42" s="83">
        <v>36</v>
      </c>
      <c r="C42" s="113" t="b">
        <v>1</v>
      </c>
      <c r="D42" s="112" t="str">
        <v>M2</v>
      </c>
      <c r="E42" s="111" t="str">
        <f t="shared" si="4"/>
        <v>EURFUT3MM2_Quote</v>
      </c>
      <c r="F42" s="110" t="str">
        <f>_xll.qlSimpleQuote(E42,,PriceTickValue,Permanent,Trigger,ObjectOverwrite)</f>
        <v>EURFUT3MM2_Quote#0000</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EURFUT3MM2ConvAdj_Quote#0000</v>
      </c>
      <c r="AO42" s="51" t="str">
        <f>_xll.ohRangeRetrieveError(AN42)</f>
        <v/>
      </c>
      <c r="AP42" s="43"/>
    </row>
    <row r="43" spans="1:42">
      <c r="A43" s="114"/>
      <c r="B43" s="83">
        <v>37</v>
      </c>
      <c r="C43" s="113" t="b">
        <v>1</v>
      </c>
      <c r="D43" s="112" t="str">
        <v>U2</v>
      </c>
      <c r="E43" s="111" t="str">
        <f t="shared" si="4"/>
        <v>EURFUT3MU2_Quote</v>
      </c>
      <c r="F43" s="110" t="str">
        <f>_xll.qlSimpleQuote(E43,,PriceTickValue,Permanent,Trigger,ObjectOverwrite)</f>
        <v>EURFUT3MU2_Quote#0000</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EURFUT3MU2ConvAdj_Quote#0000</v>
      </c>
      <c r="AO43" s="51" t="str">
        <f>_xll.ohRangeRetrieveError(AN43)</f>
        <v/>
      </c>
      <c r="AP43" s="43"/>
    </row>
    <row r="44" spans="1:42">
      <c r="A44" s="114"/>
      <c r="B44" s="83">
        <v>38</v>
      </c>
      <c r="C44" s="113" t="b">
        <v>1</v>
      </c>
      <c r="D44" s="112" t="str">
        <v>Z2</v>
      </c>
      <c r="E44" s="111" t="str">
        <f t="shared" si="4"/>
        <v>EURFUT3MZ2_Quote</v>
      </c>
      <c r="F44" s="110" t="str">
        <f>_xll.qlSimpleQuote(E44,,PriceTickValue,Permanent,Trigger,ObjectOverwrite)</f>
        <v>EURFUT3MZ2_Quote#0000</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EURFUT3MZ2ConvAdj_Quote#0000</v>
      </c>
      <c r="AO44" s="51" t="str">
        <f>_xll.ohRangeRetrieveError(AN44)</f>
        <v/>
      </c>
      <c r="AP44" s="43"/>
    </row>
    <row r="45" spans="1:42">
      <c r="A45" s="114"/>
      <c r="B45" s="83">
        <v>39</v>
      </c>
      <c r="C45" s="113" t="b">
        <v>1</v>
      </c>
      <c r="D45" s="112" t="str">
        <v>H3</v>
      </c>
      <c r="E45" s="111" t="str">
        <f t="shared" si="4"/>
        <v>EURFUT3MH3_Quote</v>
      </c>
      <c r="F45" s="110" t="str">
        <f>_xll.qlSimpleQuote(E45,,PriceTickValue,Permanent,Trigger,ObjectOverwrite)</f>
        <v>EURFUT3MH3_Quote#0000</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EURFUT3MH3ConvAdj_Quote#0000</v>
      </c>
      <c r="AO45" s="51" t="str">
        <f>_xll.ohRangeRetrieveError(AN45)</f>
        <v/>
      </c>
      <c r="AP45" s="43"/>
    </row>
    <row r="46" spans="1:42">
      <c r="A46" s="114"/>
      <c r="B46" s="83">
        <v>40</v>
      </c>
      <c r="C46" s="113" t="b">
        <v>1</v>
      </c>
      <c r="D46" s="112" t="str">
        <v>M3</v>
      </c>
      <c r="E46" s="111" t="str">
        <f t="shared" si="4"/>
        <v>EURFUT3MM3_Quote</v>
      </c>
      <c r="F46" s="110" t="str">
        <f>_xll.qlSimpleQuote(E46,,PriceTickValue,Permanent,Trigger,ObjectOverwrite)</f>
        <v>EURFUT3MM3_Quote#0000</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EURFUT3MM3ConvAdj_Quote#0000</v>
      </c>
      <c r="AO46" s="51" t="str">
        <f>_xll.ohRangeRetrieveError(AN46)</f>
        <v/>
      </c>
      <c r="AP46" s="43"/>
    </row>
    <row r="47" spans="1:42">
      <c r="A47" s="114"/>
      <c r="B47" s="83">
        <v>41</v>
      </c>
      <c r="C47" s="113" t="b">
        <v>1</v>
      </c>
      <c r="D47" s="112" t="str">
        <v>U3</v>
      </c>
      <c r="E47" s="111" t="str">
        <f t="shared" si="4"/>
        <v>EURFUT3MU3_Quote</v>
      </c>
      <c r="F47" s="110" t="str">
        <f>_xll.qlSimpleQuote(E47,,PriceTickValue,Permanent,Trigger,ObjectOverwrite)</f>
        <v>EURFUT3MU3_Quote#0000</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EURFUT3MU3ConvAdj_Quote#0000</v>
      </c>
      <c r="AO47" s="51" t="str">
        <f>_xll.ohRangeRetrieveError(AN47)</f>
        <v/>
      </c>
      <c r="AP47" s="43"/>
    </row>
    <row r="48" spans="1:42">
      <c r="A48" s="114"/>
      <c r="B48" s="83">
        <v>42</v>
      </c>
      <c r="C48" s="113" t="b">
        <v>1</v>
      </c>
      <c r="D48" s="112" t="str">
        <v>Z3</v>
      </c>
      <c r="E48" s="111" t="str">
        <f t="shared" si="4"/>
        <v>EURFUT3MZ3_Quote</v>
      </c>
      <c r="F48" s="110" t="str">
        <f>_xll.qlSimpleQuote(E48,,PriceTickValue,Permanent,Trigger,ObjectOverwrite)</f>
        <v>EURFUT3MZ3_Quote#0000</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EURFUT3MZ3ConvAdj_Quote#0000</v>
      </c>
      <c r="AO48" s="51" t="str">
        <f>_xll.ohRangeRetrieveError(AN48)</f>
        <v/>
      </c>
      <c r="AP48" s="43"/>
    </row>
    <row r="49" spans="1:42" ht="12" thickBot="1">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W5" sqref="W5"/>
    </sheetView>
  </sheetViews>
  <sheetFormatPr defaultRowHeight="11.25"/>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c r="J1" s="236" t="s">
        <v>213</v>
      </c>
      <c r="K1" s="160"/>
      <c r="L1" s="160"/>
      <c r="M1" s="160"/>
      <c r="N1" s="160"/>
      <c r="O1" s="160"/>
      <c r="P1" s="160"/>
      <c r="Q1" s="160"/>
      <c r="R1" s="160"/>
      <c r="S1" s="160"/>
      <c r="T1" s="160"/>
      <c r="U1" s="160"/>
      <c r="V1" s="276"/>
      <c r="W1" s="276"/>
      <c r="X1" s="160"/>
      <c r="Y1" s="160"/>
      <c r="Z1" s="160"/>
      <c r="AA1" s="275"/>
      <c r="AB1" s="17"/>
      <c r="AC1" s="17"/>
    </row>
    <row r="2" spans="1:29">
      <c r="J2" s="235"/>
      <c r="K2" s="105"/>
      <c r="L2" s="234"/>
      <c r="M2" s="234"/>
      <c r="N2" s="17"/>
      <c r="O2" s="112" t="s">
        <v>153</v>
      </c>
      <c r="P2" s="105"/>
      <c r="Q2" s="105"/>
      <c r="R2" s="105"/>
      <c r="S2" s="105"/>
      <c r="T2" s="105"/>
      <c r="U2" s="105"/>
      <c r="V2" s="201"/>
      <c r="W2" s="201"/>
      <c r="X2" s="105"/>
      <c r="Y2" s="201"/>
      <c r="Z2" s="105"/>
      <c r="AA2" s="274"/>
      <c r="AB2" s="17"/>
      <c r="AC2" s="17"/>
    </row>
    <row r="3" spans="1:29" ht="12" thickBot="1">
      <c r="J3" s="235"/>
      <c r="K3" s="105"/>
      <c r="L3" s="105"/>
      <c r="M3" s="105"/>
      <c r="N3" s="105"/>
      <c r="O3" s="105"/>
      <c r="P3" s="105"/>
      <c r="Q3" s="105"/>
      <c r="R3" s="105"/>
      <c r="S3" s="105"/>
      <c r="T3" s="105"/>
      <c r="U3" s="105"/>
      <c r="V3" s="201"/>
      <c r="W3" s="201"/>
      <c r="X3" s="105"/>
      <c r="Y3" s="105"/>
      <c r="Z3" s="105"/>
      <c r="AA3" s="274"/>
      <c r="AB3" s="17"/>
      <c r="AC3" s="17"/>
    </row>
    <row r="4" spans="1:29">
      <c r="A4" s="125" t="s">
        <v>113</v>
      </c>
      <c r="B4" s="124"/>
      <c r="C4" s="124"/>
      <c r="D4" s="123" t="s">
        <v>112</v>
      </c>
      <c r="E4" s="123" t="s">
        <v>15</v>
      </c>
      <c r="F4" s="122"/>
      <c r="G4" s="122"/>
      <c r="H4" s="121"/>
      <c r="J4" s="235"/>
      <c r="K4" s="105"/>
      <c r="L4" s="105"/>
      <c r="M4" s="105"/>
      <c r="N4" s="284">
        <f>_xll.qlCalendarEndOfMonth("TARGET",_xll.qlCalendarAdvance("TARGET",_xll.qlSettingsEvaluationDate(Trigger),"2d"))</f>
        <v>42277</v>
      </c>
      <c r="O4" s="105"/>
      <c r="P4" s="105"/>
      <c r="Q4" s="105"/>
      <c r="R4" s="105"/>
      <c r="S4" s="105"/>
      <c r="T4" s="105"/>
      <c r="U4" s="105"/>
      <c r="V4" s="201"/>
      <c r="W4" s="201"/>
      <c r="X4" s="105"/>
      <c r="Y4" s="105"/>
      <c r="Z4" s="232">
        <f>_xll.ohTrigger(Z6:Z9)</f>
        <v>2</v>
      </c>
      <c r="AA4" s="274"/>
      <c r="AB4" s="17"/>
      <c r="AC4" s="17"/>
    </row>
    <row r="5" spans="1:29" ht="22.5">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Not Signed In</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c r="A6" s="114"/>
      <c r="B6" s="119">
        <v>1</v>
      </c>
      <c r="C6" s="118" t="b">
        <v>0</v>
      </c>
      <c r="D6" s="117" t="str">
        <f t="array" ref="D6:D125">_xll.qlIMMNextCodes(_xll.qlSettingsEvaluationDate(Trigger)-1,$C6:$C125)</f>
        <v>U5</v>
      </c>
      <c r="E6" s="111" t="str">
        <f t="shared" ref="E6:E37" si="0">Currency&amp;$D$4&amp;$E$4&amp;$D6&amp;QuoteSuffix</f>
        <v>EURIMMFRA6MU5_Quote</v>
      </c>
      <c r="F6" s="116" t="str">
        <f>_xll.qlSimpleQuote(E6,,PriceTickValue,Permanent,Trigger,ObjectOverwrite)</f>
        <v>EURIMMFRA6MU5_Quote#0000</v>
      </c>
      <c r="G6" s="115" t="str">
        <f>_xll.ohRangeRetrieveError(F6)</f>
        <v/>
      </c>
      <c r="H6" s="109"/>
      <c r="J6" s="259"/>
      <c r="K6" s="272">
        <v>1</v>
      </c>
      <c r="L6" s="271" t="b">
        <v>0</v>
      </c>
      <c r="M6" s="219" t="str">
        <f t="array" ref="M6:M9">_xll.qlIMMcode(FuturesDates)</f>
        <v>V5</v>
      </c>
      <c r="N6" s="270">
        <f t="array" ref="N6:N9">_xll.qlIMMNextDates(N4,$L6:$L9)</f>
        <v>42298</v>
      </c>
      <c r="O6" s="219" t="str">
        <f t="array" ref="O6:O9">Currency&amp;"6F"&amp;K6:K9&amp;"="&amp;VLOOKUP(Contributor,ContributorTable,2,FALSE)</f>
        <v>EUR6F1=ICAP</v>
      </c>
      <c r="P6" s="269" t="s">
        <v>276</v>
      </c>
      <c r="Q6" s="219">
        <v>1.3999999999999999E-2</v>
      </c>
      <c r="R6" s="219">
        <v>6.4000000000000001E-2</v>
      </c>
      <c r="S6" s="219">
        <v>0</v>
      </c>
      <c r="T6" s="219">
        <v>0</v>
      </c>
      <c r="U6" s="222">
        <f>100-_xll.qlMidSafe($Q6,$R6)</f>
        <v>99.960999999999999</v>
      </c>
      <c r="V6" s="201"/>
      <c r="W6" s="268">
        <v>99.960999999999999</v>
      </c>
      <c r="X6" s="201"/>
      <c r="Y6" s="267">
        <f t="array" ref="Y6:Y9">QuoteLive</f>
        <v>99.960999999999999</v>
      </c>
      <c r="Z6" s="222">
        <f>_xll.qlSimpleQuoteSetValue(F6,Y6,Trigger)</f>
        <v>2.4000000000000909E-2</v>
      </c>
      <c r="AA6" s="43"/>
      <c r="AB6" s="17"/>
      <c r="AC6" s="238">
        <f>(R6-Q6)/100</f>
        <v>5.0000000000000001E-4</v>
      </c>
    </row>
    <row r="7" spans="1:29">
      <c r="A7" s="114"/>
      <c r="B7" s="83">
        <v>2</v>
      </c>
      <c r="C7" s="113" t="b">
        <v>0</v>
      </c>
      <c r="D7" s="112" t="str">
        <v>V5</v>
      </c>
      <c r="E7" s="111" t="str">
        <f t="shared" si="0"/>
        <v>EURIMMFRA6MV5_Quote</v>
      </c>
      <c r="F7" s="110" t="str">
        <f>_xll.qlSimpleQuote(E7,,PriceTickValue,Permanent,Trigger,ObjectOverwrite)</f>
        <v>EURIMMFRA6MV5_Quote#0000</v>
      </c>
      <c r="G7" s="81" t="str">
        <f>_xll.ohRangeRetrieveError(F7)</f>
        <v/>
      </c>
      <c r="H7" s="109"/>
      <c r="J7" s="259"/>
      <c r="K7" s="265">
        <v>2</v>
      </c>
      <c r="L7" s="264" t="b">
        <v>0</v>
      </c>
      <c r="M7" s="207" t="str">
        <v>X5</v>
      </c>
      <c r="N7" s="263">
        <v>42326</v>
      </c>
      <c r="O7" s="207" t="str">
        <v>EUR6F2=ICAP</v>
      </c>
      <c r="P7" s="262" t="s">
        <v>276</v>
      </c>
      <c r="Q7" s="207">
        <v>1.6E-2</v>
      </c>
      <c r="R7" s="207">
        <v>6.5999999999999989E-2</v>
      </c>
      <c r="S7" s="207">
        <v>0</v>
      </c>
      <c r="T7" s="207">
        <v>0</v>
      </c>
      <c r="U7" s="210">
        <f>100-_xll.qlMidSafe($Q7,$R7)</f>
        <v>99.959000000000003</v>
      </c>
      <c r="V7" s="201"/>
      <c r="W7" s="266">
        <v>99.959000000000003</v>
      </c>
      <c r="X7" s="201"/>
      <c r="Y7" s="260">
        <v>99.959000000000003</v>
      </c>
      <c r="Z7" s="210">
        <f>_xll.qlSimpleQuoteSetValue(F7,Y7,Trigger)</f>
        <v>2.5999999999996248E-2</v>
      </c>
      <c r="AA7" s="43"/>
      <c r="AB7" s="17"/>
      <c r="AC7" s="238">
        <f>(R7-Q7)/100</f>
        <v>4.999999999999999E-4</v>
      </c>
    </row>
    <row r="8" spans="1:29">
      <c r="A8" s="114"/>
      <c r="B8" s="83">
        <v>3</v>
      </c>
      <c r="C8" s="113" t="b">
        <v>0</v>
      </c>
      <c r="D8" s="112" t="str">
        <v>X5</v>
      </c>
      <c r="E8" s="111" t="str">
        <f t="shared" si="0"/>
        <v>EURIMMFRA6MX5_Quote</v>
      </c>
      <c r="F8" s="110" t="str">
        <f>_xll.qlSimpleQuote(E8,,PriceTickValue,Permanent,Trigger,ObjectOverwrite)</f>
        <v>EURIMMFRA6MX5_Quote#0000</v>
      </c>
      <c r="G8" s="81" t="str">
        <f>_xll.ohRangeRetrieveError(F8)</f>
        <v/>
      </c>
      <c r="H8" s="109"/>
      <c r="J8" s="259"/>
      <c r="K8" s="265">
        <v>3</v>
      </c>
      <c r="L8" s="264" t="b">
        <v>0</v>
      </c>
      <c r="M8" s="207" t="str">
        <v>Z5</v>
      </c>
      <c r="N8" s="263">
        <v>42354</v>
      </c>
      <c r="O8" s="207" t="str">
        <v>EUR6F3=ICAP</v>
      </c>
      <c r="P8" s="262" t="s">
        <v>276</v>
      </c>
      <c r="Q8" s="207">
        <v>1.7999999999999999E-2</v>
      </c>
      <c r="R8" s="207">
        <v>6.7999999999999991E-2</v>
      </c>
      <c r="S8" s="207">
        <v>0</v>
      </c>
      <c r="T8" s="207">
        <v>0</v>
      </c>
      <c r="U8" s="210">
        <f>100-_xll.qlMidSafe($Q8,$R8)</f>
        <v>99.956999999999994</v>
      </c>
      <c r="V8" s="201"/>
      <c r="W8" s="266">
        <v>99.956999999999994</v>
      </c>
      <c r="X8" s="201"/>
      <c r="Y8" s="260">
        <v>99.956999999999994</v>
      </c>
      <c r="Z8" s="210">
        <f>_xll.qlSimpleQuoteSetValue(F8,Y8,Trigger)</f>
        <v>2.6999999999986812E-2</v>
      </c>
      <c r="AA8" s="43"/>
      <c r="AB8" s="17"/>
      <c r="AC8" s="238">
        <f>(R8-Q8)/100</f>
        <v>4.999999999999999E-4</v>
      </c>
    </row>
    <row r="9" spans="1:29">
      <c r="A9" s="114"/>
      <c r="B9" s="83">
        <v>4</v>
      </c>
      <c r="C9" s="113" t="b">
        <v>0</v>
      </c>
      <c r="D9" s="112" t="str">
        <v>Z5</v>
      </c>
      <c r="E9" s="111" t="str">
        <f t="shared" si="0"/>
        <v>EURIMMFRA6MZ5_Quote</v>
      </c>
      <c r="F9" s="110" t="str">
        <f>_xll.qlSimpleQuote(E9,,PriceTickValue,Permanent,Trigger,ObjectOverwrite)</f>
        <v>EURIMMFRA6MZ5_Quote#0000</v>
      </c>
      <c r="G9" s="81" t="str">
        <f>_xll.ohRangeRetrieveError(F9)</f>
        <v/>
      </c>
      <c r="H9" s="109"/>
      <c r="J9" s="259"/>
      <c r="K9" s="258">
        <v>4</v>
      </c>
      <c r="L9" s="257" t="b">
        <v>0</v>
      </c>
      <c r="M9" s="199" t="str">
        <v>F6</v>
      </c>
      <c r="N9" s="256">
        <v>42389</v>
      </c>
      <c r="O9" s="199" t="str">
        <v>EUR6F4=ICAP</v>
      </c>
      <c r="P9" s="255" t="s">
        <v>276</v>
      </c>
      <c r="Q9" s="199">
        <v>2.1000000000000001E-2</v>
      </c>
      <c r="R9" s="199">
        <v>7.0999999999999994E-2</v>
      </c>
      <c r="S9" s="199">
        <v>0</v>
      </c>
      <c r="T9" s="199">
        <v>0</v>
      </c>
      <c r="U9" s="203">
        <f>100-_xll.qlMidSafe($Q9,$R9)</f>
        <v>99.953999999999994</v>
      </c>
      <c r="V9" s="201"/>
      <c r="W9" s="283">
        <v>99.953999999999994</v>
      </c>
      <c r="X9" s="201"/>
      <c r="Y9" s="253">
        <v>99.953999999999994</v>
      </c>
      <c r="Z9" s="203">
        <f>_xll.qlSimpleQuoteSetValue(F9,Y9,Trigger)</f>
        <v>2.7999999999991587E-2</v>
      </c>
      <c r="AA9" s="43"/>
      <c r="AB9" s="17"/>
      <c r="AC9" s="238">
        <f>(R9-Q9)/100</f>
        <v>4.999999999999999E-4</v>
      </c>
    </row>
    <row r="10" spans="1:29" ht="12" thickBot="1">
      <c r="A10" s="114"/>
      <c r="B10" s="83">
        <v>5</v>
      </c>
      <c r="C10" s="113" t="b">
        <v>0</v>
      </c>
      <c r="D10" s="112" t="str">
        <v>F6</v>
      </c>
      <c r="E10" s="111" t="str">
        <f t="shared" si="0"/>
        <v>EURIMMFRA6MF6_Quote</v>
      </c>
      <c r="F10" s="110" t="str">
        <f>_xll.qlSimpleQuote(E10,,PriceTickValue,Permanent,Trigger,ObjectOverwrite)</f>
        <v>EURIMMFRA6MF6_Quote#0000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c r="A11" s="114"/>
      <c r="B11" s="83">
        <v>6</v>
      </c>
      <c r="C11" s="113" t="b">
        <v>0</v>
      </c>
      <c r="D11" s="112" t="str">
        <v>G6</v>
      </c>
      <c r="E11" s="111" t="str">
        <f t="shared" si="0"/>
        <v>EURIMMFRA6MG6_Quote</v>
      </c>
      <c r="F11" s="110" t="str">
        <f>_xll.qlSimpleQuote(E11,,PriceTickValue,Permanent,Trigger,ObjectOverwrite)</f>
        <v>EURIMMFRA6MG6_Quote#0000</v>
      </c>
      <c r="G11" s="81" t="str">
        <f>_xll.ohRangeRetrieveError(F11)</f>
        <v/>
      </c>
      <c r="H11" s="109"/>
    </row>
    <row r="12" spans="1:29">
      <c r="A12" s="114"/>
      <c r="B12" s="83">
        <v>7</v>
      </c>
      <c r="C12" s="113" t="b">
        <v>0</v>
      </c>
      <c r="D12" s="112" t="str">
        <v>H6</v>
      </c>
      <c r="E12" s="111" t="str">
        <f t="shared" si="0"/>
        <v>EURIMMFRA6MH6_Quote</v>
      </c>
      <c r="F12" s="110" t="str">
        <f>_xll.qlSimpleQuote(E12,,PriceTickValue,Permanent,Trigger,ObjectOverwrite)</f>
        <v>EURIMMFRA6MH6_Quote#0000</v>
      </c>
      <c r="G12" s="81" t="str">
        <f>_xll.ohRangeRetrieveError(F12)</f>
        <v/>
      </c>
      <c r="H12" s="109"/>
    </row>
    <row r="13" spans="1:29">
      <c r="A13" s="114"/>
      <c r="B13" s="83">
        <v>8</v>
      </c>
      <c r="C13" s="113" t="b">
        <v>0</v>
      </c>
      <c r="D13" s="112" t="str">
        <v>J6</v>
      </c>
      <c r="E13" s="111" t="str">
        <f t="shared" si="0"/>
        <v>EURIMMFRA6MJ6_Quote</v>
      </c>
      <c r="F13" s="110" t="str">
        <f>_xll.qlSimpleQuote(E13,,PriceTickValue,Permanent,Trigger,ObjectOverwrite)</f>
        <v>EURIMMFRA6MJ6_Quote#0000</v>
      </c>
      <c r="G13" s="81" t="str">
        <f>_xll.ohRangeRetrieveError(F13)</f>
        <v/>
      </c>
      <c r="H13" s="109"/>
    </row>
    <row r="14" spans="1:29">
      <c r="A14" s="114"/>
      <c r="B14" s="83">
        <v>9</v>
      </c>
      <c r="C14" s="113" t="b">
        <v>0</v>
      </c>
      <c r="D14" s="112" t="str">
        <v>K6</v>
      </c>
      <c r="E14" s="111" t="str">
        <f t="shared" si="0"/>
        <v>EURIMMFRA6MK6_Quote</v>
      </c>
      <c r="F14" s="110" t="str">
        <f>_xll.qlSimpleQuote(E14,,PriceTickValue,Permanent,Trigger,ObjectOverwrite)</f>
        <v>EURIMMFRA6MK6_Quote#0000</v>
      </c>
      <c r="G14" s="81" t="str">
        <f>_xll.ohRangeRetrieveError(F14)</f>
        <v/>
      </c>
      <c r="H14" s="109"/>
    </row>
    <row r="15" spans="1:29">
      <c r="A15" s="114"/>
      <c r="B15" s="83">
        <v>10</v>
      </c>
      <c r="C15" s="113" t="b">
        <v>0</v>
      </c>
      <c r="D15" s="112" t="str">
        <v>M6</v>
      </c>
      <c r="E15" s="111" t="str">
        <f t="shared" si="0"/>
        <v>EURIMMFRA6MM6_Quote</v>
      </c>
      <c r="F15" s="110" t="str">
        <f>_xll.qlSimpleQuote(E15,,PriceTickValue,Permanent,Trigger,ObjectOverwrite)</f>
        <v>EURIMMFRA6MM6_Quote#0000</v>
      </c>
      <c r="G15" s="81" t="str">
        <f>_xll.ohRangeRetrieveError(F15)</f>
        <v/>
      </c>
      <c r="H15" s="109"/>
    </row>
    <row r="16" spans="1:29">
      <c r="A16" s="114"/>
      <c r="B16" s="83">
        <v>11</v>
      </c>
      <c r="C16" s="113" t="b">
        <v>0</v>
      </c>
      <c r="D16" s="112" t="str">
        <v>N6</v>
      </c>
      <c r="E16" s="111" t="str">
        <f t="shared" si="0"/>
        <v>EURIMMFRA6MN6_Quote</v>
      </c>
      <c r="F16" s="110" t="str">
        <f>_xll.qlSimpleQuote(E16,,PriceTickValue,Permanent,Trigger,ObjectOverwrite)</f>
        <v>EURIMMFRA6MN6_Quote#0000</v>
      </c>
      <c r="G16" s="81" t="str">
        <f>_xll.ohRangeRetrieveError(F16)</f>
        <v/>
      </c>
      <c r="H16" s="109"/>
    </row>
    <row r="17" spans="1:8">
      <c r="A17" s="114"/>
      <c r="B17" s="83">
        <v>12</v>
      </c>
      <c r="C17" s="113" t="b">
        <v>0</v>
      </c>
      <c r="D17" s="112" t="str">
        <v>Q6</v>
      </c>
      <c r="E17" s="111" t="str">
        <f t="shared" si="0"/>
        <v>EURIMMFRA6MQ6_Quote</v>
      </c>
      <c r="F17" s="110" t="str">
        <f>_xll.qlSimpleQuote(E17,,PriceTickValue,Permanent,Trigger,ObjectOverwrite)</f>
        <v>EURIMMFRA6MQ6_Quote#0000</v>
      </c>
      <c r="G17" s="81" t="str">
        <f>_xll.ohRangeRetrieveError(F17)</f>
        <v/>
      </c>
      <c r="H17" s="109"/>
    </row>
    <row r="18" spans="1:8">
      <c r="A18" s="114"/>
      <c r="B18" s="83">
        <v>13</v>
      </c>
      <c r="C18" s="113" t="b">
        <v>0</v>
      </c>
      <c r="D18" s="112" t="str">
        <v>U6</v>
      </c>
      <c r="E18" s="111" t="str">
        <f t="shared" si="0"/>
        <v>EURIMMFRA6MU6_Quote</v>
      </c>
      <c r="F18" s="110" t="str">
        <f>_xll.qlSimpleQuote(E18,,PriceTickValue,Permanent,Trigger,ObjectOverwrite)</f>
        <v>EURIMMFRA6MU6_Quote#0000</v>
      </c>
      <c r="G18" s="81" t="str">
        <f>_xll.ohRangeRetrieveError(F18)</f>
        <v/>
      </c>
      <c r="H18" s="109"/>
    </row>
    <row r="19" spans="1:8">
      <c r="A19" s="114"/>
      <c r="B19" s="83">
        <v>14</v>
      </c>
      <c r="C19" s="113" t="b">
        <v>0</v>
      </c>
      <c r="D19" s="112" t="str">
        <v>V6</v>
      </c>
      <c r="E19" s="111" t="str">
        <f t="shared" si="0"/>
        <v>EURIMMFRA6MV6_Quote</v>
      </c>
      <c r="F19" s="110" t="str">
        <f>_xll.qlSimpleQuote(E19,,PriceTickValue,Permanent,Trigger,ObjectOverwrite)</f>
        <v>EURIMMFRA6MV6_Quote#0000</v>
      </c>
      <c r="G19" s="81" t="str">
        <f>_xll.ohRangeRetrieveError(F19)</f>
        <v/>
      </c>
      <c r="H19" s="109"/>
    </row>
    <row r="20" spans="1:8">
      <c r="A20" s="114"/>
      <c r="B20" s="83">
        <v>15</v>
      </c>
      <c r="C20" s="113" t="b">
        <v>0</v>
      </c>
      <c r="D20" s="112" t="str">
        <v>X6</v>
      </c>
      <c r="E20" s="111" t="str">
        <f t="shared" si="0"/>
        <v>EURIMMFRA6MX6_Quote</v>
      </c>
      <c r="F20" s="110" t="str">
        <f>_xll.qlSimpleQuote(E20,,PriceTickValue,Permanent,Trigger,ObjectOverwrite)</f>
        <v>EURIMMFRA6MX6_Quote#0000</v>
      </c>
      <c r="G20" s="81" t="str">
        <f>_xll.ohRangeRetrieveError(F20)</f>
        <v/>
      </c>
      <c r="H20" s="109"/>
    </row>
    <row r="21" spans="1:8">
      <c r="A21" s="114"/>
      <c r="B21" s="83">
        <v>16</v>
      </c>
      <c r="C21" s="113" t="b">
        <v>0</v>
      </c>
      <c r="D21" s="112" t="str">
        <v>Z6</v>
      </c>
      <c r="E21" s="111" t="str">
        <f t="shared" si="0"/>
        <v>EURIMMFRA6MZ6_Quote</v>
      </c>
      <c r="F21" s="110" t="str">
        <f>_xll.qlSimpleQuote(E21,,PriceTickValue,Permanent,Trigger,ObjectOverwrite)</f>
        <v>EURIMMFRA6MZ6_Quote#0000</v>
      </c>
      <c r="G21" s="81" t="str">
        <f>_xll.ohRangeRetrieveError(F21)</f>
        <v/>
      </c>
      <c r="H21" s="109"/>
    </row>
    <row r="22" spans="1:8">
      <c r="A22" s="114"/>
      <c r="B22" s="83">
        <v>17</v>
      </c>
      <c r="C22" s="113" t="b">
        <v>0</v>
      </c>
      <c r="D22" s="112" t="str">
        <v>F7</v>
      </c>
      <c r="E22" s="111" t="str">
        <f t="shared" si="0"/>
        <v>EURIMMFRA6MF7_Quote</v>
      </c>
      <c r="F22" s="110" t="str">
        <f>_xll.qlSimpleQuote(E22,,PriceTickValue,Permanent,Trigger,ObjectOverwrite)</f>
        <v>EURIMMFRA6MF7_Quote#0000</v>
      </c>
      <c r="G22" s="81" t="str">
        <f>_xll.ohRangeRetrieveError(F22)</f>
        <v/>
      </c>
      <c r="H22" s="109"/>
    </row>
    <row r="23" spans="1:8">
      <c r="A23" s="114"/>
      <c r="B23" s="83">
        <v>18</v>
      </c>
      <c r="C23" s="113" t="b">
        <v>0</v>
      </c>
      <c r="D23" s="112" t="str">
        <v>G7</v>
      </c>
      <c r="E23" s="111" t="str">
        <f t="shared" si="0"/>
        <v>EURIMMFRA6MG7_Quote</v>
      </c>
      <c r="F23" s="110" t="str">
        <f>_xll.qlSimpleQuote(E23,,PriceTickValue,Permanent,Trigger,ObjectOverwrite)</f>
        <v>EURIMMFRA6MG7_Quote#0000</v>
      </c>
      <c r="G23" s="81" t="str">
        <f>_xll.ohRangeRetrieveError(F23)</f>
        <v/>
      </c>
      <c r="H23" s="109"/>
    </row>
    <row r="24" spans="1:8">
      <c r="A24" s="114"/>
      <c r="B24" s="83">
        <v>19</v>
      </c>
      <c r="C24" s="113" t="b">
        <v>0</v>
      </c>
      <c r="D24" s="112" t="str">
        <v>H7</v>
      </c>
      <c r="E24" s="111" t="str">
        <f t="shared" si="0"/>
        <v>EURIMMFRA6MH7_Quote</v>
      </c>
      <c r="F24" s="110" t="str">
        <f>_xll.qlSimpleQuote(E24,,PriceTickValue,Permanent,Trigger,ObjectOverwrite)</f>
        <v>EURIMMFRA6MH7_Quote#0000</v>
      </c>
      <c r="G24" s="81" t="str">
        <f>_xll.ohRangeRetrieveError(F24)</f>
        <v/>
      </c>
      <c r="H24" s="109"/>
    </row>
    <row r="25" spans="1:8">
      <c r="A25" s="114"/>
      <c r="B25" s="83">
        <v>20</v>
      </c>
      <c r="C25" s="113" t="b">
        <v>0</v>
      </c>
      <c r="D25" s="112" t="str">
        <v>J7</v>
      </c>
      <c r="E25" s="111" t="str">
        <f t="shared" si="0"/>
        <v>EURIMMFRA6MJ7_Quote</v>
      </c>
      <c r="F25" s="110" t="str">
        <f>_xll.qlSimpleQuote(E25,,PriceTickValue,Permanent,Trigger,ObjectOverwrite)</f>
        <v>EURIMMFRA6MJ7_Quote#0000</v>
      </c>
      <c r="G25" s="81" t="str">
        <f>_xll.ohRangeRetrieveError(F25)</f>
        <v/>
      </c>
      <c r="H25" s="109"/>
    </row>
    <row r="26" spans="1:8">
      <c r="A26" s="114"/>
      <c r="B26" s="83">
        <v>21</v>
      </c>
      <c r="C26" s="113" t="b">
        <v>0</v>
      </c>
      <c r="D26" s="112" t="str">
        <v>K7</v>
      </c>
      <c r="E26" s="111" t="str">
        <f t="shared" si="0"/>
        <v>EURIMMFRA6MK7_Quote</v>
      </c>
      <c r="F26" s="110" t="str">
        <f>_xll.qlSimpleQuote(E26,,PriceTickValue,Permanent,Trigger,ObjectOverwrite)</f>
        <v>EURIMMFRA6MK7_Quote#0000</v>
      </c>
      <c r="G26" s="81" t="str">
        <f>_xll.ohRangeRetrieveError(F26)</f>
        <v/>
      </c>
      <c r="H26" s="109"/>
    </row>
    <row r="27" spans="1:8">
      <c r="A27" s="114"/>
      <c r="B27" s="83">
        <v>22</v>
      </c>
      <c r="C27" s="113" t="b">
        <v>0</v>
      </c>
      <c r="D27" s="112" t="str">
        <v>M7</v>
      </c>
      <c r="E27" s="111" t="str">
        <f t="shared" si="0"/>
        <v>EURIMMFRA6MM7_Quote</v>
      </c>
      <c r="F27" s="110" t="str">
        <f>_xll.qlSimpleQuote(E27,,PriceTickValue,Permanent,Trigger,ObjectOverwrite)</f>
        <v>EURIMMFRA6MM7_Quote#0000</v>
      </c>
      <c r="G27" s="81" t="str">
        <f>_xll.ohRangeRetrieveError(F27)</f>
        <v/>
      </c>
      <c r="H27" s="109"/>
    </row>
    <row r="28" spans="1:8">
      <c r="A28" s="114"/>
      <c r="B28" s="83">
        <v>23</v>
      </c>
      <c r="C28" s="113" t="b">
        <v>0</v>
      </c>
      <c r="D28" s="112" t="str">
        <v>N7</v>
      </c>
      <c r="E28" s="111" t="str">
        <f t="shared" si="0"/>
        <v>EURIMMFRA6MN7_Quote</v>
      </c>
      <c r="F28" s="110" t="str">
        <f>_xll.qlSimpleQuote(E28,,PriceTickValue,Permanent,Trigger,ObjectOverwrite)</f>
        <v>EURIMMFRA6MN7_Quote#0000</v>
      </c>
      <c r="G28" s="81" t="str">
        <f>_xll.ohRangeRetrieveError(F28)</f>
        <v/>
      </c>
      <c r="H28" s="109"/>
    </row>
    <row r="29" spans="1:8">
      <c r="A29" s="114"/>
      <c r="B29" s="83">
        <v>24</v>
      </c>
      <c r="C29" s="113" t="b">
        <v>0</v>
      </c>
      <c r="D29" s="112" t="str">
        <v>Q7</v>
      </c>
      <c r="E29" s="111" t="str">
        <f t="shared" si="0"/>
        <v>EURIMMFRA6MQ7_Quote</v>
      </c>
      <c r="F29" s="110" t="str">
        <f>_xll.qlSimpleQuote(E29,,PriceTickValue,Permanent,Trigger,ObjectOverwrite)</f>
        <v>EURIMMFRA6MQ7_Quote#0000</v>
      </c>
      <c r="G29" s="81" t="str">
        <f>_xll.ohRangeRetrieveError(F29)</f>
        <v/>
      </c>
      <c r="H29" s="109"/>
    </row>
    <row r="30" spans="1:8">
      <c r="A30" s="114"/>
      <c r="B30" s="83">
        <v>25</v>
      </c>
      <c r="C30" s="113" t="b">
        <v>0</v>
      </c>
      <c r="D30" s="112" t="str">
        <v>U7</v>
      </c>
      <c r="E30" s="111" t="str">
        <f t="shared" si="0"/>
        <v>EURIMMFRA6MU7_Quote</v>
      </c>
      <c r="F30" s="110" t="str">
        <f>_xll.qlSimpleQuote(E30,,PriceTickValue,Permanent,Trigger,ObjectOverwrite)</f>
        <v>EURIMMFRA6MU7_Quote#0000</v>
      </c>
      <c r="G30" s="81" t="str">
        <f>_xll.ohRangeRetrieveError(F30)</f>
        <v/>
      </c>
      <c r="H30" s="109"/>
    </row>
    <row r="31" spans="1:8">
      <c r="A31" s="114"/>
      <c r="B31" s="83">
        <v>26</v>
      </c>
      <c r="C31" s="113" t="b">
        <v>0</v>
      </c>
      <c r="D31" s="112" t="str">
        <v>V7</v>
      </c>
      <c r="E31" s="111" t="str">
        <f t="shared" si="0"/>
        <v>EURIMMFRA6MV7_Quote</v>
      </c>
      <c r="F31" s="110" t="str">
        <f>_xll.qlSimpleQuote(E31,,PriceTickValue,Permanent,Trigger,ObjectOverwrite)</f>
        <v>EURIMMFRA6MV7_Quote#0000</v>
      </c>
      <c r="G31" s="81" t="str">
        <f>_xll.ohRangeRetrieveError(F31)</f>
        <v/>
      </c>
      <c r="H31" s="109"/>
    </row>
    <row r="32" spans="1:8">
      <c r="A32" s="114"/>
      <c r="B32" s="83">
        <v>27</v>
      </c>
      <c r="C32" s="113" t="b">
        <v>0</v>
      </c>
      <c r="D32" s="112" t="str">
        <v>X7</v>
      </c>
      <c r="E32" s="111" t="str">
        <f t="shared" si="0"/>
        <v>EURIMMFRA6MX7_Quote</v>
      </c>
      <c r="F32" s="110" t="str">
        <f>_xll.qlSimpleQuote(E32,,PriceTickValue,Permanent,Trigger,ObjectOverwrite)</f>
        <v>EURIMMFRA6MX7_Quote#0000</v>
      </c>
      <c r="G32" s="81" t="str">
        <f>_xll.ohRangeRetrieveError(F32)</f>
        <v/>
      </c>
      <c r="H32" s="109"/>
    </row>
    <row r="33" spans="1:8">
      <c r="A33" s="114"/>
      <c r="B33" s="83">
        <v>28</v>
      </c>
      <c r="C33" s="113" t="b">
        <v>0</v>
      </c>
      <c r="D33" s="112" t="str">
        <v>Z7</v>
      </c>
      <c r="E33" s="111" t="str">
        <f t="shared" si="0"/>
        <v>EURIMMFRA6MZ7_Quote</v>
      </c>
      <c r="F33" s="110" t="str">
        <f>_xll.qlSimpleQuote(E33,,PriceTickValue,Permanent,Trigger,ObjectOverwrite)</f>
        <v>EURIMMFRA6MZ7_Quote#0000</v>
      </c>
      <c r="G33" s="81" t="str">
        <f>_xll.ohRangeRetrieveError(F33)</f>
        <v/>
      </c>
      <c r="H33" s="109"/>
    </row>
    <row r="34" spans="1:8">
      <c r="A34" s="114"/>
      <c r="B34" s="83">
        <v>29</v>
      </c>
      <c r="C34" s="113" t="b">
        <v>0</v>
      </c>
      <c r="D34" s="112" t="str">
        <v>F8</v>
      </c>
      <c r="E34" s="111" t="str">
        <f t="shared" si="0"/>
        <v>EURIMMFRA6MF8_Quote</v>
      </c>
      <c r="F34" s="110" t="str">
        <f>_xll.qlSimpleQuote(E34,,PriceTickValue,Permanent,Trigger,ObjectOverwrite)</f>
        <v>EURIMMFRA6MF8_Quote#0000</v>
      </c>
      <c r="G34" s="81" t="str">
        <f>_xll.ohRangeRetrieveError(F34)</f>
        <v/>
      </c>
      <c r="H34" s="109"/>
    </row>
    <row r="35" spans="1:8">
      <c r="A35" s="114"/>
      <c r="B35" s="83">
        <v>30</v>
      </c>
      <c r="C35" s="113" t="b">
        <v>0</v>
      </c>
      <c r="D35" s="112" t="str">
        <v>G8</v>
      </c>
      <c r="E35" s="111" t="str">
        <f t="shared" si="0"/>
        <v>EURIMMFRA6MG8_Quote</v>
      </c>
      <c r="F35" s="110" t="str">
        <f>_xll.qlSimpleQuote(E35,,PriceTickValue,Permanent,Trigger,ObjectOverwrite)</f>
        <v>EURIMMFRA6MG8_Quote#0000</v>
      </c>
      <c r="G35" s="81" t="str">
        <f>_xll.ohRangeRetrieveError(F35)</f>
        <v/>
      </c>
      <c r="H35" s="109"/>
    </row>
    <row r="36" spans="1:8">
      <c r="A36" s="114"/>
      <c r="B36" s="83">
        <v>31</v>
      </c>
      <c r="C36" s="113" t="b">
        <v>0</v>
      </c>
      <c r="D36" s="112" t="str">
        <v>H8</v>
      </c>
      <c r="E36" s="111" t="str">
        <f t="shared" si="0"/>
        <v>EURIMMFRA6MH8_Quote</v>
      </c>
      <c r="F36" s="110" t="str">
        <f>_xll.qlSimpleQuote(E36,,PriceTickValue,Permanent,Trigger,ObjectOverwrite)</f>
        <v>EURIMMFRA6MH8_Quote#0000</v>
      </c>
      <c r="G36" s="81" t="str">
        <f>_xll.ohRangeRetrieveError(F36)</f>
        <v/>
      </c>
      <c r="H36" s="109"/>
    </row>
    <row r="37" spans="1:8">
      <c r="A37" s="114"/>
      <c r="B37" s="83">
        <v>32</v>
      </c>
      <c r="C37" s="113" t="b">
        <v>0</v>
      </c>
      <c r="D37" s="112" t="str">
        <v>J8</v>
      </c>
      <c r="E37" s="111" t="str">
        <f t="shared" si="0"/>
        <v>EURIMMFRA6MJ8_Quote</v>
      </c>
      <c r="F37" s="110" t="str">
        <f>_xll.qlSimpleQuote(E37,,PriceTickValue,Permanent,Trigger,ObjectOverwrite)</f>
        <v>EURIMMFRA6MJ8_Quote#0000</v>
      </c>
      <c r="G37" s="81" t="str">
        <f>_xll.ohRangeRetrieveError(F37)</f>
        <v/>
      </c>
      <c r="H37" s="109"/>
    </row>
    <row r="38" spans="1:8">
      <c r="A38" s="114"/>
      <c r="B38" s="83">
        <v>33</v>
      </c>
      <c r="C38" s="113" t="b">
        <v>0</v>
      </c>
      <c r="D38" s="112" t="str">
        <v>K8</v>
      </c>
      <c r="E38" s="111" t="str">
        <f t="shared" ref="E38:E69" si="1">Currency&amp;$D$4&amp;$E$4&amp;$D38&amp;QuoteSuffix</f>
        <v>EURIMMFRA6MK8_Quote</v>
      </c>
      <c r="F38" s="110" t="str">
        <f>_xll.qlSimpleQuote(E38,,PriceTickValue,Permanent,Trigger,ObjectOverwrite)</f>
        <v>EURIMMFRA6MK8_Quote#0000</v>
      </c>
      <c r="G38" s="81" t="str">
        <f>_xll.ohRangeRetrieveError(F38)</f>
        <v/>
      </c>
      <c r="H38" s="109"/>
    </row>
    <row r="39" spans="1:8">
      <c r="A39" s="114"/>
      <c r="B39" s="83">
        <v>34</v>
      </c>
      <c r="C39" s="113" t="b">
        <v>0</v>
      </c>
      <c r="D39" s="112" t="str">
        <v>M8</v>
      </c>
      <c r="E39" s="111" t="str">
        <f t="shared" si="1"/>
        <v>EURIMMFRA6MM8_Quote</v>
      </c>
      <c r="F39" s="110" t="str">
        <f>_xll.qlSimpleQuote(E39,,PriceTickValue,Permanent,Trigger,ObjectOverwrite)</f>
        <v>EURIMMFRA6MM8_Quote#0000</v>
      </c>
      <c r="G39" s="81" t="str">
        <f>_xll.ohRangeRetrieveError(F39)</f>
        <v/>
      </c>
      <c r="H39" s="109"/>
    </row>
    <row r="40" spans="1:8">
      <c r="A40" s="114"/>
      <c r="B40" s="83">
        <v>35</v>
      </c>
      <c r="C40" s="113" t="b">
        <v>0</v>
      </c>
      <c r="D40" s="112" t="str">
        <v>N8</v>
      </c>
      <c r="E40" s="111" t="str">
        <f t="shared" si="1"/>
        <v>EURIMMFRA6MN8_Quote</v>
      </c>
      <c r="F40" s="110" t="str">
        <f>_xll.qlSimpleQuote(E40,,PriceTickValue,Permanent,Trigger,ObjectOverwrite)</f>
        <v>EURIMMFRA6MN8_Quote#0000</v>
      </c>
      <c r="G40" s="81" t="str">
        <f>_xll.ohRangeRetrieveError(F40)</f>
        <v/>
      </c>
      <c r="H40" s="109"/>
    </row>
    <row r="41" spans="1:8">
      <c r="A41" s="114"/>
      <c r="B41" s="83">
        <v>36</v>
      </c>
      <c r="C41" s="113" t="b">
        <v>0</v>
      </c>
      <c r="D41" s="112" t="str">
        <v>Q8</v>
      </c>
      <c r="E41" s="111" t="str">
        <f t="shared" si="1"/>
        <v>EURIMMFRA6MQ8_Quote</v>
      </c>
      <c r="F41" s="110" t="str">
        <f>_xll.qlSimpleQuote(E41,,PriceTickValue,Permanent,Trigger,ObjectOverwrite)</f>
        <v>EURIMMFRA6MQ8_Quote#0000</v>
      </c>
      <c r="G41" s="81" t="str">
        <f>_xll.ohRangeRetrieveError(F41)</f>
        <v/>
      </c>
      <c r="H41" s="109"/>
    </row>
    <row r="42" spans="1:8">
      <c r="A42" s="114"/>
      <c r="B42" s="83">
        <v>37</v>
      </c>
      <c r="C42" s="113" t="b">
        <v>0</v>
      </c>
      <c r="D42" s="112" t="str">
        <v>U8</v>
      </c>
      <c r="E42" s="111" t="str">
        <f t="shared" si="1"/>
        <v>EURIMMFRA6MU8_Quote</v>
      </c>
      <c r="F42" s="110" t="str">
        <f>_xll.qlSimpleQuote(E42,,PriceTickValue,Permanent,Trigger,ObjectOverwrite)</f>
        <v>EURIMMFRA6MU8_Quote#0000</v>
      </c>
      <c r="G42" s="81" t="str">
        <f>_xll.ohRangeRetrieveError(F42)</f>
        <v/>
      </c>
      <c r="H42" s="109"/>
    </row>
    <row r="43" spans="1:8">
      <c r="A43" s="114"/>
      <c r="B43" s="83">
        <v>38</v>
      </c>
      <c r="C43" s="113" t="b">
        <v>0</v>
      </c>
      <c r="D43" s="112" t="str">
        <v>V8</v>
      </c>
      <c r="E43" s="111" t="str">
        <f t="shared" si="1"/>
        <v>EURIMMFRA6MV8_Quote</v>
      </c>
      <c r="F43" s="110" t="str">
        <f>_xll.qlSimpleQuote(E43,,PriceTickValue,Permanent,Trigger,ObjectOverwrite)</f>
        <v>EURIMMFRA6MV8_Quote#0000</v>
      </c>
      <c r="G43" s="81" t="str">
        <f>_xll.ohRangeRetrieveError(F43)</f>
        <v/>
      </c>
      <c r="H43" s="109"/>
    </row>
    <row r="44" spans="1:8">
      <c r="A44" s="114"/>
      <c r="B44" s="83">
        <v>39</v>
      </c>
      <c r="C44" s="113" t="b">
        <v>0</v>
      </c>
      <c r="D44" s="112" t="str">
        <v>X8</v>
      </c>
      <c r="E44" s="111" t="str">
        <f t="shared" si="1"/>
        <v>EURIMMFRA6MX8_Quote</v>
      </c>
      <c r="F44" s="110" t="str">
        <f>_xll.qlSimpleQuote(E44,,PriceTickValue,Permanent,Trigger,ObjectOverwrite)</f>
        <v>EURIMMFRA6MX8_Quote#0000</v>
      </c>
      <c r="G44" s="81" t="str">
        <f>_xll.ohRangeRetrieveError(F44)</f>
        <v/>
      </c>
      <c r="H44" s="109"/>
    </row>
    <row r="45" spans="1:8">
      <c r="A45" s="114"/>
      <c r="B45" s="83">
        <v>40</v>
      </c>
      <c r="C45" s="113" t="b">
        <v>0</v>
      </c>
      <c r="D45" s="112" t="str">
        <v>Z8</v>
      </c>
      <c r="E45" s="111" t="str">
        <f t="shared" si="1"/>
        <v>EURIMMFRA6MZ8_Quote</v>
      </c>
      <c r="F45" s="110" t="str">
        <f>_xll.qlSimpleQuote(E45,,PriceTickValue,Permanent,Trigger,ObjectOverwrite)</f>
        <v>EURIMMFRA6MZ8_Quote#0000</v>
      </c>
      <c r="G45" s="81" t="str">
        <f>_xll.ohRangeRetrieveError(F45)</f>
        <v/>
      </c>
      <c r="H45" s="109"/>
    </row>
    <row r="46" spans="1:8">
      <c r="A46" s="114"/>
      <c r="B46" s="83">
        <v>41</v>
      </c>
      <c r="C46" s="113" t="b">
        <v>0</v>
      </c>
      <c r="D46" s="112" t="str">
        <v>F9</v>
      </c>
      <c r="E46" s="111" t="str">
        <f t="shared" si="1"/>
        <v>EURIMMFRA6MF9_Quote</v>
      </c>
      <c r="F46" s="110" t="str">
        <f>_xll.qlSimpleQuote(E46,,PriceTickValue,Permanent,Trigger,ObjectOverwrite)</f>
        <v>EURIMMFRA6MF9_Quote#0000</v>
      </c>
      <c r="G46" s="81" t="str">
        <f>_xll.ohRangeRetrieveError(F46)</f>
        <v/>
      </c>
      <c r="H46" s="109"/>
    </row>
    <row r="47" spans="1:8">
      <c r="A47" s="114"/>
      <c r="B47" s="83">
        <v>42</v>
      </c>
      <c r="C47" s="113" t="b">
        <v>0</v>
      </c>
      <c r="D47" s="112" t="str">
        <v>G9</v>
      </c>
      <c r="E47" s="111" t="str">
        <f t="shared" si="1"/>
        <v>EURIMMFRA6MG9_Quote</v>
      </c>
      <c r="F47" s="110" t="str">
        <f>_xll.qlSimpleQuote(E47,,PriceTickValue,Permanent,Trigger,ObjectOverwrite)</f>
        <v>EURIMMFRA6MG9_Quote#0000</v>
      </c>
      <c r="G47" s="81" t="str">
        <f>_xll.ohRangeRetrieveError(F47)</f>
        <v/>
      </c>
      <c r="H47" s="109"/>
    </row>
    <row r="48" spans="1:8">
      <c r="A48" s="114"/>
      <c r="B48" s="83">
        <v>43</v>
      </c>
      <c r="C48" s="113" t="b">
        <v>0</v>
      </c>
      <c r="D48" s="112" t="str">
        <v>H9</v>
      </c>
      <c r="E48" s="111" t="str">
        <f t="shared" si="1"/>
        <v>EURIMMFRA6MH9_Quote</v>
      </c>
      <c r="F48" s="110" t="str">
        <f>_xll.qlSimpleQuote(E48,,PriceTickValue,Permanent,Trigger,ObjectOverwrite)</f>
        <v>EURIMMFRA6MH9_Quote#0000</v>
      </c>
      <c r="G48" s="81" t="str">
        <f>_xll.ohRangeRetrieveError(F48)</f>
        <v/>
      </c>
      <c r="H48" s="109"/>
    </row>
    <row r="49" spans="1:8">
      <c r="A49" s="114"/>
      <c r="B49" s="83">
        <v>44</v>
      </c>
      <c r="C49" s="113" t="b">
        <v>0</v>
      </c>
      <c r="D49" s="112" t="str">
        <v>J9</v>
      </c>
      <c r="E49" s="111" t="str">
        <f t="shared" si="1"/>
        <v>EURIMMFRA6MJ9_Quote</v>
      </c>
      <c r="F49" s="110" t="str">
        <f>_xll.qlSimpleQuote(E49,,PriceTickValue,Permanent,Trigger,ObjectOverwrite)</f>
        <v>EURIMMFRA6MJ9_Quote#0000</v>
      </c>
      <c r="G49" s="81" t="str">
        <f>_xll.ohRangeRetrieveError(F49)</f>
        <v/>
      </c>
      <c r="H49" s="109"/>
    </row>
    <row r="50" spans="1:8">
      <c r="A50" s="114"/>
      <c r="B50" s="83">
        <v>45</v>
      </c>
      <c r="C50" s="113" t="b">
        <v>0</v>
      </c>
      <c r="D50" s="112" t="str">
        <v>K9</v>
      </c>
      <c r="E50" s="111" t="str">
        <f t="shared" si="1"/>
        <v>EURIMMFRA6MK9_Quote</v>
      </c>
      <c r="F50" s="110" t="str">
        <f>_xll.qlSimpleQuote(E50,,PriceTickValue,Permanent,Trigger,ObjectOverwrite)</f>
        <v>EURIMMFRA6MK9_Quote#0000</v>
      </c>
      <c r="G50" s="81" t="str">
        <f>_xll.ohRangeRetrieveError(F50)</f>
        <v/>
      </c>
      <c r="H50" s="109"/>
    </row>
    <row r="51" spans="1:8">
      <c r="A51" s="114"/>
      <c r="B51" s="83">
        <v>46</v>
      </c>
      <c r="C51" s="113" t="b">
        <v>0</v>
      </c>
      <c r="D51" s="112" t="str">
        <v>M9</v>
      </c>
      <c r="E51" s="111" t="str">
        <f t="shared" si="1"/>
        <v>EURIMMFRA6MM9_Quote</v>
      </c>
      <c r="F51" s="110" t="str">
        <f>_xll.qlSimpleQuote(E51,,PriceTickValue,Permanent,Trigger,ObjectOverwrite)</f>
        <v>EURIMMFRA6MM9_Quote#0000</v>
      </c>
      <c r="G51" s="81" t="str">
        <f>_xll.ohRangeRetrieveError(F51)</f>
        <v/>
      </c>
      <c r="H51" s="109"/>
    </row>
    <row r="52" spans="1:8">
      <c r="A52" s="114"/>
      <c r="B52" s="83">
        <v>47</v>
      </c>
      <c r="C52" s="113" t="b">
        <v>0</v>
      </c>
      <c r="D52" s="112" t="str">
        <v>N9</v>
      </c>
      <c r="E52" s="111" t="str">
        <f t="shared" si="1"/>
        <v>EURIMMFRA6MN9_Quote</v>
      </c>
      <c r="F52" s="110" t="str">
        <f>_xll.qlSimpleQuote(E52,,PriceTickValue,Permanent,Trigger,ObjectOverwrite)</f>
        <v>EURIMMFRA6MN9_Quote#0000</v>
      </c>
      <c r="G52" s="81" t="str">
        <f>_xll.ohRangeRetrieveError(F52)</f>
        <v/>
      </c>
      <c r="H52" s="109"/>
    </row>
    <row r="53" spans="1:8">
      <c r="A53" s="114"/>
      <c r="B53" s="83">
        <v>48</v>
      </c>
      <c r="C53" s="113" t="b">
        <v>0</v>
      </c>
      <c r="D53" s="112" t="str">
        <v>Q9</v>
      </c>
      <c r="E53" s="111" t="str">
        <f t="shared" si="1"/>
        <v>EURIMMFRA6MQ9_Quote</v>
      </c>
      <c r="F53" s="110" t="str">
        <f>_xll.qlSimpleQuote(E53,,PriceTickValue,Permanent,Trigger,ObjectOverwrite)</f>
        <v>EURIMMFRA6MQ9_Quote#0000</v>
      </c>
      <c r="G53" s="81" t="str">
        <f>_xll.ohRangeRetrieveError(F53)</f>
        <v/>
      </c>
      <c r="H53" s="109"/>
    </row>
    <row r="54" spans="1:8">
      <c r="A54" s="114"/>
      <c r="B54" s="83">
        <v>49</v>
      </c>
      <c r="C54" s="113" t="b">
        <v>0</v>
      </c>
      <c r="D54" s="112" t="str">
        <v>U9</v>
      </c>
      <c r="E54" s="111" t="str">
        <f t="shared" si="1"/>
        <v>EURIMMFRA6MU9_Quote</v>
      </c>
      <c r="F54" s="110" t="str">
        <f>_xll.qlSimpleQuote(E54,,PriceTickValue,Permanent,Trigger,ObjectOverwrite)</f>
        <v>EURIMMFRA6MU9_Quote#0000</v>
      </c>
      <c r="G54" s="81" t="str">
        <f>_xll.ohRangeRetrieveError(F54)</f>
        <v/>
      </c>
      <c r="H54" s="109"/>
    </row>
    <row r="55" spans="1:8">
      <c r="A55" s="114"/>
      <c r="B55" s="83">
        <v>50</v>
      </c>
      <c r="C55" s="113" t="b">
        <v>0</v>
      </c>
      <c r="D55" s="112" t="str">
        <v>V9</v>
      </c>
      <c r="E55" s="111" t="str">
        <f t="shared" si="1"/>
        <v>EURIMMFRA6MV9_Quote</v>
      </c>
      <c r="F55" s="110" t="str">
        <f>_xll.qlSimpleQuote(E55,,PriceTickValue,Permanent,Trigger,ObjectOverwrite)</f>
        <v>EURIMMFRA6MV9_Quote#0000</v>
      </c>
      <c r="G55" s="81" t="str">
        <f>_xll.ohRangeRetrieveError(F55)</f>
        <v/>
      </c>
      <c r="H55" s="109"/>
    </row>
    <row r="56" spans="1:8">
      <c r="A56" s="114"/>
      <c r="B56" s="83">
        <v>51</v>
      </c>
      <c r="C56" s="113" t="b">
        <v>0</v>
      </c>
      <c r="D56" s="112" t="str">
        <v>X9</v>
      </c>
      <c r="E56" s="111" t="str">
        <f t="shared" si="1"/>
        <v>EURIMMFRA6MX9_Quote</v>
      </c>
      <c r="F56" s="110" t="str">
        <f>_xll.qlSimpleQuote(E56,,PriceTickValue,Permanent,Trigger,ObjectOverwrite)</f>
        <v>EURIMMFRA6MX9_Quote#0000</v>
      </c>
      <c r="G56" s="81" t="str">
        <f>_xll.ohRangeRetrieveError(F56)</f>
        <v/>
      </c>
      <c r="H56" s="109"/>
    </row>
    <row r="57" spans="1:8">
      <c r="A57" s="114"/>
      <c r="B57" s="83">
        <v>52</v>
      </c>
      <c r="C57" s="113" t="b">
        <v>0</v>
      </c>
      <c r="D57" s="112" t="str">
        <v>Z9</v>
      </c>
      <c r="E57" s="111" t="str">
        <f t="shared" si="1"/>
        <v>EURIMMFRA6MZ9_Quote</v>
      </c>
      <c r="F57" s="110" t="str">
        <f>_xll.qlSimpleQuote(E57,,PriceTickValue,Permanent,Trigger,ObjectOverwrite)</f>
        <v>EURIMMFRA6MZ9_Quote#0000</v>
      </c>
      <c r="G57" s="81" t="str">
        <f>_xll.ohRangeRetrieveError(F57)</f>
        <v/>
      </c>
      <c r="H57" s="109"/>
    </row>
    <row r="58" spans="1:8">
      <c r="A58" s="114"/>
      <c r="B58" s="83">
        <v>53</v>
      </c>
      <c r="C58" s="113" t="b">
        <v>0</v>
      </c>
      <c r="D58" s="112" t="str">
        <v>F0</v>
      </c>
      <c r="E58" s="111" t="str">
        <f t="shared" si="1"/>
        <v>EURIMMFRA6MF0_Quote</v>
      </c>
      <c r="F58" s="110" t="str">
        <f>_xll.qlSimpleQuote(E58,,PriceTickValue,Permanent,Trigger,ObjectOverwrite)</f>
        <v>EURIMMFRA6MF0_Quote#0000</v>
      </c>
      <c r="G58" s="81" t="str">
        <f>_xll.ohRangeRetrieveError(F58)</f>
        <v/>
      </c>
      <c r="H58" s="109"/>
    </row>
    <row r="59" spans="1:8">
      <c r="A59" s="114"/>
      <c r="B59" s="83">
        <v>54</v>
      </c>
      <c r="C59" s="113" t="b">
        <v>0</v>
      </c>
      <c r="D59" s="112" t="str">
        <v>G0</v>
      </c>
      <c r="E59" s="111" t="str">
        <f t="shared" si="1"/>
        <v>EURIMMFRA6MG0_Quote</v>
      </c>
      <c r="F59" s="110" t="str">
        <f>_xll.qlSimpleQuote(E59,,PriceTickValue,Permanent,Trigger,ObjectOverwrite)</f>
        <v>EURIMMFRA6MG0_Quote#0000</v>
      </c>
      <c r="G59" s="81" t="str">
        <f>_xll.ohRangeRetrieveError(F59)</f>
        <v/>
      </c>
      <c r="H59" s="109"/>
    </row>
    <row r="60" spans="1:8">
      <c r="A60" s="114"/>
      <c r="B60" s="83">
        <v>55</v>
      </c>
      <c r="C60" s="113" t="b">
        <v>0</v>
      </c>
      <c r="D60" s="112" t="str">
        <v>H0</v>
      </c>
      <c r="E60" s="111" t="str">
        <f t="shared" si="1"/>
        <v>EURIMMFRA6MH0_Quote</v>
      </c>
      <c r="F60" s="110" t="str">
        <f>_xll.qlSimpleQuote(E60,,PriceTickValue,Permanent,Trigger,ObjectOverwrite)</f>
        <v>EURIMMFRA6MH0_Quote#0000</v>
      </c>
      <c r="G60" s="81" t="str">
        <f>_xll.ohRangeRetrieveError(F60)</f>
        <v/>
      </c>
      <c r="H60" s="109"/>
    </row>
    <row r="61" spans="1:8">
      <c r="A61" s="114"/>
      <c r="B61" s="83">
        <v>56</v>
      </c>
      <c r="C61" s="113" t="b">
        <v>0</v>
      </c>
      <c r="D61" s="112" t="str">
        <v>J0</v>
      </c>
      <c r="E61" s="111" t="str">
        <f t="shared" si="1"/>
        <v>EURIMMFRA6MJ0_Quote</v>
      </c>
      <c r="F61" s="110" t="str">
        <f>_xll.qlSimpleQuote(E61,,PriceTickValue,Permanent,Trigger,ObjectOverwrite)</f>
        <v>EURIMMFRA6MJ0_Quote#0000</v>
      </c>
      <c r="G61" s="81" t="str">
        <f>_xll.ohRangeRetrieveError(F61)</f>
        <v/>
      </c>
      <c r="H61" s="109"/>
    </row>
    <row r="62" spans="1:8">
      <c r="A62" s="114"/>
      <c r="B62" s="83">
        <v>57</v>
      </c>
      <c r="C62" s="113" t="b">
        <v>0</v>
      </c>
      <c r="D62" s="112" t="str">
        <v>K0</v>
      </c>
      <c r="E62" s="111" t="str">
        <f t="shared" si="1"/>
        <v>EURIMMFRA6MK0_Quote</v>
      </c>
      <c r="F62" s="110" t="str">
        <f>_xll.qlSimpleQuote(E62,,PriceTickValue,Permanent,Trigger,ObjectOverwrite)</f>
        <v>EURIMMFRA6MK0_Quote#0000</v>
      </c>
      <c r="G62" s="81" t="str">
        <f>_xll.ohRangeRetrieveError(F62)</f>
        <v/>
      </c>
      <c r="H62" s="109"/>
    </row>
    <row r="63" spans="1:8">
      <c r="A63" s="114"/>
      <c r="B63" s="83">
        <v>58</v>
      </c>
      <c r="C63" s="113" t="b">
        <v>0</v>
      </c>
      <c r="D63" s="112" t="str">
        <v>M0</v>
      </c>
      <c r="E63" s="111" t="str">
        <f t="shared" si="1"/>
        <v>EURIMMFRA6MM0_Quote</v>
      </c>
      <c r="F63" s="110" t="str">
        <f>_xll.qlSimpleQuote(E63,,PriceTickValue,Permanent,Trigger,ObjectOverwrite)</f>
        <v>EURIMMFRA6MM0_Quote#0000</v>
      </c>
      <c r="G63" s="81" t="str">
        <f>_xll.ohRangeRetrieveError(F63)</f>
        <v/>
      </c>
      <c r="H63" s="109"/>
    </row>
    <row r="64" spans="1:8">
      <c r="A64" s="114"/>
      <c r="B64" s="83">
        <v>59</v>
      </c>
      <c r="C64" s="113" t="b">
        <v>0</v>
      </c>
      <c r="D64" s="112" t="str">
        <v>N0</v>
      </c>
      <c r="E64" s="111" t="str">
        <f t="shared" si="1"/>
        <v>EURIMMFRA6MN0_Quote</v>
      </c>
      <c r="F64" s="110" t="str">
        <f>_xll.qlSimpleQuote(E64,,PriceTickValue,Permanent,Trigger,ObjectOverwrite)</f>
        <v>EURIMMFRA6MN0_Quote#0000</v>
      </c>
      <c r="G64" s="81" t="str">
        <f>_xll.ohRangeRetrieveError(F64)</f>
        <v/>
      </c>
      <c r="H64" s="109"/>
    </row>
    <row r="65" spans="1:8">
      <c r="A65" s="114"/>
      <c r="B65" s="83">
        <v>60</v>
      </c>
      <c r="C65" s="113" t="b">
        <v>0</v>
      </c>
      <c r="D65" s="112" t="str">
        <v>Q0</v>
      </c>
      <c r="E65" s="111" t="str">
        <f t="shared" si="1"/>
        <v>EURIMMFRA6MQ0_Quote</v>
      </c>
      <c r="F65" s="110" t="str">
        <f>_xll.qlSimpleQuote(E65,,PriceTickValue,Permanent,Trigger,ObjectOverwrite)</f>
        <v>EURIMMFRA6MQ0_Quote#0000</v>
      </c>
      <c r="G65" s="81" t="str">
        <f>_xll.ohRangeRetrieveError(F65)</f>
        <v/>
      </c>
      <c r="H65" s="109"/>
    </row>
    <row r="66" spans="1:8">
      <c r="A66" s="114"/>
      <c r="B66" s="83">
        <v>61</v>
      </c>
      <c r="C66" s="113" t="b">
        <v>0</v>
      </c>
      <c r="D66" s="112" t="str">
        <v>U0</v>
      </c>
      <c r="E66" s="111" t="str">
        <f t="shared" si="1"/>
        <v>EURIMMFRA6MU0_Quote</v>
      </c>
      <c r="F66" s="110" t="str">
        <f>_xll.qlSimpleQuote(E66,,PriceTickValue,Permanent,Trigger,ObjectOverwrite)</f>
        <v>EURIMMFRA6MU0_Quote#0000</v>
      </c>
      <c r="G66" s="81" t="str">
        <f>_xll.ohRangeRetrieveError(F66)</f>
        <v/>
      </c>
      <c r="H66" s="109"/>
    </row>
    <row r="67" spans="1:8">
      <c r="A67" s="114"/>
      <c r="B67" s="83">
        <v>62</v>
      </c>
      <c r="C67" s="113" t="b">
        <v>0</v>
      </c>
      <c r="D67" s="112" t="str">
        <v>V0</v>
      </c>
      <c r="E67" s="111" t="str">
        <f t="shared" si="1"/>
        <v>EURIMMFRA6MV0_Quote</v>
      </c>
      <c r="F67" s="110" t="str">
        <f>_xll.qlSimpleQuote(E67,,PriceTickValue,Permanent,Trigger,ObjectOverwrite)</f>
        <v>EURIMMFRA6MV0_Quote#0000</v>
      </c>
      <c r="G67" s="81" t="str">
        <f>_xll.ohRangeRetrieveError(F67)</f>
        <v/>
      </c>
      <c r="H67" s="109"/>
    </row>
    <row r="68" spans="1:8">
      <c r="A68" s="114"/>
      <c r="B68" s="83">
        <v>63</v>
      </c>
      <c r="C68" s="113" t="b">
        <v>0</v>
      </c>
      <c r="D68" s="112" t="str">
        <v>X0</v>
      </c>
      <c r="E68" s="111" t="str">
        <f t="shared" si="1"/>
        <v>EURIMMFRA6MX0_Quote</v>
      </c>
      <c r="F68" s="110" t="str">
        <f>_xll.qlSimpleQuote(E68,,PriceTickValue,Permanent,Trigger,ObjectOverwrite)</f>
        <v>EURIMMFRA6MX0_Quote#0000</v>
      </c>
      <c r="G68" s="81" t="str">
        <f>_xll.ohRangeRetrieveError(F68)</f>
        <v/>
      </c>
      <c r="H68" s="109"/>
    </row>
    <row r="69" spans="1:8">
      <c r="A69" s="114"/>
      <c r="B69" s="83">
        <v>64</v>
      </c>
      <c r="C69" s="113" t="b">
        <v>0</v>
      </c>
      <c r="D69" s="112" t="str">
        <v>Z0</v>
      </c>
      <c r="E69" s="111" t="str">
        <f t="shared" si="1"/>
        <v>EURIMMFRA6MZ0_Quote</v>
      </c>
      <c r="F69" s="110" t="str">
        <f>_xll.qlSimpleQuote(E69,,PriceTickValue,Permanent,Trigger,ObjectOverwrite)</f>
        <v>EURIMMFRA6MZ0_Quote#0000</v>
      </c>
      <c r="G69" s="81" t="str">
        <f>_xll.ohRangeRetrieveError(F69)</f>
        <v/>
      </c>
      <c r="H69" s="109"/>
    </row>
    <row r="70" spans="1:8">
      <c r="A70" s="114"/>
      <c r="B70" s="83">
        <v>65</v>
      </c>
      <c r="C70" s="113" t="b">
        <v>0</v>
      </c>
      <c r="D70" s="112" t="str">
        <v>F1</v>
      </c>
      <c r="E70" s="111" t="str">
        <f t="shared" ref="E70:E101" si="2">Currency&amp;$D$4&amp;$E$4&amp;$D70&amp;QuoteSuffix</f>
        <v>EURIMMFRA6MF1_Quote</v>
      </c>
      <c r="F70" s="110" t="str">
        <f>_xll.qlSimpleQuote(E70,,PriceTickValue,Permanent,Trigger,ObjectOverwrite)</f>
        <v>EURIMMFRA6MF1_Quote#0000</v>
      </c>
      <c r="G70" s="81" t="str">
        <f>_xll.ohRangeRetrieveError(F70)</f>
        <v/>
      </c>
      <c r="H70" s="109"/>
    </row>
    <row r="71" spans="1:8">
      <c r="A71" s="114"/>
      <c r="B71" s="83">
        <v>66</v>
      </c>
      <c r="C71" s="113" t="b">
        <v>0</v>
      </c>
      <c r="D71" s="112" t="str">
        <v>G1</v>
      </c>
      <c r="E71" s="111" t="str">
        <f t="shared" si="2"/>
        <v>EURIMMFRA6MG1_Quote</v>
      </c>
      <c r="F71" s="110" t="str">
        <f>_xll.qlSimpleQuote(E71,,PriceTickValue,Permanent,Trigger,ObjectOverwrite)</f>
        <v>EURIMMFRA6MG1_Quote#0000</v>
      </c>
      <c r="G71" s="81" t="str">
        <f>_xll.ohRangeRetrieveError(F71)</f>
        <v/>
      </c>
      <c r="H71" s="109"/>
    </row>
    <row r="72" spans="1:8">
      <c r="A72" s="114"/>
      <c r="B72" s="83">
        <v>67</v>
      </c>
      <c r="C72" s="113" t="b">
        <v>0</v>
      </c>
      <c r="D72" s="112" t="str">
        <v>H1</v>
      </c>
      <c r="E72" s="111" t="str">
        <f t="shared" si="2"/>
        <v>EURIMMFRA6MH1_Quote</v>
      </c>
      <c r="F72" s="110" t="str">
        <f>_xll.qlSimpleQuote(E72,,PriceTickValue,Permanent,Trigger,ObjectOverwrite)</f>
        <v>EURIMMFRA6MH1_Quote#0000</v>
      </c>
      <c r="G72" s="81" t="str">
        <f>_xll.ohRangeRetrieveError(F72)</f>
        <v/>
      </c>
      <c r="H72" s="109"/>
    </row>
    <row r="73" spans="1:8">
      <c r="A73" s="114"/>
      <c r="B73" s="83">
        <v>68</v>
      </c>
      <c r="C73" s="113" t="b">
        <v>0</v>
      </c>
      <c r="D73" s="112" t="str">
        <v>J1</v>
      </c>
      <c r="E73" s="111" t="str">
        <f t="shared" si="2"/>
        <v>EURIMMFRA6MJ1_Quote</v>
      </c>
      <c r="F73" s="110" t="str">
        <f>_xll.qlSimpleQuote(E73,,PriceTickValue,Permanent,Trigger,ObjectOverwrite)</f>
        <v>EURIMMFRA6MJ1_Quote#0000</v>
      </c>
      <c r="G73" s="81" t="str">
        <f>_xll.ohRangeRetrieveError(F73)</f>
        <v/>
      </c>
      <c r="H73" s="109"/>
    </row>
    <row r="74" spans="1:8">
      <c r="A74" s="114"/>
      <c r="B74" s="83">
        <v>69</v>
      </c>
      <c r="C74" s="113" t="b">
        <v>0</v>
      </c>
      <c r="D74" s="112" t="str">
        <v>K1</v>
      </c>
      <c r="E74" s="111" t="str">
        <f t="shared" si="2"/>
        <v>EURIMMFRA6MK1_Quote</v>
      </c>
      <c r="F74" s="110" t="str">
        <f>_xll.qlSimpleQuote(E74,,PriceTickValue,Permanent,Trigger,ObjectOverwrite)</f>
        <v>EURIMMFRA6MK1_Quote#0000</v>
      </c>
      <c r="G74" s="81" t="str">
        <f>_xll.ohRangeRetrieveError(F74)</f>
        <v/>
      </c>
      <c r="H74" s="109"/>
    </row>
    <row r="75" spans="1:8">
      <c r="A75" s="114"/>
      <c r="B75" s="83">
        <v>70</v>
      </c>
      <c r="C75" s="113" t="b">
        <v>0</v>
      </c>
      <c r="D75" s="112" t="str">
        <v>M1</v>
      </c>
      <c r="E75" s="111" t="str">
        <f t="shared" si="2"/>
        <v>EURIMMFRA6MM1_Quote</v>
      </c>
      <c r="F75" s="110" t="str">
        <f>_xll.qlSimpleQuote(E75,,PriceTickValue,Permanent,Trigger,ObjectOverwrite)</f>
        <v>EURIMMFRA6MM1_Quote#0000</v>
      </c>
      <c r="G75" s="81" t="str">
        <f>_xll.ohRangeRetrieveError(F75)</f>
        <v/>
      </c>
      <c r="H75" s="109"/>
    </row>
    <row r="76" spans="1:8">
      <c r="A76" s="114"/>
      <c r="B76" s="83">
        <v>71</v>
      </c>
      <c r="C76" s="113" t="b">
        <v>0</v>
      </c>
      <c r="D76" s="112" t="str">
        <v>N1</v>
      </c>
      <c r="E76" s="111" t="str">
        <f t="shared" si="2"/>
        <v>EURIMMFRA6MN1_Quote</v>
      </c>
      <c r="F76" s="110" t="str">
        <f>_xll.qlSimpleQuote(E76,,PriceTickValue,Permanent,Trigger,ObjectOverwrite)</f>
        <v>EURIMMFRA6MN1_Quote#0000</v>
      </c>
      <c r="G76" s="81" t="str">
        <f>_xll.ohRangeRetrieveError(F76)</f>
        <v/>
      </c>
      <c r="H76" s="109"/>
    </row>
    <row r="77" spans="1:8">
      <c r="A77" s="114"/>
      <c r="B77" s="83">
        <v>72</v>
      </c>
      <c r="C77" s="113" t="b">
        <v>0</v>
      </c>
      <c r="D77" s="112" t="str">
        <v>Q1</v>
      </c>
      <c r="E77" s="111" t="str">
        <f t="shared" si="2"/>
        <v>EURIMMFRA6MQ1_Quote</v>
      </c>
      <c r="F77" s="110" t="str">
        <f>_xll.qlSimpleQuote(E77,,PriceTickValue,Permanent,Trigger,ObjectOverwrite)</f>
        <v>EURIMMFRA6MQ1_Quote#0000</v>
      </c>
      <c r="G77" s="81" t="str">
        <f>_xll.ohRangeRetrieveError(F77)</f>
        <v/>
      </c>
      <c r="H77" s="109"/>
    </row>
    <row r="78" spans="1:8">
      <c r="A78" s="114"/>
      <c r="B78" s="83">
        <v>73</v>
      </c>
      <c r="C78" s="113" t="b">
        <v>0</v>
      </c>
      <c r="D78" s="112" t="str">
        <v>U1</v>
      </c>
      <c r="E78" s="111" t="str">
        <f t="shared" si="2"/>
        <v>EURIMMFRA6MU1_Quote</v>
      </c>
      <c r="F78" s="110" t="str">
        <f>_xll.qlSimpleQuote(E78,,PriceTickValue,Permanent,Trigger,ObjectOverwrite)</f>
        <v>EURIMMFRA6MU1_Quote#0000</v>
      </c>
      <c r="G78" s="81" t="str">
        <f>_xll.ohRangeRetrieveError(F78)</f>
        <v/>
      </c>
      <c r="H78" s="109"/>
    </row>
    <row r="79" spans="1:8">
      <c r="A79" s="114"/>
      <c r="B79" s="83">
        <v>74</v>
      </c>
      <c r="C79" s="113" t="b">
        <v>0</v>
      </c>
      <c r="D79" s="112" t="str">
        <v>V1</v>
      </c>
      <c r="E79" s="111" t="str">
        <f t="shared" si="2"/>
        <v>EURIMMFRA6MV1_Quote</v>
      </c>
      <c r="F79" s="110" t="str">
        <f>_xll.qlSimpleQuote(E79,,PriceTickValue,Permanent,Trigger,ObjectOverwrite)</f>
        <v>EURIMMFRA6MV1_Quote#0000</v>
      </c>
      <c r="G79" s="81" t="str">
        <f>_xll.ohRangeRetrieveError(F79)</f>
        <v/>
      </c>
      <c r="H79" s="109"/>
    </row>
    <row r="80" spans="1:8">
      <c r="A80" s="114"/>
      <c r="B80" s="83">
        <v>75</v>
      </c>
      <c r="C80" s="113" t="b">
        <v>0</v>
      </c>
      <c r="D80" s="112" t="str">
        <v>X1</v>
      </c>
      <c r="E80" s="111" t="str">
        <f t="shared" si="2"/>
        <v>EURIMMFRA6MX1_Quote</v>
      </c>
      <c r="F80" s="110" t="str">
        <f>_xll.qlSimpleQuote(E80,,PriceTickValue,Permanent,Trigger,ObjectOverwrite)</f>
        <v>EURIMMFRA6MX1_Quote#0000</v>
      </c>
      <c r="G80" s="81" t="str">
        <f>_xll.ohRangeRetrieveError(F80)</f>
        <v/>
      </c>
      <c r="H80" s="109"/>
    </row>
    <row r="81" spans="1:8">
      <c r="A81" s="114"/>
      <c r="B81" s="83">
        <v>76</v>
      </c>
      <c r="C81" s="113" t="b">
        <v>0</v>
      </c>
      <c r="D81" s="112" t="str">
        <v>Z1</v>
      </c>
      <c r="E81" s="111" t="str">
        <f t="shared" si="2"/>
        <v>EURIMMFRA6MZ1_Quote</v>
      </c>
      <c r="F81" s="110" t="str">
        <f>_xll.qlSimpleQuote(E81,,PriceTickValue,Permanent,Trigger,ObjectOverwrite)</f>
        <v>EURIMMFRA6MZ1_Quote#0000</v>
      </c>
      <c r="G81" s="81" t="str">
        <f>_xll.ohRangeRetrieveError(F81)</f>
        <v/>
      </c>
      <c r="H81" s="109"/>
    </row>
    <row r="82" spans="1:8">
      <c r="A82" s="114"/>
      <c r="B82" s="83">
        <v>77</v>
      </c>
      <c r="C82" s="113" t="b">
        <v>0</v>
      </c>
      <c r="D82" s="112" t="str">
        <v>F2</v>
      </c>
      <c r="E82" s="111" t="str">
        <f t="shared" si="2"/>
        <v>EURIMMFRA6MF2_Quote</v>
      </c>
      <c r="F82" s="110" t="str">
        <f>_xll.qlSimpleQuote(E82,,PriceTickValue,Permanent,Trigger,ObjectOverwrite)</f>
        <v>EURIMMFRA6MF2_Quote#0000</v>
      </c>
      <c r="G82" s="81" t="str">
        <f>_xll.ohRangeRetrieveError(F82)</f>
        <v/>
      </c>
      <c r="H82" s="109"/>
    </row>
    <row r="83" spans="1:8">
      <c r="A83" s="114"/>
      <c r="B83" s="83">
        <v>78</v>
      </c>
      <c r="C83" s="113" t="b">
        <v>0</v>
      </c>
      <c r="D83" s="112" t="str">
        <v>G2</v>
      </c>
      <c r="E83" s="111" t="str">
        <f t="shared" si="2"/>
        <v>EURIMMFRA6MG2_Quote</v>
      </c>
      <c r="F83" s="110" t="str">
        <f>_xll.qlSimpleQuote(E83,,PriceTickValue,Permanent,Trigger,ObjectOverwrite)</f>
        <v>EURIMMFRA6MG2_Quote#0000</v>
      </c>
      <c r="G83" s="81" t="str">
        <f>_xll.ohRangeRetrieveError(F83)</f>
        <v/>
      </c>
      <c r="H83" s="109"/>
    </row>
    <row r="84" spans="1:8">
      <c r="A84" s="114"/>
      <c r="B84" s="83">
        <v>79</v>
      </c>
      <c r="C84" s="113" t="b">
        <v>0</v>
      </c>
      <c r="D84" s="112" t="str">
        <v>H2</v>
      </c>
      <c r="E84" s="111" t="str">
        <f t="shared" si="2"/>
        <v>EURIMMFRA6MH2_Quote</v>
      </c>
      <c r="F84" s="110" t="str">
        <f>_xll.qlSimpleQuote(E84,,PriceTickValue,Permanent,Trigger,ObjectOverwrite)</f>
        <v>EURIMMFRA6MH2_Quote#0000</v>
      </c>
      <c r="G84" s="81" t="str">
        <f>_xll.ohRangeRetrieveError(F84)</f>
        <v/>
      </c>
      <c r="H84" s="109"/>
    </row>
    <row r="85" spans="1:8">
      <c r="A85" s="114"/>
      <c r="B85" s="83">
        <v>80</v>
      </c>
      <c r="C85" s="113" t="b">
        <v>0</v>
      </c>
      <c r="D85" s="112" t="str">
        <v>J2</v>
      </c>
      <c r="E85" s="111" t="str">
        <f t="shared" si="2"/>
        <v>EURIMMFRA6MJ2_Quote</v>
      </c>
      <c r="F85" s="110" t="str">
        <f>_xll.qlSimpleQuote(E85,,PriceTickValue,Permanent,Trigger,ObjectOverwrite)</f>
        <v>EURIMMFRA6MJ2_Quote#0000</v>
      </c>
      <c r="G85" s="81" t="str">
        <f>_xll.ohRangeRetrieveError(F85)</f>
        <v/>
      </c>
      <c r="H85" s="109"/>
    </row>
    <row r="86" spans="1:8">
      <c r="A86" s="114"/>
      <c r="B86" s="83">
        <v>81</v>
      </c>
      <c r="C86" s="113" t="b">
        <v>0</v>
      </c>
      <c r="D86" s="112" t="str">
        <v>K2</v>
      </c>
      <c r="E86" s="111" t="str">
        <f t="shared" si="2"/>
        <v>EURIMMFRA6MK2_Quote</v>
      </c>
      <c r="F86" s="110" t="str">
        <f>_xll.qlSimpleQuote(E86,,PriceTickValue,Permanent,Trigger,ObjectOverwrite)</f>
        <v>EURIMMFRA6MK2_Quote#0000</v>
      </c>
      <c r="G86" s="81" t="str">
        <f>_xll.ohRangeRetrieveError(F86)</f>
        <v/>
      </c>
      <c r="H86" s="109"/>
    </row>
    <row r="87" spans="1:8">
      <c r="A87" s="114"/>
      <c r="B87" s="83">
        <v>82</v>
      </c>
      <c r="C87" s="113" t="b">
        <v>0</v>
      </c>
      <c r="D87" s="112" t="str">
        <v>M2</v>
      </c>
      <c r="E87" s="111" t="str">
        <f t="shared" si="2"/>
        <v>EURIMMFRA6MM2_Quote</v>
      </c>
      <c r="F87" s="110" t="str">
        <f>_xll.qlSimpleQuote(E87,,PriceTickValue,Permanent,Trigger,ObjectOverwrite)</f>
        <v>EURIMMFRA6MM2_Quote#0000</v>
      </c>
      <c r="G87" s="81" t="str">
        <f>_xll.ohRangeRetrieveError(F87)</f>
        <v/>
      </c>
      <c r="H87" s="109"/>
    </row>
    <row r="88" spans="1:8">
      <c r="A88" s="114"/>
      <c r="B88" s="83">
        <v>83</v>
      </c>
      <c r="C88" s="113" t="b">
        <v>0</v>
      </c>
      <c r="D88" s="112" t="str">
        <v>N2</v>
      </c>
      <c r="E88" s="111" t="str">
        <f t="shared" si="2"/>
        <v>EURIMMFRA6MN2_Quote</v>
      </c>
      <c r="F88" s="110" t="str">
        <f>_xll.qlSimpleQuote(E88,,PriceTickValue,Permanent,Trigger,ObjectOverwrite)</f>
        <v>EURIMMFRA6MN2_Quote#0000</v>
      </c>
      <c r="G88" s="81" t="str">
        <f>_xll.ohRangeRetrieveError(F88)</f>
        <v/>
      </c>
      <c r="H88" s="109"/>
    </row>
    <row r="89" spans="1:8">
      <c r="A89" s="114"/>
      <c r="B89" s="83">
        <v>84</v>
      </c>
      <c r="C89" s="113" t="b">
        <v>0</v>
      </c>
      <c r="D89" s="112" t="str">
        <v>Q2</v>
      </c>
      <c r="E89" s="111" t="str">
        <f t="shared" si="2"/>
        <v>EURIMMFRA6MQ2_Quote</v>
      </c>
      <c r="F89" s="110" t="str">
        <f>_xll.qlSimpleQuote(E89,,PriceTickValue,Permanent,Trigger,ObjectOverwrite)</f>
        <v>EURIMMFRA6MQ2_Quote#0000</v>
      </c>
      <c r="G89" s="81" t="str">
        <f>_xll.ohRangeRetrieveError(F89)</f>
        <v/>
      </c>
      <c r="H89" s="109"/>
    </row>
    <row r="90" spans="1:8">
      <c r="A90" s="114"/>
      <c r="B90" s="83">
        <v>85</v>
      </c>
      <c r="C90" s="113" t="b">
        <v>0</v>
      </c>
      <c r="D90" s="112" t="str">
        <v>U2</v>
      </c>
      <c r="E90" s="111" t="str">
        <f t="shared" si="2"/>
        <v>EURIMMFRA6MU2_Quote</v>
      </c>
      <c r="F90" s="110" t="str">
        <f>_xll.qlSimpleQuote(E90,,PriceTickValue,Permanent,Trigger,ObjectOverwrite)</f>
        <v>EURIMMFRA6MU2_Quote#0000</v>
      </c>
      <c r="G90" s="81" t="str">
        <f>_xll.ohRangeRetrieveError(F90)</f>
        <v/>
      </c>
      <c r="H90" s="109"/>
    </row>
    <row r="91" spans="1:8">
      <c r="A91" s="114"/>
      <c r="B91" s="83">
        <v>86</v>
      </c>
      <c r="C91" s="113" t="b">
        <v>0</v>
      </c>
      <c r="D91" s="112" t="str">
        <v>V2</v>
      </c>
      <c r="E91" s="111" t="str">
        <f t="shared" si="2"/>
        <v>EURIMMFRA6MV2_Quote</v>
      </c>
      <c r="F91" s="110" t="str">
        <f>_xll.qlSimpleQuote(E91,,PriceTickValue,Permanent,Trigger,ObjectOverwrite)</f>
        <v>EURIMMFRA6MV2_Quote#0000</v>
      </c>
      <c r="G91" s="81" t="str">
        <f>_xll.ohRangeRetrieveError(F91)</f>
        <v/>
      </c>
      <c r="H91" s="109"/>
    </row>
    <row r="92" spans="1:8">
      <c r="A92" s="114"/>
      <c r="B92" s="83">
        <v>87</v>
      </c>
      <c r="C92" s="113" t="b">
        <v>0</v>
      </c>
      <c r="D92" s="112" t="str">
        <v>X2</v>
      </c>
      <c r="E92" s="111" t="str">
        <f t="shared" si="2"/>
        <v>EURIMMFRA6MX2_Quote</v>
      </c>
      <c r="F92" s="110" t="str">
        <f>_xll.qlSimpleQuote(E92,,PriceTickValue,Permanent,Trigger,ObjectOverwrite)</f>
        <v>EURIMMFRA6MX2_Quote#0000</v>
      </c>
      <c r="G92" s="81" t="str">
        <f>_xll.ohRangeRetrieveError(F92)</f>
        <v/>
      </c>
      <c r="H92" s="109"/>
    </row>
    <row r="93" spans="1:8">
      <c r="A93" s="114"/>
      <c r="B93" s="83">
        <v>88</v>
      </c>
      <c r="C93" s="113" t="b">
        <v>0</v>
      </c>
      <c r="D93" s="112" t="str">
        <v>Z2</v>
      </c>
      <c r="E93" s="111" t="str">
        <f t="shared" si="2"/>
        <v>EURIMMFRA6MZ2_Quote</v>
      </c>
      <c r="F93" s="110" t="str">
        <f>_xll.qlSimpleQuote(E93,,PriceTickValue,Permanent,Trigger,ObjectOverwrite)</f>
        <v>EURIMMFRA6MZ2_Quote#0000</v>
      </c>
      <c r="G93" s="81" t="str">
        <f>_xll.ohRangeRetrieveError(F93)</f>
        <v/>
      </c>
      <c r="H93" s="109"/>
    </row>
    <row r="94" spans="1:8">
      <c r="A94" s="114"/>
      <c r="B94" s="83">
        <v>89</v>
      </c>
      <c r="C94" s="113" t="b">
        <v>0</v>
      </c>
      <c r="D94" s="112" t="str">
        <v>F3</v>
      </c>
      <c r="E94" s="111" t="str">
        <f t="shared" si="2"/>
        <v>EURIMMFRA6MF3_Quote</v>
      </c>
      <c r="F94" s="110" t="str">
        <f>_xll.qlSimpleQuote(E94,,PriceTickValue,Permanent,Trigger,ObjectOverwrite)</f>
        <v>EURIMMFRA6MF3_Quote#0000</v>
      </c>
      <c r="G94" s="81" t="str">
        <f>_xll.ohRangeRetrieveError(F94)</f>
        <v/>
      </c>
      <c r="H94" s="109"/>
    </row>
    <row r="95" spans="1:8">
      <c r="A95" s="114"/>
      <c r="B95" s="83">
        <v>90</v>
      </c>
      <c r="C95" s="113" t="b">
        <v>0</v>
      </c>
      <c r="D95" s="112" t="str">
        <v>G3</v>
      </c>
      <c r="E95" s="111" t="str">
        <f t="shared" si="2"/>
        <v>EURIMMFRA6MG3_Quote</v>
      </c>
      <c r="F95" s="110" t="str">
        <f>_xll.qlSimpleQuote(E95,,PriceTickValue,Permanent,Trigger,ObjectOverwrite)</f>
        <v>EURIMMFRA6MG3_Quote#0000</v>
      </c>
      <c r="G95" s="81" t="str">
        <f>_xll.ohRangeRetrieveError(F95)</f>
        <v/>
      </c>
      <c r="H95" s="109"/>
    </row>
    <row r="96" spans="1:8">
      <c r="A96" s="114"/>
      <c r="B96" s="83">
        <v>91</v>
      </c>
      <c r="C96" s="113" t="b">
        <v>0</v>
      </c>
      <c r="D96" s="112" t="str">
        <v>H3</v>
      </c>
      <c r="E96" s="111" t="str">
        <f t="shared" si="2"/>
        <v>EURIMMFRA6MH3_Quote</v>
      </c>
      <c r="F96" s="110" t="str">
        <f>_xll.qlSimpleQuote(E96,,PriceTickValue,Permanent,Trigger,ObjectOverwrite)</f>
        <v>EURIMMFRA6MH3_Quote#0000</v>
      </c>
      <c r="G96" s="81" t="str">
        <f>_xll.ohRangeRetrieveError(F96)</f>
        <v/>
      </c>
      <c r="H96" s="109"/>
    </row>
    <row r="97" spans="1:8">
      <c r="A97" s="114"/>
      <c r="B97" s="83">
        <v>92</v>
      </c>
      <c r="C97" s="113" t="b">
        <v>0</v>
      </c>
      <c r="D97" s="112" t="str">
        <v>J3</v>
      </c>
      <c r="E97" s="111" t="str">
        <f t="shared" si="2"/>
        <v>EURIMMFRA6MJ3_Quote</v>
      </c>
      <c r="F97" s="110" t="str">
        <f>_xll.qlSimpleQuote(E97,,PriceTickValue,Permanent,Trigger,ObjectOverwrite)</f>
        <v>EURIMMFRA6MJ3_Quote#0000</v>
      </c>
      <c r="G97" s="81" t="str">
        <f>_xll.ohRangeRetrieveError(F97)</f>
        <v/>
      </c>
      <c r="H97" s="109"/>
    </row>
    <row r="98" spans="1:8">
      <c r="A98" s="114"/>
      <c r="B98" s="83">
        <v>93</v>
      </c>
      <c r="C98" s="113" t="b">
        <v>0</v>
      </c>
      <c r="D98" s="112" t="str">
        <v>K3</v>
      </c>
      <c r="E98" s="111" t="str">
        <f t="shared" si="2"/>
        <v>EURIMMFRA6MK3_Quote</v>
      </c>
      <c r="F98" s="110" t="str">
        <f>_xll.qlSimpleQuote(E98,,PriceTickValue,Permanent,Trigger,ObjectOverwrite)</f>
        <v>EURIMMFRA6MK3_Quote#0000</v>
      </c>
      <c r="G98" s="81" t="str">
        <f>_xll.ohRangeRetrieveError(F98)</f>
        <v/>
      </c>
      <c r="H98" s="109"/>
    </row>
    <row r="99" spans="1:8">
      <c r="A99" s="114"/>
      <c r="B99" s="83">
        <v>94</v>
      </c>
      <c r="C99" s="113" t="b">
        <v>0</v>
      </c>
      <c r="D99" s="112" t="str">
        <v>M3</v>
      </c>
      <c r="E99" s="111" t="str">
        <f t="shared" si="2"/>
        <v>EURIMMFRA6MM3_Quote</v>
      </c>
      <c r="F99" s="110" t="str">
        <f>_xll.qlSimpleQuote(E99,,PriceTickValue,Permanent,Trigger,ObjectOverwrite)</f>
        <v>EURIMMFRA6MM3_Quote#0000</v>
      </c>
      <c r="G99" s="81" t="str">
        <f>_xll.ohRangeRetrieveError(F99)</f>
        <v/>
      </c>
      <c r="H99" s="109"/>
    </row>
    <row r="100" spans="1:8">
      <c r="A100" s="114"/>
      <c r="B100" s="83">
        <v>95</v>
      </c>
      <c r="C100" s="113" t="b">
        <v>0</v>
      </c>
      <c r="D100" s="112" t="str">
        <v>N3</v>
      </c>
      <c r="E100" s="111" t="str">
        <f t="shared" si="2"/>
        <v>EURIMMFRA6MN3_Quote</v>
      </c>
      <c r="F100" s="110" t="str">
        <f>_xll.qlSimpleQuote(E100,,PriceTickValue,Permanent,Trigger,ObjectOverwrite)</f>
        <v>EURIMMFRA6MN3_Quote#0000</v>
      </c>
      <c r="G100" s="81" t="str">
        <f>_xll.ohRangeRetrieveError(F100)</f>
        <v/>
      </c>
      <c r="H100" s="109"/>
    </row>
    <row r="101" spans="1:8">
      <c r="A101" s="114"/>
      <c r="B101" s="83">
        <v>96</v>
      </c>
      <c r="C101" s="113" t="b">
        <v>0</v>
      </c>
      <c r="D101" s="112" t="str">
        <v>Q3</v>
      </c>
      <c r="E101" s="111" t="str">
        <f t="shared" si="2"/>
        <v>EURIMMFRA6MQ3_Quote</v>
      </c>
      <c r="F101" s="110" t="str">
        <f>_xll.qlSimpleQuote(E101,,PriceTickValue,Permanent,Trigger,ObjectOverwrite)</f>
        <v>EURIMMFRA6MQ3_Quote#0000</v>
      </c>
      <c r="G101" s="81" t="str">
        <f>_xll.ohRangeRetrieveError(F101)</f>
        <v/>
      </c>
      <c r="H101" s="109"/>
    </row>
    <row r="102" spans="1:8">
      <c r="A102" s="114"/>
      <c r="B102" s="83">
        <v>97</v>
      </c>
      <c r="C102" s="113" t="b">
        <v>0</v>
      </c>
      <c r="D102" s="112" t="str">
        <v>U3</v>
      </c>
      <c r="E102" s="111" t="str">
        <f t="shared" ref="E102:E125" si="3">Currency&amp;$D$4&amp;$E$4&amp;$D102&amp;QuoteSuffix</f>
        <v>EURIMMFRA6MU3_Quote</v>
      </c>
      <c r="F102" s="110" t="str">
        <f>_xll.qlSimpleQuote(E102,,PriceTickValue,Permanent,Trigger,ObjectOverwrite)</f>
        <v>EURIMMFRA6MU3_Quote#0000</v>
      </c>
      <c r="G102" s="81" t="str">
        <f>_xll.ohRangeRetrieveError(F102)</f>
        <v/>
      </c>
      <c r="H102" s="109"/>
    </row>
    <row r="103" spans="1:8">
      <c r="A103" s="114"/>
      <c r="B103" s="83">
        <v>98</v>
      </c>
      <c r="C103" s="113" t="b">
        <v>0</v>
      </c>
      <c r="D103" s="112" t="str">
        <v>V3</v>
      </c>
      <c r="E103" s="111" t="str">
        <f t="shared" si="3"/>
        <v>EURIMMFRA6MV3_Quote</v>
      </c>
      <c r="F103" s="110" t="str">
        <f>_xll.qlSimpleQuote(E103,,PriceTickValue,Permanent,Trigger,ObjectOverwrite)</f>
        <v>EURIMMFRA6MV3_Quote#0000</v>
      </c>
      <c r="G103" s="81" t="str">
        <f>_xll.ohRangeRetrieveError(F103)</f>
        <v/>
      </c>
      <c r="H103" s="109"/>
    </row>
    <row r="104" spans="1:8">
      <c r="A104" s="114"/>
      <c r="B104" s="83">
        <v>99</v>
      </c>
      <c r="C104" s="113" t="b">
        <v>0</v>
      </c>
      <c r="D104" s="112" t="str">
        <v>X3</v>
      </c>
      <c r="E104" s="111" t="str">
        <f t="shared" si="3"/>
        <v>EURIMMFRA6MX3_Quote</v>
      </c>
      <c r="F104" s="110" t="str">
        <f>_xll.qlSimpleQuote(E104,,PriceTickValue,Permanent,Trigger,ObjectOverwrite)</f>
        <v>EURIMMFRA6MX3_Quote#0000</v>
      </c>
      <c r="G104" s="81" t="str">
        <f>_xll.ohRangeRetrieveError(F104)</f>
        <v/>
      </c>
      <c r="H104" s="109"/>
    </row>
    <row r="105" spans="1:8">
      <c r="A105" s="114"/>
      <c r="B105" s="83">
        <v>100</v>
      </c>
      <c r="C105" s="113" t="b">
        <v>0</v>
      </c>
      <c r="D105" s="112" t="str">
        <v>Z3</v>
      </c>
      <c r="E105" s="111" t="str">
        <f t="shared" si="3"/>
        <v>EURIMMFRA6MZ3_Quote</v>
      </c>
      <c r="F105" s="110" t="str">
        <f>_xll.qlSimpleQuote(E105,,PriceTickValue,Permanent,Trigger,ObjectOverwrite)</f>
        <v>EURIMMFRA6MZ3_Quote#0000</v>
      </c>
      <c r="G105" s="81" t="str">
        <f>_xll.ohRangeRetrieveError(F105)</f>
        <v/>
      </c>
      <c r="H105" s="109"/>
    </row>
    <row r="106" spans="1:8">
      <c r="A106" s="114"/>
      <c r="B106" s="83">
        <v>101</v>
      </c>
      <c r="C106" s="113" t="b">
        <v>0</v>
      </c>
      <c r="D106" s="112" t="str">
        <v>F4</v>
      </c>
      <c r="E106" s="111" t="str">
        <f t="shared" si="3"/>
        <v>EURIMMFRA6MF4_Quote</v>
      </c>
      <c r="F106" s="110" t="str">
        <f>_xll.qlSimpleQuote(E106,,PriceTickValue,Permanent,Trigger,ObjectOverwrite)</f>
        <v>EURIMMFRA6MF4_Quote#0000</v>
      </c>
      <c r="G106" s="81" t="str">
        <f>_xll.ohRangeRetrieveError(F106)</f>
        <v/>
      </c>
      <c r="H106" s="109"/>
    </row>
    <row r="107" spans="1:8">
      <c r="A107" s="114"/>
      <c r="B107" s="83">
        <v>102</v>
      </c>
      <c r="C107" s="113" t="b">
        <v>0</v>
      </c>
      <c r="D107" s="112" t="str">
        <v>G4</v>
      </c>
      <c r="E107" s="111" t="str">
        <f t="shared" si="3"/>
        <v>EURIMMFRA6MG4_Quote</v>
      </c>
      <c r="F107" s="110" t="str">
        <f>_xll.qlSimpleQuote(E107,,PriceTickValue,Permanent,Trigger,ObjectOverwrite)</f>
        <v>EURIMMFRA6MG4_Quote#0000</v>
      </c>
      <c r="G107" s="81" t="str">
        <f>_xll.ohRangeRetrieveError(F107)</f>
        <v/>
      </c>
      <c r="H107" s="109"/>
    </row>
    <row r="108" spans="1:8">
      <c r="A108" s="114"/>
      <c r="B108" s="83">
        <v>103</v>
      </c>
      <c r="C108" s="113" t="b">
        <v>0</v>
      </c>
      <c r="D108" s="112" t="str">
        <v>H4</v>
      </c>
      <c r="E108" s="111" t="str">
        <f t="shared" si="3"/>
        <v>EURIMMFRA6MH4_Quote</v>
      </c>
      <c r="F108" s="110" t="str">
        <f>_xll.qlSimpleQuote(E108,,PriceTickValue,Permanent,Trigger,ObjectOverwrite)</f>
        <v>EURIMMFRA6MH4_Quote#0000</v>
      </c>
      <c r="G108" s="81" t="str">
        <f>_xll.ohRangeRetrieveError(F108)</f>
        <v/>
      </c>
      <c r="H108" s="109"/>
    </row>
    <row r="109" spans="1:8">
      <c r="A109" s="114"/>
      <c r="B109" s="83">
        <v>104</v>
      </c>
      <c r="C109" s="113" t="b">
        <v>0</v>
      </c>
      <c r="D109" s="112" t="str">
        <v>J4</v>
      </c>
      <c r="E109" s="111" t="str">
        <f t="shared" si="3"/>
        <v>EURIMMFRA6MJ4_Quote</v>
      </c>
      <c r="F109" s="110" t="str">
        <f>_xll.qlSimpleQuote(E109,,PriceTickValue,Permanent,Trigger,ObjectOverwrite)</f>
        <v>EURIMMFRA6MJ4_Quote#0000</v>
      </c>
      <c r="G109" s="81" t="str">
        <f>_xll.ohRangeRetrieveError(F109)</f>
        <v/>
      </c>
      <c r="H109" s="109"/>
    </row>
    <row r="110" spans="1:8">
      <c r="A110" s="114"/>
      <c r="B110" s="83">
        <v>105</v>
      </c>
      <c r="C110" s="113" t="b">
        <v>0</v>
      </c>
      <c r="D110" s="112" t="str">
        <v>K4</v>
      </c>
      <c r="E110" s="111" t="str">
        <f t="shared" si="3"/>
        <v>EURIMMFRA6MK4_Quote</v>
      </c>
      <c r="F110" s="110" t="str">
        <f>_xll.qlSimpleQuote(E110,,PriceTickValue,Permanent,Trigger,ObjectOverwrite)</f>
        <v>EURIMMFRA6MK4_Quote#0000</v>
      </c>
      <c r="G110" s="81" t="str">
        <f>_xll.ohRangeRetrieveError(F110)</f>
        <v/>
      </c>
      <c r="H110" s="109"/>
    </row>
    <row r="111" spans="1:8">
      <c r="A111" s="114"/>
      <c r="B111" s="83">
        <v>106</v>
      </c>
      <c r="C111" s="113" t="b">
        <v>0</v>
      </c>
      <c r="D111" s="112" t="str">
        <v>M4</v>
      </c>
      <c r="E111" s="111" t="str">
        <f t="shared" si="3"/>
        <v>EURIMMFRA6MM4_Quote</v>
      </c>
      <c r="F111" s="110" t="str">
        <f>_xll.qlSimpleQuote(E111,,PriceTickValue,Permanent,Trigger,ObjectOverwrite)</f>
        <v>EURIMMFRA6MM4_Quote#0000</v>
      </c>
      <c r="G111" s="81" t="str">
        <f>_xll.ohRangeRetrieveError(F111)</f>
        <v/>
      </c>
      <c r="H111" s="109"/>
    </row>
    <row r="112" spans="1:8">
      <c r="A112" s="114"/>
      <c r="B112" s="83">
        <v>107</v>
      </c>
      <c r="C112" s="113" t="b">
        <v>0</v>
      </c>
      <c r="D112" s="112" t="str">
        <v>N4</v>
      </c>
      <c r="E112" s="111" t="str">
        <f t="shared" si="3"/>
        <v>EURIMMFRA6MN4_Quote</v>
      </c>
      <c r="F112" s="110" t="str">
        <f>_xll.qlSimpleQuote(E112,,PriceTickValue,Permanent,Trigger,ObjectOverwrite)</f>
        <v>EURIMMFRA6MN4_Quote#0000</v>
      </c>
      <c r="G112" s="81" t="str">
        <f>_xll.ohRangeRetrieveError(F112)</f>
        <v/>
      </c>
      <c r="H112" s="109"/>
    </row>
    <row r="113" spans="1:8">
      <c r="A113" s="114"/>
      <c r="B113" s="83">
        <v>108</v>
      </c>
      <c r="C113" s="113" t="b">
        <v>0</v>
      </c>
      <c r="D113" s="112" t="str">
        <v>Q4</v>
      </c>
      <c r="E113" s="111" t="str">
        <f t="shared" si="3"/>
        <v>EURIMMFRA6MQ4_Quote</v>
      </c>
      <c r="F113" s="110" t="str">
        <f>_xll.qlSimpleQuote(E113,,PriceTickValue,Permanent,Trigger,ObjectOverwrite)</f>
        <v>EURIMMFRA6MQ4_Quote#0000</v>
      </c>
      <c r="G113" s="81" t="str">
        <f>_xll.ohRangeRetrieveError(F113)</f>
        <v/>
      </c>
      <c r="H113" s="109"/>
    </row>
    <row r="114" spans="1:8">
      <c r="A114" s="114"/>
      <c r="B114" s="83">
        <v>109</v>
      </c>
      <c r="C114" s="113" t="b">
        <v>0</v>
      </c>
      <c r="D114" s="112" t="str">
        <v>U4</v>
      </c>
      <c r="E114" s="111" t="str">
        <f t="shared" si="3"/>
        <v>EURIMMFRA6MU4_Quote</v>
      </c>
      <c r="F114" s="110" t="str">
        <f>_xll.qlSimpleQuote(E114,,PriceTickValue,Permanent,Trigger,ObjectOverwrite)</f>
        <v>EURIMMFRA6MU4_Quote#0000</v>
      </c>
      <c r="G114" s="81" t="str">
        <f>_xll.ohRangeRetrieveError(F114)</f>
        <v/>
      </c>
      <c r="H114" s="109"/>
    </row>
    <row r="115" spans="1:8">
      <c r="A115" s="114"/>
      <c r="B115" s="83">
        <v>110</v>
      </c>
      <c r="C115" s="113" t="b">
        <v>0</v>
      </c>
      <c r="D115" s="112" t="str">
        <v>V4</v>
      </c>
      <c r="E115" s="111" t="str">
        <f t="shared" si="3"/>
        <v>EURIMMFRA6MV4_Quote</v>
      </c>
      <c r="F115" s="110" t="str">
        <f>_xll.qlSimpleQuote(E115,,PriceTickValue,Permanent,Trigger,ObjectOverwrite)</f>
        <v>EURIMMFRA6MV4_Quote#0000</v>
      </c>
      <c r="G115" s="81" t="str">
        <f>_xll.ohRangeRetrieveError(F115)</f>
        <v/>
      </c>
      <c r="H115" s="109"/>
    </row>
    <row r="116" spans="1:8">
      <c r="A116" s="114"/>
      <c r="B116" s="83">
        <v>111</v>
      </c>
      <c r="C116" s="113" t="b">
        <v>0</v>
      </c>
      <c r="D116" s="112" t="str">
        <v>X4</v>
      </c>
      <c r="E116" s="111" t="str">
        <f t="shared" si="3"/>
        <v>EURIMMFRA6MX4_Quote</v>
      </c>
      <c r="F116" s="110" t="str">
        <f>_xll.qlSimpleQuote(E116,,PriceTickValue,Permanent,Trigger,ObjectOverwrite)</f>
        <v>EURIMMFRA6MX4_Quote#0000</v>
      </c>
      <c r="G116" s="81" t="str">
        <f>_xll.ohRangeRetrieveError(F116)</f>
        <v/>
      </c>
      <c r="H116" s="109"/>
    </row>
    <row r="117" spans="1:8">
      <c r="A117" s="114"/>
      <c r="B117" s="83">
        <v>112</v>
      </c>
      <c r="C117" s="113" t="b">
        <v>0</v>
      </c>
      <c r="D117" s="112" t="str">
        <v>Z4</v>
      </c>
      <c r="E117" s="111" t="str">
        <f t="shared" si="3"/>
        <v>EURIMMFRA6MZ4_Quote</v>
      </c>
      <c r="F117" s="110" t="str">
        <f>_xll.qlSimpleQuote(E117,,PriceTickValue,Permanent,Trigger,ObjectOverwrite)</f>
        <v>EURIMMFRA6MZ4_Quote#0000</v>
      </c>
      <c r="G117" s="81" t="str">
        <f>_xll.ohRangeRetrieveError(F117)</f>
        <v/>
      </c>
      <c r="H117" s="109"/>
    </row>
    <row r="118" spans="1:8">
      <c r="A118" s="114"/>
      <c r="B118" s="83">
        <v>113</v>
      </c>
      <c r="C118" s="113" t="b">
        <v>0</v>
      </c>
      <c r="D118" s="112" t="str">
        <v>F5</v>
      </c>
      <c r="E118" s="111" t="str">
        <f t="shared" si="3"/>
        <v>EURIMMFRA6MF5_Quote</v>
      </c>
      <c r="F118" s="110" t="str">
        <f>_xll.qlSimpleQuote(E118,,PriceTickValue,Permanent,Trigger,ObjectOverwrite)</f>
        <v>EURIMMFRA6MF5_Quote#0000</v>
      </c>
      <c r="G118" s="81" t="str">
        <f>_xll.ohRangeRetrieveError(F118)</f>
        <v/>
      </c>
      <c r="H118" s="109"/>
    </row>
    <row r="119" spans="1:8">
      <c r="A119" s="114"/>
      <c r="B119" s="83">
        <v>114</v>
      </c>
      <c r="C119" s="113" t="b">
        <v>0</v>
      </c>
      <c r="D119" s="112" t="str">
        <v>G5</v>
      </c>
      <c r="E119" s="111" t="str">
        <f t="shared" si="3"/>
        <v>EURIMMFRA6MG5_Quote</v>
      </c>
      <c r="F119" s="110" t="str">
        <f>_xll.qlSimpleQuote(E119,,PriceTickValue,Permanent,Trigger,ObjectOverwrite)</f>
        <v>EURIMMFRA6MG5_Quote#0000</v>
      </c>
      <c r="G119" s="81" t="str">
        <f>_xll.ohRangeRetrieveError(F119)</f>
        <v/>
      </c>
      <c r="H119" s="109"/>
    </row>
    <row r="120" spans="1:8">
      <c r="A120" s="114"/>
      <c r="B120" s="83">
        <v>115</v>
      </c>
      <c r="C120" s="113" t="b">
        <v>0</v>
      </c>
      <c r="D120" s="112" t="str">
        <v>H5</v>
      </c>
      <c r="E120" s="111" t="str">
        <f t="shared" si="3"/>
        <v>EURIMMFRA6MH5_Quote</v>
      </c>
      <c r="F120" s="110" t="str">
        <f>_xll.qlSimpleQuote(E120,,PriceTickValue,Permanent,Trigger,ObjectOverwrite)</f>
        <v>EURIMMFRA6MH5_Quote#0000</v>
      </c>
      <c r="G120" s="81" t="str">
        <f>_xll.ohRangeRetrieveError(F120)</f>
        <v/>
      </c>
      <c r="H120" s="109"/>
    </row>
    <row r="121" spans="1:8">
      <c r="A121" s="114"/>
      <c r="B121" s="83">
        <v>116</v>
      </c>
      <c r="C121" s="113" t="b">
        <v>0</v>
      </c>
      <c r="D121" s="112" t="str">
        <v>J5</v>
      </c>
      <c r="E121" s="111" t="str">
        <f t="shared" si="3"/>
        <v>EURIMMFRA6MJ5_Quote</v>
      </c>
      <c r="F121" s="110" t="str">
        <f>_xll.qlSimpleQuote(E121,,PriceTickValue,Permanent,Trigger,ObjectOverwrite)</f>
        <v>EURIMMFRA6MJ5_Quote#0000</v>
      </c>
      <c r="G121" s="81" t="str">
        <f>_xll.ohRangeRetrieveError(F121)</f>
        <v/>
      </c>
      <c r="H121" s="109"/>
    </row>
    <row r="122" spans="1:8">
      <c r="A122" s="114"/>
      <c r="B122" s="83">
        <v>117</v>
      </c>
      <c r="C122" s="113" t="b">
        <v>0</v>
      </c>
      <c r="D122" s="112" t="str">
        <v>K5</v>
      </c>
      <c r="E122" s="111" t="str">
        <f t="shared" si="3"/>
        <v>EURIMMFRA6MK5_Quote</v>
      </c>
      <c r="F122" s="110" t="str">
        <f>_xll.qlSimpleQuote(E122,,PriceTickValue,Permanent,Trigger,ObjectOverwrite)</f>
        <v>EURIMMFRA6MK5_Quote#0000</v>
      </c>
      <c r="G122" s="81" t="str">
        <f>_xll.ohRangeRetrieveError(F122)</f>
        <v/>
      </c>
      <c r="H122" s="109"/>
    </row>
    <row r="123" spans="1:8">
      <c r="A123" s="114"/>
      <c r="B123" s="83">
        <v>118</v>
      </c>
      <c r="C123" s="113" t="b">
        <v>0</v>
      </c>
      <c r="D123" s="112" t="str">
        <v>M5</v>
      </c>
      <c r="E123" s="111" t="str">
        <f t="shared" si="3"/>
        <v>EURIMMFRA6MM5_Quote</v>
      </c>
      <c r="F123" s="110" t="str">
        <f>_xll.qlSimpleQuote(E123,,PriceTickValue,Permanent,Trigger,ObjectOverwrite)</f>
        <v>EURIMMFRA6MM5_Quote#0000</v>
      </c>
      <c r="G123" s="81" t="str">
        <f>_xll.ohRangeRetrieveError(F123)</f>
        <v/>
      </c>
      <c r="H123" s="109"/>
    </row>
    <row r="124" spans="1:8">
      <c r="A124" s="114"/>
      <c r="B124" s="83">
        <v>119</v>
      </c>
      <c r="C124" s="113" t="b">
        <v>0</v>
      </c>
      <c r="D124" s="112" t="str">
        <v>N5</v>
      </c>
      <c r="E124" s="111" t="str">
        <f t="shared" si="3"/>
        <v>EURIMMFRA6MN5_Quote</v>
      </c>
      <c r="F124" s="110" t="str">
        <f>_xll.qlSimpleQuote(E124,,PriceTickValue,Permanent,Trigger,ObjectOverwrite)</f>
        <v>EURIMMFRA6MN5_Quote#0000</v>
      </c>
      <c r="G124" s="81" t="str">
        <f>_xll.ohRangeRetrieveError(F124)</f>
        <v/>
      </c>
      <c r="H124" s="109"/>
    </row>
    <row r="125" spans="1:8">
      <c r="A125" s="114"/>
      <c r="B125" s="83">
        <v>120</v>
      </c>
      <c r="C125" s="113" t="b">
        <v>0</v>
      </c>
      <c r="D125" s="112" t="str">
        <v>Q5</v>
      </c>
      <c r="E125" s="111" t="str">
        <f t="shared" si="3"/>
        <v>EURIMMFRA6MQ5_Quote</v>
      </c>
      <c r="F125" s="110" t="str">
        <f>_xll.qlSimpleQuote(E125,,PriceTickValue,Permanent,Trigger,ObjectOverwrite)</f>
        <v>EURIMMFRA6MQ5_Quote#0000</v>
      </c>
      <c r="G125" s="81" t="str">
        <f>_xll.ohRangeRetrieveError(F125)</f>
        <v/>
      </c>
      <c r="H125" s="109"/>
    </row>
    <row r="126" spans="1:8" ht="12" thickBot="1">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c r="G1" s="236" t="s">
        <v>213</v>
      </c>
      <c r="H1" s="160"/>
      <c r="I1" s="160"/>
      <c r="J1" s="160"/>
      <c r="K1" s="160"/>
      <c r="L1" s="160"/>
      <c r="M1" s="160"/>
      <c r="N1" s="160"/>
      <c r="O1" s="160"/>
      <c r="P1" s="160"/>
      <c r="Q1" s="160"/>
      <c r="R1" s="157"/>
      <c r="S1" s="17"/>
      <c r="T1" s="17"/>
      <c r="U1" s="17"/>
      <c r="V1" s="17"/>
    </row>
    <row r="2" spans="1:22">
      <c r="G2" s="235"/>
      <c r="H2" s="112" t="s">
        <v>153</v>
      </c>
      <c r="I2" s="105"/>
      <c r="J2" s="105"/>
      <c r="K2" s="105"/>
      <c r="L2" s="105"/>
      <c r="M2" s="105"/>
      <c r="N2" s="105"/>
      <c r="O2" s="105"/>
      <c r="P2" s="105"/>
      <c r="Q2" s="105"/>
      <c r="R2" s="43"/>
      <c r="S2" s="17"/>
      <c r="T2" s="17"/>
      <c r="U2" s="17"/>
      <c r="V2" s="17"/>
    </row>
    <row r="3" spans="1:22">
      <c r="A3" s="89" t="s">
        <v>113</v>
      </c>
      <c r="B3" s="88"/>
      <c r="C3" s="88"/>
      <c r="D3" s="88"/>
      <c r="E3" s="87"/>
      <c r="G3" s="235"/>
      <c r="H3" s="105"/>
      <c r="I3" s="105"/>
      <c r="J3" s="105"/>
      <c r="K3" s="105"/>
      <c r="L3" s="105"/>
      <c r="M3" s="105"/>
      <c r="N3" s="105"/>
      <c r="O3" s="105"/>
      <c r="P3" s="105"/>
      <c r="Q3" s="232">
        <f>_xll.ohTrigger(Q5:Q9)</f>
        <v>80</v>
      </c>
      <c r="R3" s="43"/>
      <c r="S3" s="17"/>
      <c r="T3" s="17"/>
      <c r="U3" s="17" t="s">
        <v>59</v>
      </c>
      <c r="V3" s="17"/>
    </row>
    <row r="4" spans="1:22" ht="23.25" thickBot="1">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Not Signed In</v>
      </c>
      <c r="I4" s="301" t="s">
        <v>174</v>
      </c>
      <c r="J4" s="292"/>
      <c r="K4" s="534" t="s">
        <v>192</v>
      </c>
      <c r="L4" s="535"/>
      <c r="M4" s="292"/>
      <c r="N4" s="229" t="s">
        <v>170</v>
      </c>
      <c r="O4" s="290"/>
      <c r="P4" s="332" t="s">
        <v>168</v>
      </c>
      <c r="Q4" s="230" t="s">
        <v>167</v>
      </c>
      <c r="R4" s="43"/>
      <c r="S4" s="17"/>
      <c r="T4" s="17"/>
      <c r="U4" s="17"/>
      <c r="V4" s="17"/>
    </row>
    <row r="5" spans="1:2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157.47999999999999</v>
      </c>
      <c r="J5" s="292"/>
      <c r="K5" s="223" t="s">
        <v>191</v>
      </c>
      <c r="L5" s="297">
        <f>I5/100*IF(ISNUMBER(Swap3M4Y),Swap3M4Y/100,Swap6M4Y/100)*0</f>
        <v>0</v>
      </c>
      <c r="M5" s="292"/>
      <c r="N5" s="298">
        <v>0</v>
      </c>
      <c r="O5" s="290"/>
      <c r="P5" s="220">
        <f t="array" ref="P5:P6">QuoteLive</f>
        <v>0</v>
      </c>
      <c r="Q5" s="297">
        <f>_xll.qlSimpleQuoteSetValue(C5,ROUND(P5,6),Trigger)</f>
        <v>0</v>
      </c>
      <c r="R5" s="43"/>
      <c r="S5" s="17"/>
      <c r="T5" s="65" t="s">
        <v>76</v>
      </c>
      <c r="U5" s="296" t="s">
        <v>190</v>
      </c>
      <c r="V5" s="295" t="s">
        <v>71</v>
      </c>
    </row>
    <row r="6" spans="1:2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f>_xll.qlSimpleQuoteSetValue(C6,ROUND(P6,6),Trigger)</f>
        <v>0</v>
      </c>
      <c r="R6" s="43"/>
      <c r="S6" s="17"/>
      <c r="T6" s="62" t="s">
        <v>64</v>
      </c>
      <c r="U6" s="250" t="s">
        <v>188</v>
      </c>
      <c r="V6" s="287" t="s">
        <v>71</v>
      </c>
    </row>
    <row r="7" spans="1:22" ht="12" thickBot="1">
      <c r="A7" s="128"/>
      <c r="B7" s="127"/>
      <c r="C7" s="127"/>
      <c r="D7" s="127"/>
      <c r="E7" s="126"/>
      <c r="G7" s="42"/>
      <c r="H7" s="41"/>
      <c r="I7" s="41"/>
      <c r="J7" s="41"/>
      <c r="K7" s="41"/>
      <c r="L7" s="41"/>
      <c r="M7" s="41"/>
      <c r="N7" s="41"/>
      <c r="O7" s="41"/>
      <c r="P7" s="41"/>
      <c r="Q7" s="41"/>
      <c r="R7" s="40"/>
      <c r="S7" s="17"/>
      <c r="T7" s="62" t="s">
        <v>73</v>
      </c>
      <c r="U7" s="250" t="s">
        <v>187</v>
      </c>
      <c r="V7" s="287" t="s">
        <v>69</v>
      </c>
    </row>
    <row r="8" spans="1:22">
      <c r="G8" s="17"/>
      <c r="H8" s="17"/>
      <c r="I8" s="17"/>
      <c r="J8" s="17"/>
      <c r="K8" s="17"/>
      <c r="L8" s="17"/>
      <c r="M8" s="17"/>
      <c r="N8" s="17"/>
      <c r="O8" s="17"/>
      <c r="P8" s="17"/>
      <c r="Q8" s="17"/>
      <c r="R8" s="17"/>
      <c r="S8" s="17"/>
      <c r="T8" s="62" t="s">
        <v>72</v>
      </c>
      <c r="U8" s="250" t="s">
        <v>186</v>
      </c>
      <c r="V8" s="287" t="s">
        <v>71</v>
      </c>
    </row>
    <row r="9" spans="1:22" ht="12" thickBot="1">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opLeftCell="B1" workbookViewId="0">
      <selection activeCell="T4" sqref="T4"/>
    </sheetView>
  </sheetViews>
  <sheetFormatPr defaultRowHeight="13.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c r="J1" s="251"/>
      <c r="K1" s="160"/>
      <c r="L1" s="160"/>
      <c r="M1" s="160"/>
      <c r="N1" s="160"/>
      <c r="O1" s="160"/>
      <c r="P1" s="160"/>
      <c r="Q1" s="160"/>
      <c r="R1" s="160"/>
      <c r="S1" s="160"/>
      <c r="T1" s="160"/>
      <c r="U1" s="160"/>
      <c r="V1" s="160"/>
      <c r="W1" s="160"/>
      <c r="X1" s="160"/>
      <c r="Y1" s="160"/>
      <c r="Z1" s="157"/>
    </row>
    <row r="2" spans="1:26" ht="14.25" thickBot="1">
      <c r="J2" s="235"/>
      <c r="K2" s="105"/>
      <c r="L2" s="105"/>
      <c r="M2" s="105"/>
      <c r="N2" s="105"/>
      <c r="O2" s="112" t="s">
        <v>153</v>
      </c>
      <c r="P2" s="105"/>
      <c r="Q2" s="105"/>
      <c r="R2" s="105"/>
      <c r="S2" s="105"/>
      <c r="T2" s="105"/>
      <c r="U2" s="201"/>
      <c r="V2" s="201"/>
      <c r="W2" s="201"/>
      <c r="X2" s="201"/>
      <c r="Y2" s="201"/>
      <c r="Z2" s="43"/>
    </row>
    <row r="3" spans="1:26">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28</v>
      </c>
      <c r="Z3" s="178"/>
    </row>
    <row r="4" spans="1:26" ht="2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Not Signed In</v>
      </c>
      <c r="P4" s="249" t="s">
        <v>174</v>
      </c>
      <c r="Q4" s="249" t="s">
        <v>143</v>
      </c>
      <c r="R4" s="249" t="s">
        <v>158</v>
      </c>
      <c r="S4" s="249" t="s">
        <v>173</v>
      </c>
      <c r="T4" s="227" t="s">
        <v>172</v>
      </c>
      <c r="U4" s="201"/>
      <c r="V4" s="229" t="s">
        <v>170</v>
      </c>
      <c r="W4" s="201"/>
      <c r="X4" s="331" t="s">
        <v>168</v>
      </c>
      <c r="Y4" s="70" t="s">
        <v>167</v>
      </c>
      <c r="Z4" s="178"/>
    </row>
    <row r="5" spans="1:26" ht="13.35" customHeight="1">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-0.17699999999999999</v>
      </c>
      <c r="Q5" s="207">
        <v>-7.6999999999999999E-2</v>
      </c>
      <c r="R5" s="207">
        <v>0</v>
      </c>
      <c r="S5" s="207">
        <v>0</v>
      </c>
      <c r="T5" s="210">
        <f t="shared" ref="T5:T40" si="2">IF(ISERROR(AVERAGE(P5,Q5)),#NUM!,AVERAGE(P5,Q5))</f>
        <v>-0.127</v>
      </c>
      <c r="U5" s="201"/>
      <c r="V5" s="221">
        <v>-0.127</v>
      </c>
      <c r="W5" s="201"/>
      <c r="X5" s="267">
        <f t="array" ref="X5:X40">QuoteLive</f>
        <v>-0.127</v>
      </c>
      <c r="Y5" s="218">
        <f>_xll.qlSimpleQuoteSetValue(F5,X5/100,Trigger)</f>
        <v>0</v>
      </c>
      <c r="Z5" s="178"/>
    </row>
    <row r="6" spans="1:26" ht="13.35" customHeight="1">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-0.17799999999999999</v>
      </c>
      <c r="Q6" s="207">
        <v>-7.8E-2</v>
      </c>
      <c r="R6" s="207">
        <v>0</v>
      </c>
      <c r="S6" s="207">
        <v>0</v>
      </c>
      <c r="T6" s="210">
        <f t="shared" si="2"/>
        <v>-0.128</v>
      </c>
      <c r="U6" s="201"/>
      <c r="V6" s="209">
        <v>-0.128</v>
      </c>
      <c r="W6" s="201"/>
      <c r="X6" s="260">
        <v>-0.128</v>
      </c>
      <c r="Y6" s="206">
        <f>_xll.qlSimpleQuoteSetValue(F6,X6/100,Trigger)</f>
        <v>0</v>
      </c>
      <c r="Z6" s="178"/>
    </row>
    <row r="7" spans="1:26" ht="13.35" customHeight="1">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-0.17899999999999999</v>
      </c>
      <c r="Q7" s="207">
        <v>-7.9000000000000001E-2</v>
      </c>
      <c r="R7" s="207">
        <v>0</v>
      </c>
      <c r="S7" s="207">
        <v>0</v>
      </c>
      <c r="T7" s="210">
        <f t="shared" si="2"/>
        <v>-0.129</v>
      </c>
      <c r="U7" s="201"/>
      <c r="V7" s="209">
        <v>-0.129</v>
      </c>
      <c r="W7" s="201"/>
      <c r="X7" s="260">
        <v>-0.129</v>
      </c>
      <c r="Y7" s="206">
        <f>_xll.qlSimpleQuoteSetValue(F7,X7/100,Trigger)</f>
        <v>0</v>
      </c>
      <c r="Z7" s="178"/>
    </row>
    <row r="8" spans="1:26" ht="13.35" customHeight="1">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-0.152</v>
      </c>
      <c r="Q8" s="207">
        <v>-0.10200000000000001</v>
      </c>
      <c r="R8" s="207">
        <v>0</v>
      </c>
      <c r="S8" s="207">
        <v>0</v>
      </c>
      <c r="T8" s="210">
        <f t="shared" si="2"/>
        <v>-0.127</v>
      </c>
      <c r="U8" s="201"/>
      <c r="V8" s="209">
        <v>-0.127</v>
      </c>
      <c r="W8" s="201"/>
      <c r="X8" s="260">
        <v>-0.127</v>
      </c>
      <c r="Y8" s="206">
        <f>_xll.qlSimpleQuoteSetValue(F8,X8/100,Trigger)</f>
        <v>0</v>
      </c>
      <c r="Z8" s="178"/>
    </row>
    <row r="9" spans="1:26" ht="13.35" customHeight="1">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-0.152</v>
      </c>
      <c r="Q9" s="207">
        <v>-0.10200000000000001</v>
      </c>
      <c r="R9" s="207">
        <v>0</v>
      </c>
      <c r="S9" s="207">
        <v>0</v>
      </c>
      <c r="T9" s="210">
        <f t="shared" si="2"/>
        <v>-0.127</v>
      </c>
      <c r="U9" s="201"/>
      <c r="V9" s="209">
        <v>-0.127</v>
      </c>
      <c r="W9" s="201"/>
      <c r="X9" s="260">
        <v>-0.127</v>
      </c>
      <c r="Y9" s="206">
        <f>_xll.qlSimpleQuoteSetValue(F9,X9/100,Trigger)</f>
        <v>0</v>
      </c>
      <c r="Z9" s="178"/>
    </row>
    <row r="10" spans="1:26" ht="13.35" customHeight="1">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-0.156</v>
      </c>
      <c r="Q10" s="207">
        <v>-0.10600000000000001</v>
      </c>
      <c r="R10" s="207">
        <v>0</v>
      </c>
      <c r="S10" s="207">
        <v>0</v>
      </c>
      <c r="T10" s="210">
        <f t="shared" si="2"/>
        <v>-0.13100000000000001</v>
      </c>
      <c r="U10" s="201"/>
      <c r="V10" s="209">
        <v>-0.13100000000000001</v>
      </c>
      <c r="W10" s="201"/>
      <c r="X10" s="260">
        <v>-0.13100000000000001</v>
      </c>
      <c r="Y10" s="206">
        <f>_xll.qlSimpleQuoteSetValue(F10,X10/100,Trigger)</f>
        <v>0</v>
      </c>
      <c r="Z10" s="178"/>
    </row>
    <row r="11" spans="1:26" ht="13.35" customHeight="1">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-0.155</v>
      </c>
      <c r="Q11" s="207">
        <v>-0.10500000000000001</v>
      </c>
      <c r="R11" s="207">
        <v>0</v>
      </c>
      <c r="S11" s="207">
        <v>0</v>
      </c>
      <c r="T11" s="210">
        <f t="shared" si="2"/>
        <v>-0.13</v>
      </c>
      <c r="U11" s="201"/>
      <c r="V11" s="209">
        <v>-0.13</v>
      </c>
      <c r="W11" s="201"/>
      <c r="X11" s="260">
        <v>-0.13</v>
      </c>
      <c r="Y11" s="206">
        <f>_xll.qlSimpleQuoteSetValue(F11,X11/100,Trigger)</f>
        <v>0</v>
      </c>
      <c r="Z11" s="178"/>
    </row>
    <row r="12" spans="1:26" ht="13.35" customHeight="1">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-0.16</v>
      </c>
      <c r="Q12" s="207">
        <v>-0.11000000000000001</v>
      </c>
      <c r="R12" s="207">
        <v>0</v>
      </c>
      <c r="S12" s="207">
        <v>0</v>
      </c>
      <c r="T12" s="210">
        <f t="shared" si="2"/>
        <v>-0.13500000000000001</v>
      </c>
      <c r="U12" s="201"/>
      <c r="V12" s="209">
        <v>-0.13500000000000001</v>
      </c>
      <c r="W12" s="201"/>
      <c r="X12" s="260">
        <v>-0.13500000000000001</v>
      </c>
      <c r="Y12" s="206">
        <f>_xll.qlSimpleQuoteSetValue(F12,X12/100,Trigger)</f>
        <v>0</v>
      </c>
      <c r="Z12" s="178"/>
    </row>
    <row r="13" spans="1:26" ht="13.35" customHeight="1">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-0.16200000000000001</v>
      </c>
      <c r="Q13" s="207">
        <v>-0.11200000000000002</v>
      </c>
      <c r="R13" s="207">
        <v>0</v>
      </c>
      <c r="S13" s="207">
        <v>0</v>
      </c>
      <c r="T13" s="210">
        <f t="shared" si="2"/>
        <v>-0.13700000000000001</v>
      </c>
      <c r="U13" s="201"/>
      <c r="V13" s="209">
        <v>-0.13700000000000001</v>
      </c>
      <c r="W13" s="201"/>
      <c r="X13" s="260">
        <v>-0.13700000000000001</v>
      </c>
      <c r="Y13" s="206">
        <f>_xll.qlSimpleQuoteSetValue(F13,X13/100,Trigger)</f>
        <v>0</v>
      </c>
      <c r="Z13" s="178"/>
    </row>
    <row r="14" spans="1:26" ht="13.35" customHeight="1">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-0.16299999999999998</v>
      </c>
      <c r="Q14" s="207">
        <v>-0.11299999999999999</v>
      </c>
      <c r="R14" s="207">
        <v>0</v>
      </c>
      <c r="S14" s="207">
        <v>0</v>
      </c>
      <c r="T14" s="210">
        <f t="shared" si="2"/>
        <v>-0.13799999999999998</v>
      </c>
      <c r="U14" s="201"/>
      <c r="V14" s="209">
        <v>-0.13799999999999998</v>
      </c>
      <c r="W14" s="201"/>
      <c r="X14" s="260">
        <v>-0.13799999999999998</v>
      </c>
      <c r="Y14" s="206">
        <f>_xll.qlSimpleQuoteSetValue(F14,X14/100,Trigger)</f>
        <v>0</v>
      </c>
      <c r="Z14" s="178"/>
    </row>
    <row r="15" spans="1:26" ht="13.35" customHeight="1">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-0.16400000000000001</v>
      </c>
      <c r="Q15" s="207">
        <v>-0.11399999999999999</v>
      </c>
      <c r="R15" s="207">
        <v>0</v>
      </c>
      <c r="S15" s="207">
        <v>0</v>
      </c>
      <c r="T15" s="210">
        <f t="shared" si="2"/>
        <v>-0.13900000000000001</v>
      </c>
      <c r="U15" s="201"/>
      <c r="V15" s="209">
        <v>-0.13900000000000001</v>
      </c>
      <c r="W15" s="201"/>
      <c r="X15" s="260">
        <v>-0.13900000000000001</v>
      </c>
      <c r="Y15" s="206">
        <f>_xll.qlSimpleQuoteSetValue(F15,X15/100,Trigger)</f>
        <v>0</v>
      </c>
      <c r="Z15" s="178"/>
    </row>
    <row r="16" spans="1:26" ht="13.35" customHeight="1">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-0.16599999999999998</v>
      </c>
      <c r="Q16" s="207">
        <v>-0.11599999999999999</v>
      </c>
      <c r="R16" s="207">
        <v>0</v>
      </c>
      <c r="S16" s="207">
        <v>0</v>
      </c>
      <c r="T16" s="210">
        <f t="shared" si="2"/>
        <v>-0.14099999999999999</v>
      </c>
      <c r="U16" s="201"/>
      <c r="V16" s="209">
        <v>-0.14099999999999999</v>
      </c>
      <c r="W16" s="201"/>
      <c r="X16" s="260">
        <v>-0.14099999999999999</v>
      </c>
      <c r="Y16" s="206">
        <f>_xll.qlSimpleQuoteSetValue(F16,X16/100,Trigger)</f>
        <v>0</v>
      </c>
      <c r="Z16" s="178"/>
    </row>
    <row r="17" spans="1:26" ht="13.35" customHeight="1">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-0.16699999999999998</v>
      </c>
      <c r="Q17" s="207">
        <v>-0.11699999999999999</v>
      </c>
      <c r="R17" s="207">
        <v>0</v>
      </c>
      <c r="S17" s="207">
        <v>0</v>
      </c>
      <c r="T17" s="210">
        <f t="shared" si="2"/>
        <v>-0.14199999999999999</v>
      </c>
      <c r="U17" s="201"/>
      <c r="V17" s="209">
        <v>-0.14199999999999999</v>
      </c>
      <c r="W17" s="201"/>
      <c r="X17" s="260">
        <v>-0.14199999999999999</v>
      </c>
      <c r="Y17" s="206">
        <f>_xll.qlSimpleQuoteSetValue(F17,X17/100,Trigger)</f>
        <v>0</v>
      </c>
      <c r="Z17" s="178"/>
    </row>
    <row r="18" spans="1:26" ht="13.35" customHeight="1">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-0.16699999999999998</v>
      </c>
      <c r="Q18" s="207">
        <v>-0.11699999999999999</v>
      </c>
      <c r="R18" s="207">
        <v>0</v>
      </c>
      <c r="S18" s="207">
        <v>0</v>
      </c>
      <c r="T18" s="210">
        <f t="shared" si="2"/>
        <v>-0.14199999999999999</v>
      </c>
      <c r="U18" s="201"/>
      <c r="V18" s="209">
        <v>-0.14199999999999999</v>
      </c>
      <c r="W18" s="201"/>
      <c r="X18" s="260">
        <v>-0.14199999999999999</v>
      </c>
      <c r="Y18" s="206">
        <f>_xll.qlSimpleQuoteSetValue(F18,X18/100,Trigger)</f>
        <v>0</v>
      </c>
      <c r="Z18" s="178"/>
    </row>
    <row r="19" spans="1:26" ht="13.35" customHeight="1">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-0.17899999999999999</v>
      </c>
      <c r="Q19" s="207">
        <v>-0.10900000000000001</v>
      </c>
      <c r="R19" s="207">
        <v>0</v>
      </c>
      <c r="S19" s="207">
        <v>0</v>
      </c>
      <c r="T19" s="210">
        <f t="shared" si="2"/>
        <v>-0.14400000000000002</v>
      </c>
      <c r="U19" s="201"/>
      <c r="V19" s="209">
        <v>-0.14400000000000002</v>
      </c>
      <c r="W19" s="201"/>
      <c r="X19" s="260">
        <v>-0.14400000000000002</v>
      </c>
      <c r="Y19" s="206">
        <f>_xll.qlSimpleQuoteSetValue(F19,X19/100,Trigger)</f>
        <v>0</v>
      </c>
      <c r="Z19" s="178"/>
    </row>
    <row r="20" spans="1:26" ht="13.35" customHeight="1">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-0.16799999999999998</v>
      </c>
      <c r="Q20" s="207">
        <v>-0.11799999999999999</v>
      </c>
      <c r="R20" s="207">
        <v>0</v>
      </c>
      <c r="S20" s="207">
        <v>0</v>
      </c>
      <c r="T20" s="210">
        <f t="shared" si="2"/>
        <v>-0.14299999999999999</v>
      </c>
      <c r="U20" s="201"/>
      <c r="V20" s="209">
        <v>-0.14299999999999999</v>
      </c>
      <c r="W20" s="201"/>
      <c r="X20" s="260">
        <v>-0.14299999999999999</v>
      </c>
      <c r="Y20" s="206">
        <f>_xll.qlSimpleQuoteSetValue(F20,X20/100,Trigger)</f>
        <v>0</v>
      </c>
      <c r="Z20" s="178"/>
    </row>
    <row r="21" spans="1:26" ht="13.35" customHeight="1">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-0.16499999999999998</v>
      </c>
      <c r="Q21" s="207">
        <v>-0.11499999999999999</v>
      </c>
      <c r="R21" s="207">
        <v>0</v>
      </c>
      <c r="S21" s="207">
        <v>0</v>
      </c>
      <c r="T21" s="210">
        <f t="shared" si="2"/>
        <v>-0.13999999999999999</v>
      </c>
      <c r="U21" s="201"/>
      <c r="V21" s="209">
        <v>-0.13999999999999999</v>
      </c>
      <c r="W21" s="201"/>
      <c r="X21" s="260">
        <v>-0.13999999999999999</v>
      </c>
      <c r="Y21" s="206">
        <f>_xll.qlSimpleQuoteSetValue(F21,X21/100,Trigger)</f>
        <v>0</v>
      </c>
      <c r="Z21" s="178"/>
    </row>
    <row r="22" spans="1:26" ht="13.35" customHeight="1">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-0.158</v>
      </c>
      <c r="Q22" s="207">
        <v>-0.10800000000000001</v>
      </c>
      <c r="R22" s="207">
        <v>0</v>
      </c>
      <c r="S22" s="207">
        <v>0</v>
      </c>
      <c r="T22" s="210">
        <f t="shared" si="2"/>
        <v>-0.13300000000000001</v>
      </c>
      <c r="U22" s="201"/>
      <c r="V22" s="209">
        <v>-0.13300000000000001</v>
      </c>
      <c r="W22" s="201"/>
      <c r="X22" s="260">
        <v>-0.13300000000000001</v>
      </c>
      <c r="Y22" s="206">
        <f>_xll.qlSimpleQuoteSetValue(F22,X22/100,Trigger)</f>
        <v>0</v>
      </c>
      <c r="Z22" s="178"/>
    </row>
    <row r="23" spans="1:26" ht="13.35" customHeight="1">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-0.159</v>
      </c>
      <c r="Q23" s="207">
        <v>-8.8999999999999996E-2</v>
      </c>
      <c r="R23" s="207">
        <v>0</v>
      </c>
      <c r="S23" s="207">
        <v>0</v>
      </c>
      <c r="T23" s="210">
        <f t="shared" si="2"/>
        <v>-0.124</v>
      </c>
      <c r="U23" s="201"/>
      <c r="V23" s="209">
        <v>-0.124</v>
      </c>
      <c r="W23" s="201"/>
      <c r="X23" s="260">
        <v>-0.124</v>
      </c>
      <c r="Y23" s="206">
        <f>_xll.qlSimpleQuoteSetValue(F23,X23/100,Trigger)</f>
        <v>0</v>
      </c>
      <c r="Z23" s="178"/>
    </row>
    <row r="24" spans="1:26" ht="13.35" customHeight="1">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-9.6000000000000002E-2</v>
      </c>
      <c r="Q24" s="207">
        <v>-2.6000000000000002E-2</v>
      </c>
      <c r="R24" s="207">
        <v>0</v>
      </c>
      <c r="S24" s="207">
        <v>0</v>
      </c>
      <c r="T24" s="210">
        <f t="shared" si="2"/>
        <v>-6.0999999999999999E-2</v>
      </c>
      <c r="U24" s="201"/>
      <c r="V24" s="209">
        <v>-6.0999999999999999E-2</v>
      </c>
      <c r="W24" s="201"/>
      <c r="X24" s="260">
        <v>-6.0999999999999999E-2</v>
      </c>
      <c r="Y24" s="206">
        <f>_xll.qlSimpleQuoteSetValue(F24,X24/100,Trigger)</f>
        <v>0</v>
      </c>
      <c r="Z24" s="178"/>
    </row>
    <row r="25" spans="1:26" ht="13.35" customHeight="1">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8.0000000000000002E-3</v>
      </c>
      <c r="Q25" s="207">
        <v>7.8E-2</v>
      </c>
      <c r="R25" s="207">
        <v>0</v>
      </c>
      <c r="S25" s="207">
        <v>0</v>
      </c>
      <c r="T25" s="210">
        <f t="shared" si="2"/>
        <v>4.2999999999999997E-2</v>
      </c>
      <c r="U25" s="201"/>
      <c r="V25" s="209">
        <v>4.2999999999999997E-2</v>
      </c>
      <c r="W25" s="201"/>
      <c r="X25" s="260">
        <v>4.2999999999999997E-2</v>
      </c>
      <c r="Y25" s="206">
        <f>_xll.qlSimpleQuoteSetValue(F25,X25/100,Trigger)</f>
        <v>0</v>
      </c>
      <c r="Z25" s="178"/>
    </row>
    <row r="26" spans="1:26" ht="13.35" customHeight="1">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0.13</v>
      </c>
      <c r="Q26" s="207">
        <v>0.2</v>
      </c>
      <c r="R26" s="207">
        <v>0</v>
      </c>
      <c r="S26" s="207">
        <v>0</v>
      </c>
      <c r="T26" s="210">
        <f t="shared" si="2"/>
        <v>0.16500000000000001</v>
      </c>
      <c r="U26" s="201"/>
      <c r="V26" s="209">
        <v>0.16500000000000001</v>
      </c>
      <c r="W26" s="201"/>
      <c r="X26" s="260">
        <v>0.16500000000000001</v>
      </c>
      <c r="Y26" s="206">
        <f>_xll.qlSimpleQuoteSetValue(F26,X26/100,Trigger)</f>
        <v>0</v>
      </c>
      <c r="Z26" s="178"/>
    </row>
    <row r="27" spans="1:26" ht="13.35" customHeight="1">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0.26300000000000001</v>
      </c>
      <c r="Q27" s="207">
        <v>0.33300000000000002</v>
      </c>
      <c r="R27" s="207">
        <v>0</v>
      </c>
      <c r="S27" s="207">
        <v>0</v>
      </c>
      <c r="T27" s="210">
        <f t="shared" si="2"/>
        <v>0.29800000000000004</v>
      </c>
      <c r="U27" s="201"/>
      <c r="V27" s="209">
        <v>0.29800000000000004</v>
      </c>
      <c r="W27" s="201"/>
      <c r="X27" s="260">
        <v>0.29800000000000004</v>
      </c>
      <c r="Y27" s="206">
        <f>_xll.qlSimpleQuoteSetValue(F27,X27/100,Trigger)</f>
        <v>0</v>
      </c>
      <c r="Z27" s="178"/>
    </row>
    <row r="28" spans="1:26" ht="13.35" customHeight="1">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0.39900000000000002</v>
      </c>
      <c r="Q28" s="207">
        <v>0.46900000000000003</v>
      </c>
      <c r="R28" s="207">
        <v>0</v>
      </c>
      <c r="S28" s="207">
        <v>0</v>
      </c>
      <c r="T28" s="210">
        <f t="shared" si="2"/>
        <v>0.43400000000000005</v>
      </c>
      <c r="U28" s="201"/>
      <c r="V28" s="209">
        <v>0.43400000000000005</v>
      </c>
      <c r="W28" s="201"/>
      <c r="X28" s="260">
        <v>0.43400000000000005</v>
      </c>
      <c r="Y28" s="206">
        <f>_xll.qlSimpleQuoteSetValue(F28,X28/100,Trigger)</f>
        <v>0</v>
      </c>
      <c r="Z28" s="178"/>
    </row>
    <row r="29" spans="1:26" ht="13.35" customHeight="1">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0.53</v>
      </c>
      <c r="Q29" s="207">
        <v>0.6</v>
      </c>
      <c r="R29" s="207">
        <v>0</v>
      </c>
      <c r="S29" s="207">
        <v>0</v>
      </c>
      <c r="T29" s="210">
        <f t="shared" si="2"/>
        <v>0.56499999999999995</v>
      </c>
      <c r="U29" s="201"/>
      <c r="V29" s="209">
        <v>0.56499999999999995</v>
      </c>
      <c r="W29" s="201"/>
      <c r="X29" s="260">
        <v>0.56499999999999995</v>
      </c>
      <c r="Y29" s="206">
        <f>_xll.qlSimpleQuoteSetValue(F29,X29/100,Trigger)</f>
        <v>0</v>
      </c>
      <c r="Z29" s="178"/>
    </row>
    <row r="30" spans="1:26" ht="13.35" customHeight="1">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0.65100000000000002</v>
      </c>
      <c r="Q30" s="207">
        <v>0.72099999999999997</v>
      </c>
      <c r="R30" s="207">
        <v>0</v>
      </c>
      <c r="S30" s="207">
        <v>0</v>
      </c>
      <c r="T30" s="210">
        <f t="shared" si="2"/>
        <v>0.68599999999999994</v>
      </c>
      <c r="U30" s="201"/>
      <c r="V30" s="209">
        <v>0.68599999999999994</v>
      </c>
      <c r="W30" s="201"/>
      <c r="X30" s="260">
        <v>0.68599999999999994</v>
      </c>
      <c r="Y30" s="206">
        <f>_xll.qlSimpleQuoteSetValue(F30,X30/100,Trigger)</f>
        <v>-9.9999999999995925E-6</v>
      </c>
      <c r="Z30" s="178"/>
    </row>
    <row r="31" spans="1:26" ht="13.35" customHeight="1">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0.75900000000000001</v>
      </c>
      <c r="Q31" s="207">
        <v>0.82899999999999996</v>
      </c>
      <c r="R31" s="207">
        <v>0</v>
      </c>
      <c r="S31" s="207">
        <v>0</v>
      </c>
      <c r="T31" s="210">
        <f t="shared" si="2"/>
        <v>0.79400000000000004</v>
      </c>
      <c r="U31" s="201"/>
      <c r="V31" s="209">
        <v>0.79400000000000004</v>
      </c>
      <c r="W31" s="201"/>
      <c r="X31" s="260">
        <v>0.79400000000000004</v>
      </c>
      <c r="Y31" s="206">
        <f>_xll.qlSimpleQuoteSetValue(F31,X31/100,Trigger)</f>
        <v>-9.9999999999995925E-6</v>
      </c>
      <c r="Z31" s="178"/>
    </row>
    <row r="32" spans="1:26" ht="13.35" customHeight="1">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0.85399999999999987</v>
      </c>
      <c r="Q32" s="207">
        <v>0.92400000000000004</v>
      </c>
      <c r="R32" s="207">
        <v>0</v>
      </c>
      <c r="S32" s="207">
        <v>0</v>
      </c>
      <c r="T32" s="210">
        <f t="shared" si="2"/>
        <v>0.88900000000000001</v>
      </c>
      <c r="U32" s="201"/>
      <c r="V32" s="209">
        <v>0.88900000000000001</v>
      </c>
      <c r="W32" s="201"/>
      <c r="X32" s="260">
        <v>0.88900000000000001</v>
      </c>
      <c r="Y32" s="206">
        <f>_xll.qlSimpleQuoteSetValue(F32,X32/100,Trigger)</f>
        <v>-1.0000000000001327E-5</v>
      </c>
      <c r="Z32" s="178"/>
    </row>
    <row r="33" spans="1:26" ht="13.35" customHeight="1">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0.93699999999999994</v>
      </c>
      <c r="Q33" s="207">
        <v>1.0069999999999999</v>
      </c>
      <c r="R33" s="207">
        <v>0</v>
      </c>
      <c r="S33" s="207">
        <v>0</v>
      </c>
      <c r="T33" s="210">
        <f t="shared" si="2"/>
        <v>0.97199999999999998</v>
      </c>
      <c r="U33" s="201"/>
      <c r="V33" s="209">
        <v>0.97199999999999998</v>
      </c>
      <c r="W33" s="201"/>
      <c r="X33" s="260">
        <v>0.97199999999999998</v>
      </c>
      <c r="Y33" s="206">
        <f>_xll.qlSimpleQuoteSetValue(F33,X33/100,Trigger)</f>
        <v>-1.0000000000001327E-5</v>
      </c>
      <c r="Z33" s="178"/>
    </row>
    <row r="34" spans="1:26" ht="13.35" customHeight="1">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1.1259999999999999</v>
      </c>
      <c r="Q34" s="207">
        <v>1.196</v>
      </c>
      <c r="R34" s="207">
        <v>0</v>
      </c>
      <c r="S34" s="207">
        <v>0</v>
      </c>
      <c r="T34" s="210">
        <f t="shared" si="2"/>
        <v>1.161</v>
      </c>
      <c r="U34" s="201"/>
      <c r="V34" s="209">
        <v>1.161</v>
      </c>
      <c r="W34" s="201"/>
      <c r="X34" s="260">
        <v>1.161</v>
      </c>
      <c r="Y34" s="206">
        <f>_xll.qlSimpleQuoteSetValue(F34,X34/100,Trigger)</f>
        <v>-9.9999999999978578E-6</v>
      </c>
      <c r="Z34" s="178"/>
    </row>
    <row r="35" spans="1:26" ht="13.35" customHeight="1">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1.288</v>
      </c>
      <c r="Q35" s="207">
        <v>1.3580000000000001</v>
      </c>
      <c r="R35" s="207">
        <v>0</v>
      </c>
      <c r="S35" s="207">
        <v>0</v>
      </c>
      <c r="T35" s="210">
        <f t="shared" si="2"/>
        <v>1.323</v>
      </c>
      <c r="U35" s="201"/>
      <c r="V35" s="209">
        <v>1.323</v>
      </c>
      <c r="W35" s="201"/>
      <c r="X35" s="260">
        <v>1.323</v>
      </c>
      <c r="Y35" s="206">
        <f>_xll.qlSimpleQuoteSetValue(F35,X35/100,Trigger)</f>
        <v>-1.0000000000001327E-5</v>
      </c>
      <c r="Z35" s="178"/>
    </row>
    <row r="36" spans="1:26" ht="13.35" customHeight="1">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1.3380000000000001</v>
      </c>
      <c r="Q36" s="207">
        <v>1.4079999999999999</v>
      </c>
      <c r="R36" s="207">
        <v>0</v>
      </c>
      <c r="S36" s="207">
        <v>0</v>
      </c>
      <c r="T36" s="210">
        <f t="shared" si="2"/>
        <v>1.373</v>
      </c>
      <c r="U36" s="201"/>
      <c r="V36" s="209">
        <v>1.373</v>
      </c>
      <c r="W36" s="201"/>
      <c r="X36" s="260">
        <v>1.373</v>
      </c>
      <c r="Y36" s="206">
        <f>_xll.qlSimpleQuoteSetValue(F36,X36/100,Trigger)</f>
        <v>-1.0000000000001327E-5</v>
      </c>
      <c r="Z36" s="178"/>
    </row>
    <row r="37" spans="1:26" ht="13.35" customHeight="1">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1.361</v>
      </c>
      <c r="Q37" s="207">
        <v>1.431</v>
      </c>
      <c r="R37" s="207">
        <v>0</v>
      </c>
      <c r="S37" s="207">
        <v>0</v>
      </c>
      <c r="T37" s="210">
        <f t="shared" si="2"/>
        <v>1.3959999999999999</v>
      </c>
      <c r="U37" s="201"/>
      <c r="V37" s="209">
        <v>1.3959999999999999</v>
      </c>
      <c r="W37" s="201"/>
      <c r="X37" s="260">
        <v>1.3959999999999999</v>
      </c>
      <c r="Y37" s="206">
        <f>_xll.qlSimpleQuoteSetValue(F37,X37/100,Trigger)</f>
        <v>-1.0000000000001327E-5</v>
      </c>
      <c r="Z37" s="178"/>
    </row>
    <row r="38" spans="1:26" ht="13.35" customHeight="1">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1.3959999999999999</v>
      </c>
      <c r="Q38" s="207">
        <v>1.466</v>
      </c>
      <c r="R38" s="207">
        <v>0</v>
      </c>
      <c r="S38" s="207">
        <v>0</v>
      </c>
      <c r="T38" s="210">
        <f t="shared" si="2"/>
        <v>1.431</v>
      </c>
      <c r="U38" s="201"/>
      <c r="V38" s="209">
        <v>1.431</v>
      </c>
      <c r="W38" s="201"/>
      <c r="X38" s="260">
        <v>1.431</v>
      </c>
      <c r="Y38" s="206">
        <f>_xll.qlSimpleQuoteSetValue(F38,X38/100,Trigger)</f>
        <v>-9.9999999999995925E-6</v>
      </c>
      <c r="Z38" s="178"/>
    </row>
    <row r="39" spans="1:26" ht="13.35" customHeight="1">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1.373</v>
      </c>
      <c r="Q39" s="207">
        <v>1.4430000000000001</v>
      </c>
      <c r="R39" s="207">
        <v>0</v>
      </c>
      <c r="S39" s="207">
        <v>0</v>
      </c>
      <c r="T39" s="210">
        <f t="shared" si="2"/>
        <v>1.4079999999999999</v>
      </c>
      <c r="U39" s="201"/>
      <c r="V39" s="209">
        <v>1.4079999999999999</v>
      </c>
      <c r="W39" s="201"/>
      <c r="X39" s="260">
        <v>1.4079999999999999</v>
      </c>
      <c r="Y39" s="206">
        <f>_xll.qlSimpleQuoteSetValue(F39,X39/100,Trigger)</f>
        <v>-1.0000000000001327E-5</v>
      </c>
      <c r="Z39" s="178"/>
    </row>
    <row r="40" spans="1:26" ht="13.35" customHeight="1">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1.369</v>
      </c>
      <c r="Q40" s="207">
        <v>1.4390000000000001</v>
      </c>
      <c r="R40" s="207">
        <v>0</v>
      </c>
      <c r="S40" s="207">
        <v>0</v>
      </c>
      <c r="T40" s="210">
        <f t="shared" si="2"/>
        <v>1.4039999999999999</v>
      </c>
      <c r="U40" s="201"/>
      <c r="V40" s="209">
        <v>1.4039999999999999</v>
      </c>
      <c r="W40" s="201"/>
      <c r="X40" s="253">
        <v>1.4039999999999999</v>
      </c>
      <c r="Y40" s="198">
        <f>_xll.qlSimpleQuoteSetValue(F40,X40/100,Trigger)</f>
        <v>-1.0000000000001327E-5</v>
      </c>
      <c r="Z40" s="178"/>
    </row>
    <row r="41" spans="1:26" ht="13.35" customHeight="1" thickBot="1">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topLeftCell="F1" workbookViewId="0">
      <selection activeCell="L3" sqref="L3"/>
    </sheetView>
  </sheetViews>
  <sheetFormatPr defaultRowHeight="1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2</v>
      </c>
      <c r="AA2" s="178"/>
    </row>
    <row r="3" spans="1:27">
      <c r="A3" s="479"/>
      <c r="B3" s="460" t="s">
        <v>277</v>
      </c>
      <c r="C3" s="460"/>
      <c r="D3" s="460"/>
      <c r="E3" s="461" t="s">
        <v>163</v>
      </c>
      <c r="F3" s="460"/>
      <c r="G3" s="460"/>
      <c r="H3" s="460"/>
      <c r="I3" s="43"/>
      <c r="K3" s="95"/>
      <c r="L3" s="305"/>
      <c r="M3" s="163"/>
      <c r="N3" s="155"/>
      <c r="O3" s="155"/>
      <c r="P3" s="231" t="str">
        <f>_xll.RData(P4:P15,Q3:T3,,ReutersRtMode,,Q4)</f>
        <v>Not Signed In</v>
      </c>
      <c r="Q3" s="249" t="s">
        <v>174</v>
      </c>
      <c r="R3" s="249" t="s">
        <v>143</v>
      </c>
      <c r="S3" s="249" t="s">
        <v>248</v>
      </c>
      <c r="T3" s="249" t="s">
        <v>203</v>
      </c>
      <c r="U3" s="227" t="s">
        <v>172</v>
      </c>
      <c r="V3" s="201"/>
      <c r="W3" s="229" t="s">
        <v>170</v>
      </c>
      <c r="X3" s="201"/>
      <c r="Y3" s="331" t="s">
        <v>168</v>
      </c>
      <c r="Z3" s="70" t="s">
        <v>167</v>
      </c>
      <c r="AA3" s="178"/>
    </row>
    <row r="4" spans="1:27" ht="13.35" customHeight="1">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-0.154</v>
      </c>
      <c r="R4" s="207">
        <v>-0.10400000000000001</v>
      </c>
      <c r="S4" s="207">
        <v>0</v>
      </c>
      <c r="T4" s="459" t="s">
        <v>251</v>
      </c>
      <c r="U4" s="210">
        <f t="shared" ref="U4:U15" si="2">IF(ISERROR(AVERAGE(Q4,R4)),#NUM!,AVERAGE(Q4,R4))</f>
        <v>-0.129</v>
      </c>
      <c r="V4" s="201"/>
      <c r="W4" s="221">
        <v>-0.129</v>
      </c>
      <c r="X4" s="201"/>
      <c r="Y4" s="267">
        <f t="array" ref="Y4:Y15">QuoteLive</f>
        <v>-0.129</v>
      </c>
      <c r="Z4" s="218">
        <f>_xll.qlSimpleQuoteSetValue(G4,$Y4/100,Trigger)</f>
        <v>-1.4000000000000015E-4</v>
      </c>
      <c r="AA4" s="178"/>
    </row>
    <row r="5" spans="1:27" ht="13.35" customHeight="1">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EURECBOISOCT15_Quote#0000</v>
      </c>
      <c r="H5" s="137" t="str">
        <f>_xll.ohRangeRetrieveError(G5)</f>
        <v/>
      </c>
      <c r="I5" s="136"/>
      <c r="J5" s="133"/>
      <c r="K5" s="95"/>
      <c r="L5" s="243" t="s">
        <v>201</v>
      </c>
      <c r="M5" s="242" t="s">
        <v>115</v>
      </c>
      <c r="N5" s="242" t="s">
        <v>114</v>
      </c>
      <c r="O5" s="240" t="str">
        <f t="shared" si="1"/>
        <v>EURECBOISM2</v>
      </c>
      <c r="P5" s="240" t="str">
        <v>EURECBOISM2=ICAP</v>
      </c>
      <c r="Q5" s="207">
        <v>-0.16099999999999998</v>
      </c>
      <c r="R5" s="207">
        <v>-0.11100000000000002</v>
      </c>
      <c r="S5" s="207">
        <v>0</v>
      </c>
      <c r="T5" s="459" t="s">
        <v>256</v>
      </c>
      <c r="U5" s="210">
        <f t="shared" si="2"/>
        <v>-0.13600000000000001</v>
      </c>
      <c r="V5" s="201"/>
      <c r="W5" s="209">
        <v>-0.13600000000000001</v>
      </c>
      <c r="X5" s="201"/>
      <c r="Y5" s="260">
        <v>-0.13600000000000001</v>
      </c>
      <c r="Z5" s="206">
        <f>_xll.qlSimpleQuoteSetValue(G5,$Y5/100,Trigger)</f>
        <v>-1.4000000000000015E-4</v>
      </c>
      <c r="AA5" s="178"/>
    </row>
    <row r="6" spans="1:27" ht="13.35" customHeight="1">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EURECBOISDEC15_Quote#0000</v>
      </c>
      <c r="H6" s="137" t="str">
        <f>_xll.ohRangeRetrieveError(G6)</f>
        <v/>
      </c>
      <c r="I6" s="136"/>
      <c r="J6" s="133"/>
      <c r="K6" s="95"/>
      <c r="L6" s="243" t="s">
        <v>200</v>
      </c>
      <c r="M6" s="242" t="s">
        <v>115</v>
      </c>
      <c r="N6" s="242" t="s">
        <v>114</v>
      </c>
      <c r="O6" s="240" t="str">
        <f t="shared" si="1"/>
        <v>EURECBOISM3</v>
      </c>
      <c r="P6" s="240" t="str">
        <v>EURECBOISM3=ICAP</v>
      </c>
      <c r="Q6" s="207">
        <v>-0.16599999999999998</v>
      </c>
      <c r="R6" s="207">
        <v>-0.11599999999999999</v>
      </c>
      <c r="S6" s="207">
        <v>0</v>
      </c>
      <c r="T6" s="459" t="s">
        <v>262</v>
      </c>
      <c r="U6" s="210">
        <f t="shared" si="2"/>
        <v>-0.14099999999999999</v>
      </c>
      <c r="V6" s="201"/>
      <c r="W6" s="209">
        <v>-0.14099999999999999</v>
      </c>
      <c r="X6" s="201"/>
      <c r="Y6" s="260">
        <v>-0.14099999999999999</v>
      </c>
      <c r="Z6" s="206">
        <f>_xll.qlSimpleQuoteSetValue(G6,$Y6/100,Trigger)</f>
        <v>-2.099999999999999E-4</v>
      </c>
      <c r="AA6" s="178"/>
    </row>
    <row r="7" spans="1:27" ht="13.35" customHeight="1">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EURECBOISJAN16_Quote#0000</v>
      </c>
      <c r="H7" s="137" t="str">
        <f>_xll.ohRangeRetrieveError(G7)</f>
        <v/>
      </c>
      <c r="I7" s="136"/>
      <c r="J7" s="133"/>
      <c r="K7" s="95"/>
      <c r="L7" s="243" t="s">
        <v>199</v>
      </c>
      <c r="M7" s="242" t="s">
        <v>115</v>
      </c>
      <c r="N7" s="242" t="s">
        <v>114</v>
      </c>
      <c r="O7" s="240" t="str">
        <f t="shared" si="1"/>
        <v>EURECBOISM4</v>
      </c>
      <c r="P7" s="240" t="str">
        <v>EURECBOISM4=ICAP</v>
      </c>
      <c r="Q7" s="207">
        <v>-0.17199999999999999</v>
      </c>
      <c r="R7" s="207">
        <v>-0.122</v>
      </c>
      <c r="S7" s="207">
        <v>0</v>
      </c>
      <c r="T7" s="459" t="s">
        <v>263</v>
      </c>
      <c r="U7" s="210">
        <f t="shared" si="2"/>
        <v>-0.14699999999999999</v>
      </c>
      <c r="V7" s="201"/>
      <c r="W7" s="209">
        <v>-0.14699999999999999</v>
      </c>
      <c r="X7" s="201"/>
      <c r="Y7" s="260">
        <v>-0.14699999999999999</v>
      </c>
      <c r="Z7" s="206">
        <f>_xll.qlSimpleQuoteSetValue(G7,$Y7/100,Trigger)</f>
        <v>-2.8000000000000008E-4</v>
      </c>
      <c r="AA7" s="178"/>
    </row>
    <row r="8" spans="1:27" ht="13.35" customHeight="1">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EURECBOISMAR16_Quote#0000</v>
      </c>
      <c r="H8" s="137" t="str">
        <f>_xll.ohRangeRetrieveError(G8)</f>
        <v/>
      </c>
      <c r="I8" s="136"/>
      <c r="J8" s="133"/>
      <c r="K8" s="95"/>
      <c r="L8" s="243" t="s">
        <v>198</v>
      </c>
      <c r="M8" s="242" t="s">
        <v>115</v>
      </c>
      <c r="N8" s="242" t="s">
        <v>114</v>
      </c>
      <c r="O8" s="240" t="str">
        <f t="shared" si="1"/>
        <v>EURECBOISM5</v>
      </c>
      <c r="P8" s="240" t="str">
        <v>EURECBOISM5=ICAP</v>
      </c>
      <c r="Q8" s="207">
        <v>-0.17299999999999999</v>
      </c>
      <c r="R8" s="207">
        <v>-0.123</v>
      </c>
      <c r="S8" s="207">
        <v>0</v>
      </c>
      <c r="T8" s="459" t="s">
        <v>265</v>
      </c>
      <c r="U8" s="210">
        <f t="shared" si="2"/>
        <v>-0.14799999999999999</v>
      </c>
      <c r="V8" s="201"/>
      <c r="W8" s="209">
        <v>-0.14799999999999999</v>
      </c>
      <c r="X8" s="201"/>
      <c r="Y8" s="260">
        <v>-0.14799999999999999</v>
      </c>
      <c r="Z8" s="206">
        <f>_xll.qlSimpleQuoteSetValue(G8,$Y8/100,Trigger)</f>
        <v>-3.0000000000000014E-4</v>
      </c>
      <c r="AA8" s="178"/>
    </row>
    <row r="9" spans="1:27" ht="13.35" customHeight="1">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EURECBOISAPR16_Quote#0000</v>
      </c>
      <c r="H9" s="137" t="str">
        <f>_xll.ohRangeRetrieveError(G9)</f>
        <v/>
      </c>
      <c r="I9" s="136"/>
      <c r="J9" s="133"/>
      <c r="K9" s="95"/>
      <c r="L9" s="243" t="s">
        <v>197</v>
      </c>
      <c r="M9" s="242" t="s">
        <v>115</v>
      </c>
      <c r="N9" s="242" t="s">
        <v>114</v>
      </c>
      <c r="O9" s="240" t="str">
        <f t="shared" si="1"/>
        <v>EURECBOISM6</v>
      </c>
      <c r="P9" s="240" t="str">
        <v>EURECBOISM6=ICAP</v>
      </c>
      <c r="Q9" s="207">
        <v>-0.17499999999999999</v>
      </c>
      <c r="R9" s="207">
        <v>-0.125</v>
      </c>
      <c r="S9" s="207">
        <v>0</v>
      </c>
      <c r="T9" s="459" t="s">
        <v>266</v>
      </c>
      <c r="U9" s="210">
        <f t="shared" si="2"/>
        <v>-0.15</v>
      </c>
      <c r="V9" s="201"/>
      <c r="W9" s="399">
        <v>-0.15</v>
      </c>
      <c r="X9" s="201"/>
      <c r="Y9" s="260">
        <v>-0.15</v>
      </c>
      <c r="Z9" s="206">
        <f>_xll.qlSimpleQuoteSetValue(G9,$Y9/100,Trigger)</f>
        <v>-3.1000000000000016E-4</v>
      </c>
      <c r="AA9" s="178"/>
    </row>
    <row r="10" spans="1:27" ht="13.35" customHeight="1">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EURECBOISJUN16_Quote#0000</v>
      </c>
      <c r="H10" s="137" t="str">
        <f>_xll.ohRangeRetrieveError(G10)</f>
        <v/>
      </c>
      <c r="I10" s="136"/>
      <c r="J10" s="133"/>
      <c r="K10" s="95"/>
      <c r="L10" s="243" t="s">
        <v>249</v>
      </c>
      <c r="M10" s="242" t="s">
        <v>115</v>
      </c>
      <c r="N10" s="242" t="s">
        <v>114</v>
      </c>
      <c r="O10" s="240" t="str">
        <f t="shared" si="1"/>
        <v>EURECBOISM7</v>
      </c>
      <c r="P10" s="240" t="str">
        <v>EURECBOISM7=ICAP</v>
      </c>
      <c r="Q10" s="207">
        <v>-0.17899999999999999</v>
      </c>
      <c r="R10" s="207">
        <v>-0.129</v>
      </c>
      <c r="S10" s="207">
        <v>0</v>
      </c>
      <c r="T10" s="459" t="s">
        <v>275</v>
      </c>
      <c r="U10" s="210">
        <f t="shared" si="2"/>
        <v>-0.154</v>
      </c>
      <c r="V10" s="201"/>
      <c r="W10" s="399">
        <v>-0.154</v>
      </c>
      <c r="X10" s="201"/>
      <c r="Y10" s="260">
        <v>-0.154</v>
      </c>
      <c r="Z10" s="206">
        <f>_xll.qlSimpleQuoteSetValue(G10,$Y10/100,Trigger)</f>
        <v>-4.8999999999999977E-4</v>
      </c>
      <c r="AA10" s="178"/>
    </row>
    <row r="11" spans="1:27" ht="13.35" customHeight="1">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e">
        <f ca="1">_xll.ohRangeRetrieveError(G11)</f>
        <v>#NAME?</v>
      </c>
      <c r="I11" s="136"/>
      <c r="J11" s="133"/>
      <c r="K11" s="95"/>
      <c r="L11" s="243" t="s">
        <v>250</v>
      </c>
      <c r="M11" s="242" t="s">
        <v>115</v>
      </c>
      <c r="N11" s="242" t="s">
        <v>114</v>
      </c>
      <c r="O11" s="240" t="str">
        <f t="shared" si="1"/>
        <v>EURECBOISM8</v>
      </c>
      <c r="P11" s="240" t="str">
        <v>EURECBOISM8=ICAP</v>
      </c>
      <c r="Q11" s="207">
        <v>-0.17499999999999999</v>
      </c>
      <c r="R11" s="207">
        <v>-0.125</v>
      </c>
      <c r="S11" s="207">
        <v>0</v>
      </c>
      <c r="T11" s="459" t="s">
        <v>278</v>
      </c>
      <c r="U11" s="210">
        <f t="shared" si="2"/>
        <v>-0.15</v>
      </c>
      <c r="V11" s="201"/>
      <c r="W11" s="399">
        <v>-0.15</v>
      </c>
      <c r="X11" s="201"/>
      <c r="Y11" s="260">
        <v>-0.15</v>
      </c>
      <c r="Z11" s="206" t="e">
        <f>_xll.qlSimpleQuoteSetValue(G11,$Y11/100,Trigger)</f>
        <v>#VALUE!</v>
      </c>
      <c r="AA11" s="178"/>
    </row>
    <row r="12" spans="1:27" ht="13.35" customHeight="1">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e">
        <f ca="1">_xll.ohRangeRetrieveError(G12)</f>
        <v>#NAME?</v>
      </c>
      <c r="I12" s="136"/>
      <c r="J12" s="133"/>
      <c r="K12" s="95"/>
      <c r="L12" s="243" t="s">
        <v>252</v>
      </c>
      <c r="M12" s="242" t="s">
        <v>115</v>
      </c>
      <c r="N12" s="242" t="s">
        <v>114</v>
      </c>
      <c r="O12" s="240" t="str">
        <f t="shared" si="1"/>
        <v>EURECBOISM9</v>
      </c>
      <c r="P12" s="240" t="str">
        <v>EURECBOISM9=ICAP</v>
      </c>
      <c r="Q12" s="207">
        <v>-0.16499999999999998</v>
      </c>
      <c r="R12" s="207">
        <v>-0.11499999999999999</v>
      </c>
      <c r="S12" s="207">
        <v>0</v>
      </c>
      <c r="T12" s="459" t="s">
        <v>279</v>
      </c>
      <c r="U12" s="210">
        <f t="shared" si="2"/>
        <v>-0.13999999999999999</v>
      </c>
      <c r="V12" s="201"/>
      <c r="W12" s="399">
        <v>-0.13999999999999999</v>
      </c>
      <c r="X12" s="201"/>
      <c r="Y12" s="260">
        <v>-0.13999999999999999</v>
      </c>
      <c r="Z12" s="206" t="e">
        <f>_xll.qlSimpleQuoteSetValue(G12,$Y12/100,Trigger)</f>
        <v>#VALUE!</v>
      </c>
      <c r="AA12" s="178"/>
    </row>
    <row r="13" spans="1:27" ht="13.35" customHeight="1">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e">
        <f ca="1">_xll.ohRangeRetrieveError(G13)</f>
        <v>#NAME?</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e">
        <f ca="1">_xll.ohRangeRetrieveError(G14)</f>
        <v>#NAME?</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e">
        <f ca="1">_xll.ohRangeRetrieveError(G15)</f>
        <v>#NAME?</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c r="J17" s="133"/>
    </row>
    <row r="18" spans="10:27" ht="13.35" customHeight="1"/>
    <row r="19" spans="10:27" ht="13.35" customHeight="1"/>
    <row r="20" spans="10:27" ht="13.35" customHeight="1"/>
    <row r="21" spans="10:27" ht="13.35" customHeight="1"/>
    <row r="22" spans="10:27" ht="13.35" customHeight="1"/>
    <row r="23" spans="10:27" ht="13.35" customHeight="1"/>
    <row r="24" spans="10:27" ht="13.35" customHeight="1"/>
    <row r="25" spans="10:27" ht="13.35" customHeight="1"/>
    <row r="26" spans="10:27" ht="13.35" customHeight="1"/>
    <row r="27" spans="10:27" ht="13.35" customHeight="1"/>
    <row r="28" spans="10:27" ht="13.35" customHeight="1">
      <c r="K28" s="133"/>
      <c r="L28" s="133"/>
      <c r="M28" s="133"/>
      <c r="N28" s="133"/>
      <c r="O28" s="133"/>
      <c r="P28" s="133"/>
      <c r="Q28" s="133"/>
      <c r="R28" s="133"/>
      <c r="S28" s="133"/>
      <c r="T28" s="133"/>
      <c r="U28" s="133"/>
      <c r="V28" s="133"/>
      <c r="W28" s="133"/>
      <c r="X28" s="133"/>
      <c r="Y28" s="133"/>
      <c r="Z28" s="133"/>
      <c r="AA28" s="133"/>
    </row>
    <row r="29" spans="10:27" ht="13.35" customHeight="1">
      <c r="K29" s="133"/>
      <c r="L29" s="133"/>
      <c r="M29" s="133"/>
      <c r="N29" s="133"/>
      <c r="O29" s="133"/>
      <c r="P29" s="133"/>
      <c r="Q29" s="133"/>
      <c r="R29" s="133"/>
      <c r="S29" s="133"/>
      <c r="T29" s="133"/>
      <c r="U29" s="133"/>
      <c r="V29" s="133"/>
      <c r="W29" s="133"/>
      <c r="X29" s="133"/>
      <c r="Y29" s="133"/>
      <c r="Z29" s="133"/>
      <c r="AA29" s="133"/>
    </row>
    <row r="30" spans="10:27" ht="13.35" customHeight="1">
      <c r="K30" s="133"/>
      <c r="L30" s="133"/>
      <c r="M30" s="133"/>
      <c r="N30" s="133"/>
      <c r="O30" s="133"/>
      <c r="P30" s="133"/>
      <c r="Q30" s="133"/>
      <c r="R30" s="133"/>
      <c r="S30" s="133"/>
      <c r="T30" s="133"/>
      <c r="U30" s="133"/>
      <c r="V30" s="133"/>
      <c r="W30" s="133"/>
      <c r="X30" s="133"/>
      <c r="Y30" s="133"/>
      <c r="Z30" s="133"/>
      <c r="AA30" s="133"/>
    </row>
    <row r="31" spans="10:27" ht="13.35" customHeight="1">
      <c r="K31" s="133"/>
      <c r="L31" s="133"/>
      <c r="M31" s="133"/>
      <c r="N31" s="133"/>
      <c r="O31" s="133"/>
      <c r="P31" s="133"/>
      <c r="Q31" s="133"/>
      <c r="R31" s="133"/>
      <c r="S31" s="133"/>
      <c r="T31" s="133"/>
      <c r="U31" s="133"/>
      <c r="V31" s="133"/>
      <c r="W31" s="133"/>
      <c r="X31" s="133"/>
      <c r="Y31" s="133"/>
      <c r="Z31" s="133"/>
      <c r="AA31" s="133"/>
    </row>
    <row r="32" spans="10:27" ht="13.35" customHeight="1">
      <c r="K32" s="133"/>
      <c r="L32" s="133"/>
      <c r="M32" s="133"/>
      <c r="N32" s="133"/>
      <c r="O32" s="133"/>
      <c r="P32" s="133"/>
      <c r="Q32" s="133"/>
      <c r="R32" s="133"/>
      <c r="S32" s="133"/>
      <c r="T32" s="133"/>
      <c r="U32" s="133"/>
      <c r="V32" s="133"/>
      <c r="W32" s="133"/>
      <c r="X32" s="133"/>
      <c r="Y32" s="133"/>
      <c r="Z32" s="133"/>
      <c r="AA32" s="133"/>
    </row>
    <row r="33" spans="11:27" ht="13.35" customHeight="1">
      <c r="K33" s="133"/>
      <c r="L33" s="133"/>
      <c r="M33" s="133"/>
      <c r="N33" s="133"/>
      <c r="O33" s="133"/>
      <c r="P33" s="133"/>
      <c r="Q33" s="133"/>
      <c r="R33" s="133"/>
      <c r="S33" s="133"/>
      <c r="T33" s="133"/>
      <c r="U33" s="133"/>
      <c r="V33" s="133"/>
      <c r="W33" s="133"/>
      <c r="X33" s="133"/>
      <c r="Y33" s="133"/>
      <c r="Z33" s="133"/>
      <c r="AA33" s="133"/>
    </row>
    <row r="34" spans="11:27" ht="13.35" customHeight="1">
      <c r="K34" s="133"/>
      <c r="L34" s="133"/>
      <c r="M34" s="133"/>
      <c r="N34" s="133"/>
      <c r="O34" s="133"/>
      <c r="P34" s="133"/>
      <c r="Q34" s="133"/>
      <c r="R34" s="133"/>
      <c r="S34" s="133"/>
      <c r="T34" s="133"/>
      <c r="U34" s="133"/>
      <c r="V34" s="133"/>
      <c r="W34" s="133"/>
      <c r="X34" s="133"/>
      <c r="Y34" s="133"/>
      <c r="Z34" s="133"/>
      <c r="AA34" s="133"/>
    </row>
    <row r="35" spans="11:27" ht="13.35" customHeight="1">
      <c r="K35" s="133"/>
      <c r="L35" s="133"/>
      <c r="M35" s="133"/>
      <c r="N35" s="133"/>
      <c r="O35" s="133"/>
      <c r="P35" s="133"/>
      <c r="Q35" s="133"/>
      <c r="R35" s="133"/>
      <c r="S35" s="133"/>
      <c r="T35" s="133"/>
      <c r="U35" s="133"/>
      <c r="V35" s="133"/>
      <c r="W35" s="133"/>
      <c r="X35" s="133"/>
      <c r="Y35" s="133"/>
      <c r="Z35" s="133"/>
      <c r="AA35" s="133"/>
    </row>
    <row r="36" spans="11:27" ht="13.35" customHeight="1">
      <c r="K36" s="133"/>
      <c r="L36" s="133"/>
      <c r="M36" s="133"/>
      <c r="N36" s="133"/>
      <c r="O36" s="133"/>
      <c r="P36" s="133"/>
      <c r="Q36" s="133"/>
      <c r="R36" s="133"/>
      <c r="S36" s="133"/>
      <c r="T36" s="133"/>
      <c r="U36" s="133"/>
      <c r="V36" s="133"/>
      <c r="W36" s="133"/>
      <c r="X36" s="133"/>
      <c r="Y36" s="133"/>
      <c r="Z36" s="133"/>
      <c r="AA36" s="133"/>
    </row>
    <row r="37" spans="11:27" ht="13.35" customHeight="1">
      <c r="K37" s="133"/>
      <c r="L37" s="133"/>
      <c r="M37" s="133"/>
      <c r="N37" s="133"/>
      <c r="O37" s="133"/>
      <c r="P37" s="133"/>
      <c r="Q37" s="133"/>
      <c r="R37" s="133"/>
      <c r="S37" s="133"/>
      <c r="T37" s="133"/>
      <c r="U37" s="133"/>
      <c r="V37" s="133"/>
      <c r="W37" s="133"/>
      <c r="X37" s="133"/>
      <c r="Y37" s="133"/>
      <c r="Z37" s="133"/>
      <c r="AA37" s="133"/>
    </row>
    <row r="38" spans="11:27" ht="13.35" customHeight="1">
      <c r="K38" s="133"/>
      <c r="L38" s="133"/>
      <c r="M38" s="133"/>
      <c r="N38" s="133"/>
      <c r="O38" s="133"/>
      <c r="P38" s="133"/>
      <c r="Q38" s="133"/>
      <c r="R38" s="133"/>
      <c r="S38" s="133"/>
      <c r="T38" s="133"/>
      <c r="U38" s="133"/>
      <c r="V38" s="133"/>
      <c r="W38" s="133"/>
      <c r="X38" s="133"/>
      <c r="Y38" s="133"/>
      <c r="Z38" s="133"/>
      <c r="AA38" s="133"/>
    </row>
    <row r="39" spans="11:27" ht="13.35" customHeight="1">
      <c r="K39" s="133"/>
      <c r="L39" s="133"/>
      <c r="M39" s="133"/>
      <c r="N39" s="133"/>
      <c r="O39" s="133"/>
      <c r="P39" s="133"/>
      <c r="Q39" s="133"/>
      <c r="R39" s="133"/>
      <c r="S39" s="133"/>
      <c r="T39" s="133"/>
      <c r="U39" s="133"/>
      <c r="V39" s="133"/>
      <c r="W39" s="133"/>
      <c r="X39" s="133"/>
      <c r="Y39" s="133"/>
      <c r="Z39" s="133"/>
      <c r="AA39" s="133"/>
    </row>
    <row r="40" spans="11:27" ht="13.35" customHeight="1"/>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H1" workbookViewId="0">
      <selection activeCell="V3" sqref="V3"/>
    </sheetView>
  </sheetViews>
  <sheetFormatPr defaultRowHeight="1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c r="A3" s="235"/>
      <c r="B3" s="461"/>
      <c r="C3" s="461"/>
      <c r="D3" s="461" t="s">
        <v>163</v>
      </c>
      <c r="E3" s="461" t="s">
        <v>272</v>
      </c>
      <c r="F3" s="461" t="s">
        <v>271</v>
      </c>
      <c r="G3" s="461" t="s">
        <v>273</v>
      </c>
      <c r="H3" s="461" t="s">
        <v>274</v>
      </c>
      <c r="I3" s="461"/>
      <c r="J3" s="43"/>
      <c r="L3" s="95"/>
      <c r="M3" s="305"/>
      <c r="N3" s="163"/>
      <c r="O3" s="155"/>
      <c r="P3" s="155"/>
      <c r="Q3" s="231" t="str">
        <f>_xll.RData(Q4:Q8,R3:U3,,ReutersRtMode,,R4)</f>
        <v>Not Signed In</v>
      </c>
      <c r="R3" s="249" t="s">
        <v>174</v>
      </c>
      <c r="S3" s="249" t="s">
        <v>143</v>
      </c>
      <c r="T3" s="249" t="s">
        <v>248</v>
      </c>
      <c r="U3" s="249" t="s">
        <v>203</v>
      </c>
      <c r="V3" s="227" t="s">
        <v>172</v>
      </c>
      <c r="W3" s="201"/>
      <c r="X3" s="229" t="s">
        <v>170</v>
      </c>
      <c r="Y3" s="201"/>
      <c r="Z3" s="392" t="s">
        <v>168</v>
      </c>
      <c r="AA3" s="194" t="s">
        <v>167</v>
      </c>
      <c r="AB3" s="178"/>
    </row>
    <row r="4" spans="1:28" ht="13.35" customHeight="1">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EURF1SP_Quote#0000</v>
      </c>
      <c r="H4" s="138" t="str">
        <f>_xll.qlCompositeQuote(Currency&amp;$B4&amp;$C4&amp;$D4&amp;QuoteSuffix,F4,G4,"+",Permanent,ISERROR(Futures3M!$F$7:$F$48),ObjectOverwrite)</f>
        <v>EUROISU5_Quote#0000</v>
      </c>
      <c r="I4" s="137" t="str">
        <f>_xll.ohRangeRetrieveError(H4)</f>
        <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7.4</v>
      </c>
      <c r="S4" s="469">
        <v>12.4</v>
      </c>
      <c r="T4" s="469">
        <v>0</v>
      </c>
      <c r="U4" s="459" t="s">
        <v>251</v>
      </c>
      <c r="V4" s="467">
        <f t="shared" ref="V4:V8" si="2">IF(ISERROR(AVERAGE(R4,S4)),#NUM!,AVERAGE(R4,S4))</f>
        <v>9.9</v>
      </c>
      <c r="W4" s="201"/>
      <c r="X4" s="470">
        <v>9.9</v>
      </c>
      <c r="Y4" s="201"/>
      <c r="Z4" s="472">
        <f t="array" ref="Z4:Z8">QuoteLive</f>
        <v>9.9</v>
      </c>
      <c r="AA4" s="466">
        <f>_xll.qlSimpleQuoteSetValue(G4,Z4/100,Trigger)</f>
        <v>-1.0999999999999996E-2</v>
      </c>
      <c r="AB4" s="178"/>
    </row>
    <row r="5" spans="1:28" ht="13.35" customHeight="1">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EURF2SP_Quote#0000</v>
      </c>
      <c r="H5" s="138" t="str">
        <f>_xll.qlCompositeQuote(Currency&amp;$B5&amp;$C5&amp;$D5&amp;QuoteSuffix,F5,G5,"+",Permanent,ISERROR(Futures3M!$F$7:$F$48),ObjectOverwrite)</f>
        <v>EUROISZ5_Quote#0000</v>
      </c>
      <c r="I5" s="137" t="str">
        <f>_xll.ohRangeRetrieveError(H5)</f>
        <v/>
      </c>
      <c r="J5" s="136"/>
      <c r="K5" s="133"/>
      <c r="L5" s="95"/>
      <c r="M5" s="243" t="s">
        <v>268</v>
      </c>
      <c r="N5" s="242" t="s">
        <v>267</v>
      </c>
      <c r="O5" s="242">
        <v>2</v>
      </c>
      <c r="P5" s="240" t="str">
        <f t="shared" si="1"/>
        <v>EURF2SP</v>
      </c>
      <c r="Q5" s="240" t="str">
        <v>EURF2SP=ICAP</v>
      </c>
      <c r="R5" s="469">
        <v>8.5</v>
      </c>
      <c r="S5" s="469">
        <v>13.5</v>
      </c>
      <c r="T5" s="469">
        <v>0</v>
      </c>
      <c r="U5" s="459" t="s">
        <v>262</v>
      </c>
      <c r="V5" s="467">
        <f t="shared" si="2"/>
        <v>11</v>
      </c>
      <c r="W5" s="201"/>
      <c r="X5" s="471">
        <v>11</v>
      </c>
      <c r="Y5" s="201"/>
      <c r="Z5" s="473">
        <v>11</v>
      </c>
      <c r="AA5" s="467">
        <f>_xll.qlSimpleQuoteSetValue(G5,Z5/100,Trigger)</f>
        <v>-1.0999999999999996E-2</v>
      </c>
      <c r="AB5" s="178"/>
    </row>
    <row r="6" spans="1:28" ht="13.35" customHeight="1">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EURF3SP_Quote#0000</v>
      </c>
      <c r="H6" s="138" t="e">
        <f>_xll.qlCompositeQuote(Currency&amp;$B6&amp;$C6&amp;$D6&amp;QuoteSuffix,F6,G6,"+",Permanent,ISERROR(Futures3M!$F$7:$F$48),ObjectOverwrite)</f>
        <v>#NUM!</v>
      </c>
      <c r="I6" s="137" t="e">
        <f ca="1">_xll.ohRangeRetrieveError(H6)</f>
        <v>#NAME?</v>
      </c>
      <c r="J6" s="136"/>
      <c r="K6" s="133"/>
      <c r="L6" s="95"/>
      <c r="M6" s="243" t="s">
        <v>268</v>
      </c>
      <c r="N6" s="242" t="s">
        <v>267</v>
      </c>
      <c r="O6" s="242">
        <v>3</v>
      </c>
      <c r="P6" s="240" t="str">
        <f t="shared" si="1"/>
        <v>EURF3SP</v>
      </c>
      <c r="Q6" s="240" t="str">
        <v>EURF3SP=ICAP</v>
      </c>
      <c r="R6" s="469">
        <v>9.4</v>
      </c>
      <c r="S6" s="469">
        <v>14.4</v>
      </c>
      <c r="T6" s="469">
        <v>0</v>
      </c>
      <c r="U6" s="459" t="s">
        <v>265</v>
      </c>
      <c r="V6" s="467">
        <f t="shared" si="2"/>
        <v>11.9</v>
      </c>
      <c r="W6" s="201"/>
      <c r="X6" s="471">
        <v>11.9</v>
      </c>
      <c r="Y6" s="201"/>
      <c r="Z6" s="473">
        <v>11.9</v>
      </c>
      <c r="AA6" s="467">
        <f>_xll.qlSimpleQuoteSetValue(G6,Z6/100,Trigger)</f>
        <v>-4.0000000000000036E-3</v>
      </c>
      <c r="AB6" s="178"/>
    </row>
    <row r="7" spans="1:28" ht="13.35" customHeight="1">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EUROISM6_Quote#0001</v>
      </c>
      <c r="I7" s="137" t="str">
        <f>_xll.ohRangeRetrieveError(H7)</f>
        <v/>
      </c>
      <c r="J7" s="136"/>
      <c r="K7" s="133"/>
      <c r="L7" s="95"/>
      <c r="M7" s="243" t="s">
        <v>268</v>
      </c>
      <c r="N7" s="242" t="s">
        <v>267</v>
      </c>
      <c r="O7" s="242">
        <v>4</v>
      </c>
      <c r="P7" s="240" t="str">
        <f t="shared" si="1"/>
        <v>EURF4SP</v>
      </c>
      <c r="Q7" s="240" t="str">
        <v>EURF4SP=ICAP</v>
      </c>
      <c r="R7" s="469">
        <v>10.4</v>
      </c>
      <c r="S7" s="469">
        <v>15.4</v>
      </c>
      <c r="T7" s="469">
        <v>0</v>
      </c>
      <c r="U7" s="459" t="s">
        <v>275</v>
      </c>
      <c r="V7" s="467">
        <f t="shared" si="2"/>
        <v>12.9</v>
      </c>
      <c r="W7" s="201"/>
      <c r="X7" s="471">
        <v>12.9</v>
      </c>
      <c r="Y7" s="201"/>
      <c r="Z7" s="473">
        <v>12.9</v>
      </c>
      <c r="AA7" s="467">
        <f>_xll.qlSimpleQuoteSetValue(G7,Z7/100,Trigger)</f>
        <v>3.0000000000000027E-3</v>
      </c>
      <c r="AB7" s="178"/>
    </row>
    <row r="8" spans="1:28" ht="13.35" customHeight="1">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e">
        <f ca="1">_xll.ohRangeRetrieveError(H8)</f>
        <v>#NAME?</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c r="K10" s="133"/>
    </row>
    <row r="11" spans="1:28" ht="13.35" customHeight="1">
      <c r="G11" s="476"/>
    </row>
    <row r="12" spans="1:28" ht="13.35" customHeight="1">
      <c r="G12" s="476"/>
    </row>
    <row r="13" spans="1:28" ht="13.35" customHeight="1">
      <c r="G13" s="476"/>
    </row>
    <row r="14" spans="1:28" ht="13.35" customHeight="1">
      <c r="G14" s="476"/>
    </row>
    <row r="15" spans="1:28" ht="13.35" customHeight="1"/>
    <row r="16" spans="1:28" ht="13.35" customHeight="1"/>
    <row r="17" spans="12:28" ht="13.35" customHeight="1"/>
    <row r="18" spans="12:28" ht="13.35" customHeight="1"/>
    <row r="19" spans="12:28" ht="13.35" customHeight="1"/>
    <row r="20" spans="12:28" ht="13.35" customHeight="1"/>
    <row r="21" spans="12:28" ht="13.35" customHeight="1">
      <c r="L21" s="133"/>
      <c r="M21" s="133"/>
      <c r="N21" s="133"/>
      <c r="O21" s="133"/>
      <c r="P21" s="133"/>
      <c r="Q21" s="133"/>
      <c r="R21" s="133"/>
      <c r="S21" s="133"/>
      <c r="T21" s="133"/>
      <c r="U21" s="133"/>
      <c r="V21" s="133"/>
      <c r="W21" s="133"/>
      <c r="X21" s="133"/>
      <c r="Y21" s="133"/>
      <c r="Z21" s="133"/>
      <c r="AA21" s="133"/>
      <c r="AB21" s="133"/>
    </row>
    <row r="22" spans="12:28" ht="13.35" customHeight="1">
      <c r="L22" s="133"/>
      <c r="M22" s="133"/>
      <c r="N22" s="133"/>
      <c r="O22" s="133"/>
      <c r="P22" s="133"/>
      <c r="Q22" s="133"/>
      <c r="R22" s="133"/>
      <c r="S22" s="133"/>
      <c r="T22" s="133"/>
      <c r="U22" s="133"/>
      <c r="V22" s="133"/>
      <c r="W22" s="133"/>
      <c r="X22" s="133"/>
      <c r="Y22" s="133"/>
      <c r="Z22" s="133"/>
      <c r="AA22" s="133"/>
      <c r="AB22" s="133"/>
    </row>
    <row r="23" spans="12:28" ht="13.35" customHeight="1">
      <c r="L23" s="133"/>
      <c r="M23" s="133"/>
      <c r="N23" s="133"/>
      <c r="O23" s="133"/>
      <c r="P23" s="133"/>
      <c r="Q23" s="133"/>
      <c r="R23" s="133"/>
      <c r="S23" s="133"/>
      <c r="T23" s="133"/>
      <c r="U23" s="133"/>
      <c r="V23" s="133"/>
      <c r="W23" s="133"/>
      <c r="X23" s="133"/>
      <c r="Y23" s="133"/>
      <c r="Z23" s="133"/>
      <c r="AA23" s="133"/>
      <c r="AB23" s="133"/>
    </row>
    <row r="24" spans="12:28" ht="13.35" customHeight="1">
      <c r="L24" s="133"/>
      <c r="M24" s="133"/>
      <c r="N24" s="133"/>
      <c r="O24" s="133"/>
      <c r="P24" s="133"/>
      <c r="Q24" s="133"/>
      <c r="R24" s="133"/>
      <c r="S24" s="133"/>
      <c r="T24" s="133"/>
      <c r="U24" s="133"/>
      <c r="V24" s="133"/>
      <c r="W24" s="133"/>
      <c r="X24" s="133"/>
      <c r="Y24" s="133"/>
      <c r="Z24" s="133"/>
      <c r="AA24" s="133"/>
      <c r="AB24" s="133"/>
    </row>
    <row r="25" spans="12:28" ht="13.35" customHeight="1">
      <c r="L25" s="133"/>
      <c r="M25" s="133"/>
      <c r="N25" s="133"/>
      <c r="O25" s="133"/>
      <c r="P25" s="133"/>
      <c r="Q25" s="133"/>
      <c r="R25" s="133"/>
      <c r="S25" s="133"/>
      <c r="T25" s="133"/>
      <c r="U25" s="133"/>
      <c r="V25" s="133"/>
      <c r="W25" s="133"/>
      <c r="X25" s="133"/>
      <c r="Y25" s="133"/>
      <c r="Z25" s="133"/>
      <c r="AA25" s="133"/>
      <c r="AB25" s="133"/>
    </row>
    <row r="26" spans="12:28" ht="13.35" customHeight="1">
      <c r="L26" s="133"/>
      <c r="M26" s="133"/>
      <c r="N26" s="133"/>
      <c r="O26" s="133"/>
      <c r="P26" s="133"/>
      <c r="Q26" s="133"/>
      <c r="R26" s="133"/>
      <c r="S26" s="133"/>
      <c r="T26" s="133"/>
      <c r="U26" s="133"/>
      <c r="V26" s="133"/>
      <c r="W26" s="133"/>
      <c r="X26" s="133"/>
      <c r="Y26" s="133"/>
      <c r="Z26" s="133"/>
      <c r="AA26" s="133"/>
      <c r="AB26" s="133"/>
    </row>
    <row r="27" spans="12:28" ht="13.35" customHeight="1">
      <c r="L27" s="133"/>
      <c r="M27" s="133"/>
      <c r="N27" s="133"/>
      <c r="O27" s="133"/>
      <c r="P27" s="133"/>
      <c r="Q27" s="133"/>
      <c r="R27" s="133"/>
      <c r="S27" s="133"/>
      <c r="T27" s="133"/>
      <c r="U27" s="133"/>
      <c r="V27" s="133"/>
      <c r="W27" s="133"/>
      <c r="X27" s="133"/>
      <c r="Y27" s="133"/>
      <c r="Z27" s="133"/>
      <c r="AA27" s="133"/>
      <c r="AB27" s="133"/>
    </row>
    <row r="28" spans="12:28" ht="13.35" customHeight="1">
      <c r="L28" s="133"/>
      <c r="M28" s="133"/>
      <c r="N28" s="133"/>
      <c r="O28" s="133"/>
      <c r="P28" s="133"/>
      <c r="Q28" s="133"/>
      <c r="R28" s="133"/>
      <c r="S28" s="133"/>
      <c r="T28" s="133"/>
      <c r="U28" s="133"/>
      <c r="V28" s="133"/>
      <c r="W28" s="133"/>
      <c r="X28" s="133"/>
      <c r="Y28" s="133"/>
      <c r="Z28" s="133"/>
      <c r="AA28" s="133"/>
      <c r="AB28" s="133"/>
    </row>
    <row r="29" spans="12:28" ht="13.35" customHeight="1">
      <c r="L29" s="133"/>
      <c r="M29" s="133"/>
      <c r="N29" s="133"/>
      <c r="O29" s="133"/>
      <c r="P29" s="133"/>
      <c r="Q29" s="133"/>
      <c r="R29" s="133"/>
      <c r="S29" s="133"/>
      <c r="T29" s="133"/>
      <c r="U29" s="133"/>
      <c r="V29" s="133"/>
      <c r="W29" s="133"/>
      <c r="X29" s="133"/>
      <c r="Y29" s="133"/>
      <c r="Z29" s="133"/>
      <c r="AA29" s="133"/>
      <c r="AB29" s="133"/>
    </row>
    <row r="30" spans="12:28" ht="13.35" customHeight="1">
      <c r="L30" s="133"/>
      <c r="M30" s="133"/>
      <c r="N30" s="133"/>
      <c r="O30" s="133"/>
      <c r="P30" s="133"/>
      <c r="Q30" s="133"/>
      <c r="R30" s="133"/>
      <c r="S30" s="133"/>
      <c r="T30" s="133"/>
      <c r="U30" s="133"/>
      <c r="V30" s="133"/>
      <c r="W30" s="133"/>
      <c r="X30" s="133"/>
      <c r="Y30" s="133"/>
      <c r="Z30" s="133"/>
      <c r="AA30" s="133"/>
      <c r="AB30" s="133"/>
    </row>
    <row r="31" spans="12:28" ht="13.35" customHeight="1">
      <c r="L31" s="133"/>
      <c r="M31" s="133"/>
      <c r="N31" s="133"/>
      <c r="O31" s="133"/>
      <c r="P31" s="133"/>
      <c r="Q31" s="133"/>
      <c r="R31" s="133"/>
      <c r="S31" s="133"/>
      <c r="T31" s="133"/>
      <c r="U31" s="133"/>
      <c r="V31" s="133"/>
      <c r="W31" s="133"/>
      <c r="X31" s="133"/>
      <c r="Y31" s="133"/>
      <c r="Z31" s="133"/>
      <c r="AA31" s="133"/>
      <c r="AB31" s="133"/>
    </row>
    <row r="32" spans="12:28" ht="13.35" customHeight="1">
      <c r="L32" s="133"/>
      <c r="M32" s="133"/>
      <c r="N32" s="133"/>
      <c r="O32" s="133"/>
      <c r="P32" s="133"/>
      <c r="Q32" s="133"/>
      <c r="R32" s="133"/>
      <c r="S32" s="133"/>
      <c r="T32" s="133"/>
      <c r="U32" s="133"/>
      <c r="V32" s="133"/>
      <c r="W32" s="133"/>
      <c r="X32" s="133"/>
      <c r="Y32" s="133"/>
      <c r="Z32" s="133"/>
      <c r="AA32" s="133"/>
      <c r="AB32" s="133"/>
    </row>
    <row r="33" ht="13.35" customHeight="1"/>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V4" sqref="V4"/>
    </sheetView>
  </sheetViews>
  <sheetFormatPr defaultRowHeight="12.75"/>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c r="J1" s="251"/>
      <c r="K1" s="160"/>
      <c r="L1" s="160"/>
      <c r="M1" s="160"/>
      <c r="N1" s="160"/>
      <c r="O1" s="160"/>
      <c r="P1" s="160"/>
      <c r="Q1" s="160"/>
      <c r="R1" s="160"/>
      <c r="S1" s="160"/>
      <c r="T1" s="160"/>
      <c r="U1" s="160"/>
      <c r="V1" s="160"/>
      <c r="W1" s="160"/>
      <c r="X1" s="160"/>
      <c r="Y1" s="160"/>
      <c r="Z1" s="157"/>
    </row>
    <row r="2" spans="1:28" ht="13.5" thickBot="1">
      <c r="J2" s="235"/>
      <c r="K2" s="201"/>
      <c r="L2" s="201"/>
      <c r="M2" s="201"/>
      <c r="N2" s="201"/>
      <c r="O2" s="112" t="s">
        <v>153</v>
      </c>
      <c r="P2" s="201"/>
      <c r="Q2" s="201"/>
      <c r="R2" s="201"/>
      <c r="S2" s="201"/>
      <c r="T2" s="105"/>
      <c r="U2" s="201"/>
      <c r="V2" s="201"/>
      <c r="W2" s="201"/>
      <c r="X2" s="201"/>
      <c r="Y2" s="201"/>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Not Signed In</v>
      </c>
      <c r="P4" s="249" t="s">
        <v>174</v>
      </c>
      <c r="Q4" s="249" t="s">
        <v>143</v>
      </c>
      <c r="R4" s="249" t="s">
        <v>158</v>
      </c>
      <c r="S4" s="249" t="s">
        <v>173</v>
      </c>
      <c r="T4" s="227" t="s">
        <v>172</v>
      </c>
      <c r="U4" s="201"/>
      <c r="V4" s="229" t="s">
        <v>170</v>
      </c>
      <c r="W4" s="201"/>
      <c r="X4" s="331" t="s">
        <v>168</v>
      </c>
      <c r="Y4" s="70" t="s">
        <v>167</v>
      </c>
      <c r="Z4" s="178"/>
      <c r="AB4" s="248" t="s">
        <v>171</v>
      </c>
    </row>
    <row r="5" spans="1:28">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-0.123</v>
      </c>
      <c r="Q5" s="241">
        <v>-7.2999999999999995E-2</v>
      </c>
      <c r="R5" s="241">
        <v>0</v>
      </c>
      <c r="S5" s="241">
        <v>0</v>
      </c>
      <c r="T5" s="304">
        <f>IF(ISERROR(AVERAGE(P5,Q5)),#NUM!,AVERAGE(P5,Q5))</f>
        <v>-9.8000000000000004E-2</v>
      </c>
      <c r="U5" s="201"/>
      <c r="V5" s="209">
        <v>-9.8000000000000004E-2</v>
      </c>
      <c r="W5" s="201"/>
      <c r="X5" s="260">
        <f t="array" ref="X5:X15">QuoteLive</f>
        <v>-9.8000000000000004E-2</v>
      </c>
      <c r="Y5" s="206">
        <f>_xll.qlSimpleQuoteSetValue(F5,X5/100,Trigger)</f>
        <v>-4.2999999999999994E-4</v>
      </c>
      <c r="Z5" s="178"/>
      <c r="AB5" s="238">
        <f t="shared" ref="AB5:AB15" si="2">(Q5-T5)/50</f>
        <v>5.0000000000000012E-4</v>
      </c>
    </row>
    <row r="6" spans="1:28">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-0.127</v>
      </c>
      <c r="Q6" s="241">
        <v>-7.6999999999999999E-2</v>
      </c>
      <c r="R6" s="241">
        <v>0</v>
      </c>
      <c r="S6" s="241">
        <v>0</v>
      </c>
      <c r="T6" s="304">
        <f t="shared" ref="T6:T15" si="3">IF(ISERROR(AVERAGE(P6,Q6)),#NUM!,AVERAGE(P6,Q6))</f>
        <v>-0.10200000000000001</v>
      </c>
      <c r="U6" s="201"/>
      <c r="V6" s="209">
        <v>-0.10200000000000001</v>
      </c>
      <c r="W6" s="201"/>
      <c r="X6" s="260">
        <v>-0.10200000000000001</v>
      </c>
      <c r="Y6" s="206">
        <f>_xll.qlSimpleQuoteSetValue(F6,X6/100,Trigger)</f>
        <v>-4.4000000000000007E-4</v>
      </c>
      <c r="Z6" s="178"/>
      <c r="AB6" s="238">
        <f t="shared" si="2"/>
        <v>5.0000000000000012E-4</v>
      </c>
    </row>
    <row r="7" spans="1:28">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-0.123</v>
      </c>
      <c r="Q7" s="241">
        <v>-7.2999999999999995E-2</v>
      </c>
      <c r="R7" s="241">
        <v>0</v>
      </c>
      <c r="S7" s="241">
        <v>0</v>
      </c>
      <c r="T7" s="304">
        <f t="shared" si="3"/>
        <v>-9.8000000000000004E-2</v>
      </c>
      <c r="U7" s="201"/>
      <c r="V7" s="209">
        <v>-9.8000000000000004E-2</v>
      </c>
      <c r="W7" s="201"/>
      <c r="X7" s="260">
        <v>-9.8000000000000004E-2</v>
      </c>
      <c r="Y7" s="206">
        <f>_xll.qlSimpleQuoteSetValue(F7,X7/100,Trigger)</f>
        <v>-3.9000000000000005E-4</v>
      </c>
      <c r="Z7" s="178"/>
      <c r="AB7" s="238">
        <f t="shared" si="2"/>
        <v>5.0000000000000012E-4</v>
      </c>
    </row>
    <row r="8" spans="1:28">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-0.126</v>
      </c>
      <c r="Q8" s="241">
        <v>-7.5999999999999998E-2</v>
      </c>
      <c r="R8" s="241">
        <v>0</v>
      </c>
      <c r="S8" s="241">
        <v>0</v>
      </c>
      <c r="T8" s="304">
        <f t="shared" si="3"/>
        <v>-0.10100000000000001</v>
      </c>
      <c r="U8" s="201"/>
      <c r="V8" s="209">
        <v>-0.10100000000000001</v>
      </c>
      <c r="W8" s="201"/>
      <c r="X8" s="260">
        <v>-0.10100000000000001</v>
      </c>
      <c r="Y8" s="206">
        <f>_xll.qlSimpleQuoteSetValue(F8,X8/100,Trigger)</f>
        <v>-4.100000000000001E-4</v>
      </c>
      <c r="Z8" s="178"/>
      <c r="AB8" s="238">
        <f t="shared" si="2"/>
        <v>5.0000000000000012E-4</v>
      </c>
    </row>
    <row r="9" spans="1:28">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-0.127</v>
      </c>
      <c r="Q9" s="241">
        <v>-7.6999999999999999E-2</v>
      </c>
      <c r="R9" s="241">
        <v>0</v>
      </c>
      <c r="S9" s="241">
        <v>0</v>
      </c>
      <c r="T9" s="304">
        <f t="shared" si="3"/>
        <v>-0.10200000000000001</v>
      </c>
      <c r="U9" s="201"/>
      <c r="V9" s="209">
        <v>-0.10200000000000001</v>
      </c>
      <c r="W9" s="201"/>
      <c r="X9" s="260">
        <v>-0.10200000000000001</v>
      </c>
      <c r="Y9" s="206">
        <f>_xll.qlSimpleQuoteSetValue(F9,X9/100,Trigger)</f>
        <v>-4.2000000000000013E-4</v>
      </c>
      <c r="Z9" s="178"/>
      <c r="AB9" s="238">
        <f t="shared" si="2"/>
        <v>5.0000000000000012E-4</v>
      </c>
    </row>
    <row r="10" spans="1:28">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-0.127</v>
      </c>
      <c r="Q10" s="241">
        <v>-7.6999999999999999E-2</v>
      </c>
      <c r="R10" s="241">
        <v>0</v>
      </c>
      <c r="S10" s="241">
        <v>0</v>
      </c>
      <c r="T10" s="304">
        <f t="shared" si="3"/>
        <v>-0.10200000000000001</v>
      </c>
      <c r="U10" s="201"/>
      <c r="V10" s="209">
        <v>-0.10200000000000001</v>
      </c>
      <c r="W10" s="201"/>
      <c r="X10" s="260">
        <v>-0.10200000000000001</v>
      </c>
      <c r="Y10" s="206">
        <f>_xll.qlSimpleQuoteSetValue(F10,X10/100,Trigger)</f>
        <v>-3.9000000000000005E-4</v>
      </c>
      <c r="Z10" s="178"/>
      <c r="AB10" s="238">
        <f t="shared" si="2"/>
        <v>5.0000000000000012E-4</v>
      </c>
    </row>
    <row r="11" spans="1:28">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-0.126</v>
      </c>
      <c r="Q11" s="241">
        <v>-7.5999999999999998E-2</v>
      </c>
      <c r="R11" s="241">
        <v>0</v>
      </c>
      <c r="S11" s="241">
        <v>0</v>
      </c>
      <c r="T11" s="304">
        <f t="shared" si="3"/>
        <v>-0.10100000000000001</v>
      </c>
      <c r="U11" s="201"/>
      <c r="V11" s="209">
        <v>-0.10100000000000001</v>
      </c>
      <c r="W11" s="201"/>
      <c r="X11" s="260">
        <v>-0.10100000000000001</v>
      </c>
      <c r="Y11" s="206">
        <f>_xll.qlSimpleQuoteSetValue(F11,X11/100,Trigger)</f>
        <v>-3.9000000000000005E-4</v>
      </c>
      <c r="Z11" s="178"/>
      <c r="AB11" s="238">
        <f t="shared" si="2"/>
        <v>5.0000000000000012E-4</v>
      </c>
    </row>
    <row r="12" spans="1:28">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-0.128</v>
      </c>
      <c r="Q12" s="241">
        <v>-7.8E-2</v>
      </c>
      <c r="R12" s="241">
        <v>0</v>
      </c>
      <c r="S12" s="241">
        <v>0</v>
      </c>
      <c r="T12" s="304">
        <f t="shared" si="3"/>
        <v>-0.10300000000000001</v>
      </c>
      <c r="U12" s="201"/>
      <c r="V12" s="209">
        <v>-0.10300000000000001</v>
      </c>
      <c r="W12" s="201"/>
      <c r="X12" s="260">
        <v>-0.10300000000000001</v>
      </c>
      <c r="Y12" s="206">
        <f>_xll.qlSimpleQuoteSetValue(F12,X12/100,Trigger)</f>
        <v>-3.9000000000000005E-4</v>
      </c>
      <c r="Z12" s="178"/>
      <c r="AB12" s="238">
        <f t="shared" si="2"/>
        <v>5.0000000000000012E-4</v>
      </c>
    </row>
    <row r="13" spans="1:28">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-0.128</v>
      </c>
      <c r="Q13" s="241">
        <v>-7.8E-2</v>
      </c>
      <c r="R13" s="241">
        <v>0</v>
      </c>
      <c r="S13" s="241">
        <v>0</v>
      </c>
      <c r="T13" s="304">
        <f t="shared" si="3"/>
        <v>-0.10300000000000001</v>
      </c>
      <c r="U13" s="201"/>
      <c r="V13" s="209">
        <v>-0.10300000000000001</v>
      </c>
      <c r="W13" s="201"/>
      <c r="X13" s="260">
        <v>-0.10300000000000001</v>
      </c>
      <c r="Y13" s="206">
        <f>_xll.qlSimpleQuoteSetValue(F13,X13/100,Trigger)</f>
        <v>-3.9000000000000005E-4</v>
      </c>
      <c r="Z13" s="178"/>
      <c r="AB13" s="238">
        <f t="shared" si="2"/>
        <v>5.0000000000000012E-4</v>
      </c>
    </row>
    <row r="14" spans="1:28">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-0.128</v>
      </c>
      <c r="Q14" s="241">
        <v>-7.8E-2</v>
      </c>
      <c r="R14" s="241">
        <v>0</v>
      </c>
      <c r="S14" s="241">
        <v>0</v>
      </c>
      <c r="T14" s="304">
        <f t="shared" si="3"/>
        <v>-0.10300000000000001</v>
      </c>
      <c r="U14" s="201"/>
      <c r="V14" s="209">
        <v>-0.10300000000000001</v>
      </c>
      <c r="W14" s="201"/>
      <c r="X14" s="260">
        <v>-0.10300000000000001</v>
      </c>
      <c r="Y14" s="206">
        <f>_xll.qlSimpleQuoteSetValue(F14,X14/100,Trigger)</f>
        <v>-4.100000000000001E-4</v>
      </c>
      <c r="Z14" s="178"/>
      <c r="AB14" s="238">
        <f t="shared" si="2"/>
        <v>5.0000000000000012E-4</v>
      </c>
    </row>
    <row r="15" spans="1:28">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-0.129</v>
      </c>
      <c r="Q15" s="246">
        <v>-7.9000000000000001E-2</v>
      </c>
      <c r="R15" s="246">
        <v>0</v>
      </c>
      <c r="S15" s="246">
        <v>0</v>
      </c>
      <c r="T15" s="303">
        <f t="shared" si="3"/>
        <v>-0.10400000000000001</v>
      </c>
      <c r="U15" s="201"/>
      <c r="V15" s="202">
        <v>-0.10400000000000001</v>
      </c>
      <c r="W15" s="201"/>
      <c r="X15" s="253">
        <v>-0.10400000000000001</v>
      </c>
      <c r="Y15" s="198">
        <f>_xll.qlSimpleQuoteSetValue(F15,X15/100,Trigger)</f>
        <v>-4.3000000000000015E-4</v>
      </c>
      <c r="Z15" s="178"/>
      <c r="AB15" s="238">
        <f t="shared" si="2"/>
        <v>5.0000000000000012E-4</v>
      </c>
    </row>
    <row r="16" spans="1:28" ht="13.5" thickBot="1">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V4" sqref="V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35</v>
      </c>
      <c r="Z3" s="178"/>
      <c r="AA3" s="17"/>
      <c r="AB3" s="17"/>
      <c r="AC3" s="17"/>
      <c r="AD3" s="17"/>
      <c r="AE3" s="17"/>
      <c r="AF3" s="17"/>
    </row>
    <row r="4" spans="1:32" ht="22.5">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Not Signed In</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-0.14099999999999999</v>
      </c>
      <c r="Q6" s="241">
        <v>-7.0999999999999994E-2</v>
      </c>
      <c r="R6" s="241">
        <v>0</v>
      </c>
      <c r="S6" s="241">
        <v>0</v>
      </c>
      <c r="T6" s="210">
        <f t="shared" ref="T6:T42" si="2">IF(ISERROR(AVERAGE(P6,Q6)),#NUM!,AVERAGE(P6,Q6))</f>
        <v>-0.10599999999999998</v>
      </c>
      <c r="U6" s="201"/>
      <c r="V6" s="399">
        <v>-0.10599999999999998</v>
      </c>
      <c r="W6" s="201"/>
      <c r="X6" s="260">
        <v>-0.10599999999999998</v>
      </c>
      <c r="Y6" s="206">
        <f>_xll.qlSimpleQuoteSetValue(F6,X6/100,Trigger)</f>
        <v>0</v>
      </c>
      <c r="Z6" s="178"/>
      <c r="AA6" s="17"/>
      <c r="AB6" s="17"/>
      <c r="AC6" s="17"/>
      <c r="AD6" s="17"/>
      <c r="AE6" s="17"/>
      <c r="AF6" s="17"/>
    </row>
    <row r="7" spans="1:3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-0.11499999999999999</v>
      </c>
      <c r="Q10" s="241">
        <v>-4.4999999999999998E-2</v>
      </c>
      <c r="R10" s="241">
        <v>0</v>
      </c>
      <c r="S10" s="241">
        <v>0</v>
      </c>
      <c r="T10" s="210">
        <f t="shared" si="2"/>
        <v>-7.9999999999999988E-2</v>
      </c>
      <c r="U10" s="201"/>
      <c r="V10" s="399">
        <v>-7.9999999999999988E-2</v>
      </c>
      <c r="W10" s="201"/>
      <c r="X10" s="260">
        <v>-7.9999999999999988E-2</v>
      </c>
      <c r="Y10" s="206">
        <f>_xll.qlSimpleQuoteSetValue(F10,X10/100,Trigger)</f>
        <v>0</v>
      </c>
      <c r="Z10" s="178"/>
      <c r="AA10" s="17"/>
      <c r="AB10" s="17"/>
      <c r="AC10" s="17"/>
      <c r="AD10" s="17"/>
      <c r="AE10" s="17"/>
      <c r="AF10" s="17"/>
    </row>
    <row r="11" spans="1:3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-4.7E-2</v>
      </c>
      <c r="Q11" s="241">
        <v>2.3E-2</v>
      </c>
      <c r="R11" s="241">
        <v>0</v>
      </c>
      <c r="S11" s="241">
        <v>0</v>
      </c>
      <c r="T11" s="210">
        <f t="shared" si="2"/>
        <v>-1.2E-2</v>
      </c>
      <c r="U11" s="201"/>
      <c r="V11" s="399">
        <v>-1.2E-2</v>
      </c>
      <c r="W11" s="201"/>
      <c r="X11" s="260">
        <v>-1.2E-2</v>
      </c>
      <c r="Y11" s="206">
        <f>_xll.qlSimpleQuoteSetValue(F11,X11/100,Trigger)</f>
        <v>0</v>
      </c>
      <c r="Z11" s="178"/>
      <c r="AA11" s="17"/>
      <c r="AB11" s="17"/>
      <c r="AC11" s="17"/>
      <c r="AD11" s="17"/>
      <c r="AE11" s="17"/>
      <c r="AF11" s="17"/>
    </row>
    <row r="12" spans="1:3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5.7000000000000009E-2</v>
      </c>
      <c r="Q12" s="241">
        <v>0.127</v>
      </c>
      <c r="R12" s="241">
        <v>0</v>
      </c>
      <c r="S12" s="241">
        <v>0</v>
      </c>
      <c r="T12" s="210">
        <f t="shared" si="2"/>
        <v>9.1999999999999998E-2</v>
      </c>
      <c r="U12" s="201"/>
      <c r="V12" s="399">
        <v>9.1999999999999998E-2</v>
      </c>
      <c r="W12" s="201"/>
      <c r="X12" s="260">
        <v>9.1999999999999998E-2</v>
      </c>
      <c r="Y12" s="206">
        <f>_xll.qlSimpleQuoteSetValue(F12,X12/100,Trigger)</f>
        <v>1.0000000000000026E-5</v>
      </c>
      <c r="Z12" s="178"/>
      <c r="AA12" s="17"/>
      <c r="AB12" s="17"/>
      <c r="AC12" s="17"/>
      <c r="AD12" s="17"/>
      <c r="AE12" s="17"/>
      <c r="AF12" s="17"/>
    </row>
    <row r="13" spans="1:3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0.184</v>
      </c>
      <c r="Q13" s="241">
        <v>0.254</v>
      </c>
      <c r="R13" s="241">
        <v>0</v>
      </c>
      <c r="S13" s="241">
        <v>0</v>
      </c>
      <c r="T13" s="210">
        <f t="shared" si="2"/>
        <v>0.219</v>
      </c>
      <c r="U13" s="201"/>
      <c r="V13" s="399">
        <v>0.219</v>
      </c>
      <c r="W13" s="201"/>
      <c r="X13" s="260">
        <v>0.219</v>
      </c>
      <c r="Y13" s="206">
        <f>_xll.qlSimpleQuoteSetValue(F13,X13/100,Trigger)</f>
        <v>2.0000000000000052E-5</v>
      </c>
      <c r="Z13" s="178"/>
      <c r="AA13" s="17"/>
      <c r="AB13" s="17"/>
      <c r="AC13" s="17"/>
      <c r="AD13" s="17"/>
      <c r="AE13" s="17"/>
      <c r="AF13" s="17"/>
    </row>
    <row r="14" spans="1:3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0.318</v>
      </c>
      <c r="Q14" s="241">
        <v>0.38800000000000001</v>
      </c>
      <c r="R14" s="241">
        <v>0</v>
      </c>
      <c r="S14" s="241">
        <v>0</v>
      </c>
      <c r="T14" s="210">
        <f t="shared" si="2"/>
        <v>0.35299999999999998</v>
      </c>
      <c r="U14" s="201"/>
      <c r="V14" s="399">
        <v>0.35299999999999998</v>
      </c>
      <c r="W14" s="201"/>
      <c r="X14" s="260">
        <v>0.35299999999999998</v>
      </c>
      <c r="Y14" s="206">
        <f>_xll.qlSimpleQuoteSetValue(F14,X14/100,Trigger)</f>
        <v>2.0000000000000052E-5</v>
      </c>
      <c r="Z14" s="178"/>
      <c r="AA14" s="17"/>
      <c r="AB14" s="17"/>
      <c r="AC14" s="17"/>
      <c r="AD14" s="17"/>
      <c r="AE14" s="17"/>
      <c r="AF14" s="17"/>
    </row>
    <row r="15" spans="1:3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0.45499999999999996</v>
      </c>
      <c r="Q15" s="241">
        <v>0.52500000000000002</v>
      </c>
      <c r="R15" s="241">
        <v>0</v>
      </c>
      <c r="S15" s="241">
        <v>0</v>
      </c>
      <c r="T15" s="210">
        <f t="shared" si="2"/>
        <v>0.49</v>
      </c>
      <c r="U15" s="201"/>
      <c r="V15" s="399">
        <v>0.49</v>
      </c>
      <c r="W15" s="201"/>
      <c r="X15" s="260">
        <v>0.49</v>
      </c>
      <c r="Y15" s="206">
        <f>_xll.qlSimpleQuoteSetValue(F15,X15/100,Trigger)</f>
        <v>9.9999999999995925E-6</v>
      </c>
      <c r="Z15" s="178"/>
      <c r="AA15" s="17"/>
      <c r="AB15" s="17"/>
      <c r="AC15" s="17"/>
      <c r="AD15" s="17"/>
      <c r="AE15" s="17"/>
      <c r="AF15" s="17"/>
    </row>
    <row r="16" spans="1:3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0.58699999999999997</v>
      </c>
      <c r="Q16" s="241">
        <v>0.65700000000000003</v>
      </c>
      <c r="R16" s="241">
        <v>0</v>
      </c>
      <c r="S16" s="241">
        <v>0</v>
      </c>
      <c r="T16" s="210">
        <f t="shared" si="2"/>
        <v>0.622</v>
      </c>
      <c r="U16" s="201"/>
      <c r="V16" s="399">
        <v>0.622</v>
      </c>
      <c r="W16" s="201"/>
      <c r="X16" s="260">
        <v>0.622</v>
      </c>
      <c r="Y16" s="206">
        <f>_xll.qlSimpleQuoteSetValue(F16,X16/100,Trigger)</f>
        <v>9.9999999999995925E-6</v>
      </c>
      <c r="Z16" s="178"/>
      <c r="AA16" s="17"/>
      <c r="AB16" s="17"/>
      <c r="AC16" s="17"/>
      <c r="AD16" s="17"/>
      <c r="AE16" s="17"/>
      <c r="AF16" s="17"/>
    </row>
    <row r="17" spans="1:3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0.71</v>
      </c>
      <c r="Q17" s="241">
        <v>0.78</v>
      </c>
      <c r="R17" s="241">
        <v>0</v>
      </c>
      <c r="S17" s="241">
        <v>0</v>
      </c>
      <c r="T17" s="210">
        <f t="shared" si="2"/>
        <v>0.745</v>
      </c>
      <c r="U17" s="201"/>
      <c r="V17" s="399">
        <v>0.745</v>
      </c>
      <c r="W17" s="201"/>
      <c r="X17" s="260">
        <v>0.745</v>
      </c>
      <c r="Y17" s="206">
        <f>_xll.qlSimpleQuoteSetValue(F17,X17/100,Trigger)</f>
        <v>1.000000000000046E-5</v>
      </c>
      <c r="Z17" s="178"/>
      <c r="AA17" s="17"/>
      <c r="AB17" s="17"/>
      <c r="AC17" s="17"/>
      <c r="AD17" s="17"/>
      <c r="AE17" s="17"/>
      <c r="AF17" s="17"/>
    </row>
    <row r="18" spans="1:3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0.81899999999999995</v>
      </c>
      <c r="Q18" s="241">
        <v>0.88900000000000001</v>
      </c>
      <c r="R18" s="241">
        <v>0</v>
      </c>
      <c r="S18" s="241">
        <v>0</v>
      </c>
      <c r="T18" s="210">
        <f t="shared" si="2"/>
        <v>0.85399999999999998</v>
      </c>
      <c r="U18" s="201"/>
      <c r="V18" s="399">
        <v>0.85399999999999998</v>
      </c>
      <c r="W18" s="201"/>
      <c r="X18" s="260">
        <v>0.85399999999999998</v>
      </c>
      <c r="Y18" s="206">
        <f>_xll.qlSimpleQuoteSetValue(F18,X18/100,Trigger)</f>
        <v>9.9999999999995925E-6</v>
      </c>
      <c r="Z18" s="178"/>
      <c r="AA18" s="17"/>
      <c r="AB18" s="17"/>
      <c r="AC18" s="17"/>
      <c r="AD18" s="17"/>
      <c r="AE18" s="17"/>
      <c r="AF18" s="17"/>
    </row>
    <row r="19" spans="1:3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0.91400000000000003</v>
      </c>
      <c r="Q19" s="241">
        <v>0.98399999999999999</v>
      </c>
      <c r="R19" s="241">
        <v>0</v>
      </c>
      <c r="S19" s="241">
        <v>0</v>
      </c>
      <c r="T19" s="210">
        <f t="shared" si="2"/>
        <v>0.94900000000000007</v>
      </c>
      <c r="U19" s="201"/>
      <c r="V19" s="399">
        <v>0.94900000000000007</v>
      </c>
      <c r="W19" s="201"/>
      <c r="X19" s="260">
        <v>0.94900000000000007</v>
      </c>
      <c r="Y19" s="206">
        <f>_xll.qlSimpleQuoteSetValue(F19,X19/100,Trigger)</f>
        <v>1.0000000000001327E-5</v>
      </c>
      <c r="Z19" s="178"/>
      <c r="AA19" s="17"/>
      <c r="AB19" s="17"/>
      <c r="AC19" s="17"/>
      <c r="AD19" s="17"/>
      <c r="AE19" s="17"/>
      <c r="AF19" s="17"/>
    </row>
    <row r="20" spans="1:3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0.99700000000000011</v>
      </c>
      <c r="Q20" s="241">
        <v>1.0669999999999999</v>
      </c>
      <c r="R20" s="241">
        <v>0</v>
      </c>
      <c r="S20" s="241">
        <v>0</v>
      </c>
      <c r="T20" s="210">
        <f t="shared" si="2"/>
        <v>1.032</v>
      </c>
      <c r="U20" s="201"/>
      <c r="V20" s="399">
        <v>1.032</v>
      </c>
      <c r="W20" s="201"/>
      <c r="X20" s="260">
        <v>1.032</v>
      </c>
      <c r="Y20" s="206">
        <f>_xll.qlSimpleQuoteSetValue(F20,X20/100,Trigger)</f>
        <v>9.9999999999995925E-6</v>
      </c>
      <c r="Z20" s="178"/>
      <c r="AA20" s="17"/>
      <c r="AB20" s="17"/>
      <c r="AC20" s="17"/>
      <c r="AD20" s="17"/>
      <c r="AE20" s="17"/>
      <c r="AF20" s="17"/>
    </row>
    <row r="21" spans="1:3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1.1859999999999999</v>
      </c>
      <c r="Q23" s="241">
        <v>1.256</v>
      </c>
      <c r="R23" s="241">
        <v>0</v>
      </c>
      <c r="S23" s="241">
        <v>0</v>
      </c>
      <c r="T23" s="210">
        <f t="shared" si="2"/>
        <v>1.2210000000000001</v>
      </c>
      <c r="U23" s="201"/>
      <c r="V23" s="399">
        <v>1.2210000000000001</v>
      </c>
      <c r="W23" s="201"/>
      <c r="X23" s="260">
        <v>1.2210000000000001</v>
      </c>
      <c r="Y23" s="206">
        <f>_xll.qlSimpleQuoteSetValue(F23,X23/100,Trigger)</f>
        <v>1.0000000000001327E-5</v>
      </c>
      <c r="Z23" s="178"/>
      <c r="AA23" s="17"/>
      <c r="AB23" s="17"/>
      <c r="AC23" s="17"/>
      <c r="AD23" s="17"/>
      <c r="AE23" s="17"/>
      <c r="AF23" s="17"/>
    </row>
    <row r="24" spans="1:3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1.3460000000000001</v>
      </c>
      <c r="Q28" s="241">
        <v>1.4159999999999999</v>
      </c>
      <c r="R28" s="241">
        <v>0</v>
      </c>
      <c r="S28" s="241">
        <v>0</v>
      </c>
      <c r="T28" s="210">
        <f t="shared" si="2"/>
        <v>1.381</v>
      </c>
      <c r="U28" s="201"/>
      <c r="V28" s="399">
        <v>1.381</v>
      </c>
      <c r="W28" s="201"/>
      <c r="X28" s="260">
        <v>1.381</v>
      </c>
      <c r="Y28" s="206">
        <f>_xll.qlSimpleQuoteSetValue(F28,X28/100,Trigger)</f>
        <v>9.9999999999995925E-6</v>
      </c>
      <c r="Z28" s="178"/>
      <c r="AA28" s="17"/>
      <c r="AB28" s="17"/>
      <c r="AC28" s="17"/>
      <c r="AD28" s="17"/>
      <c r="AE28" s="17"/>
      <c r="AF28" s="17"/>
    </row>
    <row r="29" spans="1:3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1.3900000000000001</v>
      </c>
      <c r="Q33" s="241">
        <v>1.46</v>
      </c>
      <c r="R33" s="241">
        <v>0</v>
      </c>
      <c r="S33" s="241">
        <v>0</v>
      </c>
      <c r="T33" s="210">
        <f t="shared" si="2"/>
        <v>1.425</v>
      </c>
      <c r="U33" s="201"/>
      <c r="V33" s="399">
        <v>1.425</v>
      </c>
      <c r="W33" s="201"/>
      <c r="X33" s="260">
        <v>1.425</v>
      </c>
      <c r="Y33" s="206">
        <f>_xll.qlSimpleQuoteSetValue(F33,X33/100,Trigger)</f>
        <v>1.0000000000001327E-5</v>
      </c>
      <c r="Z33" s="178"/>
      <c r="AA33" s="17"/>
      <c r="AB33" s="17"/>
      <c r="AC33" s="17"/>
      <c r="AD33" s="17"/>
      <c r="AE33" s="17"/>
      <c r="AF33" s="17"/>
    </row>
    <row r="34" spans="1:3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1.409</v>
      </c>
      <c r="Q38" s="241">
        <v>1.4790000000000001</v>
      </c>
      <c r="R38" s="241">
        <v>0</v>
      </c>
      <c r="S38" s="241">
        <v>0</v>
      </c>
      <c r="T38" s="210">
        <f t="shared" si="2"/>
        <v>1.444</v>
      </c>
      <c r="U38" s="201"/>
      <c r="V38" s="399">
        <v>1.444</v>
      </c>
      <c r="W38" s="201"/>
      <c r="X38" s="260">
        <v>1.444</v>
      </c>
      <c r="Y38" s="206">
        <f>_xll.qlSimpleQuoteSetValue(F38,X38/100,Trigger)</f>
        <v>9.9999999999995925E-6</v>
      </c>
      <c r="Z38" s="178"/>
      <c r="AA38" s="17"/>
      <c r="AB38" s="17"/>
      <c r="AC38" s="17"/>
      <c r="AD38" s="17"/>
      <c r="AE38" s="17"/>
      <c r="AF38" s="238"/>
    </row>
    <row r="39" spans="1:3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1.4390000000000001</v>
      </c>
      <c r="Q40" s="241">
        <v>1.5089999999999999</v>
      </c>
      <c r="R40" s="241">
        <v>0</v>
      </c>
      <c r="S40" s="241">
        <v>0</v>
      </c>
      <c r="T40" s="210">
        <f t="shared" si="2"/>
        <v>1.474</v>
      </c>
      <c r="U40" s="201"/>
      <c r="V40" s="399">
        <v>1.474</v>
      </c>
      <c r="W40" s="201"/>
      <c r="X40" s="260">
        <v>1.474</v>
      </c>
      <c r="Y40" s="206">
        <f>_xll.qlSimpleQuoteSetValue(F40,X40/100,Trigger)</f>
        <v>1.0000000000001327E-5</v>
      </c>
      <c r="Z40" s="178"/>
      <c r="AA40" s="17"/>
      <c r="AB40" s="17"/>
      <c r="AC40" s="17"/>
      <c r="AD40" s="17"/>
      <c r="AE40" s="17"/>
      <c r="AF40" s="238"/>
    </row>
    <row r="41" spans="1:3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1.411</v>
      </c>
      <c r="Q41" s="241">
        <v>1.4809999999999999</v>
      </c>
      <c r="R41" s="241">
        <v>0</v>
      </c>
      <c r="S41" s="241">
        <v>0</v>
      </c>
      <c r="T41" s="210">
        <f t="shared" si="2"/>
        <v>1.446</v>
      </c>
      <c r="U41" s="201"/>
      <c r="V41" s="399">
        <v>1.446</v>
      </c>
      <c r="W41" s="201"/>
      <c r="X41" s="260">
        <v>1.446</v>
      </c>
      <c r="Y41" s="206">
        <f>_xll.qlSimpleQuoteSetValue(F41,X41/100,Trigger)</f>
        <v>1.0000000000001327E-5</v>
      </c>
      <c r="Z41" s="178"/>
      <c r="AA41" s="17"/>
      <c r="AB41" s="17"/>
      <c r="AC41" s="17"/>
      <c r="AD41" s="17"/>
      <c r="AE41" s="17"/>
      <c r="AF41" s="238"/>
    </row>
    <row r="42" spans="1:3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1.403</v>
      </c>
      <c r="Q42" s="241">
        <v>1.4730000000000001</v>
      </c>
      <c r="R42" s="241">
        <v>0</v>
      </c>
      <c r="S42" s="241">
        <v>0</v>
      </c>
      <c r="T42" s="210">
        <f t="shared" si="2"/>
        <v>1.4380000000000002</v>
      </c>
      <c r="U42" s="201"/>
      <c r="V42" s="400">
        <v>1.4380000000000002</v>
      </c>
      <c r="W42" s="201"/>
      <c r="X42" s="253">
        <v>1.4380000000000002</v>
      </c>
      <c r="Y42" s="198">
        <f>_xll.qlSimpleQuoteSetValue(F42,X42/100,Trigger)</f>
        <v>1.0000000000003062E-5</v>
      </c>
      <c r="Z42" s="178"/>
      <c r="AA42" s="17"/>
      <c r="AB42" s="17"/>
      <c r="AC42" s="17"/>
      <c r="AD42" s="17"/>
      <c r="AE42" s="17"/>
      <c r="AF42" s="238"/>
    </row>
    <row r="43" spans="1:32" ht="13.5" thickBot="1">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V4" sqref="V4"/>
    </sheetView>
  </sheetViews>
  <sheetFormatPr defaultRowHeight="12.75"/>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c r="J1" s="251" t="s">
        <v>213</v>
      </c>
      <c r="K1" s="160"/>
      <c r="L1" s="160"/>
      <c r="M1" s="160"/>
      <c r="N1" s="160"/>
      <c r="O1" s="160"/>
      <c r="P1" s="160"/>
      <c r="Q1" s="160"/>
      <c r="R1" s="160"/>
      <c r="S1" s="160"/>
      <c r="T1" s="160"/>
      <c r="U1" s="160"/>
      <c r="V1" s="160"/>
      <c r="W1" s="160"/>
      <c r="X1" s="160"/>
      <c r="Y1" s="160"/>
      <c r="Z1" s="157"/>
    </row>
    <row r="2" spans="1:28" ht="13.5" thickBot="1">
      <c r="J2" s="235"/>
      <c r="K2" s="105"/>
      <c r="L2" s="201"/>
      <c r="M2" s="201"/>
      <c r="N2" s="201"/>
      <c r="O2" s="112" t="s">
        <v>153</v>
      </c>
      <c r="P2" s="201"/>
      <c r="Q2" s="201"/>
      <c r="R2" s="201"/>
      <c r="S2" s="201"/>
      <c r="T2" s="105"/>
      <c r="U2" s="201"/>
      <c r="V2" s="201"/>
      <c r="W2" s="201"/>
      <c r="X2" s="201"/>
      <c r="Y2" s="105"/>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6</v>
      </c>
      <c r="Z3" s="178"/>
    </row>
    <row r="4" spans="1:28" ht="22.5">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Not Signed In</v>
      </c>
      <c r="P4" s="249" t="s">
        <v>174</v>
      </c>
      <c r="Q4" s="249" t="s">
        <v>143</v>
      </c>
      <c r="R4" s="249" t="s">
        <v>158</v>
      </c>
      <c r="S4" s="249" t="s">
        <v>173</v>
      </c>
      <c r="T4" s="227" t="s">
        <v>172</v>
      </c>
      <c r="U4" s="201"/>
      <c r="V4" s="229" t="s">
        <v>170</v>
      </c>
      <c r="W4" s="201"/>
      <c r="X4" s="331" t="s">
        <v>168</v>
      </c>
      <c r="Y4" s="70" t="s">
        <v>167</v>
      </c>
      <c r="Z4" s="178"/>
      <c r="AB4" s="248" t="s">
        <v>171</v>
      </c>
    </row>
    <row r="5" spans="1:28">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-5.5000000000000007E-2</v>
      </c>
      <c r="Q5" s="241">
        <v>-5.0000000000000001E-3</v>
      </c>
      <c r="R5" s="241">
        <v>0</v>
      </c>
      <c r="S5" s="241">
        <v>0</v>
      </c>
      <c r="T5" s="304">
        <f>IF(ISERROR(AVERAGE(P5,Q5)),#NUM!,AVERAGE(P5,Q5))</f>
        <v>-3.0000000000000002E-2</v>
      </c>
      <c r="U5" s="201"/>
      <c r="V5" s="209">
        <v>-3.0000000000000002E-2</v>
      </c>
      <c r="W5" s="201"/>
      <c r="X5" s="260">
        <f t="array" ref="X5:X11">QuoteLive</f>
        <v>-3.0000000000000002E-2</v>
      </c>
      <c r="Y5" s="206">
        <f>_xll.qlSimpleQuoteSetValue(F5,X5/100,Trigger)</f>
        <v>0</v>
      </c>
      <c r="Z5" s="178"/>
      <c r="AB5" s="238">
        <f t="shared" ref="AB5:AB11" si="2">(Q5-T5)/50</f>
        <v>5.0000000000000001E-4</v>
      </c>
    </row>
    <row r="6" spans="1:28">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-4.7E-2</v>
      </c>
      <c r="Q6" s="241">
        <v>3.0000000000000001E-3</v>
      </c>
      <c r="R6" s="241">
        <v>0</v>
      </c>
      <c r="S6" s="241">
        <v>0</v>
      </c>
      <c r="T6" s="304">
        <f t="shared" ref="T6:T11" si="3">IF(ISERROR(AVERAGE(P6,Q6)),#NUM!,AVERAGE(P6,Q6))</f>
        <v>-2.1999999999999999E-2</v>
      </c>
      <c r="U6" s="201"/>
      <c r="V6" s="209">
        <v>-2.1999999999999999E-2</v>
      </c>
      <c r="W6" s="201"/>
      <c r="X6" s="260">
        <v>-2.1999999999999999E-2</v>
      </c>
      <c r="Y6" s="206">
        <f>_xll.qlSimpleQuoteSetValue(F6,X6/100,Trigger)</f>
        <v>0</v>
      </c>
      <c r="Z6" s="178"/>
      <c r="AB6" s="238">
        <f t="shared" si="2"/>
        <v>5.0000000000000001E-4</v>
      </c>
    </row>
    <row r="7" spans="1:28">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-3.2999999999999995E-2</v>
      </c>
      <c r="Q7" s="241">
        <v>1.6999999999999998E-2</v>
      </c>
      <c r="R7" s="241">
        <v>0</v>
      </c>
      <c r="S7" s="241">
        <v>0</v>
      </c>
      <c r="T7" s="304">
        <f t="shared" si="3"/>
        <v>-7.9999999999999984E-3</v>
      </c>
      <c r="U7" s="201"/>
      <c r="V7" s="209">
        <v>-7.9999999999999984E-3</v>
      </c>
      <c r="W7" s="201"/>
      <c r="X7" s="260">
        <v>-7.9999999999999984E-3</v>
      </c>
      <c r="Y7" s="206">
        <f>_xll.qlSimpleQuoteSetValue(F7,X7/100,Trigger)</f>
        <v>0</v>
      </c>
      <c r="Z7" s="178"/>
      <c r="AB7" s="238">
        <f t="shared" si="2"/>
        <v>4.999999999999999E-4</v>
      </c>
    </row>
    <row r="8" spans="1:28">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-8.9999999999999993E-3</v>
      </c>
      <c r="Q8" s="241">
        <v>4.0999999999999995E-2</v>
      </c>
      <c r="R8" s="241">
        <v>0</v>
      </c>
      <c r="S8" s="241">
        <v>0</v>
      </c>
      <c r="T8" s="304">
        <f t="shared" si="3"/>
        <v>1.5999999999999997E-2</v>
      </c>
      <c r="U8" s="201"/>
      <c r="V8" s="209">
        <v>1.5999999999999997E-2</v>
      </c>
      <c r="W8" s="201"/>
      <c r="X8" s="260">
        <v>1.5999999999999997E-2</v>
      </c>
      <c r="Y8" s="206">
        <f>_xll.qlSimpleQuoteSetValue(F8,X8/100,Trigger)</f>
        <v>0</v>
      </c>
      <c r="Z8" s="178"/>
      <c r="AB8" s="238">
        <f t="shared" si="2"/>
        <v>5.0000000000000001E-4</v>
      </c>
    </row>
    <row r="9" spans="1:28">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-1.6E-2</v>
      </c>
      <c r="Q9" s="241">
        <v>3.3999999999999996E-2</v>
      </c>
      <c r="R9" s="241">
        <v>0</v>
      </c>
      <c r="S9" s="241">
        <v>0</v>
      </c>
      <c r="T9" s="304">
        <f t="shared" si="3"/>
        <v>8.9999999999999976E-3</v>
      </c>
      <c r="U9" s="201"/>
      <c r="V9" s="209">
        <v>8.9999999999999976E-3</v>
      </c>
      <c r="W9" s="201"/>
      <c r="X9" s="260">
        <v>8.9999999999999976E-3</v>
      </c>
      <c r="Y9" s="206">
        <f>_xll.qlSimpleQuoteSetValue(F9,X9/100,Trigger)</f>
        <v>0</v>
      </c>
      <c r="Z9" s="178"/>
      <c r="AB9" s="238">
        <f t="shared" si="2"/>
        <v>5.0000000000000001E-4</v>
      </c>
    </row>
    <row r="10" spans="1:28">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6.9999999999999993E-3</v>
      </c>
      <c r="Q10" s="241">
        <v>5.7000000000000009E-2</v>
      </c>
      <c r="R10" s="241">
        <v>0</v>
      </c>
      <c r="S10" s="241">
        <v>0</v>
      </c>
      <c r="T10" s="304">
        <f t="shared" si="3"/>
        <v>3.2000000000000001E-2</v>
      </c>
      <c r="U10" s="201"/>
      <c r="V10" s="209">
        <v>3.2000000000000001E-2</v>
      </c>
      <c r="W10" s="201"/>
      <c r="X10" s="260">
        <v>3.2000000000000001E-2</v>
      </c>
      <c r="Y10" s="206">
        <f>_xll.qlSimpleQuoteSetValue(F10,X10/100,Trigger)</f>
        <v>1.000000000000008E-5</v>
      </c>
      <c r="Z10" s="178"/>
      <c r="AB10" s="238">
        <f t="shared" si="2"/>
        <v>5.0000000000000012E-4</v>
      </c>
    </row>
    <row r="11" spans="1:28">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0.06</v>
      </c>
      <c r="Q11" s="246">
        <v>0.11000000000000001</v>
      </c>
      <c r="R11" s="246">
        <v>0</v>
      </c>
      <c r="S11" s="246">
        <v>0</v>
      </c>
      <c r="T11" s="303">
        <f t="shared" si="3"/>
        <v>8.5000000000000006E-2</v>
      </c>
      <c r="U11" s="201"/>
      <c r="V11" s="202">
        <v>8.5000000000000006E-2</v>
      </c>
      <c r="W11" s="201"/>
      <c r="X11" s="253">
        <v>8.5000000000000006E-2</v>
      </c>
      <c r="Y11" s="198">
        <f>_xll.qlSimpleQuoteSetValue(F11,X11/100,Trigger)</f>
        <v>0</v>
      </c>
      <c r="Z11" s="178"/>
      <c r="AB11" s="238">
        <f t="shared" si="2"/>
        <v>5.0000000000000012E-4</v>
      </c>
    </row>
    <row r="12" spans="1:28" ht="13.5" thickBot="1">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G1" workbookViewId="0">
      <selection activeCell="X4" sqref="X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c r="N3" s="95"/>
      <c r="O3" s="201"/>
      <c r="P3" s="105"/>
      <c r="Q3" s="105"/>
      <c r="R3" s="105"/>
      <c r="S3" s="105"/>
      <c r="T3" s="105"/>
      <c r="U3" s="105"/>
      <c r="V3" s="105"/>
      <c r="W3" s="105"/>
      <c r="X3" s="105"/>
      <c r="Y3" s="201"/>
      <c r="Z3" s="201"/>
      <c r="AA3" s="201"/>
      <c r="AB3" s="105"/>
      <c r="AC3" s="232">
        <f>_xll.ohTrigger(AC5:AC42)</f>
        <v>30</v>
      </c>
      <c r="AD3" s="178"/>
      <c r="AE3" s="17"/>
      <c r="AF3" s="17"/>
      <c r="AG3" s="17"/>
      <c r="AH3" s="17"/>
      <c r="AI3" s="17"/>
      <c r="AJ3" s="17"/>
    </row>
    <row r="4" spans="1:43" ht="23.25" thickBot="1">
      <c r="A4" s="177" t="s">
        <v>129</v>
      </c>
      <c r="B4" s="160"/>
      <c r="C4" s="160"/>
      <c r="D4" s="160"/>
      <c r="E4" s="158"/>
      <c r="F4" s="159"/>
      <c r="G4" s="158"/>
      <c r="H4" s="157"/>
      <c r="N4" s="95"/>
      <c r="O4" s="305"/>
      <c r="P4" s="155"/>
      <c r="Q4" s="155"/>
      <c r="R4" s="155"/>
      <c r="S4" s="231" t="str">
        <f>_xll.RData(S5:S42,T4:W4,,ReutersRtMode,,T5)</f>
        <v>Not Signed In</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-5.5999999999999994E-2</v>
      </c>
      <c r="U6" s="241">
        <v>-6.0000000000000001E-3</v>
      </c>
      <c r="V6" s="241">
        <v>0</v>
      </c>
      <c r="W6" s="241">
        <v>0</v>
      </c>
      <c r="X6" s="210">
        <f t="shared" ref="X6:X42" si="2">IF(ISERROR(AVERAGE(T6,U6)),#NUM!,AVERAGE(T6,U6))</f>
        <v>-3.0999999999999996E-2</v>
      </c>
      <c r="Y6" s="201"/>
      <c r="Z6" s="209">
        <v>-3.0999999999999996E-2</v>
      </c>
      <c r="AA6" s="201"/>
      <c r="AB6" s="260">
        <v>-3.0999999999999996E-2</v>
      </c>
      <c r="AC6" s="206">
        <f>_xll.qlSimpleQuoteSetValue(F6,AB6/100,Trigger)</f>
        <v>0</v>
      </c>
      <c r="AD6" s="178"/>
      <c r="AE6" s="17"/>
      <c r="AF6" s="166" t="s">
        <v>64</v>
      </c>
      <c r="AG6" s="61" t="s">
        <v>124</v>
      </c>
      <c r="AH6" s="60" t="s">
        <v>81</v>
      </c>
      <c r="AI6" s="17"/>
      <c r="AJ6" s="238"/>
    </row>
    <row r="7" spans="1:43">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-5.1000000000000004E-2</v>
      </c>
      <c r="U7" s="241">
        <v>-1E-3</v>
      </c>
      <c r="V7" s="241">
        <v>0</v>
      </c>
      <c r="W7" s="241">
        <v>0</v>
      </c>
      <c r="X7" s="210">
        <f t="shared" si="2"/>
        <v>-2.6000000000000002E-2</v>
      </c>
      <c r="Y7" s="201"/>
      <c r="Z7" s="209">
        <v>-2.6000000000000002E-2</v>
      </c>
      <c r="AA7" s="201"/>
      <c r="AB7" s="260">
        <v>-2.6000000000000002E-2</v>
      </c>
      <c r="AC7" s="206">
        <f>_xll.qlSimpleQuoteSetValue(F7,AB7/100,Trigger)</f>
        <v>0</v>
      </c>
      <c r="AD7" s="178"/>
      <c r="AE7" s="17"/>
      <c r="AF7" s="166" t="s">
        <v>73</v>
      </c>
      <c r="AG7" s="61" t="s">
        <v>122</v>
      </c>
      <c r="AH7" s="60" t="s">
        <v>69</v>
      </c>
      <c r="AI7" s="17"/>
      <c r="AJ7" s="238"/>
    </row>
    <row r="8" spans="1:43">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-4.2000000000000003E-2</v>
      </c>
      <c r="U8" s="241">
        <v>8.0000000000000002E-3</v>
      </c>
      <c r="V8" s="241">
        <v>0</v>
      </c>
      <c r="W8" s="241">
        <v>0</v>
      </c>
      <c r="X8" s="210">
        <f t="shared" si="2"/>
        <v>-1.7000000000000001E-2</v>
      </c>
      <c r="Y8" s="201"/>
      <c r="Z8" s="209">
        <v>-1.7000000000000001E-2</v>
      </c>
      <c r="AA8" s="201"/>
      <c r="AB8" s="260">
        <v>-1.7000000000000001E-2</v>
      </c>
      <c r="AC8" s="206">
        <f>_xll.qlSimpleQuoteSetValue(F8,AB8/100,Trigger)</f>
        <v>0</v>
      </c>
      <c r="AD8" s="178"/>
      <c r="AE8" s="17"/>
      <c r="AF8" s="166" t="s">
        <v>195</v>
      </c>
      <c r="AG8" s="61" t="s">
        <v>194</v>
      </c>
      <c r="AH8" s="60" t="s">
        <v>193</v>
      </c>
      <c r="AI8" s="17"/>
      <c r="AJ8" s="238"/>
    </row>
    <row r="9" spans="1:43">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-3.2000000000000001E-2</v>
      </c>
      <c r="U9" s="241">
        <v>1.7999999999999999E-2</v>
      </c>
      <c r="V9" s="241">
        <v>0</v>
      </c>
      <c r="W9" s="241">
        <v>0</v>
      </c>
      <c r="X9" s="210">
        <f t="shared" si="2"/>
        <v>-7.000000000000001E-3</v>
      </c>
      <c r="Y9" s="201"/>
      <c r="Z9" s="209">
        <v>-7.000000000000001E-3</v>
      </c>
      <c r="AA9" s="201"/>
      <c r="AB9" s="260">
        <v>-7.000000000000001E-3</v>
      </c>
      <c r="AC9" s="206">
        <f>_xll.qlSimpleQuoteSetValue(F9,AB9/100,Trigger)</f>
        <v>9.999999999999972E-6</v>
      </c>
      <c r="AD9" s="178"/>
      <c r="AE9" s="17"/>
      <c r="AF9" s="166" t="s">
        <v>72</v>
      </c>
      <c r="AG9" s="61" t="s">
        <v>123</v>
      </c>
      <c r="AH9" s="60" t="s">
        <v>69</v>
      </c>
      <c r="AI9" s="17"/>
      <c r="AJ9" s="238"/>
    </row>
    <row r="10" spans="1:43" ht="13.5" thickBot="1">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-1.9E-2</v>
      </c>
      <c r="U10" s="241">
        <v>3.1E-2</v>
      </c>
      <c r="V10" s="241">
        <v>0</v>
      </c>
      <c r="W10" s="241">
        <v>0</v>
      </c>
      <c r="X10" s="210">
        <f t="shared" si="2"/>
        <v>6.0000000000000001E-3</v>
      </c>
      <c r="Y10" s="201"/>
      <c r="Z10" s="209">
        <v>6.0000000000000001E-3</v>
      </c>
      <c r="AA10" s="201"/>
      <c r="AB10" s="260">
        <v>6.0000000000000001E-3</v>
      </c>
      <c r="AC10" s="206">
        <f>_xll.qlSimpleQuoteSetValue(F10,AB10/100,Trigger)</f>
        <v>0</v>
      </c>
      <c r="AD10" s="178"/>
      <c r="AE10" s="17"/>
      <c r="AF10" s="165" t="s">
        <v>70</v>
      </c>
      <c r="AG10" s="58" t="s">
        <v>122</v>
      </c>
      <c r="AH10" s="57" t="s">
        <v>69</v>
      </c>
      <c r="AI10" s="17"/>
      <c r="AJ10" s="238"/>
    </row>
    <row r="11" spans="1:43">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6" t="str">
        <v>AB</v>
      </c>
      <c r="Q11" s="306" t="str">
        <v>3E</v>
      </c>
      <c r="R11" s="240" t="str">
        <f t="shared" si="0"/>
        <v>EURAB3E3Y</v>
      </c>
      <c r="S11" s="240" t="str">
        <v>EURAB3E3Y=ICAP</v>
      </c>
      <c r="T11" s="241">
        <v>5.7999999999999996E-2</v>
      </c>
      <c r="U11" s="241">
        <v>0.10800000000000001</v>
      </c>
      <c r="V11" s="241">
        <v>0</v>
      </c>
      <c r="W11" s="241">
        <v>0</v>
      </c>
      <c r="X11" s="210">
        <f t="shared" si="2"/>
        <v>8.3000000000000004E-2</v>
      </c>
      <c r="Y11" s="201"/>
      <c r="Z11" s="209">
        <v>8.3000000000000004E-2</v>
      </c>
      <c r="AA11" s="201"/>
      <c r="AB11" s="260">
        <v>8.3000000000000004E-2</v>
      </c>
      <c r="AC11" s="206">
        <f>_xll.qlSimpleQuoteSetValue(F11,AB11/100,Trigger)</f>
        <v>0</v>
      </c>
      <c r="AD11" s="178"/>
      <c r="AE11" s="17"/>
      <c r="AF11" s="17"/>
      <c r="AG11" s="17"/>
      <c r="AH11" s="17"/>
      <c r="AI11" s="17"/>
      <c r="AJ11" s="238"/>
    </row>
    <row r="12" spans="1:43">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6" t="str">
        <v>AB</v>
      </c>
      <c r="Q12" s="306" t="str">
        <v>3E</v>
      </c>
      <c r="R12" s="240" t="str">
        <f t="shared" si="0"/>
        <v>EURAB3E4Y</v>
      </c>
      <c r="S12" s="240" t="str">
        <v>EURAB3E4Y=ICAP</v>
      </c>
      <c r="T12" s="241">
        <v>0.16999999999999998</v>
      </c>
      <c r="U12" s="241">
        <v>0.22000000000000003</v>
      </c>
      <c r="V12" s="241">
        <v>0</v>
      </c>
      <c r="W12" s="241">
        <v>0</v>
      </c>
      <c r="X12" s="210">
        <f t="shared" si="2"/>
        <v>0.19500000000000001</v>
      </c>
      <c r="Y12" s="201"/>
      <c r="Z12" s="209">
        <v>0.19500000000000001</v>
      </c>
      <c r="AA12" s="201"/>
      <c r="AB12" s="260">
        <v>0.19500000000000001</v>
      </c>
      <c r="AC12" s="206">
        <f>_xll.qlSimpleQuoteSetValue(F12,AB12/100,Trigger)</f>
        <v>0</v>
      </c>
      <c r="AD12" s="178"/>
      <c r="AE12" s="17"/>
      <c r="AF12" s="17"/>
      <c r="AG12" s="17"/>
      <c r="AH12" s="17"/>
      <c r="AI12" s="17"/>
      <c r="AJ12" s="238"/>
    </row>
    <row r="13" spans="1:43">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6" t="str">
        <v>AB</v>
      </c>
      <c r="Q13" s="306" t="str">
        <v>3E</v>
      </c>
      <c r="R13" s="240" t="str">
        <f t="shared" si="0"/>
        <v>EURAB3E5Y</v>
      </c>
      <c r="S13" s="240" t="str">
        <v>EURAB3E5Y=ICAP</v>
      </c>
      <c r="T13" s="241">
        <v>0.29900000000000004</v>
      </c>
      <c r="U13" s="241">
        <v>0.34900000000000003</v>
      </c>
      <c r="V13" s="241">
        <v>0</v>
      </c>
      <c r="W13" s="241">
        <v>0</v>
      </c>
      <c r="X13" s="210">
        <f t="shared" si="2"/>
        <v>0.32400000000000007</v>
      </c>
      <c r="Y13" s="201"/>
      <c r="Z13" s="209">
        <v>0.32400000000000007</v>
      </c>
      <c r="AA13" s="201"/>
      <c r="AB13" s="260">
        <v>0.32400000000000007</v>
      </c>
      <c r="AC13" s="206">
        <f>_xll.qlSimpleQuoteSetValue(F13,AB13/100,Trigger)</f>
        <v>0</v>
      </c>
      <c r="AD13" s="178"/>
      <c r="AE13" s="17"/>
      <c r="AF13" s="17"/>
      <c r="AG13" s="17"/>
      <c r="AH13" s="17"/>
      <c r="AI13" s="17"/>
      <c r="AJ13" s="238"/>
    </row>
    <row r="14" spans="1:43" ht="1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6" t="str">
        <v>AB</v>
      </c>
      <c r="Q14" s="306" t="str">
        <v>3E</v>
      </c>
      <c r="R14" s="240" t="str">
        <f t="shared" si="0"/>
        <v>EURAB3E6Y</v>
      </c>
      <c r="S14" s="240" t="str">
        <v>EURAB3E6Y=ICAP</v>
      </c>
      <c r="T14" s="241">
        <v>0.43499999999999994</v>
      </c>
      <c r="U14" s="241">
        <v>0.48499999999999999</v>
      </c>
      <c r="V14" s="241">
        <v>0</v>
      </c>
      <c r="W14" s="241">
        <v>0</v>
      </c>
      <c r="X14" s="210">
        <f t="shared" si="2"/>
        <v>0.45999999999999996</v>
      </c>
      <c r="Y14" s="201"/>
      <c r="Z14" s="209">
        <v>0.45999999999999996</v>
      </c>
      <c r="AA14" s="201"/>
      <c r="AB14" s="260">
        <v>0.45999999999999996</v>
      </c>
      <c r="AC14" s="206">
        <f>_xll.qlSimpleQuoteSetValue(F14,AB14/100,Trigger)</f>
        <v>0</v>
      </c>
      <c r="AD14" s="178"/>
      <c r="AE14" s="17"/>
      <c r="AF14" s="17"/>
      <c r="AG14" s="17"/>
      <c r="AH14" s="17"/>
      <c r="AI14" s="17"/>
      <c r="AJ14" s="238"/>
      <c r="AM14" t="str">
        <f>_xll.RtGet("IDN","EUEONEU3E10Y=ICAP","PRIMACT_1")</f>
        <v>#N/A Not Signed In</v>
      </c>
      <c r="AN14" t="str">
        <f>_xll.RtGet("IDN","EUEONEU3E10Y=ICAP","SEC_ACT_1")</f>
        <v>#N/A Not Signed In</v>
      </c>
      <c r="AO14" s="16" t="e">
        <f>AVERAGE(AM14,AN14)</f>
        <v>#DIV/0!</v>
      </c>
      <c r="AP14" s="464">
        <f>X18</f>
        <v>0.95799999999999996</v>
      </c>
      <c r="AQ14" s="16" t="e">
        <f>AP14-AO14/100</f>
        <v>#DIV/0!</v>
      </c>
    </row>
    <row r="15" spans="1:43">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6" t="str">
        <v>AB</v>
      </c>
      <c r="Q15" s="306" t="str">
        <v>3E</v>
      </c>
      <c r="R15" s="240" t="str">
        <f t="shared" si="0"/>
        <v>EURAB3E7Y</v>
      </c>
      <c r="S15" s="240" t="str">
        <v>EURAB3E7Y=ICAP</v>
      </c>
      <c r="T15" s="241">
        <v>0.57199999999999995</v>
      </c>
      <c r="U15" s="241">
        <v>0.622</v>
      </c>
      <c r="V15" s="241">
        <v>0</v>
      </c>
      <c r="W15" s="241">
        <v>0</v>
      </c>
      <c r="X15" s="210">
        <f t="shared" si="2"/>
        <v>0.59699999999999998</v>
      </c>
      <c r="Y15" s="201"/>
      <c r="Z15" s="209">
        <v>0.59699999999999998</v>
      </c>
      <c r="AA15" s="201"/>
      <c r="AB15" s="260">
        <v>0.59699999999999998</v>
      </c>
      <c r="AC15" s="206">
        <f>_xll.qlSimpleQuoteSetValue(F15,AB15/100,Trigger)</f>
        <v>0</v>
      </c>
      <c r="AD15" s="178"/>
      <c r="AE15" s="17"/>
      <c r="AF15" s="17"/>
      <c r="AG15" s="17"/>
      <c r="AH15" s="17"/>
      <c r="AI15" s="17"/>
      <c r="AJ15" s="238"/>
      <c r="AO15" s="16" t="e">
        <f t="shared" ref="AO15:AO16" si="3">AVERAGE(AM15,AN15)</f>
        <v>#DIV/0!</v>
      </c>
      <c r="AP15" s="464">
        <f t="shared" ref="AP15" si="4">X19</f>
        <v>1.052</v>
      </c>
      <c r="AQ15" s="16" t="e">
        <f t="shared" ref="AQ15:AQ16" si="5">AP15-AO15/100</f>
        <v>#DIV/0!</v>
      </c>
    </row>
    <row r="16" spans="1:43" ht="1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6" t="str">
        <v>AB</v>
      </c>
      <c r="Q16" s="306" t="str">
        <v>3E</v>
      </c>
      <c r="R16" s="240" t="str">
        <f t="shared" si="0"/>
        <v>EURAB3E8Y</v>
      </c>
      <c r="S16" s="240" t="str">
        <v>EURAB3E8Y=ICAP</v>
      </c>
      <c r="T16" s="241">
        <v>0.70300000000000007</v>
      </c>
      <c r="U16" s="241">
        <v>0.753</v>
      </c>
      <c r="V16" s="241">
        <v>0</v>
      </c>
      <c r="W16" s="241">
        <v>0</v>
      </c>
      <c r="X16" s="210">
        <f t="shared" si="2"/>
        <v>0.72799999999999998</v>
      </c>
      <c r="Y16" s="201"/>
      <c r="Z16" s="209">
        <v>0.72799999999999998</v>
      </c>
      <c r="AA16" s="201"/>
      <c r="AB16" s="260">
        <v>0.72799999999999998</v>
      </c>
      <c r="AC16" s="206">
        <f>_xll.qlSimpleQuoteSetValue(F16,AB16/100,Trigger)</f>
        <v>0</v>
      </c>
      <c r="AD16" s="178"/>
      <c r="AE16" s="17"/>
      <c r="AF16" s="17"/>
      <c r="AG16" s="17"/>
      <c r="AH16" s="17"/>
      <c r="AI16" s="17"/>
      <c r="AJ16" s="238"/>
      <c r="AM16" t="str">
        <f>_xll.RtGet("IDN","EUEONEU3E30Y=ICAP","PRIMACT_1")</f>
        <v>#N/A Not Signed In</v>
      </c>
      <c r="AN16" t="str">
        <f>_xll.RtGet("IDN","EUEONEU3E30Y=ICAP","SEC_ACT_1")</f>
        <v>#N/A Not Signed In</v>
      </c>
      <c r="AO16" s="16" t="e">
        <f t="shared" si="3"/>
        <v>#DIV/0!</v>
      </c>
      <c r="AP16" s="464">
        <f>X38</f>
        <v>1.516</v>
      </c>
      <c r="AQ16" s="16" t="e">
        <f t="shared" si="5"/>
        <v>#DIV/0!</v>
      </c>
    </row>
    <row r="17" spans="1:36">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6" t="str">
        <v>AB</v>
      </c>
      <c r="Q17" s="306" t="str">
        <v>3E</v>
      </c>
      <c r="R17" s="240" t="str">
        <f t="shared" si="0"/>
        <v>EURAB3E9Y</v>
      </c>
      <c r="S17" s="240" t="str">
        <v>EURAB3E9Y=ICAP</v>
      </c>
      <c r="T17" s="241">
        <v>0.82499999999999996</v>
      </c>
      <c r="U17" s="241">
        <v>0.875</v>
      </c>
      <c r="V17" s="241">
        <v>0</v>
      </c>
      <c r="W17" s="241">
        <v>0</v>
      </c>
      <c r="X17" s="210">
        <f t="shared" si="2"/>
        <v>0.85</v>
      </c>
      <c r="Y17" s="201"/>
      <c r="Z17" s="209">
        <v>0.85</v>
      </c>
      <c r="AA17" s="201"/>
      <c r="AB17" s="260">
        <v>0.85</v>
      </c>
      <c r="AC17" s="206">
        <f>_xll.qlSimpleQuoteSetValue(F17,AB17/100,Trigger)</f>
        <v>0</v>
      </c>
      <c r="AD17" s="178"/>
      <c r="AE17" s="17"/>
      <c r="AF17" s="17"/>
      <c r="AG17" s="17"/>
      <c r="AH17" s="17"/>
      <c r="AI17" s="17"/>
      <c r="AJ17" s="238"/>
    </row>
    <row r="18" spans="1:36">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6" t="str">
        <v>AB</v>
      </c>
      <c r="Q18" s="306" t="str">
        <v>3E</v>
      </c>
      <c r="R18" s="240" t="str">
        <f t="shared" si="0"/>
        <v>EURAB3E10Y</v>
      </c>
      <c r="S18" s="240" t="str">
        <v>EURAB3E10Y=ICAP</v>
      </c>
      <c r="T18" s="241">
        <v>0.93300000000000005</v>
      </c>
      <c r="U18" s="241">
        <v>0.98299999999999998</v>
      </c>
      <c r="V18" s="241">
        <v>0</v>
      </c>
      <c r="W18" s="241">
        <v>0</v>
      </c>
      <c r="X18" s="210">
        <f t="shared" si="2"/>
        <v>0.95799999999999996</v>
      </c>
      <c r="Y18" s="201"/>
      <c r="Z18" s="209">
        <v>0.95799999999999996</v>
      </c>
      <c r="AA18" s="201"/>
      <c r="AB18" s="260">
        <v>0.95799999999999996</v>
      </c>
      <c r="AC18" s="206">
        <f>_xll.qlSimpleQuoteSetValue(F18,AB18/100,Trigger)</f>
        <v>0</v>
      </c>
      <c r="AD18" s="178"/>
      <c r="AE18" s="17"/>
      <c r="AF18" s="17"/>
      <c r="AG18" s="17"/>
      <c r="AH18" s="17"/>
      <c r="AI18" s="17"/>
      <c r="AJ18" s="238"/>
    </row>
    <row r="19" spans="1:36">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6" t="str">
        <v>AB</v>
      </c>
      <c r="Q19" s="306" t="str">
        <v>3E</v>
      </c>
      <c r="R19" s="240" t="str">
        <f t="shared" si="0"/>
        <v>EURAB3E11Y</v>
      </c>
      <c r="S19" s="240" t="str">
        <v>EURAB3E11Y=ICAP</v>
      </c>
      <c r="T19" s="241">
        <v>1.0269999999999999</v>
      </c>
      <c r="U19" s="241">
        <v>1.077</v>
      </c>
      <c r="V19" s="241">
        <v>0</v>
      </c>
      <c r="W19" s="241">
        <v>0</v>
      </c>
      <c r="X19" s="210">
        <f t="shared" si="2"/>
        <v>1.052</v>
      </c>
      <c r="Y19" s="201"/>
      <c r="Z19" s="209">
        <v>1.052</v>
      </c>
      <c r="AA19" s="201"/>
      <c r="AB19" s="260">
        <v>1.052</v>
      </c>
      <c r="AC19" s="206">
        <f>_xll.qlSimpleQuoteSetValue(F19,AB19/100,Trigger)</f>
        <v>0</v>
      </c>
      <c r="AD19" s="178"/>
      <c r="AE19" s="17"/>
      <c r="AF19" s="17"/>
      <c r="AG19" s="17"/>
      <c r="AH19" s="17"/>
      <c r="AI19" s="17"/>
      <c r="AJ19" s="238"/>
    </row>
    <row r="20" spans="1:36">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6" t="str">
        <v>AB</v>
      </c>
      <c r="Q20" s="306" t="str">
        <v>3E</v>
      </c>
      <c r="R20" s="240" t="str">
        <f t="shared" si="0"/>
        <v>EURAB3E12Y</v>
      </c>
      <c r="S20" s="240" t="str">
        <v>EURAB3E12Y=ICAP</v>
      </c>
      <c r="T20" s="241">
        <v>1.1100000000000001</v>
      </c>
      <c r="U20" s="241">
        <v>1.1599999999999999</v>
      </c>
      <c r="V20" s="241">
        <v>0</v>
      </c>
      <c r="W20" s="241">
        <v>0</v>
      </c>
      <c r="X20" s="210">
        <f t="shared" si="2"/>
        <v>1.135</v>
      </c>
      <c r="Y20" s="201"/>
      <c r="Z20" s="209">
        <v>1.135</v>
      </c>
      <c r="AA20" s="201"/>
      <c r="AB20" s="260">
        <v>1.135</v>
      </c>
      <c r="AC20" s="206">
        <f>_xll.qlSimpleQuoteSetValue(F20,AB20/100,Trigger)</f>
        <v>0</v>
      </c>
      <c r="AD20" s="178"/>
      <c r="AE20" s="17"/>
      <c r="AF20" s="17"/>
      <c r="AG20" s="17"/>
      <c r="AH20" s="17"/>
      <c r="AI20" s="17"/>
      <c r="AJ20" s="238"/>
    </row>
    <row r="21" spans="1:36">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6" t="str">
        <v>AB</v>
      </c>
      <c r="Q23" s="306" t="str">
        <v>3E</v>
      </c>
      <c r="R23" s="240" t="str">
        <f t="shared" si="0"/>
        <v>EURAB3E15Y</v>
      </c>
      <c r="S23" s="240" t="str">
        <v>EURAB3E15Y=ICAP</v>
      </c>
      <c r="T23" s="241">
        <v>1.292</v>
      </c>
      <c r="U23" s="241">
        <v>1.3420000000000001</v>
      </c>
      <c r="V23" s="241">
        <v>0</v>
      </c>
      <c r="W23" s="241">
        <v>0</v>
      </c>
      <c r="X23" s="210">
        <f t="shared" si="2"/>
        <v>1.3170000000000002</v>
      </c>
      <c r="Y23" s="201"/>
      <c r="Z23" s="209">
        <v>1.3170000000000002</v>
      </c>
      <c r="AA23" s="201"/>
      <c r="AB23" s="260">
        <v>1.3170000000000002</v>
      </c>
      <c r="AC23" s="206">
        <f>_xll.qlSimpleQuoteSetValue(F23,AB23/100,Trigger)</f>
        <v>0</v>
      </c>
      <c r="AD23" s="178"/>
      <c r="AE23" s="17"/>
      <c r="AF23" s="17"/>
      <c r="AG23" s="17"/>
      <c r="AH23" s="17"/>
      <c r="AI23" s="17"/>
      <c r="AJ23" s="238"/>
    </row>
    <row r="24" spans="1:36">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6" t="str">
        <v>AB</v>
      </c>
      <c r="Q28" s="306" t="str">
        <v>3E</v>
      </c>
      <c r="R28" s="240" t="str">
        <f t="shared" si="0"/>
        <v>EURAB3E20Y</v>
      </c>
      <c r="S28" s="240" t="str">
        <v>EURAB3E20Y=ICAP</v>
      </c>
      <c r="T28" s="241">
        <v>1.4410000000000001</v>
      </c>
      <c r="U28" s="241">
        <v>1.4910000000000001</v>
      </c>
      <c r="V28" s="241">
        <v>0</v>
      </c>
      <c r="W28" s="241">
        <v>0</v>
      </c>
      <c r="X28" s="210">
        <f t="shared" si="2"/>
        <v>1.4660000000000002</v>
      </c>
      <c r="Y28" s="201"/>
      <c r="Z28" s="209">
        <v>1.4660000000000002</v>
      </c>
      <c r="AA28" s="201"/>
      <c r="AB28" s="260">
        <v>1.4660000000000002</v>
      </c>
      <c r="AC28" s="206">
        <f>_xll.qlSimpleQuoteSetValue(F28,AB28/100,Trigger)</f>
        <v>0</v>
      </c>
      <c r="AD28" s="178"/>
      <c r="AE28" s="17"/>
      <c r="AF28" s="17"/>
      <c r="AG28" s="17"/>
      <c r="AH28" s="17"/>
      <c r="AI28" s="17"/>
      <c r="AJ28" s="238"/>
    </row>
    <row r="29" spans="1:36">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6" t="str">
        <v>AB</v>
      </c>
      <c r="Q33" s="306" t="str">
        <v>3E</v>
      </c>
      <c r="R33" s="240" t="str">
        <f t="shared" si="0"/>
        <v>EURAB3E25Y</v>
      </c>
      <c r="S33" s="240" t="str">
        <v>EURAB3E25Y=ICAP</v>
      </c>
      <c r="T33" s="241">
        <v>1.478</v>
      </c>
      <c r="U33" s="241">
        <v>1.528</v>
      </c>
      <c r="V33" s="241">
        <v>0</v>
      </c>
      <c r="W33" s="241">
        <v>0</v>
      </c>
      <c r="X33" s="210">
        <f t="shared" si="2"/>
        <v>1.5030000000000001</v>
      </c>
      <c r="Y33" s="201"/>
      <c r="Z33" s="209">
        <v>1.5030000000000001</v>
      </c>
      <c r="AA33" s="201"/>
      <c r="AB33" s="260">
        <v>1.5030000000000001</v>
      </c>
      <c r="AC33" s="206">
        <f>_xll.qlSimpleQuoteSetValue(F33,AB33/100,Trigger)</f>
        <v>0</v>
      </c>
      <c r="AD33" s="178"/>
      <c r="AE33" s="17"/>
      <c r="AF33" s="17"/>
      <c r="AG33" s="17"/>
      <c r="AH33" s="17"/>
      <c r="AI33" s="17"/>
      <c r="AJ33" s="238"/>
    </row>
    <row r="34" spans="1:36">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6" t="str">
        <v>AB</v>
      </c>
      <c r="Q38" s="306" t="str">
        <v>3E</v>
      </c>
      <c r="R38" s="240" t="str">
        <f t="shared" si="0"/>
        <v>EURAB3E30Y</v>
      </c>
      <c r="S38" s="240" t="str">
        <v>EURAB3E30Y=ICAP</v>
      </c>
      <c r="T38" s="241">
        <v>1.4910000000000001</v>
      </c>
      <c r="U38" s="241">
        <v>1.5409999999999999</v>
      </c>
      <c r="V38" s="241">
        <v>0</v>
      </c>
      <c r="W38" s="241">
        <v>0</v>
      </c>
      <c r="X38" s="210">
        <f t="shared" si="2"/>
        <v>1.516</v>
      </c>
      <c r="Y38" s="201"/>
      <c r="Z38" s="209">
        <v>1.516</v>
      </c>
      <c r="AA38" s="201"/>
      <c r="AB38" s="260">
        <v>1.516</v>
      </c>
      <c r="AC38" s="206">
        <f>_xll.qlSimpleQuoteSetValue(F38,AB38/100,Trigger)</f>
        <v>0</v>
      </c>
      <c r="AD38" s="178"/>
      <c r="AE38" s="17"/>
      <c r="AF38" s="17"/>
      <c r="AG38" s="17"/>
      <c r="AH38" s="17"/>
      <c r="AI38" s="17"/>
      <c r="AJ38" s="238"/>
    </row>
    <row r="39" spans="1:36">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6" t="str">
        <v>AB</v>
      </c>
      <c r="Q40" s="306" t="str">
        <v>3E</v>
      </c>
      <c r="R40" s="240" t="str">
        <f t="shared" si="0"/>
        <v>EURAB3E40Y</v>
      </c>
      <c r="S40" s="240" t="str">
        <v>EURAB3E40Y=ICAP</v>
      </c>
      <c r="T40" s="241">
        <v>1.5129999999999999</v>
      </c>
      <c r="U40" s="241">
        <v>1.5629999999999999</v>
      </c>
      <c r="V40" s="241">
        <v>0</v>
      </c>
      <c r="W40" s="241">
        <v>0</v>
      </c>
      <c r="X40" s="210">
        <f t="shared" si="2"/>
        <v>1.5379999999999998</v>
      </c>
      <c r="Y40" s="201"/>
      <c r="Z40" s="209">
        <v>1.5379999999999998</v>
      </c>
      <c r="AA40" s="201"/>
      <c r="AB40" s="260">
        <v>1.5379999999999998</v>
      </c>
      <c r="AC40" s="206">
        <f>_xll.qlSimpleQuoteSetValue(F40,AB40/100,Trigger)</f>
        <v>0</v>
      </c>
      <c r="AD40" s="178"/>
      <c r="AE40" s="17"/>
      <c r="AF40" s="17"/>
      <c r="AG40" s="17"/>
      <c r="AH40" s="17"/>
      <c r="AI40" s="17"/>
      <c r="AJ40" s="238"/>
    </row>
    <row r="41" spans="1:36">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6" t="str">
        <v>AB</v>
      </c>
      <c r="Q41" s="306" t="str">
        <v>3E</v>
      </c>
      <c r="R41" s="240" t="str">
        <f t="shared" si="0"/>
        <v>EURAB3E50Y</v>
      </c>
      <c r="S41" s="240" t="str">
        <v>EURAB3E50Y=ICAP</v>
      </c>
      <c r="T41" s="241">
        <v>1.48</v>
      </c>
      <c r="U41" s="241">
        <v>1.53</v>
      </c>
      <c r="V41" s="241">
        <v>0</v>
      </c>
      <c r="W41" s="241">
        <v>0</v>
      </c>
      <c r="X41" s="210">
        <f t="shared" si="2"/>
        <v>1.5049999999999999</v>
      </c>
      <c r="Y41" s="201"/>
      <c r="Z41" s="209">
        <v>1.5049999999999999</v>
      </c>
      <c r="AA41" s="201"/>
      <c r="AB41" s="260">
        <v>1.5049999999999999</v>
      </c>
      <c r="AC41" s="206">
        <f>_xll.qlSimpleQuoteSetValue(F41,AB41/100,Trigger)</f>
        <v>0</v>
      </c>
      <c r="AD41" s="178"/>
      <c r="AE41" s="17"/>
      <c r="AF41" s="17"/>
      <c r="AG41" s="17"/>
      <c r="AH41" s="17"/>
      <c r="AI41" s="17"/>
      <c r="AJ41" s="238"/>
    </row>
    <row r="42" spans="1:36">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6" t="str">
        <v>AB</v>
      </c>
      <c r="Q42" s="306" t="str">
        <v>3E</v>
      </c>
      <c r="R42" s="240" t="str">
        <f t="shared" si="0"/>
        <v>EURAB3E60Y</v>
      </c>
      <c r="S42" s="240" t="str">
        <v>EURAB3E60Y=ICAP</v>
      </c>
      <c r="T42" s="241">
        <v>1.4690000000000001</v>
      </c>
      <c r="U42" s="241">
        <v>1.5190000000000001</v>
      </c>
      <c r="V42" s="241">
        <v>0</v>
      </c>
      <c r="W42" s="241">
        <v>0</v>
      </c>
      <c r="X42" s="210">
        <f t="shared" si="2"/>
        <v>1.4940000000000002</v>
      </c>
      <c r="Y42" s="201"/>
      <c r="Z42" s="202">
        <v>1.4940000000000002</v>
      </c>
      <c r="AA42" s="201"/>
      <c r="AB42" s="253">
        <v>1.4940000000000002</v>
      </c>
      <c r="AC42" s="198">
        <f>_xll.qlSimpleQuoteSetValue(F42,AB42/100,Trigger)</f>
        <v>0</v>
      </c>
      <c r="AD42" s="178"/>
      <c r="AE42" s="17"/>
      <c r="AF42" s="17"/>
      <c r="AG42" s="17"/>
      <c r="AH42" s="17"/>
      <c r="AI42" s="17"/>
      <c r="AJ42" s="238"/>
    </row>
    <row r="43" spans="1:36" ht="13.5" thickBot="1">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c r="A1" s="125" t="s">
        <v>132</v>
      </c>
      <c r="B1" s="186">
        <v>1</v>
      </c>
      <c r="C1" s="187" t="s">
        <v>66</v>
      </c>
      <c r="D1" s="186"/>
      <c r="E1" s="186"/>
      <c r="F1" s="185"/>
    </row>
    <row r="2" spans="1:6">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H1" workbookViewId="0">
      <selection activeCell="X4" sqref="X4"/>
    </sheetView>
  </sheetViews>
  <sheetFormatPr defaultRowHeight="11.25"/>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c r="N3" s="95"/>
      <c r="O3" s="201"/>
      <c r="P3" s="105"/>
      <c r="Q3" s="105"/>
      <c r="R3" s="105"/>
      <c r="S3" s="105"/>
      <c r="T3" s="105"/>
      <c r="U3" s="105"/>
      <c r="V3" s="105"/>
      <c r="W3" s="105"/>
      <c r="X3" s="105"/>
      <c r="Y3" s="201"/>
      <c r="Z3" s="201"/>
      <c r="AA3" s="201"/>
      <c r="AB3" s="105"/>
      <c r="AC3" s="232">
        <f>_xll.ohTrigger(AC5:AC42)</f>
        <v>61</v>
      </c>
      <c r="AD3" s="178"/>
      <c r="AE3" s="17"/>
      <c r="AF3" s="17"/>
      <c r="AG3" s="17"/>
      <c r="AH3" s="17"/>
      <c r="AI3" s="17"/>
      <c r="AJ3" s="17"/>
    </row>
    <row r="4" spans="1:36" ht="23.25" thickBot="1">
      <c r="A4" s="177" t="s">
        <v>129</v>
      </c>
      <c r="B4" s="160"/>
      <c r="C4" s="160"/>
      <c r="D4" s="160"/>
      <c r="E4" s="122"/>
      <c r="F4" s="176"/>
      <c r="G4" s="122"/>
      <c r="H4" s="157"/>
      <c r="N4" s="95"/>
      <c r="O4" s="310"/>
      <c r="P4" s="155"/>
      <c r="Q4" s="155"/>
      <c r="R4" s="155"/>
      <c r="S4" s="231" t="str">
        <f>_xll.RData(S5:S42,T4:W4,,ReutersRtMode,,T5)</f>
        <v>Not Signed In</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2.6000000000000002E-2</v>
      </c>
      <c r="U6" s="241">
        <v>6.5999999999999989E-2</v>
      </c>
      <c r="V6" s="241">
        <v>0</v>
      </c>
      <c r="W6" s="241">
        <v>0</v>
      </c>
      <c r="X6" s="304">
        <f t="shared" ref="X6:X42" si="3">IF(ISERROR(AVERAGE(T6,U6)),#NUM!,AVERAGE(T6,U6))</f>
        <v>4.5999999999999999E-2</v>
      </c>
      <c r="Y6" s="201"/>
      <c r="Z6" s="209">
        <v>4.5999999999999999E-2</v>
      </c>
      <c r="AA6" s="201"/>
      <c r="AB6" s="260">
        <v>4.5999999999999999E-2</v>
      </c>
      <c r="AC6" s="206">
        <f>_xll.qlSimpleQuoteSetValue(F6,AB6/100,Trigger)</f>
        <v>0</v>
      </c>
      <c r="AD6" s="178"/>
      <c r="AE6" s="17"/>
      <c r="AF6" s="166" t="s">
        <v>64</v>
      </c>
      <c r="AG6" s="61" t="s">
        <v>124</v>
      </c>
      <c r="AH6" s="60" t="s">
        <v>74</v>
      </c>
      <c r="AI6" s="17"/>
      <c r="AJ6" s="238">
        <f t="shared" si="1"/>
        <v>3.999999999999998E-4</v>
      </c>
    </row>
    <row r="7" spans="1:36">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1.3000000000000001E-2</v>
      </c>
      <c r="U7" s="241">
        <v>6.3E-2</v>
      </c>
      <c r="V7" s="241">
        <v>0</v>
      </c>
      <c r="W7" s="241">
        <v>0</v>
      </c>
      <c r="X7" s="304">
        <f t="shared" si="3"/>
        <v>3.7999999999999999E-2</v>
      </c>
      <c r="Y7" s="201"/>
      <c r="Z7" s="209">
        <v>3.7999999999999999E-2</v>
      </c>
      <c r="AA7" s="201"/>
      <c r="AB7" s="260">
        <v>3.7999999999999999E-2</v>
      </c>
      <c r="AC7" s="206">
        <f>_xll.qlSimpleQuoteSetValue(F7,AB7/100,Trigger)</f>
        <v>0</v>
      </c>
      <c r="AD7" s="178"/>
      <c r="AE7" s="17"/>
      <c r="AF7" s="166" t="s">
        <v>73</v>
      </c>
      <c r="AG7" s="61" t="s">
        <v>123</v>
      </c>
      <c r="AH7" s="60" t="s">
        <v>71</v>
      </c>
      <c r="AI7" s="309"/>
      <c r="AJ7" s="238">
        <f t="shared" si="1"/>
        <v>5.0000000000000001E-4</v>
      </c>
    </row>
    <row r="8" spans="1:36">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3.7999999999999999E-2</v>
      </c>
      <c r="U8" s="241">
        <v>8.8000000000000009E-2</v>
      </c>
      <c r="V8" s="241">
        <v>0</v>
      </c>
      <c r="W8" s="241">
        <v>0</v>
      </c>
      <c r="X8" s="304">
        <f t="shared" si="3"/>
        <v>6.3E-2</v>
      </c>
      <c r="Y8" s="201"/>
      <c r="Z8" s="209">
        <v>6.3E-2</v>
      </c>
      <c r="AA8" s="201"/>
      <c r="AB8" s="260">
        <v>6.3E-2</v>
      </c>
      <c r="AC8" s="206">
        <f>_xll.qlSimpleQuoteSetValue(F8,AB8/100,Trigger)</f>
        <v>0</v>
      </c>
      <c r="AD8" s="178"/>
      <c r="AE8" s="17"/>
      <c r="AF8" s="166" t="s">
        <v>72</v>
      </c>
      <c r="AG8" s="61" t="s">
        <v>123</v>
      </c>
      <c r="AH8" s="60" t="s">
        <v>71</v>
      </c>
      <c r="AI8" s="309"/>
      <c r="AJ8" s="238">
        <f t="shared" si="1"/>
        <v>5.0000000000000012E-4</v>
      </c>
    </row>
    <row r="9" spans="1:36" ht="12" thickBot="1">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3.9E-2</v>
      </c>
      <c r="U9" s="241">
        <v>8.8999999999999996E-2</v>
      </c>
      <c r="V9" s="241">
        <v>0</v>
      </c>
      <c r="W9" s="241">
        <v>0</v>
      </c>
      <c r="X9" s="304">
        <f t="shared" si="3"/>
        <v>6.4000000000000001E-2</v>
      </c>
      <c r="Y9" s="201"/>
      <c r="Z9" s="209">
        <v>6.4000000000000001E-2</v>
      </c>
      <c r="AA9" s="201"/>
      <c r="AB9" s="260">
        <v>6.4000000000000001E-2</v>
      </c>
      <c r="AC9" s="206">
        <f>_xll.qlSimpleQuoteSetValue(F9,AB9/100,Trigger)</f>
        <v>0</v>
      </c>
      <c r="AD9" s="178"/>
      <c r="AE9" s="17"/>
      <c r="AF9" s="165" t="s">
        <v>70</v>
      </c>
      <c r="AG9" s="58" t="s">
        <v>122</v>
      </c>
      <c r="AH9" s="57" t="s">
        <v>71</v>
      </c>
      <c r="AI9" s="17"/>
      <c r="AJ9" s="238">
        <f t="shared" si="1"/>
        <v>4.999999999999999E-4</v>
      </c>
    </row>
    <row r="10" spans="1:36" ht="12" thickBot="1">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7.0999999999999994E-2</v>
      </c>
      <c r="U10" s="241">
        <v>0.11100000000000002</v>
      </c>
      <c r="V10" s="241">
        <v>0</v>
      </c>
      <c r="W10" s="241">
        <v>0</v>
      </c>
      <c r="X10" s="304">
        <f t="shared" si="3"/>
        <v>9.0999999999999998E-2</v>
      </c>
      <c r="Y10" s="201"/>
      <c r="Z10" s="209">
        <v>9.0999999999999998E-2</v>
      </c>
      <c r="AA10" s="201"/>
      <c r="AB10" s="260">
        <v>9.0999999999999998E-2</v>
      </c>
      <c r="AC10" s="206">
        <f>_xll.qlSimpleQuoteSetValue(F10,AB10/100,Trigger)</f>
        <v>0</v>
      </c>
      <c r="AD10" s="178"/>
      <c r="AE10" s="17"/>
      <c r="AF10" s="17"/>
      <c r="AG10" s="17"/>
      <c r="AH10" s="17"/>
      <c r="AI10" s="17"/>
      <c r="AJ10" s="238">
        <f t="shared" si="1"/>
        <v>4.0000000000000034E-4</v>
      </c>
    </row>
    <row r="11" spans="1:36">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0" t="str">
        <v>AB</v>
      </c>
      <c r="Q11" s="240" t="str">
        <v>6E</v>
      </c>
      <c r="R11" s="211" t="str">
        <f t="shared" si="0"/>
        <v>EURAB6E3Y</v>
      </c>
      <c r="S11" s="211" t="str">
        <v>EURAB6E3Y=ICAP</v>
      </c>
      <c r="T11" s="241">
        <v>0.155</v>
      </c>
      <c r="U11" s="241">
        <v>0.19500000000000001</v>
      </c>
      <c r="V11" s="241">
        <v>0</v>
      </c>
      <c r="W11" s="241">
        <v>0</v>
      </c>
      <c r="X11" s="304">
        <f t="shared" si="3"/>
        <v>0.17499999999999999</v>
      </c>
      <c r="Y11" s="201"/>
      <c r="Z11" s="209">
        <v>0.17499999999999999</v>
      </c>
      <c r="AA11" s="201"/>
      <c r="AB11" s="260">
        <v>0.17499999999999999</v>
      </c>
      <c r="AC11" s="206">
        <f>_xll.qlSimpleQuoteSetValue(F11,AB11/100,Trigger)</f>
        <v>0</v>
      </c>
      <c r="AD11" s="178"/>
      <c r="AE11" s="17"/>
      <c r="AF11" s="17"/>
      <c r="AG11" s="17"/>
      <c r="AH11" s="17"/>
      <c r="AI11" s="17"/>
      <c r="AJ11" s="238">
        <f t="shared" si="1"/>
        <v>4.0000000000000034E-4</v>
      </c>
    </row>
    <row r="12" spans="1:36">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0" t="str">
        <v>AB</v>
      </c>
      <c r="Q12" s="240" t="str">
        <v>6E</v>
      </c>
      <c r="R12" s="211" t="str">
        <f t="shared" si="0"/>
        <v>EURAB6E4Y</v>
      </c>
      <c r="S12" s="211" t="str">
        <v>EURAB6E4Y=ICAP</v>
      </c>
      <c r="T12" s="241">
        <v>0.27100000000000002</v>
      </c>
      <c r="U12" s="241">
        <v>0.311</v>
      </c>
      <c r="V12" s="241">
        <v>0</v>
      </c>
      <c r="W12" s="241">
        <v>0</v>
      </c>
      <c r="X12" s="304">
        <f t="shared" si="3"/>
        <v>0.29100000000000004</v>
      </c>
      <c r="Y12" s="201"/>
      <c r="Z12" s="209">
        <v>0.29100000000000004</v>
      </c>
      <c r="AA12" s="201"/>
      <c r="AB12" s="260">
        <v>0.29100000000000004</v>
      </c>
      <c r="AC12" s="206">
        <f>_xll.qlSimpleQuoteSetValue(F12,AB12/100,Trigger)</f>
        <v>0</v>
      </c>
      <c r="AD12" s="178"/>
      <c r="AE12" s="17"/>
      <c r="AF12" s="17"/>
      <c r="AG12" s="17"/>
      <c r="AH12" s="17"/>
      <c r="AI12" s="17"/>
      <c r="AJ12" s="238">
        <f t="shared" si="1"/>
        <v>3.9999999999999926E-4</v>
      </c>
    </row>
    <row r="13" spans="1:36">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0" t="str">
        <v>AB</v>
      </c>
      <c r="Q13" s="240" t="str">
        <v>6E</v>
      </c>
      <c r="R13" s="211" t="str">
        <f t="shared" si="0"/>
        <v>EURAB6E5Y</v>
      </c>
      <c r="S13" s="211" t="str">
        <v>EURAB6E5Y=ICAP</v>
      </c>
      <c r="T13" s="241">
        <v>0.40199999999999997</v>
      </c>
      <c r="U13" s="241">
        <v>0.442</v>
      </c>
      <c r="V13" s="241">
        <v>0</v>
      </c>
      <c r="W13" s="241">
        <v>0</v>
      </c>
      <c r="X13" s="304">
        <f t="shared" si="3"/>
        <v>0.42199999999999999</v>
      </c>
      <c r="Y13" s="201"/>
      <c r="Z13" s="209">
        <v>0.42199999999999999</v>
      </c>
      <c r="AA13" s="201"/>
      <c r="AB13" s="260">
        <v>0.42199999999999999</v>
      </c>
      <c r="AC13" s="206">
        <f>_xll.qlSimpleQuoteSetValue(F13,AB13/100,Trigger)</f>
        <v>0</v>
      </c>
      <c r="AD13" s="178"/>
      <c r="AE13" s="17"/>
      <c r="AF13" s="17"/>
      <c r="AG13" s="17"/>
      <c r="AH13" s="17"/>
      <c r="AI13" s="17"/>
      <c r="AJ13" s="238">
        <f t="shared" si="1"/>
        <v>4.0000000000000034E-4</v>
      </c>
    </row>
    <row r="14" spans="1:36">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0" t="str">
        <v>AB</v>
      </c>
      <c r="Q14" s="240" t="str">
        <v>6E</v>
      </c>
      <c r="R14" s="211" t="str">
        <f t="shared" si="0"/>
        <v>EURAB6E6Y</v>
      </c>
      <c r="S14" s="211" t="str">
        <v>EURAB6E6Y=ICAP</v>
      </c>
      <c r="T14" s="241">
        <v>0.53700000000000003</v>
      </c>
      <c r="U14" s="241">
        <v>0.57699999999999996</v>
      </c>
      <c r="V14" s="241">
        <v>0</v>
      </c>
      <c r="W14" s="241">
        <v>0</v>
      </c>
      <c r="X14" s="304">
        <f t="shared" si="3"/>
        <v>0.55699999999999994</v>
      </c>
      <c r="Y14" s="201"/>
      <c r="Z14" s="209">
        <v>0.55699999999999994</v>
      </c>
      <c r="AA14" s="201"/>
      <c r="AB14" s="260">
        <v>0.55699999999999994</v>
      </c>
      <c r="AC14" s="206">
        <f>_xll.qlSimpleQuoteSetValue(F14,AB14/100,Trigger)</f>
        <v>0</v>
      </c>
      <c r="AD14" s="178"/>
      <c r="AE14" s="17"/>
      <c r="AF14" s="17"/>
      <c r="AG14" s="17"/>
      <c r="AH14" s="17"/>
      <c r="AI14" s="17"/>
      <c r="AJ14" s="238">
        <f t="shared" si="1"/>
        <v>4.0000000000000034E-4</v>
      </c>
    </row>
    <row r="15" spans="1:36">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0" t="str">
        <v>AB</v>
      </c>
      <c r="Q15" s="240" t="str">
        <v>6E</v>
      </c>
      <c r="R15" s="211" t="str">
        <f t="shared" si="0"/>
        <v>EURAB6E7Y</v>
      </c>
      <c r="S15" s="211" t="str">
        <v>EURAB6E7Y=ICAP</v>
      </c>
      <c r="T15" s="241">
        <v>0.67199999999999993</v>
      </c>
      <c r="U15" s="241">
        <v>0.71199999999999997</v>
      </c>
      <c r="V15" s="241">
        <v>0</v>
      </c>
      <c r="W15" s="241">
        <v>0</v>
      </c>
      <c r="X15" s="304">
        <f t="shared" si="3"/>
        <v>0.69199999999999995</v>
      </c>
      <c r="Y15" s="201"/>
      <c r="Z15" s="209">
        <v>0.69199999999999995</v>
      </c>
      <c r="AA15" s="201"/>
      <c r="AB15" s="260">
        <v>0.69199999999999995</v>
      </c>
      <c r="AC15" s="206">
        <f>_xll.qlSimpleQuoteSetValue(F15,AB15/100,Trigger)</f>
        <v>0</v>
      </c>
      <c r="AD15" s="178"/>
      <c r="AE15" s="17"/>
      <c r="AF15" s="17"/>
      <c r="AG15" s="17"/>
      <c r="AH15" s="17"/>
      <c r="AI15" s="17"/>
      <c r="AJ15" s="238">
        <f t="shared" si="1"/>
        <v>4.0000000000000034E-4</v>
      </c>
    </row>
    <row r="16" spans="1:36">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0" t="str">
        <v>AB</v>
      </c>
      <c r="Q16" s="240" t="str">
        <v>6E</v>
      </c>
      <c r="R16" s="211" t="str">
        <f t="shared" si="0"/>
        <v>EURAB6E8Y</v>
      </c>
      <c r="S16" s="211" t="str">
        <v>EURAB6E8Y=ICAP</v>
      </c>
      <c r="T16" s="241">
        <v>0.80099999999999993</v>
      </c>
      <c r="U16" s="241">
        <v>0.84099999999999997</v>
      </c>
      <c r="V16" s="241">
        <v>0</v>
      </c>
      <c r="W16" s="241">
        <v>0</v>
      </c>
      <c r="X16" s="304">
        <f t="shared" si="3"/>
        <v>0.82099999999999995</v>
      </c>
      <c r="Y16" s="201"/>
      <c r="Z16" s="209">
        <v>0.82099999999999995</v>
      </c>
      <c r="AA16" s="201"/>
      <c r="AB16" s="260">
        <v>0.82099999999999995</v>
      </c>
      <c r="AC16" s="206">
        <f>_xll.qlSimpleQuoteSetValue(F16,AB16/100,Trigger)</f>
        <v>0</v>
      </c>
      <c r="AD16" s="178"/>
      <c r="AE16" s="17"/>
      <c r="AF16" s="17"/>
      <c r="AG16" s="17"/>
      <c r="AH16" s="17"/>
      <c r="AI16" s="17"/>
      <c r="AJ16" s="238">
        <f t="shared" si="1"/>
        <v>4.0000000000000034E-4</v>
      </c>
    </row>
    <row r="17" spans="1:36">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0" t="str">
        <v>AB</v>
      </c>
      <c r="Q17" s="240" t="str">
        <v>6E</v>
      </c>
      <c r="R17" s="211" t="str">
        <f t="shared" si="0"/>
        <v>EURAB6E9Y</v>
      </c>
      <c r="S17" s="211" t="str">
        <v>EURAB6E9Y=ICAP</v>
      </c>
      <c r="T17" s="241">
        <v>0.91899999999999993</v>
      </c>
      <c r="U17" s="241">
        <v>0.95899999999999996</v>
      </c>
      <c r="V17" s="241">
        <v>0</v>
      </c>
      <c r="W17" s="241">
        <v>0</v>
      </c>
      <c r="X17" s="304">
        <f t="shared" si="3"/>
        <v>0.93899999999999995</v>
      </c>
      <c r="Y17" s="201"/>
      <c r="Z17" s="209">
        <v>0.93899999999999995</v>
      </c>
      <c r="AA17" s="201"/>
      <c r="AB17" s="260">
        <v>0.93899999999999995</v>
      </c>
      <c r="AC17" s="206">
        <f>_xll.qlSimpleQuoteSetValue(F17,AB17/100,Trigger)</f>
        <v>0</v>
      </c>
      <c r="AD17" s="178"/>
      <c r="AE17" s="17"/>
      <c r="AF17" s="17"/>
      <c r="AG17" s="17"/>
      <c r="AH17" s="17"/>
      <c r="AI17" s="17"/>
      <c r="AJ17" s="238">
        <f t="shared" si="1"/>
        <v>4.0000000000000034E-4</v>
      </c>
    </row>
    <row r="18" spans="1:36">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0" t="str">
        <v>AB</v>
      </c>
      <c r="Q18" s="240" t="str">
        <v>6E</v>
      </c>
      <c r="R18" s="211" t="str">
        <f t="shared" si="0"/>
        <v>EURAB6E10Y</v>
      </c>
      <c r="S18" s="211" t="str">
        <v>EURAB6E10Y=ICAP</v>
      </c>
      <c r="T18" s="241">
        <v>1.022</v>
      </c>
      <c r="U18" s="241">
        <v>1.0620000000000001</v>
      </c>
      <c r="V18" s="241">
        <v>0</v>
      </c>
      <c r="W18" s="241">
        <v>0</v>
      </c>
      <c r="X18" s="304">
        <f t="shared" si="3"/>
        <v>1.042</v>
      </c>
      <c r="Y18" s="201"/>
      <c r="Z18" s="209">
        <v>1.042</v>
      </c>
      <c r="AA18" s="201"/>
      <c r="AB18" s="260">
        <v>1.042</v>
      </c>
      <c r="AC18" s="206">
        <f>_xll.qlSimpleQuoteSetValue(F18,AB18/100,Trigger)</f>
        <v>0</v>
      </c>
      <c r="AD18" s="178"/>
      <c r="AE18" s="17"/>
      <c r="AF18" s="17"/>
      <c r="AG18" s="17"/>
      <c r="AH18" s="17"/>
      <c r="AI18" s="17"/>
      <c r="AJ18" s="238">
        <f t="shared" si="1"/>
        <v>4.0000000000000034E-4</v>
      </c>
    </row>
    <row r="19" spans="1:36">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0" t="str">
        <v>AB</v>
      </c>
      <c r="Q19" s="240" t="str">
        <v>6E</v>
      </c>
      <c r="R19" s="211" t="str">
        <f t="shared" si="0"/>
        <v>EURAB6E11Y</v>
      </c>
      <c r="S19" s="211" t="str">
        <v>EURAB6E11Y=ICAP</v>
      </c>
      <c r="T19" s="241">
        <v>1.1120000000000001</v>
      </c>
      <c r="U19" s="241">
        <v>1.1519999999999999</v>
      </c>
      <c r="V19" s="241">
        <v>0</v>
      </c>
      <c r="W19" s="241">
        <v>0</v>
      </c>
      <c r="X19" s="304">
        <f t="shared" si="3"/>
        <v>1.1320000000000001</v>
      </c>
      <c r="Y19" s="201"/>
      <c r="Z19" s="209">
        <v>1.1320000000000001</v>
      </c>
      <c r="AA19" s="201"/>
      <c r="AB19" s="260">
        <v>1.1320000000000001</v>
      </c>
      <c r="AC19" s="206">
        <f>_xll.qlSimpleQuoteSetValue(F19,AB19/100,Trigger)</f>
        <v>0</v>
      </c>
      <c r="AD19" s="178"/>
      <c r="AE19" s="17"/>
      <c r="AF19" s="17"/>
      <c r="AG19" s="17"/>
      <c r="AH19" s="17"/>
      <c r="AI19" s="17"/>
      <c r="AJ19" s="238">
        <f t="shared" si="1"/>
        <v>3.999999999999959E-4</v>
      </c>
    </row>
    <row r="20" spans="1:36">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0" t="str">
        <v>AB</v>
      </c>
      <c r="Q20" s="240" t="str">
        <v>6E</v>
      </c>
      <c r="R20" s="211" t="str">
        <f t="shared" si="0"/>
        <v>EURAB6E12Y</v>
      </c>
      <c r="S20" s="211" t="str">
        <v>EURAB6E12Y=ICAP</v>
      </c>
      <c r="T20" s="241">
        <v>1.1910000000000001</v>
      </c>
      <c r="U20" s="241">
        <v>1.2310000000000001</v>
      </c>
      <c r="V20" s="241">
        <v>0</v>
      </c>
      <c r="W20" s="241">
        <v>0</v>
      </c>
      <c r="X20" s="304">
        <f t="shared" si="3"/>
        <v>1.2110000000000001</v>
      </c>
      <c r="Y20" s="201"/>
      <c r="Z20" s="209">
        <v>1.2110000000000001</v>
      </c>
      <c r="AA20" s="201"/>
      <c r="AB20" s="260">
        <v>1.2110000000000001</v>
      </c>
      <c r="AC20" s="206">
        <f>_xll.qlSimpleQuoteSetValue(F20,AB20/100,Trigger)</f>
        <v>0</v>
      </c>
      <c r="AD20" s="178"/>
      <c r="AE20" s="17"/>
      <c r="AF20" s="17"/>
      <c r="AG20" s="17"/>
      <c r="AH20" s="17"/>
      <c r="AI20" s="17"/>
      <c r="AJ20" s="238">
        <f t="shared" si="1"/>
        <v>4.0000000000000034E-4</v>
      </c>
    </row>
    <row r="21" spans="1:36">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0" t="str">
        <v>AB</v>
      </c>
      <c r="Q21" s="240" t="str">
        <v>6E</v>
      </c>
      <c r="R21" s="211" t="str">
        <f t="shared" si="0"/>
        <v>EURAB6E13Y</v>
      </c>
      <c r="S21" s="211" t="str">
        <v>EURAB6E13Y=ICAP</v>
      </c>
      <c r="T21" s="241">
        <v>1.258</v>
      </c>
      <c r="U21" s="241">
        <v>1.298</v>
      </c>
      <c r="V21" s="241">
        <v>0</v>
      </c>
      <c r="W21" s="241">
        <v>0</v>
      </c>
      <c r="X21" s="304">
        <f t="shared" si="3"/>
        <v>1.278</v>
      </c>
      <c r="Y21" s="201"/>
      <c r="Z21" s="209">
        <v>1.278</v>
      </c>
      <c r="AA21" s="201"/>
      <c r="AB21" s="260">
        <v>1.278</v>
      </c>
      <c r="AC21" s="206">
        <f>_xll.qlSimpleQuoteSetValue(F21,AB21/100,Trigger)</f>
        <v>0</v>
      </c>
      <c r="AD21" s="178"/>
      <c r="AE21" s="17"/>
      <c r="AF21" s="17"/>
      <c r="AG21" s="17"/>
      <c r="AH21" s="17"/>
      <c r="AI21" s="17"/>
      <c r="AJ21" s="238">
        <f t="shared" si="1"/>
        <v>4.0000000000000034E-4</v>
      </c>
    </row>
    <row r="22" spans="1:36">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0" t="str">
        <v>AB</v>
      </c>
      <c r="Q22" s="240" t="str">
        <v>6E</v>
      </c>
      <c r="R22" s="211" t="str">
        <f t="shared" si="0"/>
        <v>EURAB6E14Y</v>
      </c>
      <c r="S22" s="211" t="str">
        <v>EURAB6E14Y=ICAP</v>
      </c>
      <c r="T22" s="241">
        <v>1.3149999999999999</v>
      </c>
      <c r="U22" s="241">
        <v>1.355</v>
      </c>
      <c r="V22" s="241">
        <v>0</v>
      </c>
      <c r="W22" s="241">
        <v>0</v>
      </c>
      <c r="X22" s="304">
        <f t="shared" si="3"/>
        <v>1.335</v>
      </c>
      <c r="Y22" s="201"/>
      <c r="Z22" s="209">
        <v>1.335</v>
      </c>
      <c r="AA22" s="201"/>
      <c r="AB22" s="260">
        <v>1.335</v>
      </c>
      <c r="AC22" s="206">
        <f>_xll.qlSimpleQuoteSetValue(F22,AB22/100,Trigger)</f>
        <v>0</v>
      </c>
      <c r="AD22" s="178"/>
      <c r="AE22" s="17"/>
      <c r="AF22" s="17"/>
      <c r="AG22" s="17"/>
      <c r="AH22" s="17"/>
      <c r="AI22" s="17"/>
      <c r="AJ22" s="238">
        <f t="shared" si="1"/>
        <v>4.0000000000000034E-4</v>
      </c>
    </row>
    <row r="23" spans="1:36">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0" t="str">
        <v>AB</v>
      </c>
      <c r="Q23" s="240" t="str">
        <v>6E</v>
      </c>
      <c r="R23" s="211" t="str">
        <f t="shared" si="0"/>
        <v>EURAB6E15Y</v>
      </c>
      <c r="S23" s="211" t="str">
        <v>EURAB6E15Y=ICAP</v>
      </c>
      <c r="T23" s="241">
        <v>1.3639999999999999</v>
      </c>
      <c r="U23" s="241">
        <v>1.4039999999999999</v>
      </c>
      <c r="V23" s="241">
        <v>0</v>
      </c>
      <c r="W23" s="241">
        <v>0</v>
      </c>
      <c r="X23" s="304">
        <f t="shared" si="3"/>
        <v>1.3839999999999999</v>
      </c>
      <c r="Y23" s="201"/>
      <c r="Z23" s="209">
        <v>1.3839999999999999</v>
      </c>
      <c r="AA23" s="201"/>
      <c r="AB23" s="260">
        <v>1.3839999999999999</v>
      </c>
      <c r="AC23" s="206">
        <f>_xll.qlSimpleQuoteSetValue(F23,AB23/100,Trigger)</f>
        <v>0</v>
      </c>
      <c r="AD23" s="178"/>
      <c r="AE23" s="17"/>
      <c r="AF23" s="17"/>
      <c r="AG23" s="17"/>
      <c r="AH23" s="17"/>
      <c r="AI23" s="17"/>
      <c r="AJ23" s="238">
        <f t="shared" si="1"/>
        <v>4.0000000000000034E-4</v>
      </c>
    </row>
    <row r="24" spans="1:36">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0" t="str">
        <v>AB</v>
      </c>
      <c r="Q24" s="240" t="str">
        <v>6E</v>
      </c>
      <c r="R24" s="211" t="str">
        <f t="shared" si="0"/>
        <v>EURAB6E16Y</v>
      </c>
      <c r="S24" s="211" t="str">
        <v>EURAB6E16Y=ICAP</v>
      </c>
      <c r="T24" s="241">
        <v>1.4039999999999999</v>
      </c>
      <c r="U24" s="241">
        <v>1.444</v>
      </c>
      <c r="V24" s="241">
        <v>0</v>
      </c>
      <c r="W24" s="241">
        <v>0</v>
      </c>
      <c r="X24" s="304">
        <f t="shared" si="3"/>
        <v>1.4239999999999999</v>
      </c>
      <c r="Y24" s="201"/>
      <c r="Z24" s="209">
        <v>1.4239999999999999</v>
      </c>
      <c r="AA24" s="201"/>
      <c r="AB24" s="260">
        <v>1.4239999999999999</v>
      </c>
      <c r="AC24" s="206">
        <f>_xll.qlSimpleQuoteSetValue(F24,AB24/100,Trigger)</f>
        <v>0</v>
      </c>
      <c r="AD24" s="178"/>
      <c r="AE24" s="17"/>
      <c r="AF24" s="17"/>
      <c r="AG24" s="17"/>
      <c r="AH24" s="17"/>
      <c r="AI24" s="17"/>
      <c r="AJ24" s="238">
        <f t="shared" si="1"/>
        <v>4.0000000000000034E-4</v>
      </c>
    </row>
    <row r="25" spans="1:36">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0" t="str">
        <v>AB</v>
      </c>
      <c r="Q25" s="240" t="str">
        <v>6E</v>
      </c>
      <c r="R25" s="211" t="str">
        <f t="shared" si="0"/>
        <v>EURAB6E17Y</v>
      </c>
      <c r="S25" s="211" t="str">
        <v>EURAB6E17Y=ICAP</v>
      </c>
      <c r="T25" s="241">
        <v>1.4379999999999999</v>
      </c>
      <c r="U25" s="241">
        <v>1.478</v>
      </c>
      <c r="V25" s="241">
        <v>0</v>
      </c>
      <c r="W25" s="241">
        <v>0</v>
      </c>
      <c r="X25" s="304">
        <f t="shared" si="3"/>
        <v>1.458</v>
      </c>
      <c r="Y25" s="201"/>
      <c r="Z25" s="209">
        <v>1.458</v>
      </c>
      <c r="AA25" s="201"/>
      <c r="AB25" s="260">
        <v>1.458</v>
      </c>
      <c r="AC25" s="206">
        <f>_xll.qlSimpleQuoteSetValue(F25,AB25/100,Trigger)</f>
        <v>0</v>
      </c>
      <c r="AD25" s="178"/>
      <c r="AE25" s="17"/>
      <c r="AF25" s="17"/>
      <c r="AG25" s="17"/>
      <c r="AH25" s="17"/>
      <c r="AI25" s="17"/>
      <c r="AJ25" s="238">
        <f t="shared" si="1"/>
        <v>4.0000000000000034E-4</v>
      </c>
    </row>
    <row r="26" spans="1:36">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0" t="str">
        <v>AB</v>
      </c>
      <c r="Q26" s="240" t="str">
        <v>6E</v>
      </c>
      <c r="R26" s="211" t="str">
        <f t="shared" si="0"/>
        <v>EURAB6E18Y</v>
      </c>
      <c r="S26" s="211" t="str">
        <v>EURAB6E18Y=ICAP</v>
      </c>
      <c r="T26" s="241">
        <v>1.4650000000000001</v>
      </c>
      <c r="U26" s="241">
        <v>1.5049999999999999</v>
      </c>
      <c r="V26" s="241">
        <v>0</v>
      </c>
      <c r="W26" s="241">
        <v>0</v>
      </c>
      <c r="X26" s="304">
        <f t="shared" si="3"/>
        <v>1.4849999999999999</v>
      </c>
      <c r="Y26" s="201"/>
      <c r="Z26" s="209">
        <v>1.4849999999999999</v>
      </c>
      <c r="AA26" s="201"/>
      <c r="AB26" s="260">
        <v>1.4849999999999999</v>
      </c>
      <c r="AC26" s="206">
        <f>_xll.qlSimpleQuoteSetValue(F26,AB26/100,Trigger)</f>
        <v>0</v>
      </c>
      <c r="AD26" s="178"/>
      <c r="AE26" s="17"/>
      <c r="AF26" s="17"/>
      <c r="AG26" s="17"/>
      <c r="AH26" s="17"/>
      <c r="AI26" s="17"/>
      <c r="AJ26" s="238">
        <f t="shared" si="1"/>
        <v>4.0000000000000034E-4</v>
      </c>
    </row>
    <row r="27" spans="1:36">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0" t="str">
        <v>AB</v>
      </c>
      <c r="Q27" s="240" t="str">
        <v>6E</v>
      </c>
      <c r="R27" s="211" t="str">
        <f t="shared" si="0"/>
        <v>EURAB6E19Y</v>
      </c>
      <c r="S27" s="211" t="str">
        <v>EURAB6E19Y=ICAP</v>
      </c>
      <c r="T27" s="241">
        <v>1.486</v>
      </c>
      <c r="U27" s="241">
        <v>1.526</v>
      </c>
      <c r="V27" s="241">
        <v>0</v>
      </c>
      <c r="W27" s="241">
        <v>0</v>
      </c>
      <c r="X27" s="304">
        <f t="shared" si="3"/>
        <v>1.506</v>
      </c>
      <c r="Y27" s="201"/>
      <c r="Z27" s="209">
        <v>1.506</v>
      </c>
      <c r="AA27" s="201"/>
      <c r="AB27" s="260">
        <v>1.506</v>
      </c>
      <c r="AC27" s="206">
        <f>_xll.qlSimpleQuoteSetValue(F27,AB27/100,Trigger)</f>
        <v>0</v>
      </c>
      <c r="AD27" s="178"/>
      <c r="AE27" s="17"/>
      <c r="AF27" s="17"/>
      <c r="AG27" s="17"/>
      <c r="AH27" s="17"/>
      <c r="AI27" s="17"/>
      <c r="AJ27" s="238">
        <f t="shared" si="1"/>
        <v>4.0000000000000034E-4</v>
      </c>
    </row>
    <row r="28" spans="1:36">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0" t="str">
        <v>AB</v>
      </c>
      <c r="Q28" s="240" t="str">
        <v>6E</v>
      </c>
      <c r="R28" s="211" t="str">
        <f t="shared" si="0"/>
        <v>EURAB6E20Y</v>
      </c>
      <c r="S28" s="211" t="str">
        <v>EURAB6E20Y=ICAP</v>
      </c>
      <c r="T28" s="241">
        <v>1.502</v>
      </c>
      <c r="U28" s="241">
        <v>1.542</v>
      </c>
      <c r="V28" s="241">
        <v>0</v>
      </c>
      <c r="W28" s="241">
        <v>0</v>
      </c>
      <c r="X28" s="304">
        <f t="shared" si="3"/>
        <v>1.522</v>
      </c>
      <c r="Y28" s="201"/>
      <c r="Z28" s="209">
        <v>1.522</v>
      </c>
      <c r="AA28" s="201"/>
      <c r="AB28" s="260">
        <v>1.522</v>
      </c>
      <c r="AC28" s="206">
        <f>_xll.qlSimpleQuoteSetValue(F28,AB28/100,Trigger)</f>
        <v>0</v>
      </c>
      <c r="AD28" s="178"/>
      <c r="AE28" s="17"/>
      <c r="AF28" s="17"/>
      <c r="AG28" s="17"/>
      <c r="AH28" s="17"/>
      <c r="AI28" s="17"/>
      <c r="AJ28" s="238">
        <f t="shared" si="1"/>
        <v>4.0000000000000034E-4</v>
      </c>
    </row>
    <row r="29" spans="1:36">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0" t="str">
        <v>AB</v>
      </c>
      <c r="Q29" s="240" t="str">
        <v>6E</v>
      </c>
      <c r="R29" s="211" t="str">
        <f t="shared" si="0"/>
        <v>EURAB6E21Y</v>
      </c>
      <c r="S29" s="211" t="str">
        <v>EURAB6E21Y=ICAP</v>
      </c>
      <c r="T29" s="241">
        <v>1.514</v>
      </c>
      <c r="U29" s="241">
        <v>1.554</v>
      </c>
      <c r="V29" s="241">
        <v>0</v>
      </c>
      <c r="W29" s="241">
        <v>0</v>
      </c>
      <c r="X29" s="304">
        <f t="shared" si="3"/>
        <v>1.534</v>
      </c>
      <c r="Y29" s="201"/>
      <c r="Z29" s="209">
        <v>1.534</v>
      </c>
      <c r="AA29" s="201"/>
      <c r="AB29" s="260">
        <v>1.534</v>
      </c>
      <c r="AC29" s="206">
        <f>_xll.qlSimpleQuoteSetValue(F29,AB29/100,Trigger)</f>
        <v>0</v>
      </c>
      <c r="AD29" s="178"/>
      <c r="AE29" s="17"/>
      <c r="AF29" s="17"/>
      <c r="AG29" s="17"/>
      <c r="AH29" s="17"/>
      <c r="AI29" s="17"/>
      <c r="AJ29" s="238">
        <f t="shared" si="1"/>
        <v>4.0000000000000034E-4</v>
      </c>
    </row>
    <row r="30" spans="1:36">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0" t="str">
        <v>AB</v>
      </c>
      <c r="Q30" s="240" t="str">
        <v>6E</v>
      </c>
      <c r="R30" s="211" t="str">
        <f t="shared" si="0"/>
        <v>EURAB6E22Y</v>
      </c>
      <c r="S30" s="211" t="str">
        <v>EURAB6E22Y=ICAP</v>
      </c>
      <c r="T30" s="241">
        <v>1.5209999999999999</v>
      </c>
      <c r="U30" s="241">
        <v>1.5609999999999999</v>
      </c>
      <c r="V30" s="241">
        <v>0</v>
      </c>
      <c r="W30" s="241">
        <v>0</v>
      </c>
      <c r="X30" s="304">
        <f t="shared" si="3"/>
        <v>1.5409999999999999</v>
      </c>
      <c r="Y30" s="201"/>
      <c r="Z30" s="209">
        <v>1.5409999999999999</v>
      </c>
      <c r="AA30" s="201"/>
      <c r="AB30" s="260">
        <v>1.5409999999999999</v>
      </c>
      <c r="AC30" s="206">
        <f>_xll.qlSimpleQuoteSetValue(F30,AB30/100,Trigger)</f>
        <v>0</v>
      </c>
      <c r="AD30" s="178"/>
      <c r="AE30" s="17"/>
      <c r="AF30" s="17"/>
      <c r="AG30" s="17"/>
      <c r="AH30" s="17"/>
      <c r="AI30" s="17"/>
      <c r="AJ30" s="238">
        <f t="shared" si="1"/>
        <v>4.0000000000000034E-4</v>
      </c>
    </row>
    <row r="31" spans="1:36">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0" t="str">
        <v>AB</v>
      </c>
      <c r="Q31" s="240" t="str">
        <v>6E</v>
      </c>
      <c r="R31" s="211" t="str">
        <f t="shared" si="0"/>
        <v>EURAB6E23Y</v>
      </c>
      <c r="S31" s="211" t="str">
        <v>EURAB6E23Y=ICAP</v>
      </c>
      <c r="T31" s="241">
        <v>1.526</v>
      </c>
      <c r="U31" s="241">
        <v>1.5660000000000001</v>
      </c>
      <c r="V31" s="241">
        <v>0</v>
      </c>
      <c r="W31" s="241">
        <v>0</v>
      </c>
      <c r="X31" s="304">
        <f t="shared" si="3"/>
        <v>1.546</v>
      </c>
      <c r="Y31" s="201"/>
      <c r="Z31" s="209">
        <v>1.546</v>
      </c>
      <c r="AA31" s="201"/>
      <c r="AB31" s="260">
        <v>1.546</v>
      </c>
      <c r="AC31" s="206">
        <f>_xll.qlSimpleQuoteSetValue(F31,AB31/100,Trigger)</f>
        <v>0</v>
      </c>
      <c r="AD31" s="178"/>
      <c r="AE31" s="17"/>
      <c r="AF31" s="17"/>
      <c r="AG31" s="17"/>
      <c r="AH31" s="17"/>
      <c r="AI31" s="17"/>
      <c r="AJ31" s="238">
        <f t="shared" si="1"/>
        <v>4.0000000000000034E-4</v>
      </c>
    </row>
    <row r="32" spans="1:36">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0" t="str">
        <v>AB</v>
      </c>
      <c r="Q32" s="240" t="str">
        <v>6E</v>
      </c>
      <c r="R32" s="211" t="str">
        <f t="shared" si="0"/>
        <v>EURAB6E24Y</v>
      </c>
      <c r="S32" s="211" t="str">
        <v>EURAB6E24Y=ICAP</v>
      </c>
      <c r="T32" s="241">
        <v>1.5289999999999999</v>
      </c>
      <c r="U32" s="241">
        <v>1.569</v>
      </c>
      <c r="V32" s="241">
        <v>0</v>
      </c>
      <c r="W32" s="241">
        <v>0</v>
      </c>
      <c r="X32" s="304">
        <f t="shared" si="3"/>
        <v>1.5489999999999999</v>
      </c>
      <c r="Y32" s="201"/>
      <c r="Z32" s="209">
        <v>1.5489999999999999</v>
      </c>
      <c r="AA32" s="201"/>
      <c r="AB32" s="260">
        <v>1.5489999999999999</v>
      </c>
      <c r="AC32" s="206">
        <f>_xll.qlSimpleQuoteSetValue(F32,AB32/100,Trigger)</f>
        <v>0</v>
      </c>
      <c r="AD32" s="178"/>
      <c r="AE32" s="17"/>
      <c r="AF32" s="17"/>
      <c r="AG32" s="17"/>
      <c r="AH32" s="17"/>
      <c r="AI32" s="17"/>
      <c r="AJ32" s="238">
        <f t="shared" si="1"/>
        <v>4.0000000000000034E-4</v>
      </c>
    </row>
    <row r="33" spans="1:36">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0" t="str">
        <v>AB</v>
      </c>
      <c r="Q33" s="240" t="str">
        <v>6E</v>
      </c>
      <c r="R33" s="211" t="str">
        <f t="shared" si="0"/>
        <v>EURAB6E25Y</v>
      </c>
      <c r="S33" s="211" t="str">
        <v>EURAB6E25Y=ICAP</v>
      </c>
      <c r="T33" s="241">
        <v>1.5309999999999999</v>
      </c>
      <c r="U33" s="241">
        <v>1.571</v>
      </c>
      <c r="V33" s="241">
        <v>0</v>
      </c>
      <c r="W33" s="241">
        <v>0</v>
      </c>
      <c r="X33" s="304">
        <f t="shared" si="3"/>
        <v>1.5509999999999999</v>
      </c>
      <c r="Y33" s="201"/>
      <c r="Z33" s="209">
        <v>1.5509999999999999</v>
      </c>
      <c r="AA33" s="201"/>
      <c r="AB33" s="260">
        <v>1.5509999999999999</v>
      </c>
      <c r="AC33" s="206">
        <f>_xll.qlSimpleQuoteSetValue(F33,AB33/100,Trigger)</f>
        <v>0</v>
      </c>
      <c r="AD33" s="178"/>
      <c r="AE33" s="17"/>
      <c r="AF33" s="17"/>
      <c r="AG33" s="17"/>
      <c r="AH33" s="17"/>
      <c r="AI33" s="17"/>
      <c r="AJ33" s="238">
        <f t="shared" si="1"/>
        <v>4.0000000000000034E-4</v>
      </c>
    </row>
    <row r="34" spans="1:36">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0" t="str">
        <v>AB</v>
      </c>
      <c r="Q34" s="240" t="str">
        <v>6E</v>
      </c>
      <c r="R34" s="211" t="str">
        <f t="shared" si="0"/>
        <v>EURAB6E26Y</v>
      </c>
      <c r="S34" s="211" t="str">
        <v>EURAB6E26Y=ICAP</v>
      </c>
      <c r="T34" s="241">
        <v>1.532</v>
      </c>
      <c r="U34" s="241">
        <v>1.5720000000000001</v>
      </c>
      <c r="V34" s="241">
        <v>0</v>
      </c>
      <c r="W34" s="241">
        <v>0</v>
      </c>
      <c r="X34" s="304">
        <f t="shared" si="3"/>
        <v>1.552</v>
      </c>
      <c r="Y34" s="201"/>
      <c r="Z34" s="209">
        <v>1.552</v>
      </c>
      <c r="AA34" s="201"/>
      <c r="AB34" s="260">
        <v>1.552</v>
      </c>
      <c r="AC34" s="206">
        <f>_xll.qlSimpleQuoteSetValue(F34,AB34/100,Trigger)</f>
        <v>0</v>
      </c>
      <c r="AD34" s="178"/>
      <c r="AE34" s="17"/>
      <c r="AF34" s="17"/>
      <c r="AG34" s="17"/>
      <c r="AH34" s="17"/>
      <c r="AI34" s="17"/>
      <c r="AJ34" s="238">
        <f t="shared" si="1"/>
        <v>4.0000000000000034E-4</v>
      </c>
    </row>
    <row r="35" spans="1:36">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0" t="str">
        <v>AB</v>
      </c>
      <c r="Q35" s="240" t="str">
        <v>6E</v>
      </c>
      <c r="R35" s="211" t="str">
        <f t="shared" si="0"/>
        <v>EURAB6E27Y</v>
      </c>
      <c r="S35" s="211" t="str">
        <v>EURAB6E27Y=ICAP</v>
      </c>
      <c r="T35" s="241">
        <v>1.534</v>
      </c>
      <c r="U35" s="241">
        <v>1.5740000000000001</v>
      </c>
      <c r="V35" s="241">
        <v>0</v>
      </c>
      <c r="W35" s="241">
        <v>0</v>
      </c>
      <c r="X35" s="304">
        <f t="shared" si="3"/>
        <v>1.554</v>
      </c>
      <c r="Y35" s="201"/>
      <c r="Z35" s="209">
        <v>1.554</v>
      </c>
      <c r="AA35" s="201"/>
      <c r="AB35" s="260">
        <v>1.554</v>
      </c>
      <c r="AC35" s="206">
        <f>_xll.qlSimpleQuoteSetValue(F35,AB35/100,Trigger)</f>
        <v>0</v>
      </c>
      <c r="AD35" s="178"/>
      <c r="AE35" s="17"/>
      <c r="AF35" s="17"/>
      <c r="AG35" s="17"/>
      <c r="AH35" s="17"/>
      <c r="AI35" s="17"/>
      <c r="AJ35" s="238">
        <f t="shared" si="1"/>
        <v>4.0000000000000034E-4</v>
      </c>
    </row>
    <row r="36" spans="1:36">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0" t="str">
        <v>AB</v>
      </c>
      <c r="Q36" s="240" t="str">
        <v>6E</v>
      </c>
      <c r="R36" s="211" t="str">
        <f t="shared" si="0"/>
        <v>EURAB6E28Y</v>
      </c>
      <c r="S36" s="211" t="str">
        <v>EURAB6E28Y=ICAP</v>
      </c>
      <c r="T36" s="241">
        <v>1.5349999999999999</v>
      </c>
      <c r="U36" s="241">
        <v>1.575</v>
      </c>
      <c r="V36" s="241">
        <v>0</v>
      </c>
      <c r="W36" s="241">
        <v>0</v>
      </c>
      <c r="X36" s="304">
        <f t="shared" si="3"/>
        <v>1.5549999999999999</v>
      </c>
      <c r="Y36" s="201"/>
      <c r="Z36" s="209">
        <v>1.5549999999999999</v>
      </c>
      <c r="AA36" s="201"/>
      <c r="AB36" s="260">
        <v>1.5549999999999999</v>
      </c>
      <c r="AC36" s="206">
        <f>_xll.qlSimpleQuoteSetValue(F36,AB36/100,Trigger)</f>
        <v>0</v>
      </c>
      <c r="AD36" s="178"/>
      <c r="AE36" s="17"/>
      <c r="AF36" s="17"/>
      <c r="AG36" s="17"/>
      <c r="AH36" s="17"/>
      <c r="AI36" s="17"/>
      <c r="AJ36" s="238">
        <f t="shared" si="1"/>
        <v>4.0000000000000034E-4</v>
      </c>
    </row>
    <row r="37" spans="1:36">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0" t="str">
        <v>AB</v>
      </c>
      <c r="Q37" s="240" t="str">
        <v>6E</v>
      </c>
      <c r="R37" s="211" t="str">
        <f t="shared" si="0"/>
        <v>EURAB6E29Y</v>
      </c>
      <c r="S37" s="211" t="str">
        <v>EURAB6E29Y=ICAP</v>
      </c>
      <c r="T37" s="241">
        <v>1.536</v>
      </c>
      <c r="U37" s="241">
        <v>1.5760000000000001</v>
      </c>
      <c r="V37" s="241">
        <v>0</v>
      </c>
      <c r="W37" s="241">
        <v>0</v>
      </c>
      <c r="X37" s="304">
        <f t="shared" si="3"/>
        <v>1.556</v>
      </c>
      <c r="Y37" s="201"/>
      <c r="Z37" s="209">
        <v>1.556</v>
      </c>
      <c r="AA37" s="201"/>
      <c r="AB37" s="260">
        <v>1.556</v>
      </c>
      <c r="AC37" s="206">
        <f>_xll.qlSimpleQuoteSetValue(F37,AB37/100,Trigger)</f>
        <v>0</v>
      </c>
      <c r="AD37" s="178"/>
      <c r="AE37" s="17"/>
      <c r="AF37" s="17"/>
      <c r="AG37" s="17"/>
      <c r="AH37" s="17"/>
      <c r="AI37" s="17"/>
      <c r="AJ37" s="238">
        <f t="shared" si="1"/>
        <v>4.0000000000000034E-4</v>
      </c>
    </row>
    <row r="38" spans="1:36">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0" t="str">
        <v>AB</v>
      </c>
      <c r="Q38" s="240" t="str">
        <v>6E</v>
      </c>
      <c r="R38" s="211" t="str">
        <f t="shared" si="0"/>
        <v>EURAB6E30Y</v>
      </c>
      <c r="S38" s="211" t="str">
        <v>EURAB6E30Y=ICAP</v>
      </c>
      <c r="T38" s="241">
        <v>1.538</v>
      </c>
      <c r="U38" s="241">
        <v>1.5780000000000001</v>
      </c>
      <c r="V38" s="241">
        <v>0</v>
      </c>
      <c r="W38" s="241">
        <v>0</v>
      </c>
      <c r="X38" s="304">
        <f t="shared" si="3"/>
        <v>1.5580000000000001</v>
      </c>
      <c r="Y38" s="201"/>
      <c r="Z38" s="209">
        <v>1.5580000000000001</v>
      </c>
      <c r="AA38" s="201"/>
      <c r="AB38" s="260">
        <v>1.5580000000000001</v>
      </c>
      <c r="AC38" s="206">
        <f>_xll.qlSimpleQuoteSetValue(F38,AB38/100,Trigger)</f>
        <v>0</v>
      </c>
      <c r="AD38" s="178"/>
      <c r="AE38" s="17"/>
      <c r="AF38" s="465">
        <f>BasisSwap3M6M!V38</f>
        <v>4.3499999999999996</v>
      </c>
      <c r="AG38" s="17" t="e">
        <f>Swap3M!AO16</f>
        <v>#DIV/0!</v>
      </c>
      <c r="AH38" s="17" t="e">
        <f>X38-AF38/100-AG38/100</f>
        <v>#DIV/0!</v>
      </c>
      <c r="AI38" s="17"/>
      <c r="AJ38" s="238">
        <f t="shared" si="1"/>
        <v>4.0000000000000034E-4</v>
      </c>
    </row>
    <row r="39" spans="1:36">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0" t="str">
        <v>AB</v>
      </c>
      <c r="Q39" s="240" t="str">
        <v>6E</v>
      </c>
      <c r="R39" s="211" t="str">
        <f t="shared" si="0"/>
        <v>EURAB6E35Y</v>
      </c>
      <c r="S39" s="211" t="str">
        <v>EURAB6E35Y=ICAP</v>
      </c>
      <c r="T39" s="241">
        <v>1.5489999999999999</v>
      </c>
      <c r="U39" s="241">
        <v>1.589</v>
      </c>
      <c r="V39" s="241">
        <v>0</v>
      </c>
      <c r="W39" s="241">
        <v>0</v>
      </c>
      <c r="X39" s="304">
        <f t="shared" si="3"/>
        <v>1.569</v>
      </c>
      <c r="Y39" s="201"/>
      <c r="Z39" s="209">
        <v>1.569</v>
      </c>
      <c r="AA39" s="201"/>
      <c r="AB39" s="260">
        <v>1.569</v>
      </c>
      <c r="AC39" s="206">
        <f>_xll.qlSimpleQuoteSetValue(F39,AB39/100,Trigger)</f>
        <v>0</v>
      </c>
      <c r="AD39" s="178"/>
      <c r="AE39" s="17"/>
      <c r="AF39" s="17"/>
      <c r="AG39" s="17"/>
      <c r="AH39" s="17"/>
      <c r="AI39" s="17"/>
      <c r="AJ39" s="238">
        <f t="shared" si="1"/>
        <v>4.0000000000000034E-4</v>
      </c>
    </row>
    <row r="40" spans="1:36">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0" t="str">
        <v>AB</v>
      </c>
      <c r="Q40" s="240" t="str">
        <v>6E</v>
      </c>
      <c r="R40" s="211" t="str">
        <f t="shared" si="0"/>
        <v>EURAB6E40Y</v>
      </c>
      <c r="S40" s="211" t="str">
        <v>EURAB6E40Y=ICAP</v>
      </c>
      <c r="T40" s="241">
        <v>1.5529999999999999</v>
      </c>
      <c r="U40" s="241">
        <v>1.593</v>
      </c>
      <c r="V40" s="241">
        <v>0</v>
      </c>
      <c r="W40" s="241">
        <v>0</v>
      </c>
      <c r="X40" s="304">
        <f t="shared" si="3"/>
        <v>1.573</v>
      </c>
      <c r="Y40" s="201"/>
      <c r="Z40" s="209">
        <v>1.573</v>
      </c>
      <c r="AA40" s="201"/>
      <c r="AB40" s="260">
        <v>1.573</v>
      </c>
      <c r="AC40" s="206">
        <f>_xll.qlSimpleQuoteSetValue(F40,AB40/100,Trigger)</f>
        <v>-9.9999999999995925E-6</v>
      </c>
      <c r="AD40" s="178"/>
      <c r="AE40" s="17"/>
      <c r="AF40" s="17"/>
      <c r="AG40" s="17"/>
      <c r="AH40" s="17"/>
      <c r="AI40" s="17"/>
      <c r="AJ40" s="238">
        <f t="shared" si="1"/>
        <v>4.0000000000000034E-4</v>
      </c>
    </row>
    <row r="41" spans="1:36">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0" t="str">
        <v>AB</v>
      </c>
      <c r="Q41" s="240" t="str">
        <v>6E</v>
      </c>
      <c r="R41" s="211" t="str">
        <f t="shared" si="0"/>
        <v>EURAB6E50Y</v>
      </c>
      <c r="S41" s="211" t="str">
        <v>EURAB6E50Y=ICAP</v>
      </c>
      <c r="T41" s="241">
        <v>1.516</v>
      </c>
      <c r="U41" s="241">
        <v>1.556</v>
      </c>
      <c r="V41" s="241">
        <v>0</v>
      </c>
      <c r="W41" s="241">
        <v>0</v>
      </c>
      <c r="X41" s="304">
        <f t="shared" si="3"/>
        <v>1.536</v>
      </c>
      <c r="Y41" s="201"/>
      <c r="Z41" s="209">
        <v>1.536</v>
      </c>
      <c r="AA41" s="201"/>
      <c r="AB41" s="260">
        <v>1.536</v>
      </c>
      <c r="AC41" s="206">
        <f>_xll.qlSimpleQuoteSetValue(F41,AB41/100,Trigger)</f>
        <v>0</v>
      </c>
      <c r="AD41" s="178"/>
      <c r="AE41" s="17"/>
      <c r="AF41" s="17"/>
      <c r="AG41" s="17"/>
      <c r="AH41" s="17"/>
      <c r="AI41" s="17"/>
      <c r="AJ41" s="238">
        <f t="shared" si="1"/>
        <v>4.0000000000000034E-4</v>
      </c>
    </row>
    <row r="42" spans="1:36">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0" t="str">
        <v>AB</v>
      </c>
      <c r="Q42" s="240" t="str">
        <v>6E</v>
      </c>
      <c r="R42" s="211" t="str">
        <f t="shared" si="0"/>
        <v>EURAB6E60Y</v>
      </c>
      <c r="S42" s="211" t="str">
        <v>EURAB6E60Y=ICAP</v>
      </c>
      <c r="T42" s="241">
        <v>1.5009999999999999</v>
      </c>
      <c r="U42" s="241">
        <v>1.5409999999999999</v>
      </c>
      <c r="V42" s="241">
        <v>0</v>
      </c>
      <c r="W42" s="241">
        <v>0</v>
      </c>
      <c r="X42" s="304">
        <f t="shared" si="3"/>
        <v>1.5209999999999999</v>
      </c>
      <c r="Y42" s="201"/>
      <c r="Z42" s="202">
        <v>1.5209999999999999</v>
      </c>
      <c r="AA42" s="201"/>
      <c r="AB42" s="253">
        <v>1.5209999999999999</v>
      </c>
      <c r="AC42" s="198">
        <f>_xll.qlSimpleQuoteSetValue(F42,AB42/100,Trigger)</f>
        <v>-1.0000000000001327E-5</v>
      </c>
      <c r="AD42" s="178"/>
      <c r="AE42" s="17"/>
      <c r="AF42" s="17"/>
      <c r="AG42" s="17"/>
      <c r="AH42" s="17"/>
      <c r="AI42" s="17"/>
      <c r="AJ42" s="238">
        <f t="shared" si="1"/>
        <v>4.0000000000000034E-4</v>
      </c>
    </row>
    <row r="43" spans="1:36" ht="12" thickBot="1">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topLeftCell="E4" workbookViewId="0">
      <selection activeCell="N4" sqref="N4"/>
    </sheetView>
  </sheetViews>
  <sheetFormatPr defaultRowHeight="11.25"/>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c r="H1" s="105"/>
      <c r="I1" s="105"/>
      <c r="J1" s="105"/>
      <c r="K1" s="105"/>
      <c r="L1" s="105"/>
      <c r="M1" s="105"/>
      <c r="N1" s="105"/>
      <c r="O1" s="105"/>
      <c r="P1" s="105"/>
      <c r="Q1" s="105"/>
      <c r="R1" s="105"/>
    </row>
    <row r="2" spans="1:20">
      <c r="H2" s="105"/>
      <c r="I2" s="234"/>
      <c r="J2" s="234"/>
      <c r="K2" s="112" t="s">
        <v>153</v>
      </c>
      <c r="L2" s="201"/>
      <c r="M2" s="201"/>
      <c r="N2" s="201"/>
      <c r="O2" s="201"/>
      <c r="P2" s="201"/>
      <c r="Q2" s="201"/>
      <c r="R2" s="105"/>
    </row>
    <row r="3" spans="1:20">
      <c r="A3" s="408"/>
      <c r="B3" s="105"/>
      <c r="C3" s="105"/>
      <c r="G3" s="105"/>
      <c r="H3" s="105"/>
    </row>
    <row r="4" spans="1:20" ht="22.5">
      <c r="A4" s="201"/>
      <c r="B4" s="422" t="s">
        <v>80</v>
      </c>
      <c r="C4" s="422" t="s">
        <v>228</v>
      </c>
      <c r="D4" s="423" t="s">
        <v>229</v>
      </c>
      <c r="E4" s="424" t="s">
        <v>230</v>
      </c>
      <c r="F4" s="425" t="str">
        <f>_xll.ohRangeRetrieveError(E4)</f>
        <v/>
      </c>
      <c r="G4" s="105"/>
      <c r="H4" s="415"/>
      <c r="I4" s="69"/>
      <c r="J4" s="69" t="s">
        <v>232</v>
      </c>
      <c r="K4" s="69" t="str">
        <f>_xll.RData(K5:K328,L4,,ReutersRtMode,,L5)</f>
        <v>Not Signed In</v>
      </c>
      <c r="L4" s="229" t="s">
        <v>231</v>
      </c>
      <c r="M4" s="201"/>
      <c r="N4" s="229" t="s">
        <v>170</v>
      </c>
      <c r="O4" s="201"/>
      <c r="P4" s="422" t="s">
        <v>168</v>
      </c>
      <c r="Q4" s="70" t="s">
        <v>167</v>
      </c>
      <c r="R4" s="201"/>
    </row>
    <row r="5" spans="1:20">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0.13599999999999998</v>
      </c>
      <c r="M5" s="201"/>
      <c r="N5" s="418">
        <v>0.13599999999999998</v>
      </c>
      <c r="O5" s="201"/>
      <c r="P5" s="239">
        <f t="array" ref="P5:P328">QuoteLive</f>
        <v>0.13599999999999998</v>
      </c>
      <c r="Q5" s="206">
        <f>_xll.qlSimpleQuoteSetValue(E5,P5/100,Trigger)</f>
        <v>0</v>
      </c>
      <c r="R5" s="201"/>
      <c r="T5" s="426"/>
    </row>
    <row r="6" spans="1:20">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0.23799999999999999</v>
      </c>
      <c r="M6" s="201"/>
      <c r="N6" s="418">
        <v>0.23799999999999999</v>
      </c>
      <c r="O6" s="201"/>
      <c r="P6" s="239">
        <v>0.23799999999999999</v>
      </c>
      <c r="Q6" s="206">
        <f>_xll.qlSimpleQuoteSetValue(E6,P6/100,Trigger)</f>
        <v>0</v>
      </c>
      <c r="R6" s="201"/>
      <c r="T6" s="426"/>
    </row>
    <row r="7" spans="1:20">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0.373</v>
      </c>
      <c r="M7" s="201"/>
      <c r="N7" s="418">
        <v>0.373</v>
      </c>
      <c r="O7" s="201"/>
      <c r="P7" s="239">
        <v>0.373</v>
      </c>
      <c r="Q7" s="206">
        <f>_xll.qlSimpleQuoteSetValue(E7,P7/100,Trigger)</f>
        <v>0</v>
      </c>
      <c r="R7" s="201"/>
      <c r="T7" s="426"/>
    </row>
    <row r="8" spans="1:20">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0.51600000000000001</v>
      </c>
      <c r="M8" s="201"/>
      <c r="N8" s="418">
        <v>0.51600000000000001</v>
      </c>
      <c r="O8" s="201"/>
      <c r="P8" s="239">
        <v>0.51600000000000001</v>
      </c>
      <c r="Q8" s="206">
        <f>_xll.qlSimpleQuoteSetValue(E8,P8/100,Trigger)</f>
        <v>0</v>
      </c>
      <c r="R8" s="201"/>
      <c r="T8" s="426"/>
    </row>
    <row r="9" spans="1:20">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0.65999999999999992</v>
      </c>
      <c r="M9" s="201"/>
      <c r="N9" s="418">
        <v>0.65999999999999992</v>
      </c>
      <c r="O9" s="201"/>
      <c r="P9" s="239">
        <v>0.65999999999999992</v>
      </c>
      <c r="Q9" s="206">
        <f>_xll.qlSimpleQuoteSetValue(E9,P9/100,Trigger)</f>
        <v>0</v>
      </c>
      <c r="R9" s="201"/>
      <c r="T9" s="426"/>
    </row>
    <row r="10" spans="1:20">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0.80099999999999993</v>
      </c>
      <c r="M10" s="201"/>
      <c r="N10" s="418">
        <v>0.80099999999999993</v>
      </c>
      <c r="O10" s="201"/>
      <c r="P10" s="239">
        <v>0.80099999999999993</v>
      </c>
      <c r="Q10" s="206">
        <f>_xll.qlSimpleQuoteSetValue(E10,P10/100,Trigger)</f>
        <v>0</v>
      </c>
      <c r="R10" s="201"/>
      <c r="T10" s="426"/>
    </row>
    <row r="11" spans="1:20">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0.93300000000000005</v>
      </c>
      <c r="M11" s="201"/>
      <c r="N11" s="418">
        <v>0.93300000000000005</v>
      </c>
      <c r="O11" s="201"/>
      <c r="P11" s="239">
        <v>0.93300000000000005</v>
      </c>
      <c r="Q11" s="206">
        <f>_xll.qlSimpleQuoteSetValue(E11,P11/100,Trigger)</f>
        <v>0</v>
      </c>
      <c r="R11" s="201"/>
      <c r="T11" s="426"/>
    </row>
    <row r="12" spans="1:20">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1.0529999999999999</v>
      </c>
      <c r="M12" s="201"/>
      <c r="N12" s="418">
        <v>1.0529999999999999</v>
      </c>
      <c r="O12" s="201"/>
      <c r="P12" s="239">
        <v>1.0529999999999999</v>
      </c>
      <c r="Q12" s="206">
        <f>_xll.qlSimpleQuoteSetValue(E12,P12/100,Trigger)</f>
        <v>0</v>
      </c>
      <c r="R12" s="201"/>
      <c r="T12" s="426"/>
    </row>
    <row r="13" spans="1:20">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1.157</v>
      </c>
      <c r="M13" s="201"/>
      <c r="N13" s="418">
        <v>1.157</v>
      </c>
      <c r="O13" s="201"/>
      <c r="P13" s="239">
        <v>1.157</v>
      </c>
      <c r="Q13" s="206">
        <f>_xll.qlSimpleQuoteSetValue(E13,P13/100,Trigger)</f>
        <v>0</v>
      </c>
      <c r="R13" s="201"/>
      <c r="T13" s="426"/>
    </row>
    <row r="14" spans="1:20">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1.246</v>
      </c>
      <c r="M14" s="201"/>
      <c r="N14" s="418">
        <v>1.246</v>
      </c>
      <c r="O14" s="201"/>
      <c r="P14" s="239">
        <v>1.246</v>
      </c>
      <c r="Q14" s="206">
        <f>_xll.qlSimpleQuoteSetValue(E14,P14/100,Trigger)</f>
        <v>0</v>
      </c>
      <c r="R14" s="201"/>
      <c r="T14" s="426"/>
    </row>
    <row r="15" spans="1:20">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1.323</v>
      </c>
      <c r="M15" s="201"/>
      <c r="N15" s="418">
        <v>1.323</v>
      </c>
      <c r="O15" s="201"/>
      <c r="P15" s="239">
        <v>1.323</v>
      </c>
      <c r="Q15" s="206">
        <f>_xll.qlSimpleQuoteSetValue(E15,P15/100,Trigger)</f>
        <v>0</v>
      </c>
      <c r="R15" s="201"/>
      <c r="T15" s="426"/>
    </row>
    <row r="16" spans="1:20">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1.387</v>
      </c>
      <c r="M16" s="201"/>
      <c r="N16" s="418">
        <v>1.387</v>
      </c>
      <c r="O16" s="201"/>
      <c r="P16" s="239">
        <v>1.387</v>
      </c>
      <c r="Q16" s="206">
        <f>_xll.qlSimpleQuoteSetValue(E16,P16/100,Trigger)</f>
        <v>0</v>
      </c>
      <c r="R16" s="201"/>
      <c r="T16" s="426"/>
    </row>
    <row r="17" spans="1:20">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1.4410000000000001</v>
      </c>
      <c r="M17" s="201"/>
      <c r="N17" s="418">
        <v>1.4410000000000001</v>
      </c>
      <c r="O17" s="201"/>
      <c r="P17" s="239">
        <v>1.4410000000000001</v>
      </c>
      <c r="Q17" s="206">
        <f>_xll.qlSimpleQuoteSetValue(E17,P17/100,Trigger)</f>
        <v>0</v>
      </c>
      <c r="R17" s="201"/>
      <c r="T17" s="426"/>
    </row>
    <row r="18" spans="1:20">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1.4870000000000001</v>
      </c>
      <c r="M18" s="201"/>
      <c r="N18" s="418">
        <v>1.4870000000000001</v>
      </c>
      <c r="O18" s="201"/>
      <c r="P18" s="239">
        <v>1.4870000000000001</v>
      </c>
      <c r="Q18" s="206">
        <f>_xll.qlSimpleQuoteSetValue(E18,P18/100,Trigger)</f>
        <v>0</v>
      </c>
      <c r="R18" s="201"/>
      <c r="T18" s="426"/>
    </row>
    <row r="19" spans="1:20">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1.524</v>
      </c>
      <c r="M19" s="201"/>
      <c r="N19" s="418">
        <v>1.524</v>
      </c>
      <c r="O19" s="201"/>
      <c r="P19" s="239">
        <v>1.524</v>
      </c>
      <c r="Q19" s="206">
        <f>_xll.qlSimpleQuoteSetValue(E19,P19/100,Trigger)</f>
        <v>0</v>
      </c>
      <c r="R19" s="201"/>
      <c r="T19" s="426"/>
    </row>
    <row r="20" spans="1:20">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1.619</v>
      </c>
      <c r="M20" s="201"/>
      <c r="N20" s="418">
        <v>1.619</v>
      </c>
      <c r="O20" s="201"/>
      <c r="P20" s="239">
        <v>1.619</v>
      </c>
      <c r="Q20" s="206">
        <f>_xll.qlSimpleQuoteSetValue(E20,P20/100,Trigger)</f>
        <v>0</v>
      </c>
      <c r="R20" s="201"/>
      <c r="T20" s="426"/>
    </row>
    <row r="21" spans="1:20">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1.6240000000000001</v>
      </c>
      <c r="M21" s="201"/>
      <c r="N21" s="418">
        <v>1.6240000000000001</v>
      </c>
      <c r="O21" s="201"/>
      <c r="P21" s="239">
        <v>1.6240000000000001</v>
      </c>
      <c r="Q21" s="206">
        <f>_xll.qlSimpleQuoteSetValue(E21,P21/100,Trigger)</f>
        <v>0</v>
      </c>
      <c r="R21" s="201"/>
      <c r="T21" s="426"/>
    </row>
    <row r="22" spans="1:20">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1.623</v>
      </c>
      <c r="M22" s="201"/>
      <c r="N22" s="421">
        <v>1.623</v>
      </c>
      <c r="O22" s="201"/>
      <c r="P22" s="244">
        <v>1.623</v>
      </c>
      <c r="Q22" s="198">
        <f>_xll.qlSimpleQuoteSetValue(E22,P22/100,Trigger)</f>
        <v>0</v>
      </c>
      <c r="R22" s="201"/>
      <c r="T22" s="426"/>
    </row>
    <row r="23" spans="1:20">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0.33900000000000002</v>
      </c>
      <c r="M23" s="201"/>
      <c r="N23" s="418">
        <v>0.33900000000000002</v>
      </c>
      <c r="O23" s="201"/>
      <c r="P23" s="239">
        <v>0.33900000000000002</v>
      </c>
      <c r="Q23" s="206">
        <f>_xll.qlSimpleQuoteSetValue(E23,P23/100,Trigger)</f>
        <v>0</v>
      </c>
      <c r="R23" s="201"/>
      <c r="T23" s="426"/>
    </row>
    <row r="24" spans="1:20">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0.49099999999999999</v>
      </c>
      <c r="M24" s="201"/>
      <c r="N24" s="418">
        <v>0.49099999999999999</v>
      </c>
      <c r="O24" s="201"/>
      <c r="P24" s="239">
        <v>0.49099999999999999</v>
      </c>
      <c r="Q24" s="206">
        <f>_xll.qlSimpleQuoteSetValue(E24,P24/100,Trigger)</f>
        <v>0</v>
      </c>
      <c r="R24" s="201"/>
      <c r="T24" s="426"/>
    </row>
    <row r="25" spans="1:20">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0.64400000000000002</v>
      </c>
      <c r="M25" s="201"/>
      <c r="N25" s="418">
        <v>0.64400000000000002</v>
      </c>
      <c r="O25" s="201"/>
      <c r="P25" s="239">
        <v>0.64400000000000002</v>
      </c>
      <c r="Q25" s="206">
        <f>_xll.qlSimpleQuoteSetValue(E25,P25/100,Trigger)</f>
        <v>0</v>
      </c>
      <c r="R25" s="201"/>
      <c r="T25" s="426"/>
    </row>
    <row r="26" spans="1:20">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0.79200000000000004</v>
      </c>
      <c r="M26" s="201"/>
      <c r="N26" s="418">
        <v>0.79200000000000004</v>
      </c>
      <c r="O26" s="201"/>
      <c r="P26" s="239">
        <v>0.79200000000000004</v>
      </c>
      <c r="Q26" s="206">
        <f>_xll.qlSimpleQuoteSetValue(E26,P26/100,Trigger)</f>
        <v>0</v>
      </c>
      <c r="R26" s="201"/>
      <c r="T26" s="426"/>
    </row>
    <row r="27" spans="1:20">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0.93599999999999994</v>
      </c>
      <c r="M27" s="201"/>
      <c r="N27" s="418">
        <v>0.93599999999999994</v>
      </c>
      <c r="O27" s="201"/>
      <c r="P27" s="239">
        <v>0.93599999999999994</v>
      </c>
      <c r="Q27" s="206">
        <f>_xll.qlSimpleQuoteSetValue(E27,P27/100,Trigger)</f>
        <v>0</v>
      </c>
      <c r="R27" s="201"/>
      <c r="T27" s="426"/>
    </row>
    <row r="28" spans="1:20">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1.069</v>
      </c>
      <c r="M28" s="201"/>
      <c r="N28" s="418">
        <v>1.069</v>
      </c>
      <c r="O28" s="201"/>
      <c r="P28" s="239">
        <v>1.069</v>
      </c>
      <c r="Q28" s="206">
        <f>_xll.qlSimpleQuoteSetValue(E28,P28/100,Trigger)</f>
        <v>0</v>
      </c>
      <c r="R28" s="201"/>
      <c r="T28" s="426"/>
    </row>
    <row r="29" spans="1:20">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1.1879999999999999</v>
      </c>
      <c r="M29" s="201"/>
      <c r="N29" s="418">
        <v>1.1879999999999999</v>
      </c>
      <c r="O29" s="201"/>
      <c r="P29" s="239">
        <v>1.1879999999999999</v>
      </c>
      <c r="Q29" s="206">
        <f>_xll.qlSimpleQuoteSetValue(E29,P29/100,Trigger)</f>
        <v>0</v>
      </c>
      <c r="R29" s="201"/>
      <c r="T29" s="426"/>
    </row>
    <row r="30" spans="1:20">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1.2890000000000001</v>
      </c>
      <c r="M30" s="201"/>
      <c r="N30" s="418">
        <v>1.2890000000000001</v>
      </c>
      <c r="O30" s="201"/>
      <c r="P30" s="239">
        <v>1.2890000000000001</v>
      </c>
      <c r="Q30" s="206">
        <f>_xll.qlSimpleQuoteSetValue(E30,P30/100,Trigger)</f>
        <v>0</v>
      </c>
      <c r="R30" s="201"/>
      <c r="T30" s="426"/>
    </row>
    <row r="31" spans="1:20">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1.3740000000000001</v>
      </c>
      <c r="M31" s="201"/>
      <c r="N31" s="418">
        <v>1.3740000000000001</v>
      </c>
      <c r="O31" s="201"/>
      <c r="P31" s="239">
        <v>1.3740000000000001</v>
      </c>
      <c r="Q31" s="206">
        <f>_xll.qlSimpleQuoteSetValue(E31,P31/100,Trigger)</f>
        <v>0</v>
      </c>
      <c r="R31" s="201"/>
      <c r="T31" s="426"/>
    </row>
    <row r="32" spans="1:20">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1.4470000000000001</v>
      </c>
      <c r="M32" s="201"/>
      <c r="N32" s="418">
        <v>1.4470000000000001</v>
      </c>
      <c r="O32" s="201"/>
      <c r="P32" s="239">
        <v>1.4470000000000001</v>
      </c>
      <c r="Q32" s="206">
        <f>_xll.qlSimpleQuoteSetValue(E32,P32/100,Trigger)</f>
        <v>0</v>
      </c>
      <c r="R32" s="201"/>
      <c r="T32" s="426"/>
    </row>
    <row r="33" spans="1:20">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1.508</v>
      </c>
      <c r="M33" s="201"/>
      <c r="N33" s="418">
        <v>1.508</v>
      </c>
      <c r="O33" s="201"/>
      <c r="P33" s="239">
        <v>1.508</v>
      </c>
      <c r="Q33" s="206">
        <f>_xll.qlSimpleQuoteSetValue(E33,P33/100,Trigger)</f>
        <v>0</v>
      </c>
      <c r="R33" s="201"/>
      <c r="T33" s="426"/>
    </row>
    <row r="34" spans="1:20">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1.5569999999999999</v>
      </c>
      <c r="M34" s="201"/>
      <c r="N34" s="418">
        <v>1.5569999999999999</v>
      </c>
      <c r="O34" s="201"/>
      <c r="P34" s="239">
        <v>1.5569999999999999</v>
      </c>
      <c r="Q34" s="206">
        <f>_xll.qlSimpleQuoteSetValue(E34,P34/100,Trigger)</f>
        <v>0</v>
      </c>
      <c r="R34" s="201"/>
      <c r="T34" s="426"/>
    </row>
    <row r="35" spans="1:20">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1.599</v>
      </c>
      <c r="M35" s="201"/>
      <c r="N35" s="418">
        <v>1.599</v>
      </c>
      <c r="O35" s="201"/>
      <c r="P35" s="239">
        <v>1.599</v>
      </c>
      <c r="Q35" s="206">
        <f>_xll.qlSimpleQuoteSetValue(E35,P35/100,Trigger)</f>
        <v>0</v>
      </c>
      <c r="R35" s="201"/>
      <c r="T35" s="426"/>
    </row>
    <row r="36" spans="1:20">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1.6320000000000001</v>
      </c>
      <c r="M36" s="201"/>
      <c r="N36" s="418">
        <v>1.6320000000000001</v>
      </c>
      <c r="O36" s="201"/>
      <c r="P36" s="239">
        <v>1.6320000000000001</v>
      </c>
      <c r="Q36" s="206">
        <f>_xll.qlSimpleQuoteSetValue(E36,P36/100,Trigger)</f>
        <v>0</v>
      </c>
      <c r="R36" s="201"/>
      <c r="T36" s="426"/>
    </row>
    <row r="37" spans="1:20">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1.659</v>
      </c>
      <c r="M37" s="201"/>
      <c r="N37" s="418">
        <v>1.659</v>
      </c>
      <c r="O37" s="201"/>
      <c r="P37" s="239">
        <v>1.659</v>
      </c>
      <c r="Q37" s="206">
        <f>_xll.qlSimpleQuoteSetValue(E37,P37/100,Trigger)</f>
        <v>0</v>
      </c>
      <c r="R37" s="201"/>
      <c r="T37" s="426"/>
    </row>
    <row r="38" spans="1:20">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1.708</v>
      </c>
      <c r="M38" s="201"/>
      <c r="N38" s="418">
        <v>1.708</v>
      </c>
      <c r="O38" s="201"/>
      <c r="P38" s="239">
        <v>1.708</v>
      </c>
      <c r="Q38" s="206">
        <f>_xll.qlSimpleQuoteSetValue(E38,P38/100,Trigger)</f>
        <v>0</v>
      </c>
      <c r="R38" s="201"/>
      <c r="T38" s="426"/>
    </row>
    <row r="39" spans="1:20">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1.6950000000000001</v>
      </c>
      <c r="M39" s="201"/>
      <c r="N39" s="418">
        <v>1.6950000000000001</v>
      </c>
      <c r="O39" s="201"/>
      <c r="P39" s="239">
        <v>1.6950000000000001</v>
      </c>
      <c r="Q39" s="206">
        <f>_xll.qlSimpleQuoteSetValue(E39,P39/100,Trigger)</f>
        <v>0</v>
      </c>
      <c r="R39" s="201"/>
      <c r="T39" s="426"/>
    </row>
    <row r="40" spans="1:20">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1.6850000000000001</v>
      </c>
      <c r="M40" s="201"/>
      <c r="N40" s="421">
        <v>1.6850000000000001</v>
      </c>
      <c r="O40" s="201"/>
      <c r="P40" s="244">
        <v>1.6850000000000001</v>
      </c>
      <c r="Q40" s="198">
        <f>_xll.qlSimpleQuoteSetValue(E40,P40/100,Trigger)</f>
        <v>0</v>
      </c>
      <c r="R40" s="201"/>
      <c r="T40" s="426"/>
    </row>
    <row r="41" spans="1:20">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0.64200000000000002</v>
      </c>
      <c r="M41" s="201"/>
      <c r="N41" s="418">
        <v>0.64200000000000002</v>
      </c>
      <c r="O41" s="201"/>
      <c r="P41" s="239">
        <v>0.64200000000000002</v>
      </c>
      <c r="Q41" s="206">
        <f>_xll.qlSimpleQuoteSetValue(E41,P41/100,Trigger)</f>
        <v>0</v>
      </c>
      <c r="R41" s="201"/>
      <c r="T41" s="426"/>
    </row>
    <row r="42" spans="1:20">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0.79699999999999993</v>
      </c>
      <c r="M42" s="201"/>
      <c r="N42" s="418">
        <v>0.79699999999999993</v>
      </c>
      <c r="O42" s="201"/>
      <c r="P42" s="239">
        <v>0.79699999999999993</v>
      </c>
      <c r="Q42" s="206">
        <f>_xll.qlSimpleQuoteSetValue(E42,P42/100,Trigger)</f>
        <v>0</v>
      </c>
      <c r="R42" s="201"/>
      <c r="T42" s="426"/>
    </row>
    <row r="43" spans="1:20">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0.94499999999999995</v>
      </c>
      <c r="M43" s="201"/>
      <c r="N43" s="418">
        <v>0.94499999999999995</v>
      </c>
      <c r="O43" s="201"/>
      <c r="P43" s="239">
        <v>0.94499999999999995</v>
      </c>
      <c r="Q43" s="206">
        <f>_xll.qlSimpleQuoteSetValue(E43,P43/100,Trigger)</f>
        <v>0</v>
      </c>
      <c r="R43" s="201"/>
      <c r="T43" s="426"/>
    </row>
    <row r="44" spans="1:20">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1.0880000000000001</v>
      </c>
      <c r="M44" s="201"/>
      <c r="N44" s="418">
        <v>1.0880000000000001</v>
      </c>
      <c r="O44" s="201"/>
      <c r="P44" s="239">
        <v>1.0880000000000001</v>
      </c>
      <c r="Q44" s="206">
        <f>_xll.qlSimpleQuoteSetValue(E44,P44/100,Trigger)</f>
        <v>0</v>
      </c>
      <c r="R44" s="201"/>
      <c r="T44" s="426"/>
    </row>
    <row r="45" spans="1:20">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1.2190000000000001</v>
      </c>
      <c r="M45" s="201"/>
      <c r="N45" s="418">
        <v>1.2190000000000001</v>
      </c>
      <c r="O45" s="201"/>
      <c r="P45" s="239">
        <v>1.2190000000000001</v>
      </c>
      <c r="Q45" s="206">
        <f>_xll.qlSimpleQuoteSetValue(E45,P45/100,Trigger)</f>
        <v>0</v>
      </c>
      <c r="R45" s="201"/>
      <c r="T45" s="426"/>
    </row>
    <row r="46" spans="1:20">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1.3340000000000001</v>
      </c>
      <c r="M46" s="201"/>
      <c r="N46" s="418">
        <v>1.3340000000000001</v>
      </c>
      <c r="O46" s="201"/>
      <c r="P46" s="239">
        <v>1.3340000000000001</v>
      </c>
      <c r="Q46" s="206">
        <f>_xll.qlSimpleQuoteSetValue(E46,P46/100,Trigger)</f>
        <v>0</v>
      </c>
      <c r="R46" s="201"/>
      <c r="T46" s="426"/>
    </row>
    <row r="47" spans="1:20">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1.43</v>
      </c>
      <c r="M47" s="201"/>
      <c r="N47" s="418">
        <v>1.43</v>
      </c>
      <c r="O47" s="201"/>
      <c r="P47" s="239">
        <v>1.43</v>
      </c>
      <c r="Q47" s="206">
        <f>_xll.qlSimpleQuoteSetValue(E47,P47/100,Trigger)</f>
        <v>0</v>
      </c>
      <c r="R47" s="201"/>
      <c r="T47" s="426"/>
    </row>
    <row r="48" spans="1:20">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1.51</v>
      </c>
      <c r="M48" s="201"/>
      <c r="N48" s="418">
        <v>1.51</v>
      </c>
      <c r="O48" s="201"/>
      <c r="P48" s="239">
        <v>1.51</v>
      </c>
      <c r="Q48" s="206">
        <f>_xll.qlSimpleQuoteSetValue(E48,P48/100,Trigger)</f>
        <v>0</v>
      </c>
      <c r="R48" s="201"/>
      <c r="T48" s="426"/>
    </row>
    <row r="49" spans="1:20">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1.5780000000000001</v>
      </c>
      <c r="M49" s="201"/>
      <c r="N49" s="418">
        <v>1.5780000000000001</v>
      </c>
      <c r="O49" s="201"/>
      <c r="P49" s="239">
        <v>1.5780000000000001</v>
      </c>
      <c r="Q49" s="206">
        <f>_xll.qlSimpleQuoteSetValue(E49,P49/100,Trigger)</f>
        <v>0</v>
      </c>
      <c r="R49" s="201"/>
      <c r="T49" s="426"/>
    </row>
    <row r="50" spans="1:20">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1.6320000000000001</v>
      </c>
      <c r="M50" s="201"/>
      <c r="N50" s="418">
        <v>1.6320000000000001</v>
      </c>
      <c r="O50" s="201"/>
      <c r="P50" s="239">
        <v>1.6320000000000001</v>
      </c>
      <c r="Q50" s="206">
        <f>_xll.qlSimpleQuoteSetValue(E50,P50/100,Trigger)</f>
        <v>0</v>
      </c>
      <c r="R50" s="201"/>
      <c r="T50" s="426"/>
    </row>
    <row r="51" spans="1:20">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1.677</v>
      </c>
      <c r="M51" s="201"/>
      <c r="N51" s="418">
        <v>1.677</v>
      </c>
      <c r="O51" s="201"/>
      <c r="P51" s="239">
        <v>1.677</v>
      </c>
      <c r="Q51" s="206">
        <f>_xll.qlSimpleQuoteSetValue(E51,P51/100,Trigger)</f>
        <v>0</v>
      </c>
      <c r="R51" s="201"/>
      <c r="T51" s="426"/>
    </row>
    <row r="52" spans="1:20">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1.7130000000000001</v>
      </c>
      <c r="M52" s="201"/>
      <c r="N52" s="418">
        <v>1.7130000000000001</v>
      </c>
      <c r="O52" s="201"/>
      <c r="P52" s="239">
        <v>1.7130000000000001</v>
      </c>
      <c r="Q52" s="206">
        <f>_xll.qlSimpleQuoteSetValue(E52,P52/100,Trigger)</f>
        <v>0</v>
      </c>
      <c r="R52" s="201"/>
      <c r="T52" s="426"/>
    </row>
    <row r="53" spans="1:20">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1.7410000000000001</v>
      </c>
      <c r="M53" s="201"/>
      <c r="N53" s="418">
        <v>1.7410000000000001</v>
      </c>
      <c r="O53" s="201"/>
      <c r="P53" s="239">
        <v>1.7410000000000001</v>
      </c>
      <c r="Q53" s="206">
        <f>_xll.qlSimpleQuoteSetValue(E53,P53/100,Trigger)</f>
        <v>0</v>
      </c>
      <c r="R53" s="201"/>
      <c r="T53" s="426"/>
    </row>
    <row r="54" spans="1:20">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1.7629999999999999</v>
      </c>
      <c r="M54" s="201"/>
      <c r="N54" s="418">
        <v>1.7629999999999999</v>
      </c>
      <c r="O54" s="201"/>
      <c r="P54" s="239">
        <v>1.7629999999999999</v>
      </c>
      <c r="Q54" s="206">
        <f>_xll.qlSimpleQuoteSetValue(E54,P54/100,Trigger)</f>
        <v>0</v>
      </c>
      <c r="R54" s="201"/>
      <c r="T54" s="426"/>
    </row>
    <row r="55" spans="1:20">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1.7789999999999999</v>
      </c>
      <c r="M55" s="201"/>
      <c r="N55" s="418">
        <v>1.7789999999999999</v>
      </c>
      <c r="O55" s="201"/>
      <c r="P55" s="239">
        <v>1.7789999999999999</v>
      </c>
      <c r="Q55" s="206">
        <f>_xll.qlSimpleQuoteSetValue(E55,P55/100,Trigger)</f>
        <v>0</v>
      </c>
      <c r="R55" s="201"/>
      <c r="T55" s="426"/>
    </row>
    <row r="56" spans="1:20">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1.7869999999999999</v>
      </c>
      <c r="M56" s="201"/>
      <c r="N56" s="418">
        <v>1.7869999999999999</v>
      </c>
      <c r="O56" s="201"/>
      <c r="P56" s="239">
        <v>1.7869999999999999</v>
      </c>
      <c r="Q56" s="206">
        <f>_xll.qlSimpleQuoteSetValue(E56,P56/100,Trigger)</f>
        <v>0</v>
      </c>
      <c r="R56" s="201"/>
      <c r="T56" s="426"/>
    </row>
    <row r="57" spans="1:20">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1.7570000000000001</v>
      </c>
      <c r="M57" s="201"/>
      <c r="N57" s="418">
        <v>1.7570000000000001</v>
      </c>
      <c r="O57" s="201"/>
      <c r="P57" s="239">
        <v>1.7570000000000001</v>
      </c>
      <c r="Q57" s="206">
        <f>_xll.qlSimpleQuoteSetValue(E57,P57/100,Trigger)</f>
        <v>0</v>
      </c>
      <c r="R57" s="201"/>
      <c r="T57" s="426"/>
    </row>
    <row r="58" spans="1:20">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1.742</v>
      </c>
      <c r="M58" s="201"/>
      <c r="N58" s="421">
        <v>1.742</v>
      </c>
      <c r="O58" s="201"/>
      <c r="P58" s="244">
        <v>1.742</v>
      </c>
      <c r="Q58" s="198">
        <f>_xll.qlSimpleQuoteSetValue(E58,P58/100,Trigger)</f>
        <v>0</v>
      </c>
      <c r="R58" s="201"/>
      <c r="T58" s="426"/>
    </row>
    <row r="59" spans="1:20">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0.95299999999999996</v>
      </c>
      <c r="M59" s="201"/>
      <c r="N59" s="418">
        <v>0.95299999999999996</v>
      </c>
      <c r="O59" s="201"/>
      <c r="P59" s="239">
        <v>0.95299999999999996</v>
      </c>
      <c r="Q59" s="206">
        <f>_xll.qlSimpleQuoteSetValue(E59,P59/100,Trigger)</f>
        <v>0</v>
      </c>
      <c r="R59" s="201"/>
      <c r="T59" s="426"/>
    </row>
    <row r="60" spans="1:20">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1.0980000000000001</v>
      </c>
      <c r="M60" s="201"/>
      <c r="N60" s="418">
        <v>1.0980000000000001</v>
      </c>
      <c r="O60" s="201"/>
      <c r="P60" s="239">
        <v>1.0980000000000001</v>
      </c>
      <c r="Q60" s="206">
        <f>_xll.qlSimpleQuoteSetValue(E60,P60/100,Trigger)</f>
        <v>0</v>
      </c>
      <c r="R60" s="201"/>
      <c r="T60" s="426"/>
    </row>
    <row r="61" spans="1:20">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1.2390000000000001</v>
      </c>
      <c r="M61" s="201"/>
      <c r="N61" s="418">
        <v>1.2390000000000001</v>
      </c>
      <c r="O61" s="201"/>
      <c r="P61" s="239">
        <v>1.2390000000000001</v>
      </c>
      <c r="Q61" s="206">
        <f>_xll.qlSimpleQuoteSetValue(E61,P61/100,Trigger)</f>
        <v>0</v>
      </c>
      <c r="R61" s="201"/>
      <c r="T61" s="426"/>
    </row>
    <row r="62" spans="1:20">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1.3660000000000001</v>
      </c>
      <c r="M62" s="201"/>
      <c r="N62" s="418">
        <v>1.3660000000000001</v>
      </c>
      <c r="O62" s="201"/>
      <c r="P62" s="239">
        <v>1.3660000000000001</v>
      </c>
      <c r="Q62" s="206">
        <f>_xll.qlSimpleQuoteSetValue(E62,P62/100,Trigger)</f>
        <v>0</v>
      </c>
      <c r="R62" s="201"/>
      <c r="T62" s="426"/>
    </row>
    <row r="63" spans="1:20">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1.476</v>
      </c>
      <c r="M63" s="201"/>
      <c r="N63" s="418">
        <v>1.476</v>
      </c>
      <c r="O63" s="201"/>
      <c r="P63" s="239">
        <v>1.476</v>
      </c>
      <c r="Q63" s="206">
        <f>_xll.qlSimpleQuoteSetValue(E63,P63/100,Trigger)</f>
        <v>0</v>
      </c>
      <c r="R63" s="201"/>
      <c r="T63" s="426"/>
    </row>
    <row r="64" spans="1:20">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1.5669999999999999</v>
      </c>
      <c r="M64" s="201"/>
      <c r="N64" s="418">
        <v>1.5669999999999999</v>
      </c>
      <c r="O64" s="201"/>
      <c r="P64" s="239">
        <v>1.5669999999999999</v>
      </c>
      <c r="Q64" s="206">
        <f>_xll.qlSimpleQuoteSetValue(E64,P64/100,Trigger)</f>
        <v>0</v>
      </c>
      <c r="R64" s="201"/>
      <c r="T64" s="426"/>
    </row>
    <row r="65" spans="1:20">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1.6400000000000001</v>
      </c>
      <c r="M65" s="201"/>
      <c r="N65" s="418">
        <v>1.6400000000000001</v>
      </c>
      <c r="O65" s="201"/>
      <c r="P65" s="239">
        <v>1.6400000000000001</v>
      </c>
      <c r="Q65" s="206">
        <f>_xll.qlSimpleQuoteSetValue(E65,P65/100,Trigger)</f>
        <v>0</v>
      </c>
      <c r="R65" s="201"/>
      <c r="T65" s="426"/>
    </row>
    <row r="66" spans="1:20">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1.7010000000000001</v>
      </c>
      <c r="M66" s="201"/>
      <c r="N66" s="418">
        <v>1.7010000000000001</v>
      </c>
      <c r="O66" s="201"/>
      <c r="P66" s="239">
        <v>1.7010000000000001</v>
      </c>
      <c r="Q66" s="206">
        <f>_xll.qlSimpleQuoteSetValue(E66,P66/100,Trigger)</f>
        <v>0</v>
      </c>
      <c r="R66" s="201"/>
      <c r="T66" s="426"/>
    </row>
    <row r="67" spans="1:20">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1.75</v>
      </c>
      <c r="M67" s="201"/>
      <c r="N67" s="418">
        <v>1.75</v>
      </c>
      <c r="O67" s="201"/>
      <c r="P67" s="239">
        <v>1.75</v>
      </c>
      <c r="Q67" s="206">
        <f>_xll.qlSimpleQuoteSetValue(E67,P67/100,Trigger)</f>
        <v>0</v>
      </c>
      <c r="R67" s="201"/>
      <c r="T67" s="426"/>
    </row>
    <row r="68" spans="1:20">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1.788</v>
      </c>
      <c r="M68" s="201"/>
      <c r="N68" s="418">
        <v>1.788</v>
      </c>
      <c r="O68" s="201"/>
      <c r="P68" s="239">
        <v>1.788</v>
      </c>
      <c r="Q68" s="206">
        <f>_xll.qlSimpleQuoteSetValue(E68,P68/100,Trigger)</f>
        <v>0</v>
      </c>
      <c r="R68" s="201"/>
      <c r="T68" s="426"/>
    </row>
    <row r="69" spans="1:20">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1.819</v>
      </c>
      <c r="M69" s="201"/>
      <c r="N69" s="418">
        <v>1.819</v>
      </c>
      <c r="O69" s="201"/>
      <c r="P69" s="239">
        <v>1.819</v>
      </c>
      <c r="Q69" s="206">
        <f>_xll.qlSimpleQuoteSetValue(E69,P69/100,Trigger)</f>
        <v>0</v>
      </c>
      <c r="R69" s="201"/>
      <c r="T69" s="426"/>
    </row>
    <row r="70" spans="1:20">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1.841</v>
      </c>
      <c r="M70" s="201"/>
      <c r="N70" s="418">
        <v>1.841</v>
      </c>
      <c r="O70" s="201"/>
      <c r="P70" s="239">
        <v>1.841</v>
      </c>
      <c r="Q70" s="206">
        <f>_xll.qlSimpleQuoteSetValue(E70,P70/100,Trigger)</f>
        <v>0</v>
      </c>
      <c r="R70" s="201"/>
      <c r="T70" s="426"/>
    </row>
    <row r="71" spans="1:20">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1.8580000000000001</v>
      </c>
      <c r="M71" s="201"/>
      <c r="N71" s="418">
        <v>1.8580000000000001</v>
      </c>
      <c r="O71" s="201"/>
      <c r="P71" s="239">
        <v>1.8580000000000001</v>
      </c>
      <c r="Q71" s="206">
        <f>_xll.qlSimpleQuoteSetValue(E71,P71/100,Trigger)</f>
        <v>0</v>
      </c>
      <c r="R71" s="201"/>
      <c r="T71" s="426"/>
    </row>
    <row r="72" spans="1:20">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1.869</v>
      </c>
      <c r="M72" s="201"/>
      <c r="N72" s="418">
        <v>1.869</v>
      </c>
      <c r="O72" s="201"/>
      <c r="P72" s="239">
        <v>1.869</v>
      </c>
      <c r="Q72" s="206">
        <f>_xll.qlSimpleQuoteSetValue(E72,P72/100,Trigger)</f>
        <v>0</v>
      </c>
      <c r="R72" s="201"/>
      <c r="T72" s="426"/>
    </row>
    <row r="73" spans="1:20">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1.8740000000000001</v>
      </c>
      <c r="M73" s="201"/>
      <c r="N73" s="418">
        <v>1.8740000000000001</v>
      </c>
      <c r="O73" s="201"/>
      <c r="P73" s="239">
        <v>1.8740000000000001</v>
      </c>
      <c r="Q73" s="206">
        <f>_xll.qlSimpleQuoteSetValue(E73,P73/100,Trigger)</f>
        <v>0</v>
      </c>
      <c r="R73" s="201"/>
      <c r="T73" s="426"/>
    </row>
    <row r="74" spans="1:20">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1.8480000000000001</v>
      </c>
      <c r="M74" s="201"/>
      <c r="N74" s="418">
        <v>1.8480000000000001</v>
      </c>
      <c r="O74" s="201"/>
      <c r="P74" s="239">
        <v>1.8480000000000001</v>
      </c>
      <c r="Q74" s="206">
        <f>_xll.qlSimpleQuoteSetValue(E74,P74/100,Trigger)</f>
        <v>0</v>
      </c>
      <c r="R74" s="201"/>
      <c r="T74" s="426"/>
    </row>
    <row r="75" spans="1:20">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1.8069999999999999</v>
      </c>
      <c r="M75" s="201"/>
      <c r="N75" s="418">
        <v>1.8069999999999999</v>
      </c>
      <c r="O75" s="201"/>
      <c r="P75" s="239">
        <v>1.8069999999999999</v>
      </c>
      <c r="Q75" s="206">
        <f>_xll.qlSimpleQuoteSetValue(E75,P75/100,Trigger)</f>
        <v>0</v>
      </c>
      <c r="R75" s="201"/>
      <c r="T75" s="426"/>
    </row>
    <row r="76" spans="1:20">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1.786</v>
      </c>
      <c r="M76" s="201"/>
      <c r="N76" s="421">
        <v>1.786</v>
      </c>
      <c r="O76" s="201"/>
      <c r="P76" s="244">
        <v>1.786</v>
      </c>
      <c r="Q76" s="198">
        <f>_xll.qlSimpleQuoteSetValue(E76,P76/100,Trigger)</f>
        <v>0</v>
      </c>
      <c r="R76" s="201"/>
      <c r="T76" s="426"/>
    </row>
    <row r="77" spans="1:20">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1.244</v>
      </c>
      <c r="M77" s="201"/>
      <c r="N77" s="418">
        <v>1.244</v>
      </c>
      <c r="O77" s="201"/>
      <c r="P77" s="239">
        <v>1.244</v>
      </c>
      <c r="Q77" s="206">
        <f>_xll.qlSimpleQuoteSetValue(E77,P77/100,Trigger)</f>
        <v>0</v>
      </c>
      <c r="R77" s="201"/>
      <c r="T77" s="426"/>
    </row>
    <row r="78" spans="1:20">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1.383</v>
      </c>
      <c r="M78" s="201"/>
      <c r="N78" s="418">
        <v>1.383</v>
      </c>
      <c r="O78" s="201"/>
      <c r="P78" s="239">
        <v>1.383</v>
      </c>
      <c r="Q78" s="206">
        <f>_xll.qlSimpleQuoteSetValue(E78,P78/100,Trigger)</f>
        <v>0</v>
      </c>
      <c r="R78" s="201"/>
      <c r="T78" s="426"/>
    </row>
    <row r="79" spans="1:20">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1.5070000000000001</v>
      </c>
      <c r="M79" s="201"/>
      <c r="N79" s="418">
        <v>1.5070000000000001</v>
      </c>
      <c r="O79" s="201"/>
      <c r="P79" s="239">
        <v>1.5070000000000001</v>
      </c>
      <c r="Q79" s="206">
        <f>_xll.qlSimpleQuoteSetValue(E79,P79/100,Trigger)</f>
        <v>0</v>
      </c>
      <c r="R79" s="201"/>
      <c r="T79" s="426"/>
    </row>
    <row r="80" spans="1:20">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1.6099999999999999</v>
      </c>
      <c r="M80" s="201"/>
      <c r="N80" s="418">
        <v>1.6099999999999999</v>
      </c>
      <c r="O80" s="201"/>
      <c r="P80" s="239">
        <v>1.6099999999999999</v>
      </c>
      <c r="Q80" s="206">
        <f>_xll.qlSimpleQuoteSetValue(E80,P80/100,Trigger)</f>
        <v>0</v>
      </c>
      <c r="R80" s="201"/>
      <c r="T80" s="426"/>
    </row>
    <row r="81" spans="1:20">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1.694</v>
      </c>
      <c r="M81" s="201"/>
      <c r="N81" s="418">
        <v>1.694</v>
      </c>
      <c r="O81" s="201"/>
      <c r="P81" s="239">
        <v>1.694</v>
      </c>
      <c r="Q81" s="206">
        <f>_xll.qlSimpleQuoteSetValue(E81,P81/100,Trigger)</f>
        <v>0</v>
      </c>
      <c r="R81" s="201"/>
      <c r="T81" s="426"/>
    </row>
    <row r="82" spans="1:20">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1.76</v>
      </c>
      <c r="M82" s="201"/>
      <c r="N82" s="418">
        <v>1.76</v>
      </c>
      <c r="O82" s="201"/>
      <c r="P82" s="239">
        <v>1.76</v>
      </c>
      <c r="Q82" s="206">
        <f>_xll.qlSimpleQuoteSetValue(E82,P82/100,Trigger)</f>
        <v>0</v>
      </c>
      <c r="R82" s="201"/>
      <c r="T82" s="426"/>
    </row>
    <row r="83" spans="1:20">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1.8140000000000001</v>
      </c>
      <c r="M83" s="201"/>
      <c r="N83" s="418">
        <v>1.8140000000000001</v>
      </c>
      <c r="O83" s="201"/>
      <c r="P83" s="239">
        <v>1.8140000000000001</v>
      </c>
      <c r="Q83" s="206">
        <f>_xll.qlSimpleQuoteSetValue(E83,P83/100,Trigger)</f>
        <v>0</v>
      </c>
      <c r="R83" s="201"/>
      <c r="T83" s="426"/>
    </row>
    <row r="84" spans="1:20">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1.8560000000000001</v>
      </c>
      <c r="M84" s="201"/>
      <c r="N84" s="418">
        <v>1.8560000000000001</v>
      </c>
      <c r="O84" s="201"/>
      <c r="P84" s="239">
        <v>1.8560000000000001</v>
      </c>
      <c r="Q84" s="206">
        <f>_xll.qlSimpleQuoteSetValue(E84,P84/100,Trigger)</f>
        <v>0</v>
      </c>
      <c r="R84" s="201"/>
      <c r="T84" s="426"/>
    </row>
    <row r="85" spans="1:20">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1.8880000000000001</v>
      </c>
      <c r="M85" s="201"/>
      <c r="N85" s="418">
        <v>1.8880000000000001</v>
      </c>
      <c r="O85" s="201"/>
      <c r="P85" s="239">
        <v>1.8880000000000001</v>
      </c>
      <c r="Q85" s="206">
        <f>_xll.qlSimpleQuoteSetValue(E85,P85/100,Trigger)</f>
        <v>0</v>
      </c>
      <c r="R85" s="201"/>
      <c r="T85" s="426"/>
    </row>
    <row r="86" spans="1:20">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1.913</v>
      </c>
      <c r="M86" s="201"/>
      <c r="N86" s="418">
        <v>1.913</v>
      </c>
      <c r="O86" s="201"/>
      <c r="P86" s="239">
        <v>1.913</v>
      </c>
      <c r="Q86" s="206">
        <f>_xll.qlSimpleQuoteSetValue(E86,P86/100,Trigger)</f>
        <v>0</v>
      </c>
      <c r="R86" s="201"/>
      <c r="T86" s="426"/>
    </row>
    <row r="87" spans="1:20">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1.9300000000000002</v>
      </c>
      <c r="M87" s="201"/>
      <c r="N87" s="418">
        <v>1.9300000000000002</v>
      </c>
      <c r="O87" s="201"/>
      <c r="P87" s="239">
        <v>1.9300000000000002</v>
      </c>
      <c r="Q87" s="206">
        <f>_xll.qlSimpleQuoteSetValue(E87,P87/100,Trigger)</f>
        <v>0</v>
      </c>
      <c r="R87" s="201"/>
      <c r="T87" s="426"/>
    </row>
    <row r="88" spans="1:20">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1.9419999999999999</v>
      </c>
      <c r="M88" s="201"/>
      <c r="N88" s="418">
        <v>1.9419999999999999</v>
      </c>
      <c r="O88" s="201"/>
      <c r="P88" s="239">
        <v>1.9419999999999999</v>
      </c>
      <c r="Q88" s="206">
        <f>_xll.qlSimpleQuoteSetValue(E88,P88/100,Trigger)</f>
        <v>0</v>
      </c>
      <c r="R88" s="201"/>
      <c r="T88" s="426"/>
    </row>
    <row r="89" spans="1:20">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1.948</v>
      </c>
      <c r="M89" s="201"/>
      <c r="N89" s="418">
        <v>1.948</v>
      </c>
      <c r="O89" s="201"/>
      <c r="P89" s="239">
        <v>1.948</v>
      </c>
      <c r="Q89" s="206">
        <f>_xll.qlSimpleQuoteSetValue(E89,P89/100,Trigger)</f>
        <v>0</v>
      </c>
      <c r="R89" s="201"/>
      <c r="T89" s="426"/>
    </row>
    <row r="90" spans="1:20">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1.948</v>
      </c>
      <c r="M90" s="201"/>
      <c r="N90" s="418">
        <v>1.948</v>
      </c>
      <c r="O90" s="201"/>
      <c r="P90" s="239">
        <v>1.948</v>
      </c>
      <c r="Q90" s="206">
        <f>_xll.qlSimpleQuoteSetValue(E90,P90/100,Trigger)</f>
        <v>0</v>
      </c>
      <c r="R90" s="201"/>
      <c r="T90" s="426"/>
    </row>
    <row r="91" spans="1:20">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1.9449999999999998</v>
      </c>
      <c r="M91" s="201"/>
      <c r="N91" s="418">
        <v>1.9449999999999998</v>
      </c>
      <c r="O91" s="201"/>
      <c r="P91" s="239">
        <v>1.9449999999999998</v>
      </c>
      <c r="Q91" s="206">
        <f>_xll.qlSimpleQuoteSetValue(E91,P91/100,Trigger)</f>
        <v>0</v>
      </c>
      <c r="R91" s="201"/>
      <c r="T91" s="426"/>
    </row>
    <row r="92" spans="1:20">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1.891</v>
      </c>
      <c r="M92" s="201"/>
      <c r="N92" s="418">
        <v>1.891</v>
      </c>
      <c r="O92" s="201"/>
      <c r="P92" s="239">
        <v>1.891</v>
      </c>
      <c r="Q92" s="206">
        <f>_xll.qlSimpleQuoteSetValue(E92,P92/100,Trigger)</f>
        <v>0</v>
      </c>
      <c r="R92" s="201"/>
      <c r="T92" s="426"/>
    </row>
    <row r="93" spans="1:20">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1.843</v>
      </c>
      <c r="M93" s="201"/>
      <c r="N93" s="418">
        <v>1.843</v>
      </c>
      <c r="O93" s="201"/>
      <c r="P93" s="239">
        <v>1.843</v>
      </c>
      <c r="Q93" s="206">
        <f>_xll.qlSimpleQuoteSetValue(E93,P93/100,Trigger)</f>
        <v>0</v>
      </c>
      <c r="R93" s="201"/>
      <c r="T93" s="426"/>
    </row>
    <row r="94" spans="1:20">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1.819</v>
      </c>
      <c r="M94" s="201"/>
      <c r="N94" s="421">
        <v>1.819</v>
      </c>
      <c r="O94" s="201"/>
      <c r="P94" s="244">
        <v>1.819</v>
      </c>
      <c r="Q94" s="198">
        <f>_xll.qlSimpleQuoteSetValue(E94,P94/100,Trigger)</f>
        <v>0</v>
      </c>
      <c r="R94" s="201"/>
      <c r="T94" s="426"/>
    </row>
    <row r="95" spans="1:20">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1.524</v>
      </c>
      <c r="M95" s="201"/>
      <c r="N95" s="418">
        <v>1.524</v>
      </c>
      <c r="O95" s="201"/>
      <c r="P95" s="239">
        <v>1.524</v>
      </c>
      <c r="Q95" s="206">
        <f>_xll.qlSimpleQuoteSetValue(E95,P95/100,Trigger)</f>
        <v>0</v>
      </c>
      <c r="R95" s="201"/>
      <c r="T95" s="426"/>
    </row>
    <row r="96" spans="1:20">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1.641</v>
      </c>
      <c r="M96" s="201"/>
      <c r="N96" s="418">
        <v>1.641</v>
      </c>
      <c r="O96" s="201"/>
      <c r="P96" s="239">
        <v>1.641</v>
      </c>
      <c r="Q96" s="206">
        <f>_xll.qlSimpleQuoteSetValue(E96,P96/100,Trigger)</f>
        <v>0</v>
      </c>
      <c r="R96" s="201"/>
      <c r="T96" s="426"/>
    </row>
    <row r="97" spans="1:20">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1.736</v>
      </c>
      <c r="M97" s="201"/>
      <c r="N97" s="418">
        <v>1.736</v>
      </c>
      <c r="O97" s="201"/>
      <c r="P97" s="239">
        <v>1.736</v>
      </c>
      <c r="Q97" s="206">
        <f>_xll.qlSimpleQuoteSetValue(E97,P97/100,Trigger)</f>
        <v>0</v>
      </c>
      <c r="R97" s="201"/>
      <c r="T97" s="426"/>
    </row>
    <row r="98" spans="1:20">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1.8109999999999999</v>
      </c>
      <c r="M98" s="201"/>
      <c r="N98" s="418">
        <v>1.8109999999999999</v>
      </c>
      <c r="O98" s="201"/>
      <c r="P98" s="239">
        <v>1.8109999999999999</v>
      </c>
      <c r="Q98" s="206">
        <f>_xll.qlSimpleQuoteSetValue(E98,P98/100,Trigger)</f>
        <v>0</v>
      </c>
      <c r="R98" s="201"/>
      <c r="T98" s="426"/>
    </row>
    <row r="99" spans="1:20">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1.8679999999999999</v>
      </c>
      <c r="M99" s="201"/>
      <c r="N99" s="418">
        <v>1.8679999999999999</v>
      </c>
      <c r="O99" s="201"/>
      <c r="P99" s="239">
        <v>1.8679999999999999</v>
      </c>
      <c r="Q99" s="206">
        <f>_xll.qlSimpleQuoteSetValue(E99,P99/100,Trigger)</f>
        <v>0</v>
      </c>
      <c r="R99" s="201"/>
      <c r="T99" s="426"/>
    </row>
    <row r="100" spans="1:20">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1.9140000000000001</v>
      </c>
      <c r="M100" s="201"/>
      <c r="N100" s="418">
        <v>1.9140000000000001</v>
      </c>
      <c r="O100" s="201"/>
      <c r="P100" s="239">
        <v>1.9140000000000001</v>
      </c>
      <c r="Q100" s="206">
        <f>_xll.qlSimpleQuoteSetValue(E100,P100/100,Trigger)</f>
        <v>0</v>
      </c>
      <c r="R100" s="201"/>
      <c r="T100" s="426"/>
    </row>
    <row r="101" spans="1:20">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1.9490000000000001</v>
      </c>
      <c r="M101" s="201"/>
      <c r="N101" s="418">
        <v>1.9490000000000001</v>
      </c>
      <c r="O101" s="201"/>
      <c r="P101" s="239">
        <v>1.9490000000000001</v>
      </c>
      <c r="Q101" s="206">
        <f>_xll.qlSimpleQuoteSetValue(E101,P101/100,Trigger)</f>
        <v>0</v>
      </c>
      <c r="R101" s="201"/>
      <c r="T101" s="426"/>
    </row>
    <row r="102" spans="1:20">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1.974</v>
      </c>
      <c r="M102" s="201"/>
      <c r="N102" s="418">
        <v>1.974</v>
      </c>
      <c r="O102" s="201"/>
      <c r="P102" s="239">
        <v>1.974</v>
      </c>
      <c r="Q102" s="206">
        <f>_xll.qlSimpleQuoteSetValue(E102,P102/100,Trigger)</f>
        <v>0</v>
      </c>
      <c r="R102" s="201"/>
      <c r="T102" s="426"/>
    </row>
    <row r="103" spans="1:20">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1.994</v>
      </c>
      <c r="M103" s="201"/>
      <c r="N103" s="418">
        <v>1.994</v>
      </c>
      <c r="O103" s="201"/>
      <c r="P103" s="239">
        <v>1.994</v>
      </c>
      <c r="Q103" s="206">
        <f>_xll.qlSimpleQuoteSetValue(E103,P103/100,Trigger)</f>
        <v>0</v>
      </c>
      <c r="R103" s="201"/>
      <c r="T103" s="426"/>
    </row>
    <row r="104" spans="1:20">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2.0049999999999999</v>
      </c>
      <c r="M104" s="201"/>
      <c r="N104" s="418">
        <v>2.0049999999999999</v>
      </c>
      <c r="O104" s="201"/>
      <c r="P104" s="239">
        <v>2.0049999999999999</v>
      </c>
      <c r="Q104" s="206">
        <f>_xll.qlSimpleQuoteSetValue(E104,P104/100,Trigger)</f>
        <v>0</v>
      </c>
      <c r="R104" s="201"/>
      <c r="T104" s="426"/>
    </row>
    <row r="105" spans="1:20">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2.012</v>
      </c>
      <c r="M105" s="201"/>
      <c r="N105" s="418">
        <v>2.012</v>
      </c>
      <c r="O105" s="201"/>
      <c r="P105" s="239">
        <v>2.012</v>
      </c>
      <c r="Q105" s="206">
        <f>_xll.qlSimpleQuoteSetValue(E105,P105/100,Trigger)</f>
        <v>0</v>
      </c>
      <c r="R105" s="201"/>
      <c r="T105" s="426"/>
    </row>
    <row r="106" spans="1:20">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2.0129999999999999</v>
      </c>
      <c r="M106" s="201"/>
      <c r="N106" s="418">
        <v>2.0129999999999999</v>
      </c>
      <c r="O106" s="201"/>
      <c r="P106" s="239">
        <v>2.0129999999999999</v>
      </c>
      <c r="Q106" s="206">
        <f>_xll.qlSimpleQuoteSetValue(E106,P106/100,Trigger)</f>
        <v>0</v>
      </c>
      <c r="R106" s="201"/>
      <c r="T106" s="426"/>
    </row>
    <row r="107" spans="1:20">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2.0089999999999999</v>
      </c>
      <c r="M107" s="201"/>
      <c r="N107" s="418">
        <v>2.0089999999999999</v>
      </c>
      <c r="O107" s="201"/>
      <c r="P107" s="239">
        <v>2.0089999999999999</v>
      </c>
      <c r="Q107" s="206">
        <f>_xll.qlSimpleQuoteSetValue(E107,P107/100,Trigger)</f>
        <v>0</v>
      </c>
      <c r="R107" s="201"/>
      <c r="T107" s="426"/>
    </row>
    <row r="108" spans="1:20">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2.0019999999999998</v>
      </c>
      <c r="M108" s="201"/>
      <c r="N108" s="418">
        <v>2.0019999999999998</v>
      </c>
      <c r="O108" s="201"/>
      <c r="P108" s="239">
        <v>2.0019999999999998</v>
      </c>
      <c r="Q108" s="206">
        <f>_xll.qlSimpleQuoteSetValue(E108,P108/100,Trigger)</f>
        <v>0</v>
      </c>
      <c r="R108" s="201"/>
      <c r="T108" s="426"/>
    </row>
    <row r="109" spans="1:20">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1.992</v>
      </c>
      <c r="M109" s="201"/>
      <c r="N109" s="418">
        <v>1.992</v>
      </c>
      <c r="O109" s="201"/>
      <c r="P109" s="239">
        <v>1.992</v>
      </c>
      <c r="Q109" s="206">
        <f>_xll.qlSimpleQuoteSetValue(E109,P109/100,Trigger)</f>
        <v>0</v>
      </c>
      <c r="R109" s="201"/>
      <c r="T109" s="426"/>
    </row>
    <row r="110" spans="1:20">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1.917</v>
      </c>
      <c r="M110" s="201"/>
      <c r="N110" s="418">
        <v>1.917</v>
      </c>
      <c r="O110" s="201"/>
      <c r="P110" s="239">
        <v>1.917</v>
      </c>
      <c r="Q110" s="206">
        <f>_xll.qlSimpleQuoteSetValue(E110,P110/100,Trigger)</f>
        <v>0</v>
      </c>
      <c r="R110" s="201"/>
      <c r="T110" s="426"/>
    </row>
    <row r="111" spans="1:20">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1.867</v>
      </c>
      <c r="M111" s="201"/>
      <c r="N111" s="418">
        <v>1.867</v>
      </c>
      <c r="O111" s="201"/>
      <c r="P111" s="239">
        <v>1.867</v>
      </c>
      <c r="Q111" s="206">
        <f>_xll.qlSimpleQuoteSetValue(E111,P111/100,Trigger)</f>
        <v>0</v>
      </c>
      <c r="R111" s="201"/>
      <c r="T111" s="426"/>
    </row>
    <row r="112" spans="1:20">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1.839</v>
      </c>
      <c r="M112" s="201"/>
      <c r="N112" s="421">
        <v>1.839</v>
      </c>
      <c r="O112" s="201"/>
      <c r="P112" s="244">
        <v>1.839</v>
      </c>
      <c r="Q112" s="198">
        <f>_xll.qlSimpleQuoteSetValue(E112,P112/100,Trigger)</f>
        <v>0</v>
      </c>
      <c r="R112" s="201"/>
      <c r="T112" s="426"/>
    </row>
    <row r="113" spans="1:20">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1.76</v>
      </c>
      <c r="M113" s="201"/>
      <c r="N113" s="418">
        <v>1.76</v>
      </c>
      <c r="O113" s="201"/>
      <c r="P113" s="239">
        <v>1.76</v>
      </c>
      <c r="Q113" s="206">
        <f>_xll.qlSimpleQuoteSetValue(E113,P113/100,Trigger)</f>
        <v>0</v>
      </c>
      <c r="R113" s="201"/>
      <c r="T113" s="426"/>
    </row>
    <row r="114" spans="1:20">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1.8439999999999999</v>
      </c>
      <c r="M114" s="201"/>
      <c r="N114" s="418">
        <v>1.8439999999999999</v>
      </c>
      <c r="O114" s="201"/>
      <c r="P114" s="239">
        <v>1.8439999999999999</v>
      </c>
      <c r="Q114" s="206">
        <f>_xll.qlSimpleQuoteSetValue(E114,P114/100,Trigger)</f>
        <v>0</v>
      </c>
      <c r="R114" s="201"/>
      <c r="T114" s="426"/>
    </row>
    <row r="115" spans="1:20">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1.909</v>
      </c>
      <c r="M115" s="201"/>
      <c r="N115" s="418">
        <v>1.909</v>
      </c>
      <c r="O115" s="201"/>
      <c r="P115" s="239">
        <v>1.909</v>
      </c>
      <c r="Q115" s="206">
        <f>_xll.qlSimpleQuoteSetValue(E115,P115/100,Trigger)</f>
        <v>0</v>
      </c>
      <c r="R115" s="201"/>
      <c r="T115" s="426"/>
    </row>
    <row r="116" spans="1:20">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1.9570000000000001</v>
      </c>
      <c r="M116" s="201"/>
      <c r="N116" s="418">
        <v>1.9570000000000001</v>
      </c>
      <c r="O116" s="201"/>
      <c r="P116" s="239">
        <v>1.9570000000000001</v>
      </c>
      <c r="Q116" s="206">
        <f>_xll.qlSimpleQuoteSetValue(E116,P116/100,Trigger)</f>
        <v>0</v>
      </c>
      <c r="R116" s="201"/>
      <c r="T116" s="426"/>
    </row>
    <row r="117" spans="1:20">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1.9970000000000001</v>
      </c>
      <c r="M117" s="201"/>
      <c r="N117" s="418">
        <v>1.9970000000000001</v>
      </c>
      <c r="O117" s="201"/>
      <c r="P117" s="239">
        <v>1.9970000000000001</v>
      </c>
      <c r="Q117" s="206">
        <f>_xll.qlSimpleQuoteSetValue(E117,P117/100,Trigger)</f>
        <v>0</v>
      </c>
      <c r="R117" s="201"/>
      <c r="T117" s="426"/>
    </row>
    <row r="118" spans="1:20">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2.024</v>
      </c>
      <c r="M118" s="201"/>
      <c r="N118" s="418">
        <v>2.024</v>
      </c>
      <c r="O118" s="201"/>
      <c r="P118" s="239">
        <v>2.024</v>
      </c>
      <c r="Q118" s="206">
        <f>_xll.qlSimpleQuoteSetValue(E118,P118/100,Trigger)</f>
        <v>0</v>
      </c>
      <c r="R118" s="201"/>
      <c r="T118" s="426"/>
    </row>
    <row r="119" spans="1:20">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2.0430000000000001</v>
      </c>
      <c r="M119" s="201"/>
      <c r="N119" s="418">
        <v>2.0430000000000001</v>
      </c>
      <c r="O119" s="201"/>
      <c r="P119" s="239">
        <v>2.0430000000000001</v>
      </c>
      <c r="Q119" s="206">
        <f>_xll.qlSimpleQuoteSetValue(E119,P119/100,Trigger)</f>
        <v>0</v>
      </c>
      <c r="R119" s="201"/>
      <c r="T119" s="426"/>
    </row>
    <row r="120" spans="1:20">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2.0569999999999999</v>
      </c>
      <c r="M120" s="201"/>
      <c r="N120" s="418">
        <v>2.0569999999999999</v>
      </c>
      <c r="O120" s="201"/>
      <c r="P120" s="239">
        <v>2.0569999999999999</v>
      </c>
      <c r="Q120" s="206">
        <f>_xll.qlSimpleQuoteSetValue(E120,P120/100,Trigger)</f>
        <v>0</v>
      </c>
      <c r="R120" s="201"/>
      <c r="T120" s="426"/>
    </row>
    <row r="121" spans="1:20">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2.0640000000000001</v>
      </c>
      <c r="M121" s="201"/>
      <c r="N121" s="418">
        <v>2.0640000000000001</v>
      </c>
      <c r="O121" s="201"/>
      <c r="P121" s="239">
        <v>2.0640000000000001</v>
      </c>
      <c r="Q121" s="206">
        <f>_xll.qlSimpleQuoteSetValue(E121,P121/100,Trigger)</f>
        <v>0</v>
      </c>
      <c r="R121" s="201"/>
      <c r="T121" s="426"/>
    </row>
    <row r="122" spans="1:20">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2.0659999999999998</v>
      </c>
      <c r="M122" s="201"/>
      <c r="N122" s="418">
        <v>2.0659999999999998</v>
      </c>
      <c r="O122" s="201"/>
      <c r="P122" s="239">
        <v>2.0659999999999998</v>
      </c>
      <c r="Q122" s="206">
        <f>_xll.qlSimpleQuoteSetValue(E122,P122/100,Trigger)</f>
        <v>0</v>
      </c>
      <c r="R122" s="201"/>
      <c r="T122" s="426"/>
    </row>
    <row r="123" spans="1:20">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2.0630000000000002</v>
      </c>
      <c r="M123" s="201"/>
      <c r="N123" s="418">
        <v>2.0630000000000002</v>
      </c>
      <c r="O123" s="201"/>
      <c r="P123" s="239">
        <v>2.0630000000000002</v>
      </c>
      <c r="Q123" s="206">
        <f>_xll.qlSimpleQuoteSetValue(E123,P123/100,Trigger)</f>
        <v>0</v>
      </c>
      <c r="R123" s="201"/>
      <c r="T123" s="426"/>
    </row>
    <row r="124" spans="1:20">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2.0550000000000002</v>
      </c>
      <c r="M124" s="201"/>
      <c r="N124" s="418">
        <v>2.0550000000000002</v>
      </c>
      <c r="O124" s="201"/>
      <c r="P124" s="239">
        <v>2.0550000000000002</v>
      </c>
      <c r="Q124" s="206">
        <f>_xll.qlSimpleQuoteSetValue(E124,P124/100,Trigger)</f>
        <v>0</v>
      </c>
      <c r="R124" s="201"/>
      <c r="T124" s="426"/>
    </row>
    <row r="125" spans="1:20">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2.0430000000000001</v>
      </c>
      <c r="M125" s="201"/>
      <c r="N125" s="418">
        <v>2.0430000000000001</v>
      </c>
      <c r="O125" s="201"/>
      <c r="P125" s="239">
        <v>2.0430000000000001</v>
      </c>
      <c r="Q125" s="206">
        <f>_xll.qlSimpleQuoteSetValue(E125,P125/100,Trigger)</f>
        <v>0</v>
      </c>
      <c r="R125" s="201"/>
      <c r="T125" s="426"/>
    </row>
    <row r="126" spans="1:20">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2.0299999999999998</v>
      </c>
      <c r="M126" s="201"/>
      <c r="N126" s="418">
        <v>2.0299999999999998</v>
      </c>
      <c r="O126" s="201"/>
      <c r="P126" s="239">
        <v>2.0299999999999998</v>
      </c>
      <c r="Q126" s="206">
        <f>_xll.qlSimpleQuoteSetValue(E126,P126/100,Trigger)</f>
        <v>0</v>
      </c>
      <c r="R126" s="201"/>
      <c r="T126" s="426"/>
    </row>
    <row r="127" spans="1:20">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2.012</v>
      </c>
      <c r="M127" s="201"/>
      <c r="N127" s="418">
        <v>2.012</v>
      </c>
      <c r="O127" s="201"/>
      <c r="P127" s="239">
        <v>2.012</v>
      </c>
      <c r="Q127" s="206">
        <f>_xll.qlSimpleQuoteSetValue(E127,P127/100,Trigger)</f>
        <v>0</v>
      </c>
      <c r="R127" s="201"/>
      <c r="T127" s="426"/>
    </row>
    <row r="128" spans="1:20">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1.9279999999999999</v>
      </c>
      <c r="M128" s="201"/>
      <c r="N128" s="418">
        <v>1.9279999999999999</v>
      </c>
      <c r="O128" s="201"/>
      <c r="P128" s="239">
        <v>1.9279999999999999</v>
      </c>
      <c r="Q128" s="206">
        <f>_xll.qlSimpleQuoteSetValue(E128,P128/100,Trigger)</f>
        <v>0</v>
      </c>
      <c r="R128" s="201"/>
      <c r="T128" s="426"/>
    </row>
    <row r="129" spans="1:20">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1.877</v>
      </c>
      <c r="M129" s="201"/>
      <c r="N129" s="418">
        <v>1.877</v>
      </c>
      <c r="O129" s="201"/>
      <c r="P129" s="239">
        <v>1.877</v>
      </c>
      <c r="Q129" s="206">
        <f>_xll.qlSimpleQuoteSetValue(E129,P129/100,Trigger)</f>
        <v>0</v>
      </c>
      <c r="R129" s="201"/>
      <c r="T129" s="426"/>
    </row>
    <row r="130" spans="1:20">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1.847</v>
      </c>
      <c r="M130" s="201"/>
      <c r="N130" s="421">
        <v>1.847</v>
      </c>
      <c r="O130" s="201"/>
      <c r="P130" s="244">
        <v>1.847</v>
      </c>
      <c r="Q130" s="198">
        <f>_xll.qlSimpleQuoteSetValue(E130,P130/100,Trigger)</f>
        <v>0</v>
      </c>
      <c r="R130" s="201"/>
      <c r="T130" s="426"/>
    </row>
    <row r="131" spans="1:20">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1.9300000000000002</v>
      </c>
      <c r="M131" s="201"/>
      <c r="N131" s="418">
        <v>1.9300000000000002</v>
      </c>
      <c r="O131" s="201"/>
      <c r="P131" s="239">
        <v>1.9300000000000002</v>
      </c>
      <c r="Q131" s="206">
        <f>_xll.qlSimpleQuoteSetValue(E131,P131/100,Trigger)</f>
        <v>0</v>
      </c>
      <c r="R131" s="201"/>
      <c r="T131" s="426"/>
    </row>
    <row r="132" spans="1:20">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1.986</v>
      </c>
      <c r="M132" s="201"/>
      <c r="N132" s="418">
        <v>1.986</v>
      </c>
      <c r="O132" s="201"/>
      <c r="P132" s="239">
        <v>1.986</v>
      </c>
      <c r="Q132" s="206">
        <f>_xll.qlSimpleQuoteSetValue(E132,P132/100,Trigger)</f>
        <v>0</v>
      </c>
      <c r="R132" s="201"/>
      <c r="T132" s="426"/>
    </row>
    <row r="133" spans="1:20">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2.0249999999999999</v>
      </c>
      <c r="M133" s="201"/>
      <c r="N133" s="418">
        <v>2.0249999999999999</v>
      </c>
      <c r="O133" s="201"/>
      <c r="P133" s="239">
        <v>2.0249999999999999</v>
      </c>
      <c r="Q133" s="206">
        <f>_xll.qlSimpleQuoteSetValue(E133,P133/100,Trigger)</f>
        <v>0</v>
      </c>
      <c r="R133" s="201"/>
      <c r="T133" s="426"/>
    </row>
    <row r="134" spans="1:20">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2.0590000000000002</v>
      </c>
      <c r="M134" s="201"/>
      <c r="N134" s="418">
        <v>2.0590000000000002</v>
      </c>
      <c r="O134" s="201"/>
      <c r="P134" s="239">
        <v>2.0590000000000002</v>
      </c>
      <c r="Q134" s="206">
        <f>_xll.qlSimpleQuoteSetValue(E134,P134/100,Trigger)</f>
        <v>0</v>
      </c>
      <c r="R134" s="201"/>
      <c r="T134" s="426"/>
    </row>
    <row r="135" spans="1:20">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2.08</v>
      </c>
      <c r="M135" s="201"/>
      <c r="N135" s="418">
        <v>2.08</v>
      </c>
      <c r="O135" s="201"/>
      <c r="P135" s="239">
        <v>2.08</v>
      </c>
      <c r="Q135" s="206">
        <f>_xll.qlSimpleQuoteSetValue(E135,P135/100,Trigger)</f>
        <v>0</v>
      </c>
      <c r="R135" s="201"/>
      <c r="T135" s="426"/>
    </row>
    <row r="136" spans="1:20">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2.093</v>
      </c>
      <c r="M136" s="201"/>
      <c r="N136" s="418">
        <v>2.093</v>
      </c>
      <c r="O136" s="201"/>
      <c r="P136" s="239">
        <v>2.093</v>
      </c>
      <c r="Q136" s="206">
        <f>_xll.qlSimpleQuoteSetValue(E136,P136/100,Trigger)</f>
        <v>0</v>
      </c>
      <c r="R136" s="201"/>
      <c r="T136" s="426"/>
    </row>
    <row r="137" spans="1:20">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2.1030000000000002</v>
      </c>
      <c r="M137" s="201"/>
      <c r="N137" s="418">
        <v>2.1030000000000002</v>
      </c>
      <c r="O137" s="201"/>
      <c r="P137" s="239">
        <v>2.1030000000000002</v>
      </c>
      <c r="Q137" s="206">
        <f>_xll.qlSimpleQuoteSetValue(E137,P137/100,Trigger)</f>
        <v>0</v>
      </c>
      <c r="R137" s="201"/>
      <c r="T137" s="426"/>
    </row>
    <row r="138" spans="1:20">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2.105</v>
      </c>
      <c r="M138" s="201"/>
      <c r="N138" s="418">
        <v>2.105</v>
      </c>
      <c r="O138" s="201"/>
      <c r="P138" s="239">
        <v>2.105</v>
      </c>
      <c r="Q138" s="206">
        <f>_xll.qlSimpleQuoteSetValue(E138,P138/100,Trigger)</f>
        <v>0</v>
      </c>
      <c r="R138" s="201"/>
      <c r="T138" s="426"/>
    </row>
    <row r="139" spans="1:20">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2.1040000000000001</v>
      </c>
      <c r="M139" s="201"/>
      <c r="N139" s="418">
        <v>2.1040000000000001</v>
      </c>
      <c r="O139" s="201"/>
      <c r="P139" s="239">
        <v>2.1040000000000001</v>
      </c>
      <c r="Q139" s="206">
        <f>_xll.qlSimpleQuoteSetValue(E139,P139/100,Trigger)</f>
        <v>0</v>
      </c>
      <c r="R139" s="201"/>
      <c r="T139" s="426"/>
    </row>
    <row r="140" spans="1:20">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2.0960000000000001</v>
      </c>
      <c r="M140" s="201"/>
      <c r="N140" s="418">
        <v>2.0960000000000001</v>
      </c>
      <c r="O140" s="201"/>
      <c r="P140" s="239">
        <v>2.0960000000000001</v>
      </c>
      <c r="Q140" s="206">
        <f>_xll.qlSimpleQuoteSetValue(E140,P140/100,Trigger)</f>
        <v>0</v>
      </c>
      <c r="R140" s="201"/>
      <c r="T140" s="426"/>
    </row>
    <row r="141" spans="1:20">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2.085</v>
      </c>
      <c r="M141" s="201"/>
      <c r="N141" s="418">
        <v>2.085</v>
      </c>
      <c r="O141" s="201"/>
      <c r="P141" s="239">
        <v>2.085</v>
      </c>
      <c r="Q141" s="206">
        <f>_xll.qlSimpleQuoteSetValue(E141,P141/100,Trigger)</f>
        <v>0</v>
      </c>
      <c r="R141" s="201"/>
      <c r="T141" s="426"/>
    </row>
    <row r="142" spans="1:20">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2.0699999999999998</v>
      </c>
      <c r="M142" s="201"/>
      <c r="N142" s="418">
        <v>2.0699999999999998</v>
      </c>
      <c r="O142" s="201"/>
      <c r="P142" s="239">
        <v>2.0699999999999998</v>
      </c>
      <c r="Q142" s="206">
        <f>_xll.qlSimpleQuoteSetValue(E142,P142/100,Trigger)</f>
        <v>0</v>
      </c>
      <c r="R142" s="201"/>
      <c r="T142" s="426"/>
    </row>
    <row r="143" spans="1:20">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2.0529999999999999</v>
      </c>
      <c r="M143" s="201"/>
      <c r="N143" s="418">
        <v>2.0529999999999999</v>
      </c>
      <c r="O143" s="201"/>
      <c r="P143" s="239">
        <v>2.0529999999999999</v>
      </c>
      <c r="Q143" s="206">
        <f>_xll.qlSimpleQuoteSetValue(E143,P143/100,Trigger)</f>
        <v>0</v>
      </c>
      <c r="R143" s="201"/>
      <c r="T143" s="426"/>
    </row>
    <row r="144" spans="1:20">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2.0329999999999999</v>
      </c>
      <c r="M144" s="201"/>
      <c r="N144" s="418">
        <v>2.0329999999999999</v>
      </c>
      <c r="O144" s="201"/>
      <c r="P144" s="239">
        <v>2.0329999999999999</v>
      </c>
      <c r="Q144" s="206">
        <f>_xll.qlSimpleQuoteSetValue(E144,P144/100,Trigger)</f>
        <v>0</v>
      </c>
      <c r="R144" s="201"/>
      <c r="T144" s="426"/>
    </row>
    <row r="145" spans="1:20">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2.012</v>
      </c>
      <c r="M145" s="201"/>
      <c r="N145" s="418">
        <v>2.012</v>
      </c>
      <c r="O145" s="201"/>
      <c r="P145" s="239">
        <v>2.012</v>
      </c>
      <c r="Q145" s="206">
        <f>_xll.qlSimpleQuoteSetValue(E145,P145/100,Trigger)</f>
        <v>0</v>
      </c>
      <c r="R145" s="201"/>
      <c r="T145" s="426"/>
    </row>
    <row r="146" spans="1:20">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1.9239999999999999</v>
      </c>
      <c r="M146" s="201"/>
      <c r="N146" s="418">
        <v>1.9239999999999999</v>
      </c>
      <c r="O146" s="201"/>
      <c r="P146" s="239">
        <v>1.9239999999999999</v>
      </c>
      <c r="Q146" s="206">
        <f>_xll.qlSimpleQuoteSetValue(E146,P146/100,Trigger)</f>
        <v>0</v>
      </c>
      <c r="R146" s="201"/>
      <c r="T146" s="426"/>
    </row>
    <row r="147" spans="1:20">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1.877</v>
      </c>
      <c r="M147" s="201"/>
      <c r="N147" s="418">
        <v>1.877</v>
      </c>
      <c r="O147" s="201"/>
      <c r="P147" s="239">
        <v>1.877</v>
      </c>
      <c r="Q147" s="206">
        <f>_xll.qlSimpleQuoteSetValue(E147,P147/100,Trigger)</f>
        <v>0</v>
      </c>
      <c r="R147" s="201"/>
      <c r="T147" s="426"/>
    </row>
    <row r="148" spans="1:20">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1.8439999999999999</v>
      </c>
      <c r="M148" s="201"/>
      <c r="N148" s="421">
        <v>1.8439999999999999</v>
      </c>
      <c r="O148" s="201"/>
      <c r="P148" s="244">
        <v>1.8439999999999999</v>
      </c>
      <c r="Q148" s="198">
        <f>_xll.qlSimpleQuoteSetValue(E148,P148/100,Trigger)</f>
        <v>0</v>
      </c>
      <c r="R148" s="201"/>
      <c r="T148" s="426"/>
    </row>
    <row r="149" spans="1:20">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2.044</v>
      </c>
      <c r="M149" s="201"/>
      <c r="N149" s="418">
        <v>2.044</v>
      </c>
      <c r="O149" s="201"/>
      <c r="P149" s="239">
        <v>2.044</v>
      </c>
      <c r="Q149" s="206">
        <f>_xll.qlSimpleQuoteSetValue(E149,P149/100,Trigger)</f>
        <v>0</v>
      </c>
      <c r="R149" s="201"/>
      <c r="T149" s="426"/>
    </row>
    <row r="150" spans="1:20">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2.0739999999999998</v>
      </c>
      <c r="M150" s="201"/>
      <c r="N150" s="418">
        <v>2.0739999999999998</v>
      </c>
      <c r="O150" s="201"/>
      <c r="P150" s="239">
        <v>2.0739999999999998</v>
      </c>
      <c r="Q150" s="206">
        <f>_xll.qlSimpleQuoteSetValue(E150,P150/100,Trigger)</f>
        <v>0</v>
      </c>
      <c r="R150" s="201"/>
      <c r="T150" s="426"/>
    </row>
    <row r="151" spans="1:20">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2.1030000000000002</v>
      </c>
      <c r="M151" s="201"/>
      <c r="N151" s="418">
        <v>2.1030000000000002</v>
      </c>
      <c r="O151" s="201"/>
      <c r="P151" s="239">
        <v>2.1030000000000002</v>
      </c>
      <c r="Q151" s="206">
        <f>_xll.qlSimpleQuoteSetValue(E151,P151/100,Trigger)</f>
        <v>0</v>
      </c>
      <c r="R151" s="201"/>
      <c r="T151" s="426"/>
    </row>
    <row r="152" spans="1:20">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2.12</v>
      </c>
      <c r="M152" s="201"/>
      <c r="N152" s="418">
        <v>2.12</v>
      </c>
      <c r="O152" s="201"/>
      <c r="P152" s="239">
        <v>2.12</v>
      </c>
      <c r="Q152" s="206">
        <f>_xll.qlSimpleQuoteSetValue(E152,P152/100,Trigger)</f>
        <v>0</v>
      </c>
      <c r="R152" s="201"/>
      <c r="T152" s="426"/>
    </row>
    <row r="153" spans="1:20">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2.1280000000000001</v>
      </c>
      <c r="M153" s="201"/>
      <c r="N153" s="418">
        <v>2.1280000000000001</v>
      </c>
      <c r="O153" s="201"/>
      <c r="P153" s="239">
        <v>2.1280000000000001</v>
      </c>
      <c r="Q153" s="206">
        <f>_xll.qlSimpleQuoteSetValue(E153,P153/100,Trigger)</f>
        <v>0</v>
      </c>
      <c r="R153" s="201"/>
      <c r="T153" s="426"/>
    </row>
    <row r="154" spans="1:20">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2.1339999999999999</v>
      </c>
      <c r="M154" s="201"/>
      <c r="N154" s="418">
        <v>2.1339999999999999</v>
      </c>
      <c r="O154" s="201"/>
      <c r="P154" s="239">
        <v>2.1339999999999999</v>
      </c>
      <c r="Q154" s="206">
        <f>_xll.qlSimpleQuoteSetValue(E154,P154/100,Trigger)</f>
        <v>0</v>
      </c>
      <c r="R154" s="201"/>
      <c r="T154" s="426"/>
    </row>
    <row r="155" spans="1:20">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2.1320000000000001</v>
      </c>
      <c r="M155" s="201"/>
      <c r="N155" s="418">
        <v>2.1320000000000001</v>
      </c>
      <c r="O155" s="201"/>
      <c r="P155" s="239">
        <v>2.1320000000000001</v>
      </c>
      <c r="Q155" s="206">
        <f>_xll.qlSimpleQuoteSetValue(E155,P155/100,Trigger)</f>
        <v>0</v>
      </c>
      <c r="R155" s="201"/>
      <c r="T155" s="426"/>
    </row>
    <row r="156" spans="1:20">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2.1269999999999998</v>
      </c>
      <c r="M156" s="201"/>
      <c r="N156" s="418">
        <v>2.1269999999999998</v>
      </c>
      <c r="O156" s="201"/>
      <c r="P156" s="239">
        <v>2.1269999999999998</v>
      </c>
      <c r="Q156" s="206">
        <f>_xll.qlSimpleQuoteSetValue(E156,P156/100,Trigger)</f>
        <v>0</v>
      </c>
      <c r="R156" s="201"/>
      <c r="T156" s="426"/>
    </row>
    <row r="157" spans="1:20">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2.117</v>
      </c>
      <c r="M157" s="201"/>
      <c r="N157" s="418">
        <v>2.117</v>
      </c>
      <c r="O157" s="201"/>
      <c r="P157" s="239">
        <v>2.117</v>
      </c>
      <c r="Q157" s="206">
        <f>_xll.qlSimpleQuoteSetValue(E157,P157/100,Trigger)</f>
        <v>0</v>
      </c>
      <c r="R157" s="201"/>
      <c r="T157" s="426"/>
    </row>
    <row r="158" spans="1:20">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2.1019999999999999</v>
      </c>
      <c r="M158" s="201"/>
      <c r="N158" s="418">
        <v>2.1019999999999999</v>
      </c>
      <c r="O158" s="201"/>
      <c r="P158" s="239">
        <v>2.1019999999999999</v>
      </c>
      <c r="Q158" s="206">
        <f>_xll.qlSimpleQuoteSetValue(E158,P158/100,Trigger)</f>
        <v>0</v>
      </c>
      <c r="R158" s="201"/>
      <c r="T158" s="426"/>
    </row>
    <row r="159" spans="1:20">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2.0840000000000001</v>
      </c>
      <c r="M159" s="201"/>
      <c r="N159" s="418">
        <v>2.0840000000000001</v>
      </c>
      <c r="O159" s="201"/>
      <c r="P159" s="239">
        <v>2.0840000000000001</v>
      </c>
      <c r="Q159" s="206">
        <f>_xll.qlSimpleQuoteSetValue(E159,P159/100,Trigger)</f>
        <v>0</v>
      </c>
      <c r="R159" s="201"/>
      <c r="T159" s="426"/>
    </row>
    <row r="160" spans="1:20">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2.0649999999999999</v>
      </c>
      <c r="M160" s="201"/>
      <c r="N160" s="418">
        <v>2.0649999999999999</v>
      </c>
      <c r="O160" s="201"/>
      <c r="P160" s="239">
        <v>2.0649999999999999</v>
      </c>
      <c r="Q160" s="206">
        <f>_xll.qlSimpleQuoteSetValue(E160,P160/100,Trigger)</f>
        <v>0</v>
      </c>
      <c r="R160" s="201"/>
      <c r="T160" s="426"/>
    </row>
    <row r="161" spans="1:20">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2.0419999999999998</v>
      </c>
      <c r="M161" s="201"/>
      <c r="N161" s="418">
        <v>2.0419999999999998</v>
      </c>
      <c r="O161" s="201"/>
      <c r="P161" s="239">
        <v>2.0419999999999998</v>
      </c>
      <c r="Q161" s="206">
        <f>_xll.qlSimpleQuoteSetValue(E161,P161/100,Trigger)</f>
        <v>0</v>
      </c>
      <c r="R161" s="201"/>
      <c r="T161" s="426"/>
    </row>
    <row r="162" spans="1:20">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2.0190000000000001</v>
      </c>
      <c r="M162" s="201"/>
      <c r="N162" s="418">
        <v>2.0190000000000001</v>
      </c>
      <c r="O162" s="201"/>
      <c r="P162" s="239">
        <v>2.0190000000000001</v>
      </c>
      <c r="Q162" s="206">
        <f>_xll.qlSimpleQuoteSetValue(E162,P162/100,Trigger)</f>
        <v>0</v>
      </c>
      <c r="R162" s="201"/>
      <c r="T162" s="426"/>
    </row>
    <row r="163" spans="1:20">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1.996</v>
      </c>
      <c r="M163" s="201"/>
      <c r="N163" s="418">
        <v>1.996</v>
      </c>
      <c r="O163" s="201"/>
      <c r="P163" s="239">
        <v>1.996</v>
      </c>
      <c r="Q163" s="206">
        <f>_xll.qlSimpleQuoteSetValue(E163,P163/100,Trigger)</f>
        <v>0</v>
      </c>
      <c r="R163" s="201"/>
      <c r="T163" s="426"/>
    </row>
    <row r="164" spans="1:20">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1.91</v>
      </c>
      <c r="M164" s="201"/>
      <c r="N164" s="418">
        <v>1.91</v>
      </c>
      <c r="O164" s="201"/>
      <c r="P164" s="239">
        <v>1.91</v>
      </c>
      <c r="Q164" s="206">
        <f>_xll.qlSimpleQuoteSetValue(E164,P164/100,Trigger)</f>
        <v>0</v>
      </c>
      <c r="R164" s="201"/>
      <c r="T164" s="426"/>
    </row>
    <row r="165" spans="1:20">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1.867</v>
      </c>
      <c r="M165" s="201"/>
      <c r="N165" s="418">
        <v>1.867</v>
      </c>
      <c r="O165" s="201"/>
      <c r="P165" s="239">
        <v>1.867</v>
      </c>
      <c r="Q165" s="206">
        <f>_xll.qlSimpleQuoteSetValue(E165,P165/100,Trigger)</f>
        <v>0</v>
      </c>
      <c r="R165" s="201"/>
      <c r="T165" s="426"/>
    </row>
    <row r="166" spans="1:20">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1.8340000000000001</v>
      </c>
      <c r="M166" s="201"/>
      <c r="N166" s="421">
        <v>1.8340000000000001</v>
      </c>
      <c r="O166" s="201"/>
      <c r="P166" s="244">
        <v>1.8340000000000001</v>
      </c>
      <c r="Q166" s="198">
        <f>_xll.qlSimpleQuoteSetValue(E166,P166/100,Trigger)</f>
        <v>0</v>
      </c>
      <c r="R166" s="201"/>
      <c r="T166" s="426"/>
    </row>
    <row r="167" spans="1:20">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2.105</v>
      </c>
      <c r="M167" s="201"/>
      <c r="N167" s="418">
        <v>2.105</v>
      </c>
      <c r="O167" s="201"/>
      <c r="P167" s="239">
        <v>2.105</v>
      </c>
      <c r="Q167" s="206">
        <f>_xll.qlSimpleQuoteSetValue(E167,P167/100,Trigger)</f>
        <v>0</v>
      </c>
      <c r="R167" s="201"/>
      <c r="T167" s="426"/>
    </row>
    <row r="168" spans="1:20">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2.1339999999999999</v>
      </c>
      <c r="M168" s="201"/>
      <c r="N168" s="418">
        <v>2.1339999999999999</v>
      </c>
      <c r="O168" s="201"/>
      <c r="P168" s="239">
        <v>2.1339999999999999</v>
      </c>
      <c r="Q168" s="206">
        <f>_xll.qlSimpleQuoteSetValue(E168,P168/100,Trigger)</f>
        <v>0</v>
      </c>
      <c r="R168" s="201"/>
      <c r="T168" s="426"/>
    </row>
    <row r="169" spans="1:20">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2.1459999999999999</v>
      </c>
      <c r="M169" s="201"/>
      <c r="N169" s="418">
        <v>2.1459999999999999</v>
      </c>
      <c r="O169" s="201"/>
      <c r="P169" s="239">
        <v>2.1459999999999999</v>
      </c>
      <c r="Q169" s="206">
        <f>_xll.qlSimpleQuoteSetValue(E169,P169/100,Trigger)</f>
        <v>0</v>
      </c>
      <c r="R169" s="201"/>
      <c r="T169" s="426"/>
    </row>
    <row r="170" spans="1:20">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2.15</v>
      </c>
      <c r="M170" s="201"/>
      <c r="N170" s="418">
        <v>2.15</v>
      </c>
      <c r="O170" s="201"/>
      <c r="P170" s="239">
        <v>2.15</v>
      </c>
      <c r="Q170" s="206">
        <f>_xll.qlSimpleQuoteSetValue(E170,P170/100,Trigger)</f>
        <v>0</v>
      </c>
      <c r="R170" s="201"/>
      <c r="T170" s="426"/>
    </row>
    <row r="171" spans="1:20">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2.153</v>
      </c>
      <c r="M171" s="201"/>
      <c r="N171" s="418">
        <v>2.153</v>
      </c>
      <c r="O171" s="201"/>
      <c r="P171" s="239">
        <v>2.153</v>
      </c>
      <c r="Q171" s="206">
        <f>_xll.qlSimpleQuoteSetValue(E171,P171/100,Trigger)</f>
        <v>0</v>
      </c>
      <c r="R171" s="201"/>
      <c r="T171" s="426"/>
    </row>
    <row r="172" spans="1:20">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2.1480000000000001</v>
      </c>
      <c r="M172" s="201"/>
      <c r="N172" s="418">
        <v>2.1480000000000001</v>
      </c>
      <c r="O172" s="201"/>
      <c r="P172" s="239">
        <v>2.1480000000000001</v>
      </c>
      <c r="Q172" s="206">
        <f>_xll.qlSimpleQuoteSetValue(E172,P172/100,Trigger)</f>
        <v>0</v>
      </c>
      <c r="R172" s="201"/>
      <c r="T172" s="426"/>
    </row>
    <row r="173" spans="1:20">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2.14</v>
      </c>
      <c r="M173" s="201"/>
      <c r="N173" s="418">
        <v>2.14</v>
      </c>
      <c r="O173" s="201"/>
      <c r="P173" s="239">
        <v>2.14</v>
      </c>
      <c r="Q173" s="206">
        <f>_xll.qlSimpleQuoteSetValue(E173,P173/100,Trigger)</f>
        <v>0</v>
      </c>
      <c r="R173" s="201"/>
      <c r="T173" s="426"/>
    </row>
    <row r="174" spans="1:20">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2.1269999999999998</v>
      </c>
      <c r="M174" s="201"/>
      <c r="N174" s="418">
        <v>2.1269999999999998</v>
      </c>
      <c r="O174" s="201"/>
      <c r="P174" s="239">
        <v>2.1269999999999998</v>
      </c>
      <c r="Q174" s="206">
        <f>_xll.qlSimpleQuoteSetValue(E174,P174/100,Trigger)</f>
        <v>0</v>
      </c>
      <c r="R174" s="201"/>
      <c r="T174" s="426"/>
    </row>
    <row r="175" spans="1:20">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2.109</v>
      </c>
      <c r="M175" s="201"/>
      <c r="N175" s="418">
        <v>2.109</v>
      </c>
      <c r="O175" s="201"/>
      <c r="P175" s="239">
        <v>2.109</v>
      </c>
      <c r="Q175" s="206">
        <f>_xll.qlSimpleQuoteSetValue(E175,P175/100,Trigger)</f>
        <v>0</v>
      </c>
      <c r="R175" s="201"/>
      <c r="T175" s="426"/>
    </row>
    <row r="176" spans="1:20">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2.089</v>
      </c>
      <c r="M176" s="201"/>
      <c r="N176" s="418">
        <v>2.089</v>
      </c>
      <c r="O176" s="201"/>
      <c r="P176" s="239">
        <v>2.089</v>
      </c>
      <c r="Q176" s="206">
        <f>_xll.qlSimpleQuoteSetValue(E176,P176/100,Trigger)</f>
        <v>0</v>
      </c>
      <c r="R176" s="201"/>
      <c r="T176" s="426"/>
    </row>
    <row r="177" spans="1:20">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2.0670000000000002</v>
      </c>
      <c r="M177" s="201"/>
      <c r="N177" s="418">
        <v>2.0670000000000002</v>
      </c>
      <c r="O177" s="201"/>
      <c r="P177" s="239">
        <v>2.0670000000000002</v>
      </c>
      <c r="Q177" s="206">
        <f>_xll.qlSimpleQuoteSetValue(E177,P177/100,Trigger)</f>
        <v>0</v>
      </c>
      <c r="R177" s="201"/>
      <c r="T177" s="426"/>
    </row>
    <row r="178" spans="1:20">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2.0409999999999999</v>
      </c>
      <c r="M178" s="201"/>
      <c r="N178" s="418">
        <v>2.0409999999999999</v>
      </c>
      <c r="O178" s="201"/>
      <c r="P178" s="239">
        <v>2.0409999999999999</v>
      </c>
      <c r="Q178" s="206">
        <f>_xll.qlSimpleQuoteSetValue(E178,P178/100,Trigger)</f>
        <v>0</v>
      </c>
      <c r="R178" s="201"/>
      <c r="T178" s="426"/>
    </row>
    <row r="179" spans="1:20">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2.0169999999999999</v>
      </c>
      <c r="M179" s="201"/>
      <c r="N179" s="418">
        <v>2.0169999999999999</v>
      </c>
      <c r="O179" s="201"/>
      <c r="P179" s="239">
        <v>2.0169999999999999</v>
      </c>
      <c r="Q179" s="206">
        <f>_xll.qlSimpleQuoteSetValue(E179,P179/100,Trigger)</f>
        <v>0</v>
      </c>
      <c r="R179" s="201"/>
      <c r="T179" s="426"/>
    </row>
    <row r="180" spans="1:20">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1.9929999999999999</v>
      </c>
      <c r="M180" s="201"/>
      <c r="N180" s="418">
        <v>1.9929999999999999</v>
      </c>
      <c r="O180" s="201"/>
      <c r="P180" s="239">
        <v>1.9929999999999999</v>
      </c>
      <c r="Q180" s="206">
        <f>_xll.qlSimpleQuoteSetValue(E180,P180/100,Trigger)</f>
        <v>0</v>
      </c>
      <c r="R180" s="201"/>
      <c r="T180" s="426"/>
    </row>
    <row r="181" spans="1:20">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1.97</v>
      </c>
      <c r="M181" s="201"/>
      <c r="N181" s="418">
        <v>1.97</v>
      </c>
      <c r="O181" s="201"/>
      <c r="P181" s="239">
        <v>1.97</v>
      </c>
      <c r="Q181" s="206">
        <f>_xll.qlSimpleQuoteSetValue(E181,P181/100,Trigger)</f>
        <v>0</v>
      </c>
      <c r="R181" s="201"/>
      <c r="T181" s="426"/>
    </row>
    <row r="182" spans="1:20">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1.8900000000000001</v>
      </c>
      <c r="M182" s="201"/>
      <c r="N182" s="418">
        <v>1.8900000000000001</v>
      </c>
      <c r="O182" s="201"/>
      <c r="P182" s="239">
        <v>1.8900000000000001</v>
      </c>
      <c r="Q182" s="206">
        <f>_xll.qlSimpleQuoteSetValue(E182,P182/100,Trigger)</f>
        <v>0</v>
      </c>
      <c r="R182" s="201"/>
      <c r="T182" s="426"/>
    </row>
    <row r="183" spans="1:20">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1.851</v>
      </c>
      <c r="M183" s="201"/>
      <c r="N183" s="418">
        <v>1.851</v>
      </c>
      <c r="O183" s="201"/>
      <c r="P183" s="239">
        <v>1.851</v>
      </c>
      <c r="Q183" s="206">
        <f>_xll.qlSimpleQuoteSetValue(E183,P183/100,Trigger)</f>
        <v>0</v>
      </c>
      <c r="R183" s="201"/>
      <c r="T183" s="426"/>
    </row>
    <row r="184" spans="1:20">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1.819</v>
      </c>
      <c r="M184" s="201"/>
      <c r="N184" s="421">
        <v>1.819</v>
      </c>
      <c r="O184" s="201"/>
      <c r="P184" s="244">
        <v>1.819</v>
      </c>
      <c r="Q184" s="198">
        <f>_xll.qlSimpleQuoteSetValue(E184,P184/100,Trigger)</f>
        <v>0</v>
      </c>
      <c r="R184" s="201"/>
      <c r="T184" s="426"/>
    </row>
    <row r="185" spans="1:20">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2.1629999999999998</v>
      </c>
      <c r="M185" s="201"/>
      <c r="N185" s="418">
        <v>2.1629999999999998</v>
      </c>
      <c r="O185" s="201"/>
      <c r="P185" s="239">
        <v>2.1629999999999998</v>
      </c>
      <c r="Q185" s="206">
        <f>_xll.qlSimpleQuoteSetValue(E185,P185/100,Trigger)</f>
        <v>0</v>
      </c>
      <c r="R185" s="201"/>
      <c r="T185" s="426"/>
    </row>
    <row r="186" spans="1:20">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2.1669999999999998</v>
      </c>
      <c r="M186" s="201"/>
      <c r="N186" s="418">
        <v>2.1669999999999998</v>
      </c>
      <c r="O186" s="201"/>
      <c r="P186" s="239">
        <v>2.1669999999999998</v>
      </c>
      <c r="Q186" s="206">
        <f>_xll.qlSimpleQuoteSetValue(E186,P186/100,Trigger)</f>
        <v>0</v>
      </c>
      <c r="R186" s="201"/>
      <c r="T186" s="426"/>
    </row>
    <row r="187" spans="1:20">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2.1659999999999999</v>
      </c>
      <c r="M187" s="201"/>
      <c r="N187" s="418">
        <v>2.1659999999999999</v>
      </c>
      <c r="O187" s="201"/>
      <c r="P187" s="239">
        <v>2.1659999999999999</v>
      </c>
      <c r="Q187" s="206">
        <f>_xll.qlSimpleQuoteSetValue(E187,P187/100,Trigger)</f>
        <v>0</v>
      </c>
      <c r="R187" s="201"/>
      <c r="T187" s="426"/>
    </row>
    <row r="188" spans="1:20">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2.1659999999999999</v>
      </c>
      <c r="M188" s="201"/>
      <c r="N188" s="418">
        <v>2.1659999999999999</v>
      </c>
      <c r="O188" s="201"/>
      <c r="P188" s="239">
        <v>2.1659999999999999</v>
      </c>
      <c r="Q188" s="206">
        <f>_xll.qlSimpleQuoteSetValue(E188,P188/100,Trigger)</f>
        <v>0</v>
      </c>
      <c r="R188" s="201"/>
      <c r="T188" s="426"/>
    </row>
    <row r="189" spans="1:20">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2.157</v>
      </c>
      <c r="M189" s="201"/>
      <c r="N189" s="418">
        <v>2.157</v>
      </c>
      <c r="O189" s="201"/>
      <c r="P189" s="239">
        <v>2.157</v>
      </c>
      <c r="Q189" s="206">
        <f>_xll.qlSimpleQuoteSetValue(E189,P189/100,Trigger)</f>
        <v>0</v>
      </c>
      <c r="R189" s="201"/>
      <c r="T189" s="426"/>
    </row>
    <row r="190" spans="1:20">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2.1459999999999999</v>
      </c>
      <c r="M190" s="201"/>
      <c r="N190" s="418">
        <v>2.1459999999999999</v>
      </c>
      <c r="O190" s="201"/>
      <c r="P190" s="239">
        <v>2.1459999999999999</v>
      </c>
      <c r="Q190" s="206">
        <f>_xll.qlSimpleQuoteSetValue(E190,P190/100,Trigger)</f>
        <v>0</v>
      </c>
      <c r="R190" s="201"/>
      <c r="T190" s="426"/>
    </row>
    <row r="191" spans="1:20">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2.13</v>
      </c>
      <c r="M191" s="201"/>
      <c r="N191" s="418">
        <v>2.13</v>
      </c>
      <c r="O191" s="201"/>
      <c r="P191" s="239">
        <v>2.13</v>
      </c>
      <c r="Q191" s="206">
        <f>_xll.qlSimpleQuoteSetValue(E191,P191/100,Trigger)</f>
        <v>0</v>
      </c>
      <c r="R191" s="201"/>
      <c r="T191" s="426"/>
    </row>
    <row r="192" spans="1:20">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2.11</v>
      </c>
      <c r="M192" s="201"/>
      <c r="N192" s="418">
        <v>2.11</v>
      </c>
      <c r="O192" s="201"/>
      <c r="P192" s="239">
        <v>2.11</v>
      </c>
      <c r="Q192" s="206">
        <f>_xll.qlSimpleQuoteSetValue(E192,P192/100,Trigger)</f>
        <v>0</v>
      </c>
      <c r="R192" s="201"/>
      <c r="T192" s="426"/>
    </row>
    <row r="193" spans="1:20">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2.0870000000000002</v>
      </c>
      <c r="M193" s="201"/>
      <c r="N193" s="418">
        <v>2.0870000000000002</v>
      </c>
      <c r="O193" s="201"/>
      <c r="P193" s="239">
        <v>2.0870000000000002</v>
      </c>
      <c r="Q193" s="206">
        <f>_xll.qlSimpleQuoteSetValue(E193,P193/100,Trigger)</f>
        <v>0</v>
      </c>
      <c r="R193" s="201"/>
      <c r="T193" s="426"/>
    </row>
    <row r="194" spans="1:20">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2.0630000000000002</v>
      </c>
      <c r="M194" s="201"/>
      <c r="N194" s="418">
        <v>2.0630000000000002</v>
      </c>
      <c r="O194" s="201"/>
      <c r="P194" s="239">
        <v>2.0630000000000002</v>
      </c>
      <c r="Q194" s="206">
        <f>_xll.qlSimpleQuoteSetValue(E194,P194/100,Trigger)</f>
        <v>0</v>
      </c>
      <c r="R194" s="201"/>
      <c r="T194" s="426"/>
    </row>
    <row r="195" spans="1:20">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2.0350000000000001</v>
      </c>
      <c r="M195" s="201"/>
      <c r="N195" s="418">
        <v>2.0350000000000001</v>
      </c>
      <c r="O195" s="201"/>
      <c r="P195" s="239">
        <v>2.0350000000000001</v>
      </c>
      <c r="Q195" s="206">
        <f>_xll.qlSimpleQuoteSetValue(E195,P195/100,Trigger)</f>
        <v>0</v>
      </c>
      <c r="R195" s="201"/>
      <c r="T195" s="426"/>
    </row>
    <row r="196" spans="1:20">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2.008</v>
      </c>
      <c r="M196" s="201"/>
      <c r="N196" s="418">
        <v>2.008</v>
      </c>
      <c r="O196" s="201"/>
      <c r="P196" s="239">
        <v>2.008</v>
      </c>
      <c r="Q196" s="206">
        <f>_xll.qlSimpleQuoteSetValue(E196,P196/100,Trigger)</f>
        <v>0</v>
      </c>
      <c r="R196" s="201"/>
      <c r="T196" s="426"/>
    </row>
    <row r="197" spans="1:20">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1.9830000000000001</v>
      </c>
      <c r="M197" s="201"/>
      <c r="N197" s="418">
        <v>1.9830000000000001</v>
      </c>
      <c r="O197" s="201"/>
      <c r="P197" s="239">
        <v>1.9830000000000001</v>
      </c>
      <c r="Q197" s="206">
        <f>_xll.qlSimpleQuoteSetValue(E197,P197/100,Trigger)</f>
        <v>0</v>
      </c>
      <c r="R197" s="201"/>
      <c r="T197" s="426"/>
    </row>
    <row r="198" spans="1:20">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1.9590000000000001</v>
      </c>
      <c r="M198" s="201"/>
      <c r="N198" s="418">
        <v>1.9590000000000001</v>
      </c>
      <c r="O198" s="201"/>
      <c r="P198" s="239">
        <v>1.9590000000000001</v>
      </c>
      <c r="Q198" s="206">
        <f>_xll.qlSimpleQuoteSetValue(E198,P198/100,Trigger)</f>
        <v>0</v>
      </c>
      <c r="R198" s="201"/>
      <c r="T198" s="426"/>
    </row>
    <row r="199" spans="1:20">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1.9369999999999998</v>
      </c>
      <c r="M199" s="201"/>
      <c r="N199" s="418">
        <v>1.9369999999999998</v>
      </c>
      <c r="O199" s="201"/>
      <c r="P199" s="239">
        <v>1.9369999999999998</v>
      </c>
      <c r="Q199" s="206">
        <f>_xll.qlSimpleQuoteSetValue(E199,P199/100,Trigger)</f>
        <v>0</v>
      </c>
      <c r="R199" s="201"/>
      <c r="T199" s="426"/>
    </row>
    <row r="200" spans="1:20">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1.8660000000000001</v>
      </c>
      <c r="M200" s="201"/>
      <c r="N200" s="418">
        <v>1.8660000000000001</v>
      </c>
      <c r="O200" s="201"/>
      <c r="P200" s="239">
        <v>1.8660000000000001</v>
      </c>
      <c r="Q200" s="206">
        <f>_xll.qlSimpleQuoteSetValue(E200,P200/100,Trigger)</f>
        <v>0</v>
      </c>
      <c r="R200" s="201"/>
      <c r="T200" s="426"/>
    </row>
    <row r="201" spans="1:20">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1.831</v>
      </c>
      <c r="M201" s="201"/>
      <c r="N201" s="418">
        <v>1.831</v>
      </c>
      <c r="O201" s="201"/>
      <c r="P201" s="239">
        <v>1.831</v>
      </c>
      <c r="Q201" s="206">
        <f>_xll.qlSimpleQuoteSetValue(E201,P201/100,Trigger)</f>
        <v>0</v>
      </c>
      <c r="R201" s="201"/>
      <c r="T201" s="426"/>
    </row>
    <row r="202" spans="1:20">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1.802</v>
      </c>
      <c r="M202" s="201"/>
      <c r="N202" s="421">
        <v>1.802</v>
      </c>
      <c r="O202" s="201"/>
      <c r="P202" s="244">
        <v>1.802</v>
      </c>
      <c r="Q202" s="198">
        <f>_xll.qlSimpleQuoteSetValue(E202,P202/100,Trigger)</f>
        <v>0</v>
      </c>
      <c r="R202" s="201"/>
      <c r="T202" s="426"/>
    </row>
    <row r="203" spans="1:20">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2.17</v>
      </c>
      <c r="M203" s="201"/>
      <c r="N203" s="418">
        <v>2.17</v>
      </c>
      <c r="O203" s="201"/>
      <c r="P203" s="239">
        <v>2.17</v>
      </c>
      <c r="Q203" s="206">
        <f>_xll.qlSimpleQuoteSetValue(E203,P203/100,Trigger)</f>
        <v>0</v>
      </c>
      <c r="R203" s="201"/>
      <c r="T203" s="426"/>
    </row>
    <row r="204" spans="1:20">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2.1669999999999998</v>
      </c>
      <c r="M204" s="201"/>
      <c r="N204" s="418">
        <v>2.1669999999999998</v>
      </c>
      <c r="O204" s="201"/>
      <c r="P204" s="239">
        <v>2.1669999999999998</v>
      </c>
      <c r="Q204" s="206">
        <f>_xll.qlSimpleQuoteSetValue(E204,P204/100,Trigger)</f>
        <v>0</v>
      </c>
      <c r="R204" s="201"/>
      <c r="T204" s="426"/>
    </row>
    <row r="205" spans="1:20">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2.1669999999999998</v>
      </c>
      <c r="M205" s="201"/>
      <c r="N205" s="418">
        <v>2.1669999999999998</v>
      </c>
      <c r="O205" s="201"/>
      <c r="P205" s="239">
        <v>2.1669999999999998</v>
      </c>
      <c r="Q205" s="206">
        <f>_xll.qlSimpleQuoteSetValue(E205,P205/100,Trigger)</f>
        <v>0</v>
      </c>
      <c r="R205" s="201"/>
      <c r="T205" s="426"/>
    </row>
    <row r="206" spans="1:20">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2.1549999999999998</v>
      </c>
      <c r="M206" s="201"/>
      <c r="N206" s="418">
        <v>2.1549999999999998</v>
      </c>
      <c r="O206" s="201"/>
      <c r="P206" s="239">
        <v>2.1549999999999998</v>
      </c>
      <c r="Q206" s="206">
        <f>_xll.qlSimpleQuoteSetValue(E206,P206/100,Trigger)</f>
        <v>0</v>
      </c>
      <c r="R206" s="201"/>
      <c r="T206" s="426"/>
    </row>
    <row r="207" spans="1:20">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2.1429999999999998</v>
      </c>
      <c r="M207" s="201"/>
      <c r="N207" s="418">
        <v>2.1429999999999998</v>
      </c>
      <c r="O207" s="201"/>
      <c r="P207" s="239">
        <v>2.1429999999999998</v>
      </c>
      <c r="Q207" s="206">
        <f>_xll.qlSimpleQuoteSetValue(E207,P207/100,Trigger)</f>
        <v>0</v>
      </c>
      <c r="R207" s="201"/>
      <c r="T207" s="426"/>
    </row>
    <row r="208" spans="1:20">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2.1240000000000001</v>
      </c>
      <c r="M208" s="201"/>
      <c r="N208" s="418">
        <v>2.1240000000000001</v>
      </c>
      <c r="O208" s="201"/>
      <c r="P208" s="239">
        <v>2.1240000000000001</v>
      </c>
      <c r="Q208" s="206">
        <f>_xll.qlSimpleQuoteSetValue(E208,P208/100,Trigger)</f>
        <v>0</v>
      </c>
      <c r="R208" s="201"/>
      <c r="T208" s="426"/>
    </row>
    <row r="209" spans="1:20">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2.1019999999999999</v>
      </c>
      <c r="M209" s="201"/>
      <c r="N209" s="418">
        <v>2.1019999999999999</v>
      </c>
      <c r="O209" s="201"/>
      <c r="P209" s="239">
        <v>2.1019999999999999</v>
      </c>
      <c r="Q209" s="206">
        <f>_xll.qlSimpleQuoteSetValue(E209,P209/100,Trigger)</f>
        <v>0</v>
      </c>
      <c r="R209" s="201"/>
      <c r="T209" s="426"/>
    </row>
    <row r="210" spans="1:20">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2.0760000000000001</v>
      </c>
      <c r="M210" s="201"/>
      <c r="N210" s="418">
        <v>2.0760000000000001</v>
      </c>
      <c r="O210" s="201"/>
      <c r="P210" s="239">
        <v>2.0760000000000001</v>
      </c>
      <c r="Q210" s="206">
        <f>_xll.qlSimpleQuoteSetValue(E210,P210/100,Trigger)</f>
        <v>0</v>
      </c>
      <c r="R210" s="201"/>
      <c r="T210" s="426"/>
    </row>
    <row r="211" spans="1:20">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2.0510000000000002</v>
      </c>
      <c r="M211" s="201"/>
      <c r="N211" s="418">
        <v>2.0510000000000002</v>
      </c>
      <c r="O211" s="201"/>
      <c r="P211" s="239">
        <v>2.0510000000000002</v>
      </c>
      <c r="Q211" s="206">
        <f>_xll.qlSimpleQuoteSetValue(E211,P211/100,Trigger)</f>
        <v>0</v>
      </c>
      <c r="R211" s="201"/>
      <c r="T211" s="426"/>
    </row>
    <row r="212" spans="1:20">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2.0209999999999999</v>
      </c>
      <c r="M212" s="201"/>
      <c r="N212" s="418">
        <v>2.0209999999999999</v>
      </c>
      <c r="O212" s="201"/>
      <c r="P212" s="239">
        <v>2.0209999999999999</v>
      </c>
      <c r="Q212" s="206">
        <f>_xll.qlSimpleQuoteSetValue(E212,P212/100,Trigger)</f>
        <v>0</v>
      </c>
      <c r="R212" s="201"/>
      <c r="T212" s="426"/>
    </row>
    <row r="213" spans="1:20">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1.9929999999999999</v>
      </c>
      <c r="M213" s="201"/>
      <c r="N213" s="418">
        <v>1.9929999999999999</v>
      </c>
      <c r="O213" s="201"/>
      <c r="P213" s="239">
        <v>1.9929999999999999</v>
      </c>
      <c r="Q213" s="206">
        <f>_xll.qlSimpleQuoteSetValue(E213,P213/100,Trigger)</f>
        <v>0</v>
      </c>
      <c r="R213" s="201"/>
      <c r="T213" s="426"/>
    </row>
    <row r="214" spans="1:20">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1.966</v>
      </c>
      <c r="M214" s="201"/>
      <c r="N214" s="418">
        <v>1.966</v>
      </c>
      <c r="O214" s="201"/>
      <c r="P214" s="239">
        <v>1.966</v>
      </c>
      <c r="Q214" s="206">
        <f>_xll.qlSimpleQuoteSetValue(E214,P214/100,Trigger)</f>
        <v>0</v>
      </c>
      <c r="R214" s="201"/>
      <c r="T214" s="426"/>
    </row>
    <row r="215" spans="1:20">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1.9410000000000001</v>
      </c>
      <c r="M215" s="201"/>
      <c r="N215" s="418">
        <v>1.9410000000000001</v>
      </c>
      <c r="O215" s="201"/>
      <c r="P215" s="239">
        <v>1.9410000000000001</v>
      </c>
      <c r="Q215" s="206">
        <f>_xll.qlSimpleQuoteSetValue(E215,P215/100,Trigger)</f>
        <v>0</v>
      </c>
      <c r="R215" s="201"/>
      <c r="T215" s="426"/>
    </row>
    <row r="216" spans="1:20">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1.9179999999999999</v>
      </c>
      <c r="M216" s="201"/>
      <c r="N216" s="418">
        <v>1.9179999999999999</v>
      </c>
      <c r="O216" s="201"/>
      <c r="P216" s="239">
        <v>1.9179999999999999</v>
      </c>
      <c r="Q216" s="206">
        <f>_xll.qlSimpleQuoteSetValue(E216,P216/100,Trigger)</f>
        <v>0</v>
      </c>
      <c r="R216" s="201"/>
      <c r="T216" s="426"/>
    </row>
    <row r="217" spans="1:20">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1.901</v>
      </c>
      <c r="M217" s="201"/>
      <c r="N217" s="418">
        <v>1.901</v>
      </c>
      <c r="O217" s="201"/>
      <c r="P217" s="239">
        <v>1.901</v>
      </c>
      <c r="Q217" s="206">
        <f>_xll.qlSimpleQuoteSetValue(E217,P217/100,Trigger)</f>
        <v>0</v>
      </c>
      <c r="R217" s="201"/>
      <c r="T217" s="426"/>
    </row>
    <row r="218" spans="1:20">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1.84</v>
      </c>
      <c r="M218" s="201"/>
      <c r="N218" s="418">
        <v>1.84</v>
      </c>
      <c r="O218" s="201"/>
      <c r="P218" s="239">
        <v>1.84</v>
      </c>
      <c r="Q218" s="206">
        <f>_xll.qlSimpleQuoteSetValue(E218,P218/100,Trigger)</f>
        <v>0</v>
      </c>
      <c r="R218" s="201"/>
      <c r="T218" s="426"/>
    </row>
    <row r="219" spans="1:20">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1.8080000000000001</v>
      </c>
      <c r="M219" s="201"/>
      <c r="N219" s="418">
        <v>1.8080000000000001</v>
      </c>
      <c r="O219" s="201"/>
      <c r="P219" s="239">
        <v>1.8080000000000001</v>
      </c>
      <c r="Q219" s="206">
        <f>_xll.qlSimpleQuoteSetValue(E219,P219/100,Trigger)</f>
        <v>0</v>
      </c>
      <c r="R219" s="201"/>
      <c r="T219" s="426"/>
    </row>
    <row r="220" spans="1:20">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1.7809999999999999</v>
      </c>
      <c r="M220" s="201"/>
      <c r="N220" s="421">
        <v>1.7809999999999999</v>
      </c>
      <c r="O220" s="201"/>
      <c r="P220" s="244">
        <v>1.7809999999999999</v>
      </c>
      <c r="Q220" s="198">
        <f>_xll.qlSimpleQuoteSetValue(E220,P220/100,Trigger)</f>
        <v>0</v>
      </c>
      <c r="R220" s="201"/>
      <c r="T220" s="426"/>
    </row>
    <row r="221" spans="1:20">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2.1629999999999998</v>
      </c>
      <c r="M221" s="201"/>
      <c r="N221" s="418">
        <v>2.1629999999999998</v>
      </c>
      <c r="O221" s="201"/>
      <c r="P221" s="239">
        <v>2.1629999999999998</v>
      </c>
      <c r="Q221" s="206">
        <f>_xll.qlSimpleQuoteSetValue(E221,P221/100,Trigger)</f>
        <v>0</v>
      </c>
      <c r="R221" s="201"/>
      <c r="T221" s="426"/>
    </row>
    <row r="222" spans="1:20">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2.165</v>
      </c>
      <c r="M222" s="201"/>
      <c r="N222" s="418">
        <v>2.165</v>
      </c>
      <c r="O222" s="201"/>
      <c r="P222" s="239">
        <v>2.165</v>
      </c>
      <c r="Q222" s="206">
        <f>_xll.qlSimpleQuoteSetValue(E222,P222/100,Trigger)</f>
        <v>0</v>
      </c>
      <c r="R222" s="201"/>
      <c r="T222" s="426"/>
    </row>
    <row r="223" spans="1:20">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2.15</v>
      </c>
      <c r="M223" s="201"/>
      <c r="N223" s="418">
        <v>2.15</v>
      </c>
      <c r="O223" s="201"/>
      <c r="P223" s="239">
        <v>2.15</v>
      </c>
      <c r="Q223" s="206">
        <f>_xll.qlSimpleQuoteSetValue(E223,P223/100,Trigger)</f>
        <v>0</v>
      </c>
      <c r="R223" s="201"/>
      <c r="T223" s="426"/>
    </row>
    <row r="224" spans="1:20">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2.1360000000000001</v>
      </c>
      <c r="M224" s="201"/>
      <c r="N224" s="418">
        <v>2.1360000000000001</v>
      </c>
      <c r="O224" s="201"/>
      <c r="P224" s="239">
        <v>2.1360000000000001</v>
      </c>
      <c r="Q224" s="206">
        <f>_xll.qlSimpleQuoteSetValue(E224,P224/100,Trigger)</f>
        <v>0</v>
      </c>
      <c r="R224" s="201"/>
      <c r="T224" s="426"/>
    </row>
    <row r="225" spans="1:20">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2.1150000000000002</v>
      </c>
      <c r="M225" s="201"/>
      <c r="N225" s="418">
        <v>2.1150000000000002</v>
      </c>
      <c r="O225" s="201"/>
      <c r="P225" s="239">
        <v>2.1150000000000002</v>
      </c>
      <c r="Q225" s="206">
        <f>_xll.qlSimpleQuoteSetValue(E225,P225/100,Trigger)</f>
        <v>0</v>
      </c>
      <c r="R225" s="201"/>
      <c r="T225" s="426"/>
    </row>
    <row r="226" spans="1:20">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2.09</v>
      </c>
      <c r="M226" s="201"/>
      <c r="N226" s="418">
        <v>2.09</v>
      </c>
      <c r="O226" s="201"/>
      <c r="P226" s="239">
        <v>2.09</v>
      </c>
      <c r="Q226" s="206">
        <f>_xll.qlSimpleQuoteSetValue(E226,P226/100,Trigger)</f>
        <v>0</v>
      </c>
      <c r="R226" s="201"/>
      <c r="T226" s="426"/>
    </row>
    <row r="227" spans="1:20">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2.0619999999999998</v>
      </c>
      <c r="M227" s="201"/>
      <c r="N227" s="418">
        <v>2.0619999999999998</v>
      </c>
      <c r="O227" s="201"/>
      <c r="P227" s="239">
        <v>2.0619999999999998</v>
      </c>
      <c r="Q227" s="206">
        <f>_xll.qlSimpleQuoteSetValue(E227,P227/100,Trigger)</f>
        <v>0</v>
      </c>
      <c r="R227" s="201"/>
      <c r="T227" s="426"/>
    </row>
    <row r="228" spans="1:20">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2.0350000000000001</v>
      </c>
      <c r="M228" s="201"/>
      <c r="N228" s="418">
        <v>2.0350000000000001</v>
      </c>
      <c r="O228" s="201"/>
      <c r="P228" s="239">
        <v>2.0350000000000001</v>
      </c>
      <c r="Q228" s="206">
        <f>_xll.qlSimpleQuoteSetValue(E228,P228/100,Trigger)</f>
        <v>0</v>
      </c>
      <c r="R228" s="201"/>
      <c r="T228" s="426"/>
    </row>
    <row r="229" spans="1:20">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2.0019999999999998</v>
      </c>
      <c r="M229" s="201"/>
      <c r="N229" s="418">
        <v>2.0019999999999998</v>
      </c>
      <c r="O229" s="201"/>
      <c r="P229" s="239">
        <v>2.0019999999999998</v>
      </c>
      <c r="Q229" s="206">
        <f>_xll.qlSimpleQuoteSetValue(E229,P229/100,Trigger)</f>
        <v>0</v>
      </c>
      <c r="R229" s="201"/>
      <c r="T229" s="426"/>
    </row>
    <row r="230" spans="1:20">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1.9730000000000001</v>
      </c>
      <c r="M230" s="201"/>
      <c r="N230" s="418">
        <v>1.9730000000000001</v>
      </c>
      <c r="O230" s="201"/>
      <c r="P230" s="239">
        <v>1.9730000000000001</v>
      </c>
      <c r="Q230" s="206">
        <f>_xll.qlSimpleQuoteSetValue(E230,P230/100,Trigger)</f>
        <v>0</v>
      </c>
      <c r="R230" s="201"/>
      <c r="T230" s="426"/>
    </row>
    <row r="231" spans="1:20">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1.9449999999999998</v>
      </c>
      <c r="M231" s="201"/>
      <c r="N231" s="418">
        <v>1.9449999999999998</v>
      </c>
      <c r="O231" s="201"/>
      <c r="P231" s="239">
        <v>1.9449999999999998</v>
      </c>
      <c r="Q231" s="206">
        <f>_xll.qlSimpleQuoteSetValue(E231,P231/100,Trigger)</f>
        <v>0</v>
      </c>
      <c r="R231" s="201"/>
      <c r="T231" s="426"/>
    </row>
    <row r="232" spans="1:20">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1.919</v>
      </c>
      <c r="M232" s="201"/>
      <c r="N232" s="418">
        <v>1.919</v>
      </c>
      <c r="O232" s="201"/>
      <c r="P232" s="239">
        <v>1.919</v>
      </c>
      <c r="Q232" s="206">
        <f>_xll.qlSimpleQuoteSetValue(E232,P232/100,Trigger)</f>
        <v>0</v>
      </c>
      <c r="R232" s="201"/>
      <c r="T232" s="426"/>
    </row>
    <row r="233" spans="1:20">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1.8960000000000001</v>
      </c>
      <c r="M233" s="201"/>
      <c r="N233" s="418">
        <v>1.8960000000000001</v>
      </c>
      <c r="O233" s="201"/>
      <c r="P233" s="239">
        <v>1.8960000000000001</v>
      </c>
      <c r="Q233" s="206">
        <f>_xll.qlSimpleQuoteSetValue(E233,P233/100,Trigger)</f>
        <v>0</v>
      </c>
      <c r="R233" s="201"/>
      <c r="T233" s="426"/>
    </row>
    <row r="234" spans="1:20">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1.879</v>
      </c>
      <c r="M234" s="201"/>
      <c r="N234" s="418">
        <v>1.879</v>
      </c>
      <c r="O234" s="201"/>
      <c r="P234" s="239">
        <v>1.879</v>
      </c>
      <c r="Q234" s="206">
        <f>_xll.qlSimpleQuoteSetValue(E234,P234/100,Trigger)</f>
        <v>0</v>
      </c>
      <c r="R234" s="201"/>
      <c r="T234" s="426"/>
    </row>
    <row r="235" spans="1:20">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1.8619999999999999</v>
      </c>
      <c r="M235" s="201"/>
      <c r="N235" s="418">
        <v>1.8619999999999999</v>
      </c>
      <c r="O235" s="201"/>
      <c r="P235" s="239">
        <v>1.8619999999999999</v>
      </c>
      <c r="Q235" s="206">
        <f>_xll.qlSimpleQuoteSetValue(E235,P235/100,Trigger)</f>
        <v>0</v>
      </c>
      <c r="R235" s="201"/>
      <c r="T235" s="426"/>
    </row>
    <row r="236" spans="1:20">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1.8130000000000002</v>
      </c>
      <c r="M236" s="201"/>
      <c r="N236" s="418">
        <v>1.8130000000000002</v>
      </c>
      <c r="O236" s="201"/>
      <c r="P236" s="239">
        <v>1.8130000000000002</v>
      </c>
      <c r="Q236" s="206">
        <f>_xll.qlSimpleQuoteSetValue(E236,P236/100,Trigger)</f>
        <v>0</v>
      </c>
      <c r="R236" s="201"/>
      <c r="T236" s="426"/>
    </row>
    <row r="237" spans="1:20">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1.7829999999999999</v>
      </c>
      <c r="M237" s="201"/>
      <c r="N237" s="418">
        <v>1.7829999999999999</v>
      </c>
      <c r="O237" s="201"/>
      <c r="P237" s="239">
        <v>1.7829999999999999</v>
      </c>
      <c r="Q237" s="206">
        <f>_xll.qlSimpleQuoteSetValue(E237,P237/100,Trigger)</f>
        <v>0</v>
      </c>
      <c r="R237" s="201"/>
      <c r="T237" s="426"/>
    </row>
    <row r="238" spans="1:20">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1.7589999999999999</v>
      </c>
      <c r="M238" s="201"/>
      <c r="N238" s="421">
        <v>1.7589999999999999</v>
      </c>
      <c r="O238" s="201"/>
      <c r="P238" s="244">
        <v>1.7589999999999999</v>
      </c>
      <c r="Q238" s="198">
        <f>_xll.qlSimpleQuoteSetValue(E238,P238/100,Trigger)</f>
        <v>0</v>
      </c>
      <c r="R238" s="201"/>
      <c r="T238" s="426"/>
    </row>
    <row r="239" spans="1:20">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2.1669999999999998</v>
      </c>
      <c r="M239" s="201"/>
      <c r="N239" s="418">
        <v>2.1669999999999998</v>
      </c>
      <c r="O239" s="201"/>
      <c r="P239" s="239">
        <v>2.1669999999999998</v>
      </c>
      <c r="Q239" s="206">
        <f>_xll.qlSimpleQuoteSetValue(E239,P239/100,Trigger)</f>
        <v>0</v>
      </c>
      <c r="R239" s="201"/>
      <c r="T239" s="426"/>
    </row>
    <row r="240" spans="1:20">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2.1429999999999998</v>
      </c>
      <c r="M240" s="201"/>
      <c r="N240" s="418">
        <v>2.1429999999999998</v>
      </c>
      <c r="O240" s="201"/>
      <c r="P240" s="239">
        <v>2.1429999999999998</v>
      </c>
      <c r="Q240" s="206">
        <f>_xll.qlSimpleQuoteSetValue(E240,P240/100,Trigger)</f>
        <v>0</v>
      </c>
      <c r="R240" s="201"/>
      <c r="T240" s="426"/>
    </row>
    <row r="241" spans="1:20">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2.1259999999999999</v>
      </c>
      <c r="M241" s="201"/>
      <c r="N241" s="418">
        <v>2.1259999999999999</v>
      </c>
      <c r="O241" s="201"/>
      <c r="P241" s="239">
        <v>2.1259999999999999</v>
      </c>
      <c r="Q241" s="206">
        <f>_xll.qlSimpleQuoteSetValue(E241,P241/100,Trigger)</f>
        <v>0</v>
      </c>
      <c r="R241" s="201"/>
      <c r="T241" s="426"/>
    </row>
    <row r="242" spans="1:20">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2.1019999999999999</v>
      </c>
      <c r="M242" s="201"/>
      <c r="N242" s="418">
        <v>2.1019999999999999</v>
      </c>
      <c r="O242" s="201"/>
      <c r="P242" s="239">
        <v>2.1019999999999999</v>
      </c>
      <c r="Q242" s="206">
        <f>_xll.qlSimpleQuoteSetValue(E242,P242/100,Trigger)</f>
        <v>-1.0000000000006531E-5</v>
      </c>
      <c r="R242" s="201"/>
      <c r="T242" s="426"/>
    </row>
    <row r="243" spans="1:20">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2.0739999999999998</v>
      </c>
      <c r="M243" s="201"/>
      <c r="N243" s="418">
        <v>2.0739999999999998</v>
      </c>
      <c r="O243" s="201"/>
      <c r="P243" s="239">
        <v>2.0739999999999998</v>
      </c>
      <c r="Q243" s="206">
        <f>_xll.qlSimpleQuoteSetValue(E243,P243/100,Trigger)</f>
        <v>0</v>
      </c>
      <c r="R243" s="201"/>
      <c r="T243" s="426"/>
    </row>
    <row r="244" spans="1:20">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2.044</v>
      </c>
      <c r="M244" s="201"/>
      <c r="N244" s="418">
        <v>2.044</v>
      </c>
      <c r="O244" s="201"/>
      <c r="P244" s="239">
        <v>2.044</v>
      </c>
      <c r="Q244" s="206">
        <f>_xll.qlSimpleQuoteSetValue(E244,P244/100,Trigger)</f>
        <v>0</v>
      </c>
      <c r="R244" s="201"/>
      <c r="T244" s="426"/>
    </row>
    <row r="245" spans="1:20">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2.0150000000000001</v>
      </c>
      <c r="M245" s="201"/>
      <c r="N245" s="418">
        <v>2.0150000000000001</v>
      </c>
      <c r="O245" s="201"/>
      <c r="P245" s="239">
        <v>2.0150000000000001</v>
      </c>
      <c r="Q245" s="206">
        <f>_xll.qlSimpleQuoteSetValue(E245,P245/100,Trigger)</f>
        <v>0</v>
      </c>
      <c r="R245" s="201"/>
      <c r="T245" s="426"/>
    </row>
    <row r="246" spans="1:20">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1.98</v>
      </c>
      <c r="M246" s="201"/>
      <c r="N246" s="418">
        <v>1.98</v>
      </c>
      <c r="O246" s="201"/>
      <c r="P246" s="239">
        <v>1.98</v>
      </c>
      <c r="Q246" s="206">
        <f>_xll.qlSimpleQuoteSetValue(E246,P246/100,Trigger)</f>
        <v>0</v>
      </c>
      <c r="R246" s="201"/>
      <c r="T246" s="426"/>
    </row>
    <row r="247" spans="1:20">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1.9490000000000001</v>
      </c>
      <c r="M247" s="201"/>
      <c r="N247" s="418">
        <v>1.9490000000000001</v>
      </c>
      <c r="O247" s="201"/>
      <c r="P247" s="239">
        <v>1.9490000000000001</v>
      </c>
      <c r="Q247" s="206">
        <f>_xll.qlSimpleQuoteSetValue(E247,P247/100,Trigger)</f>
        <v>0</v>
      </c>
      <c r="R247" s="201"/>
      <c r="T247" s="426"/>
    </row>
    <row r="248" spans="1:20">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1.92</v>
      </c>
      <c r="M248" s="201"/>
      <c r="N248" s="418">
        <v>1.92</v>
      </c>
      <c r="O248" s="201"/>
      <c r="P248" s="239">
        <v>1.92</v>
      </c>
      <c r="Q248" s="206">
        <f>_xll.qlSimpleQuoteSetValue(E248,P248/100,Trigger)</f>
        <v>0</v>
      </c>
      <c r="R248" s="201"/>
      <c r="T248" s="426"/>
    </row>
    <row r="249" spans="1:20">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1.8939999999999999</v>
      </c>
      <c r="M249" s="201"/>
      <c r="N249" s="418">
        <v>1.8939999999999999</v>
      </c>
      <c r="O249" s="201"/>
      <c r="P249" s="239">
        <v>1.8939999999999999</v>
      </c>
      <c r="Q249" s="206">
        <f>_xll.qlSimpleQuoteSetValue(E249,P249/100,Trigger)</f>
        <v>-2.0000000000002655E-5</v>
      </c>
      <c r="R249" s="201"/>
      <c r="T249" s="426"/>
    </row>
    <row r="250" spans="1:20">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1.871</v>
      </c>
      <c r="M250" s="201"/>
      <c r="N250" s="418">
        <v>1.871</v>
      </c>
      <c r="O250" s="201"/>
      <c r="P250" s="239">
        <v>1.871</v>
      </c>
      <c r="Q250" s="206">
        <f>_xll.qlSimpleQuoteSetValue(E250,P250/100,Trigger)</f>
        <v>0</v>
      </c>
      <c r="R250" s="201"/>
      <c r="T250" s="426"/>
    </row>
    <row r="251" spans="1:20">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1.8539999999999999</v>
      </c>
      <c r="M251" s="201"/>
      <c r="N251" s="418">
        <v>1.8539999999999999</v>
      </c>
      <c r="O251" s="201"/>
      <c r="P251" s="239">
        <v>1.8539999999999999</v>
      </c>
      <c r="Q251" s="206">
        <f>_xll.qlSimpleQuoteSetValue(E251,P251/100,Trigger)</f>
        <v>-1.0000000000003062E-5</v>
      </c>
      <c r="R251" s="201"/>
      <c r="T251" s="426"/>
    </row>
    <row r="252" spans="1:20">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1.837</v>
      </c>
      <c r="M252" s="201"/>
      <c r="N252" s="418">
        <v>1.837</v>
      </c>
      <c r="O252" s="201"/>
      <c r="P252" s="239">
        <v>1.837</v>
      </c>
      <c r="Q252" s="206">
        <f>_xll.qlSimpleQuoteSetValue(E252,P252/100,Trigger)</f>
        <v>0</v>
      </c>
      <c r="R252" s="201"/>
      <c r="T252" s="426"/>
    </row>
    <row r="253" spans="1:20">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1.8220000000000001</v>
      </c>
      <c r="M253" s="201"/>
      <c r="N253" s="418">
        <v>1.8220000000000001</v>
      </c>
      <c r="O253" s="201"/>
      <c r="P253" s="239">
        <v>1.8220000000000001</v>
      </c>
      <c r="Q253" s="206">
        <f>_xll.qlSimpleQuoteSetValue(E253,P253/100,Trigger)</f>
        <v>-9.9999999999995925E-6</v>
      </c>
      <c r="R253" s="201"/>
      <c r="T253" s="426"/>
    </row>
    <row r="254" spans="1:20">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1.7849999999999999</v>
      </c>
      <c r="M254" s="201"/>
      <c r="N254" s="418">
        <v>1.7849999999999999</v>
      </c>
      <c r="O254" s="201"/>
      <c r="P254" s="239">
        <v>1.7849999999999999</v>
      </c>
      <c r="Q254" s="206">
        <f>_xll.qlSimpleQuoteSetValue(E254,P254/100,Trigger)</f>
        <v>-1.0000000000003062E-5</v>
      </c>
      <c r="R254" s="201"/>
      <c r="T254" s="426"/>
    </row>
    <row r="255" spans="1:20">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1.758</v>
      </c>
      <c r="M255" s="201"/>
      <c r="N255" s="418">
        <v>1.758</v>
      </c>
      <c r="O255" s="201"/>
      <c r="P255" s="239">
        <v>1.758</v>
      </c>
      <c r="Q255" s="206">
        <f>_xll.qlSimpleQuoteSetValue(E255,P255/100,Trigger)</f>
        <v>0</v>
      </c>
      <c r="R255" s="201"/>
      <c r="T255" s="426"/>
    </row>
    <row r="256" spans="1:20">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1.734</v>
      </c>
      <c r="M256" s="201"/>
      <c r="N256" s="421">
        <v>1.734</v>
      </c>
      <c r="O256" s="201"/>
      <c r="P256" s="244">
        <v>1.734</v>
      </c>
      <c r="Q256" s="198">
        <f>_xll.qlSimpleQuoteSetValue(E256,P256/100,Trigger)</f>
        <v>0</v>
      </c>
      <c r="R256" s="201"/>
      <c r="T256" s="426"/>
    </row>
    <row r="257" spans="1:20">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2.117</v>
      </c>
      <c r="M257" s="201"/>
      <c r="N257" s="418">
        <v>2.117</v>
      </c>
      <c r="O257" s="201"/>
      <c r="P257" s="239">
        <v>2.117</v>
      </c>
      <c r="Q257" s="206">
        <f>_xll.qlSimpleQuoteSetValue(E257,P257/100,Trigger)</f>
        <v>-9.9999999999961231E-6</v>
      </c>
      <c r="R257" s="201"/>
      <c r="T257" s="426"/>
    </row>
    <row r="258" spans="1:20">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2.105</v>
      </c>
      <c r="M258" s="201"/>
      <c r="N258" s="418">
        <v>2.105</v>
      </c>
      <c r="O258" s="201"/>
      <c r="P258" s="239">
        <v>2.105</v>
      </c>
      <c r="Q258" s="206">
        <f>_xll.qlSimpleQuoteSetValue(E258,P258/100,Trigger)</f>
        <v>0</v>
      </c>
      <c r="R258" s="201"/>
      <c r="T258" s="426"/>
    </row>
    <row r="259" spans="1:20">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2.0790000000000002</v>
      </c>
      <c r="M259" s="201"/>
      <c r="N259" s="418">
        <v>2.0790000000000002</v>
      </c>
      <c r="O259" s="201"/>
      <c r="P259" s="239">
        <v>2.0790000000000002</v>
      </c>
      <c r="Q259" s="206">
        <f>_xll.qlSimpleQuoteSetValue(E259,P259/100,Trigger)</f>
        <v>-9.9999999999961231E-6</v>
      </c>
      <c r="R259" s="201"/>
      <c r="T259" s="426"/>
    </row>
    <row r="260" spans="1:20">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2.0489999999999999</v>
      </c>
      <c r="M260" s="201"/>
      <c r="N260" s="418">
        <v>2.0489999999999999</v>
      </c>
      <c r="O260" s="201"/>
      <c r="P260" s="239">
        <v>2.0489999999999999</v>
      </c>
      <c r="Q260" s="206">
        <f>_xll.qlSimpleQuoteSetValue(E260,P260/100,Trigger)</f>
        <v>0</v>
      </c>
      <c r="R260" s="201"/>
      <c r="T260" s="426"/>
    </row>
    <row r="261" spans="1:20">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2.0179999999999998</v>
      </c>
      <c r="M261" s="201"/>
      <c r="N261" s="418">
        <v>2.0179999999999998</v>
      </c>
      <c r="O261" s="201"/>
      <c r="P261" s="239">
        <v>2.0179999999999998</v>
      </c>
      <c r="Q261" s="206">
        <f>_xll.qlSimpleQuoteSetValue(E261,P261/100,Trigger)</f>
        <v>-1.0000000000003062E-5</v>
      </c>
      <c r="R261" s="201"/>
      <c r="T261" s="426"/>
    </row>
    <row r="262" spans="1:20">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1.9869999999999999</v>
      </c>
      <c r="M262" s="201"/>
      <c r="N262" s="418">
        <v>1.9869999999999999</v>
      </c>
      <c r="O262" s="201"/>
      <c r="P262" s="239">
        <v>1.9869999999999999</v>
      </c>
      <c r="Q262" s="206">
        <f>_xll.qlSimpleQuoteSetValue(E262,P262/100,Trigger)</f>
        <v>0</v>
      </c>
      <c r="R262" s="201"/>
      <c r="T262" s="426"/>
    </row>
    <row r="263" spans="1:20">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1.9510000000000001</v>
      </c>
      <c r="M263" s="201"/>
      <c r="N263" s="418">
        <v>1.9510000000000001</v>
      </c>
      <c r="O263" s="201"/>
      <c r="P263" s="239">
        <v>1.9510000000000001</v>
      </c>
      <c r="Q263" s="206">
        <f>_xll.qlSimpleQuoteSetValue(E263,P263/100,Trigger)</f>
        <v>-9.9999999999995925E-6</v>
      </c>
      <c r="R263" s="201"/>
      <c r="T263" s="426"/>
    </row>
    <row r="264" spans="1:20">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1.92</v>
      </c>
      <c r="M264" s="201"/>
      <c r="N264" s="418">
        <v>1.92</v>
      </c>
      <c r="O264" s="201"/>
      <c r="P264" s="239">
        <v>1.92</v>
      </c>
      <c r="Q264" s="206">
        <f>_xll.qlSimpleQuoteSetValue(E264,P264/100,Trigger)</f>
        <v>0</v>
      </c>
      <c r="R264" s="201"/>
      <c r="T264" s="426"/>
    </row>
    <row r="265" spans="1:20">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1.8900000000000001</v>
      </c>
      <c r="M265" s="201"/>
      <c r="N265" s="418">
        <v>1.8900000000000001</v>
      </c>
      <c r="O265" s="201"/>
      <c r="P265" s="239">
        <v>1.8900000000000001</v>
      </c>
      <c r="Q265" s="206">
        <f>_xll.qlSimpleQuoteSetValue(E265,P265/100,Trigger)</f>
        <v>-9.9999999999995925E-6</v>
      </c>
      <c r="R265" s="201"/>
      <c r="T265" s="426"/>
    </row>
    <row r="266" spans="1:20">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1.8640000000000001</v>
      </c>
      <c r="M266" s="201"/>
      <c r="N266" s="418">
        <v>1.8640000000000001</v>
      </c>
      <c r="O266" s="201"/>
      <c r="P266" s="239">
        <v>1.8640000000000001</v>
      </c>
      <c r="Q266" s="206">
        <f>_xll.qlSimpleQuoteSetValue(E266,P266/100,Trigger)</f>
        <v>-9.9999999999995925E-6</v>
      </c>
      <c r="R266" s="201"/>
      <c r="T266" s="426"/>
    </row>
    <row r="267" spans="1:20">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1.841</v>
      </c>
      <c r="M267" s="201"/>
      <c r="N267" s="418">
        <v>1.841</v>
      </c>
      <c r="O267" s="201"/>
      <c r="P267" s="239">
        <v>1.841</v>
      </c>
      <c r="Q267" s="206">
        <f>_xll.qlSimpleQuoteSetValue(E267,P267/100,Trigger)</f>
        <v>0</v>
      </c>
      <c r="R267" s="201"/>
      <c r="T267" s="426"/>
    </row>
    <row r="268" spans="1:20">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1.8240000000000001</v>
      </c>
      <c r="M268" s="201"/>
      <c r="N268" s="418">
        <v>1.8240000000000001</v>
      </c>
      <c r="O268" s="201"/>
      <c r="P268" s="239">
        <v>1.8240000000000001</v>
      </c>
      <c r="Q268" s="206">
        <f>_xll.qlSimpleQuoteSetValue(E268,P268/100,Trigger)</f>
        <v>-9.9999999999995925E-6</v>
      </c>
      <c r="R268" s="201"/>
      <c r="T268" s="426"/>
    </row>
    <row r="269" spans="1:20">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1.8080000000000001</v>
      </c>
      <c r="M269" s="201"/>
      <c r="N269" s="418">
        <v>1.8080000000000001</v>
      </c>
      <c r="O269" s="201"/>
      <c r="P269" s="239">
        <v>1.8080000000000001</v>
      </c>
      <c r="Q269" s="206">
        <f>_xll.qlSimpleQuoteSetValue(E269,P269/100,Trigger)</f>
        <v>0</v>
      </c>
      <c r="R269" s="201"/>
      <c r="T269" s="426"/>
    </row>
    <row r="270" spans="1:20">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1.794</v>
      </c>
      <c r="M270" s="201"/>
      <c r="N270" s="418">
        <v>1.794</v>
      </c>
      <c r="O270" s="201"/>
      <c r="P270" s="239">
        <v>1.794</v>
      </c>
      <c r="Q270" s="206">
        <f>_xll.qlSimpleQuoteSetValue(E270,P270/100,Trigger)</f>
        <v>-9.9999999999995925E-6</v>
      </c>
      <c r="R270" s="201"/>
      <c r="T270" s="426"/>
    </row>
    <row r="271" spans="1:20">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1.7849999999999999</v>
      </c>
      <c r="M271" s="201"/>
      <c r="N271" s="418">
        <v>1.7849999999999999</v>
      </c>
      <c r="O271" s="201"/>
      <c r="P271" s="239">
        <v>1.7849999999999999</v>
      </c>
      <c r="Q271" s="206">
        <f>_xll.qlSimpleQuoteSetValue(E271,P271/100,Trigger)</f>
        <v>0</v>
      </c>
      <c r="R271" s="201"/>
      <c r="T271" s="426"/>
    </row>
    <row r="272" spans="1:20">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1.7570000000000001</v>
      </c>
      <c r="M272" s="201"/>
      <c r="N272" s="418">
        <v>1.7570000000000001</v>
      </c>
      <c r="O272" s="201"/>
      <c r="P272" s="239">
        <v>1.7570000000000001</v>
      </c>
      <c r="Q272" s="206">
        <f>_xll.qlSimpleQuoteSetValue(E272,P272/100,Trigger)</f>
        <v>0</v>
      </c>
      <c r="R272" s="201"/>
      <c r="T272" s="426"/>
    </row>
    <row r="273" spans="1:20">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1.7330000000000001</v>
      </c>
      <c r="M273" s="201"/>
      <c r="N273" s="418">
        <v>1.7330000000000001</v>
      </c>
      <c r="O273" s="201"/>
      <c r="P273" s="239">
        <v>1.7330000000000001</v>
      </c>
      <c r="Q273" s="206">
        <f>_xll.qlSimpleQuoteSetValue(E273,P273/100,Trigger)</f>
        <v>-9.9999999999995925E-6</v>
      </c>
      <c r="R273" s="201"/>
      <c r="T273" s="426"/>
    </row>
    <row r="274" spans="1:20">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1.706</v>
      </c>
      <c r="M274" s="201"/>
      <c r="N274" s="421">
        <v>1.706</v>
      </c>
      <c r="O274" s="201"/>
      <c r="P274" s="244">
        <v>1.706</v>
      </c>
      <c r="Q274" s="198">
        <f>_xll.qlSimpleQuoteSetValue(E274,P274/100,Trigger)</f>
        <v>-1.0000000000003062E-5</v>
      </c>
      <c r="R274" s="201"/>
      <c r="T274" s="426"/>
    </row>
    <row r="275" spans="1:20">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1.827</v>
      </c>
      <c r="M275" s="201"/>
      <c r="N275" s="418">
        <v>1.827</v>
      </c>
      <c r="O275" s="201"/>
      <c r="P275" s="239">
        <v>1.827</v>
      </c>
      <c r="Q275" s="206">
        <f>_xll.qlSimpleQuoteSetValue(E275,P275/100,Trigger)</f>
        <v>-9.9999999999995925E-6</v>
      </c>
      <c r="R275" s="201"/>
      <c r="T275" s="426"/>
    </row>
    <row r="276" spans="1:20">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1.7749999999999999</v>
      </c>
      <c r="M276" s="201"/>
      <c r="N276" s="418">
        <v>1.7749999999999999</v>
      </c>
      <c r="O276" s="201"/>
      <c r="P276" s="239">
        <v>1.7749999999999999</v>
      </c>
      <c r="Q276" s="206">
        <f>_xll.qlSimpleQuoteSetValue(E276,P276/100,Trigger)</f>
        <v>0</v>
      </c>
      <c r="R276" s="201"/>
      <c r="T276" s="426"/>
    </row>
    <row r="277" spans="1:20">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1.744</v>
      </c>
      <c r="M277" s="201"/>
      <c r="N277" s="418">
        <v>1.744</v>
      </c>
      <c r="O277" s="201"/>
      <c r="P277" s="239">
        <v>1.744</v>
      </c>
      <c r="Q277" s="206">
        <f>_xll.qlSimpleQuoteSetValue(E277,P277/100,Trigger)</f>
        <v>-9.9999999999995925E-6</v>
      </c>
      <c r="R277" s="201"/>
      <c r="T277" s="426"/>
    </row>
    <row r="278" spans="1:20">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1.718</v>
      </c>
      <c r="M278" s="201"/>
      <c r="N278" s="418">
        <v>1.718</v>
      </c>
      <c r="O278" s="201"/>
      <c r="P278" s="239">
        <v>1.718</v>
      </c>
      <c r="Q278" s="206">
        <f>_xll.qlSimpleQuoteSetValue(E278,P278/100,Trigger)</f>
        <v>0</v>
      </c>
      <c r="R278" s="201"/>
      <c r="T278" s="426"/>
    </row>
    <row r="279" spans="1:20">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1.6970000000000001</v>
      </c>
      <c r="M279" s="201"/>
      <c r="N279" s="418">
        <v>1.6970000000000001</v>
      </c>
      <c r="O279" s="201"/>
      <c r="P279" s="239">
        <v>1.6970000000000001</v>
      </c>
      <c r="Q279" s="206">
        <f>_xll.qlSimpleQuoteSetValue(E279,P279/100,Trigger)</f>
        <v>-9.9999999999995925E-6</v>
      </c>
      <c r="R279" s="201"/>
      <c r="T279" s="426"/>
    </row>
    <row r="280" spans="1:20">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1.679</v>
      </c>
      <c r="M280" s="201"/>
      <c r="N280" s="418">
        <v>1.679</v>
      </c>
      <c r="O280" s="201"/>
      <c r="P280" s="239">
        <v>1.679</v>
      </c>
      <c r="Q280" s="206">
        <f>_xll.qlSimpleQuoteSetValue(E280,P280/100,Trigger)</f>
        <v>0</v>
      </c>
      <c r="R280" s="201"/>
      <c r="T280" s="426"/>
    </row>
    <row r="281" spans="1:20">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1.671</v>
      </c>
      <c r="M281" s="201"/>
      <c r="N281" s="418">
        <v>1.671</v>
      </c>
      <c r="O281" s="201"/>
      <c r="P281" s="239">
        <v>1.671</v>
      </c>
      <c r="Q281" s="206">
        <f>_xll.qlSimpleQuoteSetValue(E281,P281/100,Trigger)</f>
        <v>-9.9999999999995925E-6</v>
      </c>
      <c r="R281" s="201"/>
      <c r="T281" s="426"/>
    </row>
    <row r="282" spans="1:20">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1.6619999999999999</v>
      </c>
      <c r="M282" s="201"/>
      <c r="N282" s="418">
        <v>1.6619999999999999</v>
      </c>
      <c r="O282" s="201"/>
      <c r="P282" s="239">
        <v>1.6619999999999999</v>
      </c>
      <c r="Q282" s="206">
        <f>_xll.qlSimpleQuoteSetValue(E282,P282/100,Trigger)</f>
        <v>0</v>
      </c>
      <c r="R282" s="201"/>
      <c r="T282" s="426"/>
    </row>
    <row r="283" spans="1:20">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1.655</v>
      </c>
      <c r="M283" s="201"/>
      <c r="N283" s="418">
        <v>1.655</v>
      </c>
      <c r="O283" s="201"/>
      <c r="P283" s="239">
        <v>1.655</v>
      </c>
      <c r="Q283" s="206">
        <f>_xll.qlSimpleQuoteSetValue(E283,P283/100,Trigger)</f>
        <v>-9.9999999999995925E-6</v>
      </c>
      <c r="R283" s="201"/>
      <c r="T283" s="426"/>
    </row>
    <row r="284" spans="1:20">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1.653</v>
      </c>
      <c r="M284" s="201"/>
      <c r="N284" s="418">
        <v>1.653</v>
      </c>
      <c r="O284" s="201"/>
      <c r="P284" s="239">
        <v>1.653</v>
      </c>
      <c r="Q284" s="206">
        <f>_xll.qlSimpleQuoteSetValue(E284,P284/100,Trigger)</f>
        <v>-9.9999999999995925E-6</v>
      </c>
      <c r="R284" s="201"/>
      <c r="T284" s="426"/>
    </row>
    <row r="285" spans="1:20">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1.6519999999999999</v>
      </c>
      <c r="M285" s="201"/>
      <c r="N285" s="418">
        <v>1.6519999999999999</v>
      </c>
      <c r="O285" s="201"/>
      <c r="P285" s="239">
        <v>1.6519999999999999</v>
      </c>
      <c r="Q285" s="206">
        <f>_xll.qlSimpleQuoteSetValue(E285,P285/100,Trigger)</f>
        <v>0</v>
      </c>
      <c r="R285" s="201"/>
      <c r="T285" s="426"/>
    </row>
    <row r="286" spans="1:20">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1.653</v>
      </c>
      <c r="M286" s="201"/>
      <c r="N286" s="418">
        <v>1.653</v>
      </c>
      <c r="O286" s="201"/>
      <c r="P286" s="239">
        <v>1.653</v>
      </c>
      <c r="Q286" s="206">
        <f>_xll.qlSimpleQuoteSetValue(E286,P286/100,Trigger)</f>
        <v>-9.9999999999995925E-6</v>
      </c>
      <c r="R286" s="201"/>
      <c r="T286" s="426"/>
    </row>
    <row r="287" spans="1:20">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1.6539999999999999</v>
      </c>
      <c r="M287" s="201"/>
      <c r="N287" s="418">
        <v>1.6539999999999999</v>
      </c>
      <c r="O287" s="201"/>
      <c r="P287" s="239">
        <v>1.6539999999999999</v>
      </c>
      <c r="Q287" s="206">
        <f>_xll.qlSimpleQuoteSetValue(E287,P287/100,Trigger)</f>
        <v>0</v>
      </c>
      <c r="R287" s="201"/>
      <c r="T287" s="426"/>
    </row>
    <row r="288" spans="1:20">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1.655</v>
      </c>
      <c r="M288" s="201"/>
      <c r="N288" s="418">
        <v>1.655</v>
      </c>
      <c r="O288" s="201"/>
      <c r="P288" s="239">
        <v>1.655</v>
      </c>
      <c r="Q288" s="206">
        <f>_xll.qlSimpleQuoteSetValue(E288,P288/100,Trigger)</f>
        <v>-9.9999999999995925E-6</v>
      </c>
      <c r="R288" s="201"/>
      <c r="T288" s="426"/>
    </row>
    <row r="289" spans="1:20">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1.655</v>
      </c>
      <c r="M289" s="201"/>
      <c r="N289" s="418">
        <v>1.655</v>
      </c>
      <c r="O289" s="201"/>
      <c r="P289" s="239">
        <v>1.655</v>
      </c>
      <c r="Q289" s="206">
        <f>_xll.qlSimpleQuoteSetValue(E289,P289/100,Trigger)</f>
        <v>0</v>
      </c>
      <c r="R289" s="201"/>
      <c r="T289" s="426"/>
    </row>
    <row r="290" spans="1:20">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1.6459999999999999</v>
      </c>
      <c r="M290" s="201"/>
      <c r="N290" s="418">
        <v>1.6459999999999999</v>
      </c>
      <c r="O290" s="201"/>
      <c r="P290" s="239">
        <v>1.6459999999999999</v>
      </c>
      <c r="Q290" s="206">
        <f>_xll.qlSimpleQuoteSetValue(E290,P290/100,Trigger)</f>
        <v>0</v>
      </c>
      <c r="R290" s="201"/>
      <c r="T290" s="426"/>
    </row>
    <row r="291" spans="1:20">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1.627</v>
      </c>
      <c r="M291" s="201"/>
      <c r="N291" s="418">
        <v>1.627</v>
      </c>
      <c r="O291" s="201"/>
      <c r="P291" s="239">
        <v>1.627</v>
      </c>
      <c r="Q291" s="206">
        <f>_xll.qlSimpleQuoteSetValue(E291,P291/100,Trigger)</f>
        <v>-1.0000000000003062E-5</v>
      </c>
      <c r="R291" s="201"/>
      <c r="T291" s="426"/>
    </row>
    <row r="292" spans="1:20">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1.5509999999999999</v>
      </c>
      <c r="M292" s="201"/>
      <c r="N292" s="421">
        <v>1.5509999999999999</v>
      </c>
      <c r="O292" s="201"/>
      <c r="P292" s="244">
        <v>1.5509999999999999</v>
      </c>
      <c r="Q292" s="198">
        <f>_xll.qlSimpleQuoteSetValue(E292,P292/100,Trigger)</f>
        <v>-1.0000000000001327E-5</v>
      </c>
      <c r="R292" s="201"/>
      <c r="T292" s="426"/>
    </row>
    <row r="293" spans="1:20">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1.585</v>
      </c>
      <c r="M293" s="201"/>
      <c r="N293" s="418">
        <v>1.585</v>
      </c>
      <c r="O293" s="201"/>
      <c r="P293" s="239">
        <v>1.585</v>
      </c>
      <c r="Q293" s="206">
        <f>_xll.qlSimpleQuoteSetValue(E293,P293/100,Trigger)</f>
        <v>0</v>
      </c>
      <c r="R293" s="201"/>
      <c r="T293" s="426"/>
    </row>
    <row r="294" spans="1:20">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1.603</v>
      </c>
      <c r="M294" s="201"/>
      <c r="N294" s="418">
        <v>1.603</v>
      </c>
      <c r="O294" s="201"/>
      <c r="P294" s="239">
        <v>1.603</v>
      </c>
      <c r="Q294" s="206">
        <f>_xll.qlSimpleQuoteSetValue(E294,P294/100,Trigger)</f>
        <v>-1.0000000000003062E-5</v>
      </c>
      <c r="R294" s="201"/>
      <c r="T294" s="426"/>
    </row>
    <row r="295" spans="1:20">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1.599</v>
      </c>
      <c r="M295" s="201"/>
      <c r="N295" s="418">
        <v>1.599</v>
      </c>
      <c r="O295" s="201"/>
      <c r="P295" s="239">
        <v>1.599</v>
      </c>
      <c r="Q295" s="206">
        <f>_xll.qlSimpleQuoteSetValue(E295,P295/100,Trigger)</f>
        <v>0</v>
      </c>
      <c r="R295" s="201"/>
      <c r="T295" s="426"/>
    </row>
    <row r="296" spans="1:20">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1.597</v>
      </c>
      <c r="M296" s="201"/>
      <c r="N296" s="418">
        <v>1.597</v>
      </c>
      <c r="O296" s="201"/>
      <c r="P296" s="239">
        <v>1.597</v>
      </c>
      <c r="Q296" s="206">
        <f>_xll.qlSimpleQuoteSetValue(E296,P296/100,Trigger)</f>
        <v>-1.0000000000003062E-5</v>
      </c>
      <c r="R296" s="201"/>
      <c r="T296" s="426"/>
    </row>
    <row r="297" spans="1:20">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1.6040000000000001</v>
      </c>
      <c r="M297" s="201"/>
      <c r="N297" s="418">
        <v>1.6040000000000001</v>
      </c>
      <c r="O297" s="201"/>
      <c r="P297" s="239">
        <v>1.6040000000000001</v>
      </c>
      <c r="Q297" s="206">
        <f>_xll.qlSimpleQuoteSetValue(E297,P297/100,Trigger)</f>
        <v>0</v>
      </c>
      <c r="R297" s="201"/>
      <c r="T297" s="426"/>
    </row>
    <row r="298" spans="1:20">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1.611</v>
      </c>
      <c r="M298" s="201"/>
      <c r="N298" s="418">
        <v>1.611</v>
      </c>
      <c r="O298" s="201"/>
      <c r="P298" s="239">
        <v>1.611</v>
      </c>
      <c r="Q298" s="206">
        <f>_xll.qlSimpleQuoteSetValue(E298,P298/100,Trigger)</f>
        <v>-1.0000000000003062E-5</v>
      </c>
      <c r="R298" s="201"/>
      <c r="T298" s="426"/>
    </row>
    <row r="299" spans="1:20">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1.6179999999999999</v>
      </c>
      <c r="M299" s="201"/>
      <c r="N299" s="418">
        <v>1.6179999999999999</v>
      </c>
      <c r="O299" s="201"/>
      <c r="P299" s="239">
        <v>1.6179999999999999</v>
      </c>
      <c r="Q299" s="206">
        <f>_xll.qlSimpleQuoteSetValue(E299,P299/100,Trigger)</f>
        <v>0</v>
      </c>
      <c r="R299" s="201"/>
      <c r="T299" s="426"/>
    </row>
    <row r="300" spans="1:20">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1.6240000000000001</v>
      </c>
      <c r="M300" s="201"/>
      <c r="N300" s="418">
        <v>1.6240000000000001</v>
      </c>
      <c r="O300" s="201"/>
      <c r="P300" s="239">
        <v>1.6240000000000001</v>
      </c>
      <c r="Q300" s="206">
        <f>_xll.qlSimpleQuoteSetValue(E300,P300/100,Trigger)</f>
        <v>-9.9999999999995925E-6</v>
      </c>
      <c r="R300" s="201"/>
      <c r="T300" s="426"/>
    </row>
    <row r="301" spans="1:20">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1.6280000000000001</v>
      </c>
      <c r="M301" s="201"/>
      <c r="N301" s="418">
        <v>1.6280000000000001</v>
      </c>
      <c r="O301" s="201"/>
      <c r="P301" s="239">
        <v>1.6280000000000001</v>
      </c>
      <c r="Q301" s="206">
        <f>_xll.qlSimpleQuoteSetValue(E301,P301/100,Trigger)</f>
        <v>0</v>
      </c>
      <c r="R301" s="201"/>
      <c r="T301" s="426"/>
    </row>
    <row r="302" spans="1:20">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1.631</v>
      </c>
      <c r="M302" s="201"/>
      <c r="N302" s="418">
        <v>1.631</v>
      </c>
      <c r="O302" s="201"/>
      <c r="P302" s="239">
        <v>1.631</v>
      </c>
      <c r="Q302" s="206">
        <f>_xll.qlSimpleQuoteSetValue(E302,P302/100,Trigger)</f>
        <v>0</v>
      </c>
      <c r="R302" s="201"/>
      <c r="T302" s="426"/>
    </row>
    <row r="303" spans="1:20">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1.631</v>
      </c>
      <c r="M303" s="201"/>
      <c r="N303" s="418">
        <v>1.631</v>
      </c>
      <c r="O303" s="201"/>
      <c r="P303" s="239">
        <v>1.631</v>
      </c>
      <c r="Q303" s="206">
        <f>_xll.qlSimpleQuoteSetValue(E303,P303/100,Trigger)</f>
        <v>-9.9999999999995925E-6</v>
      </c>
      <c r="R303" s="201"/>
      <c r="T303" s="426"/>
    </row>
    <row r="304" spans="1:20">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1.63</v>
      </c>
      <c r="M304" s="201"/>
      <c r="N304" s="418">
        <v>1.63</v>
      </c>
      <c r="O304" s="201"/>
      <c r="P304" s="239">
        <v>1.63</v>
      </c>
      <c r="Q304" s="206">
        <f>_xll.qlSimpleQuoteSetValue(E304,P304/100,Trigger)</f>
        <v>0</v>
      </c>
      <c r="R304" s="201"/>
      <c r="T304" s="426"/>
    </row>
    <row r="305" spans="1:20">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1.6280000000000001</v>
      </c>
      <c r="M305" s="201"/>
      <c r="N305" s="418">
        <v>1.6280000000000001</v>
      </c>
      <c r="O305" s="201"/>
      <c r="P305" s="239">
        <v>1.6280000000000001</v>
      </c>
      <c r="Q305" s="206">
        <f>_xll.qlSimpleQuoteSetValue(E305,P305/100,Trigger)</f>
        <v>-9.9999999999961231E-6</v>
      </c>
      <c r="R305" s="201"/>
      <c r="T305" s="426"/>
    </row>
    <row r="306" spans="1:20">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1.6259999999999999</v>
      </c>
      <c r="M306" s="201"/>
      <c r="N306" s="418">
        <v>1.6259999999999999</v>
      </c>
      <c r="O306" s="201"/>
      <c r="P306" s="239">
        <v>1.6259999999999999</v>
      </c>
      <c r="Q306" s="206">
        <f>_xll.qlSimpleQuoteSetValue(E306,P306/100,Trigger)</f>
        <v>0</v>
      </c>
      <c r="R306" s="201"/>
      <c r="T306" s="426"/>
    </row>
    <row r="307" spans="1:20">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1.625</v>
      </c>
      <c r="M307" s="201"/>
      <c r="N307" s="418">
        <v>1.625</v>
      </c>
      <c r="O307" s="201"/>
      <c r="P307" s="239">
        <v>1.625</v>
      </c>
      <c r="Q307" s="206">
        <f>_xll.qlSimpleQuoteSetValue(E307,P307/100,Trigger)</f>
        <v>-9.9999999999995925E-6</v>
      </c>
      <c r="R307" s="201"/>
      <c r="T307" s="426"/>
    </row>
    <row r="308" spans="1:20">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1.6059999999999999</v>
      </c>
      <c r="M308" s="201"/>
      <c r="N308" s="418">
        <v>1.6059999999999999</v>
      </c>
      <c r="O308" s="201"/>
      <c r="P308" s="239">
        <v>1.6059999999999999</v>
      </c>
      <c r="Q308" s="206">
        <f>_xll.qlSimpleQuoteSetValue(E308,P308/100,Trigger)</f>
        <v>-1.0000000000003062E-5</v>
      </c>
      <c r="R308" s="201"/>
      <c r="T308" s="426"/>
    </row>
    <row r="309" spans="1:20">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1.514</v>
      </c>
      <c r="M309" s="201"/>
      <c r="N309" s="418">
        <v>1.514</v>
      </c>
      <c r="O309" s="201"/>
      <c r="P309" s="239">
        <v>1.514</v>
      </c>
      <c r="Q309" s="206">
        <f>_xll.qlSimpleQuoteSetValue(E309,P309/100,Trigger)</f>
        <v>0</v>
      </c>
      <c r="R309" s="201"/>
      <c r="T309" s="426"/>
    </row>
    <row r="310" spans="1:20">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1.488</v>
      </c>
      <c r="M310" s="201"/>
      <c r="N310" s="421">
        <v>1.488</v>
      </c>
      <c r="O310" s="201"/>
      <c r="P310" s="244">
        <v>1.488</v>
      </c>
      <c r="Q310" s="198">
        <f>_xll.qlSimpleQuoteSetValue(E310,P310/100,Trigger)</f>
        <v>0</v>
      </c>
      <c r="R310" s="201"/>
      <c r="T310" s="426"/>
    </row>
    <row r="311" spans="1:20">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1.6440000000000001</v>
      </c>
      <c r="M311" s="201"/>
      <c r="N311" s="418">
        <v>1.6440000000000001</v>
      </c>
      <c r="O311" s="201"/>
      <c r="P311" s="239">
        <v>1.6440000000000001</v>
      </c>
      <c r="Q311" s="206">
        <f>_xll.qlSimpleQuoteSetValue(E311,P311/100,Trigger)</f>
        <v>-9.9999999999995925E-6</v>
      </c>
      <c r="R311" s="201"/>
      <c r="T311" s="426"/>
    </row>
    <row r="312" spans="1:20">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1.6519999999999999</v>
      </c>
      <c r="M312" s="201"/>
      <c r="N312" s="418">
        <v>1.6519999999999999</v>
      </c>
      <c r="O312" s="201"/>
      <c r="P312" s="239">
        <v>1.6519999999999999</v>
      </c>
      <c r="Q312" s="206">
        <f>_xll.qlSimpleQuoteSetValue(E312,P312/100,Trigger)</f>
        <v>-9.9999999999995925E-6</v>
      </c>
      <c r="R312" s="201"/>
      <c r="T312" s="426"/>
    </row>
    <row r="313" spans="1:20">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1.659</v>
      </c>
      <c r="M313" s="201"/>
      <c r="N313" s="418">
        <v>1.659</v>
      </c>
      <c r="O313" s="201"/>
      <c r="P313" s="239">
        <v>1.659</v>
      </c>
      <c r="Q313" s="206">
        <f>_xll.qlSimpleQuoteSetValue(E313,P313/100,Trigger)</f>
        <v>-9.9999999999995925E-6</v>
      </c>
      <c r="R313" s="201"/>
      <c r="T313" s="426"/>
    </row>
    <row r="314" spans="1:20">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1.661</v>
      </c>
      <c r="M314" s="201"/>
      <c r="N314" s="418">
        <v>1.661</v>
      </c>
      <c r="O314" s="201"/>
      <c r="P314" s="239">
        <v>1.661</v>
      </c>
      <c r="Q314" s="206">
        <f>_xll.qlSimpleQuoteSetValue(E314,P314/100,Trigger)</f>
        <v>-9.9999999999995925E-6</v>
      </c>
      <c r="R314" s="201"/>
      <c r="T314" s="426"/>
    </row>
    <row r="315" spans="1:20">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1.659</v>
      </c>
      <c r="M315" s="201"/>
      <c r="N315" s="418">
        <v>1.659</v>
      </c>
      <c r="O315" s="201"/>
      <c r="P315" s="239">
        <v>1.659</v>
      </c>
      <c r="Q315" s="206">
        <f>_xll.qlSimpleQuoteSetValue(E315,P315/100,Trigger)</f>
        <v>-9.9999999999995925E-6</v>
      </c>
      <c r="R315" s="201"/>
      <c r="T315" s="426"/>
    </row>
    <row r="316" spans="1:20">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1.655</v>
      </c>
      <c r="M316" s="201"/>
      <c r="N316" s="418">
        <v>1.655</v>
      </c>
      <c r="O316" s="201"/>
      <c r="P316" s="239">
        <v>1.655</v>
      </c>
      <c r="Q316" s="206">
        <f>_xll.qlSimpleQuoteSetValue(E316,P316/100,Trigger)</f>
        <v>-9.9999999999995925E-6</v>
      </c>
      <c r="R316" s="201"/>
      <c r="T316" s="426"/>
    </row>
    <row r="317" spans="1:20">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1.65</v>
      </c>
      <c r="M317" s="201"/>
      <c r="N317" s="418">
        <v>1.65</v>
      </c>
      <c r="O317" s="201"/>
      <c r="P317" s="239">
        <v>1.65</v>
      </c>
      <c r="Q317" s="206">
        <f>_xll.qlSimpleQuoteSetValue(E317,P317/100,Trigger)</f>
        <v>-9.9999999999995925E-6</v>
      </c>
      <c r="R317" s="201"/>
      <c r="T317" s="426"/>
    </row>
    <row r="318" spans="1:20">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1.6440000000000001</v>
      </c>
      <c r="M318" s="201"/>
      <c r="N318" s="418">
        <v>1.6440000000000001</v>
      </c>
      <c r="O318" s="201"/>
      <c r="P318" s="239">
        <v>1.6440000000000001</v>
      </c>
      <c r="Q318" s="206">
        <f>_xll.qlSimpleQuoteSetValue(E318,P318/100,Trigger)</f>
        <v>-9.9999999999995925E-6</v>
      </c>
      <c r="R318" s="201"/>
      <c r="T318" s="426"/>
    </row>
    <row r="319" spans="1:20">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1.6400000000000001</v>
      </c>
      <c r="M319" s="201"/>
      <c r="N319" s="418">
        <v>1.6400000000000001</v>
      </c>
      <c r="O319" s="201"/>
      <c r="P319" s="239">
        <v>1.6400000000000001</v>
      </c>
      <c r="Q319" s="206">
        <f>_xll.qlSimpleQuoteSetValue(E319,P319/100,Trigger)</f>
        <v>-9.9999999999995925E-6</v>
      </c>
      <c r="R319" s="201"/>
      <c r="T319" s="426"/>
    </row>
    <row r="320" spans="1:20">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1.637</v>
      </c>
      <c r="M320" s="201"/>
      <c r="N320" s="418">
        <v>1.637</v>
      </c>
      <c r="O320" s="201"/>
      <c r="P320" s="239">
        <v>1.637</v>
      </c>
      <c r="Q320" s="206">
        <f>_xll.qlSimpleQuoteSetValue(E320,P320/100,Trigger)</f>
        <v>-9.9999999999995925E-6</v>
      </c>
      <c r="R320" s="201"/>
      <c r="T320" s="426"/>
    </row>
    <row r="321" spans="1:20">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1.637</v>
      </c>
      <c r="M321" s="201"/>
      <c r="N321" s="418">
        <v>1.637</v>
      </c>
      <c r="O321" s="201"/>
      <c r="P321" s="239">
        <v>1.637</v>
      </c>
      <c r="Q321" s="206">
        <f>_xll.qlSimpleQuoteSetValue(E321,P321/100,Trigger)</f>
        <v>-9.9999999999995925E-6</v>
      </c>
      <c r="R321" s="201"/>
      <c r="T321" s="426"/>
    </row>
    <row r="322" spans="1:20">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1.635</v>
      </c>
      <c r="M322" s="201"/>
      <c r="N322" s="418">
        <v>1.635</v>
      </c>
      <c r="O322" s="201"/>
      <c r="P322" s="239">
        <v>1.635</v>
      </c>
      <c r="Q322" s="206">
        <f>_xll.qlSimpleQuoteSetValue(E322,P322/100,Trigger)</f>
        <v>-9.9999999999995925E-6</v>
      </c>
      <c r="R322" s="201"/>
      <c r="T322" s="426"/>
    </row>
    <row r="323" spans="1:20">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1.63</v>
      </c>
      <c r="M323" s="201"/>
      <c r="N323" s="418">
        <v>1.63</v>
      </c>
      <c r="O323" s="201"/>
      <c r="P323" s="239">
        <v>1.63</v>
      </c>
      <c r="Q323" s="206">
        <f>_xll.qlSimpleQuoteSetValue(E323,P323/100,Trigger)</f>
        <v>-2.0000000000002655E-5</v>
      </c>
      <c r="R323" s="201"/>
      <c r="T323" s="426"/>
    </row>
    <row r="324" spans="1:20">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1.621</v>
      </c>
      <c r="M324" s="201"/>
      <c r="N324" s="418">
        <v>1.621</v>
      </c>
      <c r="O324" s="201"/>
      <c r="P324" s="239">
        <v>1.621</v>
      </c>
      <c r="Q324" s="206">
        <f>_xll.qlSimpleQuoteSetValue(E324,P324/100,Trigger)</f>
        <v>-9.9999999999995925E-6</v>
      </c>
      <c r="R324" s="201"/>
      <c r="T324" s="426"/>
    </row>
    <row r="325" spans="1:20">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1.6059999999999999</v>
      </c>
      <c r="M325" s="201"/>
      <c r="N325" s="418">
        <v>1.6059999999999999</v>
      </c>
      <c r="O325" s="201"/>
      <c r="P325" s="239">
        <v>1.6059999999999999</v>
      </c>
      <c r="Q325" s="206">
        <f>_xll.qlSimpleQuoteSetValue(E325,P325/100,Trigger)</f>
        <v>-1.0000000000003062E-5</v>
      </c>
      <c r="R325" s="201"/>
      <c r="T325" s="426"/>
    </row>
    <row r="326" spans="1:20">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1.4870000000000001</v>
      </c>
      <c r="M326" s="201"/>
      <c r="N326" s="418">
        <v>1.4870000000000001</v>
      </c>
      <c r="O326" s="201"/>
      <c r="P326" s="239">
        <v>1.4870000000000001</v>
      </c>
      <c r="Q326" s="206">
        <f>_xll.qlSimpleQuoteSetValue(E326,P326/100,Trigger)</f>
        <v>-9.9999999999978578E-6</v>
      </c>
      <c r="R326" s="201"/>
      <c r="T326" s="426"/>
    </row>
    <row r="327" spans="1:20">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1.4590000000000001</v>
      </c>
      <c r="M327" s="201"/>
      <c r="N327" s="418">
        <v>1.4590000000000001</v>
      </c>
      <c r="O327" s="201"/>
      <c r="P327" s="239">
        <v>1.4590000000000001</v>
      </c>
      <c r="Q327" s="206">
        <f>_xll.qlSimpleQuoteSetValue(E327,P327/100,Trigger)</f>
        <v>-9.9999999999995925E-6</v>
      </c>
      <c r="R327" s="201"/>
      <c r="T327" s="426"/>
    </row>
    <row r="328" spans="1:20">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1.4630000000000001</v>
      </c>
      <c r="M328" s="201"/>
      <c r="N328" s="421">
        <v>1.4630000000000001</v>
      </c>
      <c r="O328" s="201"/>
      <c r="P328" s="244">
        <v>1.4630000000000001</v>
      </c>
      <c r="Q328" s="198">
        <f>_xll.qlSimpleQuoteSetValue(E328,P328/100,Trigger)</f>
        <v>-9.9999999999995925E-6</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c r="A1" s="177"/>
      <c r="B1" s="160"/>
      <c r="C1" s="160"/>
      <c r="D1" s="160"/>
      <c r="E1" s="160"/>
      <c r="F1" s="160"/>
      <c r="G1" s="160"/>
      <c r="H1" s="122"/>
      <c r="I1" s="176"/>
      <c r="J1" s="122"/>
      <c r="K1" s="157"/>
    </row>
    <row r="2" spans="1:13">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c r="A3" s="95"/>
      <c r="B3" s="175" t="s">
        <v>9</v>
      </c>
      <c r="C3" s="82" t="s">
        <v>264</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c r="A4" s="95"/>
      <c r="B4" s="175" t="s">
        <v>79</v>
      </c>
      <c r="C4" s="82" t="s">
        <v>264</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c r="A5" s="95"/>
      <c r="B5" s="175" t="s">
        <v>78</v>
      </c>
      <c r="C5" s="82" t="s">
        <v>264</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c r="A6" s="95"/>
      <c r="B6" s="175" t="s">
        <v>77</v>
      </c>
      <c r="C6" s="82" t="s">
        <v>264</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c r="A7" s="95"/>
      <c r="B7" s="175" t="s">
        <v>61</v>
      </c>
      <c r="C7" s="82" t="s">
        <v>264</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c r="A8" s="95"/>
      <c r="B8" s="175" t="s">
        <v>60</v>
      </c>
      <c r="C8" s="82" t="s">
        <v>264</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c r="A9" s="95"/>
      <c r="B9" s="175" t="s">
        <v>59</v>
      </c>
      <c r="C9" s="82" t="s">
        <v>264</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c r="A10" s="95"/>
      <c r="B10" s="175" t="s">
        <v>58</v>
      </c>
      <c r="C10" s="82" t="s">
        <v>264</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c r="A11" s="95"/>
      <c r="B11" s="175" t="s">
        <v>57</v>
      </c>
      <c r="C11" s="82" t="s">
        <v>264</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c r="A12" s="95"/>
      <c r="B12" s="175" t="s">
        <v>56</v>
      </c>
      <c r="C12" s="82" t="s">
        <v>264</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c r="A13" s="95"/>
      <c r="B13" s="175" t="s">
        <v>55</v>
      </c>
      <c r="C13" s="82" t="s">
        <v>264</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c r="A14" s="95"/>
      <c r="B14" s="175" t="s">
        <v>54</v>
      </c>
      <c r="C14" s="82" t="s">
        <v>264</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c r="A15" s="95"/>
      <c r="B15" s="175" t="s">
        <v>53</v>
      </c>
      <c r="C15" s="82" t="s">
        <v>264</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c r="A16" s="95"/>
      <c r="B16" s="175" t="s">
        <v>52</v>
      </c>
      <c r="C16" s="82" t="s">
        <v>264</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c r="A17" s="95"/>
      <c r="B17" s="175" t="s">
        <v>51</v>
      </c>
      <c r="C17" s="82" t="s">
        <v>264</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c r="A18" s="95"/>
      <c r="B18" s="175" t="s">
        <v>50</v>
      </c>
      <c r="C18" s="82" t="s">
        <v>264</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c r="A19" s="95"/>
      <c r="B19" s="175" t="s">
        <v>49</v>
      </c>
      <c r="C19" s="82" t="s">
        <v>264</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c r="A20" s="95"/>
      <c r="B20" s="175" t="s">
        <v>48</v>
      </c>
      <c r="C20" s="82" t="s">
        <v>264</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c r="A21" s="95"/>
      <c r="B21" s="175" t="s">
        <v>47</v>
      </c>
      <c r="C21" s="82" t="s">
        <v>264</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c r="A22" s="95"/>
      <c r="B22" s="175" t="s">
        <v>46</v>
      </c>
      <c r="C22" s="82" t="s">
        <v>264</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c r="A23" s="95"/>
      <c r="B23" s="175" t="s">
        <v>45</v>
      </c>
      <c r="C23" s="82" t="s">
        <v>264</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c r="A24" s="95"/>
      <c r="B24" s="175" t="s">
        <v>44</v>
      </c>
      <c r="C24" s="82" t="s">
        <v>264</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c r="A25" s="95"/>
      <c r="B25" s="175" t="s">
        <v>43</v>
      </c>
      <c r="C25" s="82" t="s">
        <v>264</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c r="A26" s="95"/>
      <c r="B26" s="175" t="s">
        <v>42</v>
      </c>
      <c r="C26" s="82" t="s">
        <v>264</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c r="A27" s="95"/>
      <c r="B27" s="175" t="s">
        <v>41</v>
      </c>
      <c r="C27" s="82" t="s">
        <v>264</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c r="A28" s="95"/>
      <c r="B28" s="175" t="s">
        <v>40</v>
      </c>
      <c r="C28" s="82" t="s">
        <v>264</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c r="A29" s="95"/>
      <c r="B29" s="175" t="s">
        <v>39</v>
      </c>
      <c r="C29" s="82" t="s">
        <v>264</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c r="A30" s="95"/>
      <c r="B30" s="175" t="s">
        <v>38</v>
      </c>
      <c r="C30" s="82" t="s">
        <v>264</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c r="A31" s="95"/>
      <c r="B31" s="175" t="s">
        <v>37</v>
      </c>
      <c r="C31" s="82" t="s">
        <v>264</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c r="A32" s="95"/>
      <c r="B32" s="175" t="s">
        <v>36</v>
      </c>
      <c r="C32" s="82" t="s">
        <v>264</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c r="A33" s="95"/>
      <c r="B33" s="175" t="s">
        <v>35</v>
      </c>
      <c r="C33" s="82" t="s">
        <v>264</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c r="A34" s="95"/>
      <c r="B34" s="175" t="s">
        <v>34</v>
      </c>
      <c r="C34" s="82" t="s">
        <v>264</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c r="A35" s="95"/>
      <c r="B35" s="175" t="s">
        <v>33</v>
      </c>
      <c r="C35" s="82" t="s">
        <v>264</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c r="A36" s="95"/>
      <c r="B36" s="175" t="s">
        <v>32</v>
      </c>
      <c r="C36" s="82" t="s">
        <v>264</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c r="A37" s="95"/>
      <c r="B37" s="175" t="s">
        <v>31</v>
      </c>
      <c r="C37" s="82" t="s">
        <v>264</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c r="A38" s="95"/>
      <c r="B38" s="175" t="s">
        <v>30</v>
      </c>
      <c r="C38" s="82" t="s">
        <v>264</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c r="A39" s="95"/>
      <c r="B39" s="175" t="s">
        <v>29</v>
      </c>
      <c r="C39" s="82" t="s">
        <v>264</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c r="A40" s="42"/>
      <c r="B40" s="41"/>
      <c r="C40" s="41"/>
      <c r="D40" s="41"/>
      <c r="E40" s="41"/>
      <c r="F40" s="41"/>
      <c r="G40" s="41"/>
      <c r="H40" s="92"/>
      <c r="I40" s="92"/>
      <c r="J40" s="40"/>
    </row>
    <row r="41" spans="1:11">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#NAME?</v>
      </c>
      <c r="L3" s="43"/>
    </row>
    <row r="4" spans="1:14">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#NAME?</v>
      </c>
      <c r="L4" s="43"/>
    </row>
    <row r="5" spans="1:14">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#NAME?</v>
      </c>
      <c r="L5" s="43"/>
    </row>
    <row r="6" spans="1:14">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#NAME?</v>
      </c>
      <c r="L6" s="43"/>
    </row>
    <row r="7" spans="1:14">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#NAME?</v>
      </c>
      <c r="L7" s="43"/>
    </row>
    <row r="8" spans="1:14">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#NAME?</v>
      </c>
      <c r="L8" s="43"/>
    </row>
    <row r="9" spans="1:14">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#NAME?</v>
      </c>
      <c r="L9" s="43"/>
    </row>
    <row r="10" spans="1:14">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#NAME?</v>
      </c>
      <c r="L10" s="43"/>
    </row>
    <row r="11" spans="1:14">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#NAME?</v>
      </c>
      <c r="L11" s="43"/>
    </row>
    <row r="12" spans="1:14">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#NAME?</v>
      </c>
      <c r="L12" s="43"/>
    </row>
    <row r="13" spans="1:14">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#NAME?</v>
      </c>
      <c r="L13" s="43"/>
    </row>
    <row r="14" spans="1:14">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#NAME?</v>
      </c>
      <c r="L14" s="43"/>
    </row>
    <row r="15" spans="1:14">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#NAME?</v>
      </c>
      <c r="L15" s="43"/>
    </row>
    <row r="16" spans="1:14">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#NAME?</v>
      </c>
      <c r="L16" s="43"/>
    </row>
    <row r="17" spans="1:1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#NAME?</v>
      </c>
      <c r="L17" s="43"/>
    </row>
    <row r="18" spans="1:1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#NAME?</v>
      </c>
      <c r="L18" s="43"/>
    </row>
    <row r="19" spans="1:1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#NAME?</v>
      </c>
      <c r="L19" s="43"/>
    </row>
    <row r="20" spans="1:1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#NAME?</v>
      </c>
      <c r="L20" s="43"/>
    </row>
    <row r="21" spans="1:1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#NAME?</v>
      </c>
      <c r="L21" s="43"/>
    </row>
    <row r="22" spans="1:1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#NAME?</v>
      </c>
      <c r="L22" s="43"/>
    </row>
    <row r="23" spans="1:1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#NAME?</v>
      </c>
      <c r="L23" s="43"/>
    </row>
    <row r="24" spans="1:1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#NAME?</v>
      </c>
      <c r="L24" s="43"/>
    </row>
    <row r="25" spans="1:1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#NAME?</v>
      </c>
      <c r="L25" s="43"/>
    </row>
    <row r="26" spans="1:1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#NAME?</v>
      </c>
      <c r="L26" s="43"/>
    </row>
    <row r="27" spans="1:1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#NAME?</v>
      </c>
      <c r="L27" s="43"/>
    </row>
    <row r="28" spans="1:1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#NAME?</v>
      </c>
      <c r="L28" s="43"/>
    </row>
    <row r="29" spans="1:1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#NAME?</v>
      </c>
      <c r="L29" s="43"/>
    </row>
    <row r="30" spans="1:1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#NAME?</v>
      </c>
      <c r="L30" s="43"/>
    </row>
    <row r="31" spans="1:1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#NAME?</v>
      </c>
      <c r="L31" s="43"/>
    </row>
    <row r="32" spans="1:1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#NAME?</v>
      </c>
      <c r="L32" s="43"/>
    </row>
    <row r="33" spans="1:1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#NAME?</v>
      </c>
      <c r="L33" s="43"/>
    </row>
    <row r="34" spans="1:1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#NAME?</v>
      </c>
      <c r="L34" s="43"/>
    </row>
    <row r="35" spans="1:1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#NAME?</v>
      </c>
      <c r="L35" s="43"/>
    </row>
    <row r="36" spans="1:1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#NAME?</v>
      </c>
      <c r="L36" s="43"/>
    </row>
    <row r="37" spans="1:1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#NAME?</v>
      </c>
      <c r="L37" s="43"/>
    </row>
    <row r="38" spans="1:1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#NAME?</v>
      </c>
      <c r="L38" s="43"/>
    </row>
    <row r="39" spans="1:1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#NAME?</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244</v>
      </c>
    </row>
    <row r="2" spans="1:6">
      <c r="D2" s="440" t="str">
        <f>_xll.RHistory("EURIBOR3MD=",B9:B10,B5,,"CH:In;Fd TSREPEAT:N SORT:"&amp;B7,D3)</f>
        <v>Not Signed In</v>
      </c>
      <c r="E2" s="440"/>
    </row>
    <row r="3" spans="1:6">
      <c r="A3" s="427" t="s">
        <v>233</v>
      </c>
      <c r="B3" s="428">
        <f>_xll.qlCalendarAdvance("TARGET",B4,"-4M","f",FALSE,Trigger)</f>
        <v>42122</v>
      </c>
      <c r="D3" s="438" t="s">
        <v>240</v>
      </c>
      <c r="E3" s="438" t="s">
        <v>240</v>
      </c>
    </row>
    <row r="4" spans="1:6" ht="24" customHeight="1">
      <c r="A4" s="427" t="s">
        <v>234</v>
      </c>
      <c r="B4" s="430">
        <f>_xll.qlSettingsEvaluationDate(Trigger)</f>
        <v>42244</v>
      </c>
      <c r="D4" s="439" t="s">
        <v>241</v>
      </c>
      <c r="E4" s="439" t="s">
        <v>242</v>
      </c>
      <c r="F4" s="441" t="s">
        <v>218</v>
      </c>
    </row>
    <row r="5" spans="1:6" ht="22.5">
      <c r="A5" s="427" t="s">
        <v>235</v>
      </c>
      <c r="B5" s="436" t="str">
        <f>"START:"&amp;B3&amp; " END:"&amp;B4&amp;" INTERVAL:1D"</f>
        <v>START:42122 END:42244 INTERVAL:1D</v>
      </c>
      <c r="D5" s="431">
        <v>42244</v>
      </c>
      <c r="E5" s="433">
        <v>-3.3000000000000002E-2</v>
      </c>
      <c r="F5" s="433" t="b">
        <f>_xll.qlIndexAddFixings($B$1,D5,E5/100,TRUE,E5)</f>
        <v>1</v>
      </c>
    </row>
    <row r="6" spans="1:6">
      <c r="D6" s="432">
        <v>42243</v>
      </c>
      <c r="E6" s="434">
        <v>-3.3000000000000002E-2</v>
      </c>
      <c r="F6" s="434" t="b">
        <f>_xll.qlIndexAddFixings($B$1,D6,E6/100,TRUE,E6)</f>
        <v>1</v>
      </c>
    </row>
    <row r="7" spans="1:6">
      <c r="A7" s="427" t="s">
        <v>236</v>
      </c>
      <c r="B7" s="430" t="s">
        <v>237</v>
      </c>
      <c r="D7" s="432">
        <v>42242</v>
      </c>
      <c r="E7" s="434">
        <v>-3.3000000000000002E-2</v>
      </c>
      <c r="F7" s="434" t="b">
        <f>_xll.qlIndexAddFixings($B$1,D7,E7/100,TRUE,E7)</f>
        <v>1</v>
      </c>
    </row>
    <row r="8" spans="1:6">
      <c r="D8" s="432">
        <v>42241</v>
      </c>
      <c r="E8" s="434">
        <v>-3.3000000000000002E-2</v>
      </c>
      <c r="F8" s="434" t="b">
        <f>_xll.qlIndexAddFixings($B$1,D8,E8/100,TRUE,E8)</f>
        <v>1</v>
      </c>
    </row>
    <row r="9" spans="1:6">
      <c r="A9" s="427" t="s">
        <v>243</v>
      </c>
      <c r="B9" s="430" t="s">
        <v>238</v>
      </c>
      <c r="D9" s="432">
        <v>42240</v>
      </c>
      <c r="E9" s="434">
        <v>-3.2000000000000001E-2</v>
      </c>
      <c r="F9" s="434" t="b">
        <f>_xll.qlIndexAddFixings($B$1,D9,E9/100,TRUE,E9)</f>
        <v>1</v>
      </c>
    </row>
    <row r="10" spans="1:6">
      <c r="B10" s="437" t="s">
        <v>239</v>
      </c>
      <c r="D10" s="432">
        <v>42237</v>
      </c>
      <c r="E10" s="434">
        <v>-3.1E-2</v>
      </c>
      <c r="F10" s="434" t="b">
        <f>_xll.qlIndexAddFixings($B$1,D10,E10/100,TRUE,E10)</f>
        <v>1</v>
      </c>
    </row>
    <row r="11" spans="1:6">
      <c r="D11" s="432">
        <v>42236</v>
      </c>
      <c r="E11" s="434">
        <v>-0.03</v>
      </c>
      <c r="F11" s="434" t="b">
        <f>_xll.qlIndexAddFixings($B$1,D11,E11/100,TRUE,E11)</f>
        <v>1</v>
      </c>
    </row>
    <row r="12" spans="1:6">
      <c r="D12" s="432">
        <v>42235</v>
      </c>
      <c r="E12" s="434">
        <v>-2.9000000000000001E-2</v>
      </c>
      <c r="F12" s="434" t="b">
        <f>_xll.qlIndexAddFixings($B$1,D12,E12/100,TRUE,E12)</f>
        <v>1</v>
      </c>
    </row>
    <row r="13" spans="1:6">
      <c r="D13" s="432">
        <v>42234</v>
      </c>
      <c r="E13" s="434">
        <v>-2.8000000000000001E-2</v>
      </c>
      <c r="F13" s="434" t="b">
        <f>_xll.qlIndexAddFixings($B$1,D13,E13/100,TRUE,E13)</f>
        <v>1</v>
      </c>
    </row>
    <row r="14" spans="1:6">
      <c r="D14" s="432">
        <v>42233</v>
      </c>
      <c r="E14" s="434">
        <v>-2.7E-2</v>
      </c>
      <c r="F14" s="434" t="b">
        <f>_xll.qlIndexAddFixings($B$1,D14,E14/100,TRUE,E14)</f>
        <v>1</v>
      </c>
    </row>
    <row r="15" spans="1:6">
      <c r="D15" s="432">
        <v>42230</v>
      </c>
      <c r="E15" s="434">
        <v>-2.5000000000000001E-2</v>
      </c>
      <c r="F15" s="434" t="b">
        <f>_xll.qlIndexAddFixings($B$1,D15,E15/100,TRUE,E15)</f>
        <v>1</v>
      </c>
    </row>
    <row r="16" spans="1:6">
      <c r="D16" s="432">
        <v>42229</v>
      </c>
      <c r="E16" s="434">
        <v>-2.4E-2</v>
      </c>
      <c r="F16" s="434" t="b">
        <f>_xll.qlIndexAddFixings($B$1,D16,E16/100,TRUE,E16)</f>
        <v>1</v>
      </c>
    </row>
    <row r="17" spans="4:6">
      <c r="D17" s="432">
        <v>42228</v>
      </c>
      <c r="E17" s="434">
        <v>-2.4E-2</v>
      </c>
      <c r="F17" s="434" t="b">
        <f>_xll.qlIndexAddFixings($B$1,D17,E17/100,TRUE,E17)</f>
        <v>1</v>
      </c>
    </row>
    <row r="18" spans="4:6">
      <c r="D18" s="432">
        <v>42227</v>
      </c>
      <c r="E18" s="434">
        <v>-2.4E-2</v>
      </c>
      <c r="F18" s="434" t="b">
        <f>_xll.qlIndexAddFixings($B$1,D18,E18/100,TRUE,E18)</f>
        <v>1</v>
      </c>
    </row>
    <row r="19" spans="4:6">
      <c r="D19" s="432">
        <v>42226</v>
      </c>
      <c r="E19" s="434">
        <v>-2.4E-2</v>
      </c>
      <c r="F19" s="434" t="b">
        <f>_xll.qlIndexAddFixings($B$1,D19,E19/100,TRUE,E19)</f>
        <v>1</v>
      </c>
    </row>
    <row r="20" spans="4:6">
      <c r="D20" s="432">
        <v>42223</v>
      </c>
      <c r="E20" s="434">
        <v>-2.4E-2</v>
      </c>
      <c r="F20" s="434" t="b">
        <f>_xll.qlIndexAddFixings($B$1,D20,E20/100,TRUE,E20)</f>
        <v>1</v>
      </c>
    </row>
    <row r="21" spans="4:6">
      <c r="D21" s="432">
        <v>42222</v>
      </c>
      <c r="E21" s="434">
        <v>-2.4E-2</v>
      </c>
      <c r="F21" s="434" t="b">
        <f>_xll.qlIndexAddFixings($B$1,D21,E21/100,TRUE,E21)</f>
        <v>1</v>
      </c>
    </row>
    <row r="22" spans="4:6">
      <c r="D22" s="432">
        <v>42221</v>
      </c>
      <c r="E22" s="434">
        <v>-2.4E-2</v>
      </c>
      <c r="F22" s="434" t="b">
        <f>_xll.qlIndexAddFixings($B$1,D22,E22/100,TRUE,E22)</f>
        <v>1</v>
      </c>
    </row>
    <row r="23" spans="4:6">
      <c r="D23" s="432">
        <v>42220</v>
      </c>
      <c r="E23" s="434">
        <v>-2.3E-2</v>
      </c>
      <c r="F23" s="434" t="b">
        <f>_xll.qlIndexAddFixings($B$1,D23,E23/100,TRUE,E23)</f>
        <v>1</v>
      </c>
    </row>
    <row r="24" spans="4:6">
      <c r="D24" s="432">
        <v>42219</v>
      </c>
      <c r="E24" s="434">
        <v>-2.3E-2</v>
      </c>
      <c r="F24" s="434" t="b">
        <f>_xll.qlIndexAddFixings($B$1,D24,E24/100,TRUE,E24)</f>
        <v>1</v>
      </c>
    </row>
    <row r="25" spans="4:6">
      <c r="D25" s="432">
        <v>42216</v>
      </c>
      <c r="E25" s="434">
        <v>-2.3E-2</v>
      </c>
      <c r="F25" s="434" t="b">
        <f>_xll.qlIndexAddFixings($B$1,D25,E25/100,TRUE,E25)</f>
        <v>1</v>
      </c>
    </row>
    <row r="26" spans="4:6">
      <c r="D26" s="432">
        <v>42215</v>
      </c>
      <c r="E26" s="434">
        <v>-2.3E-2</v>
      </c>
      <c r="F26" s="434" t="b">
        <f>_xll.qlIndexAddFixings($B$1,D26,E26/100,TRUE,E26)</f>
        <v>1</v>
      </c>
    </row>
    <row r="27" spans="4:6">
      <c r="D27" s="432">
        <v>42214</v>
      </c>
      <c r="E27" s="434">
        <v>-2.1999999999999999E-2</v>
      </c>
      <c r="F27" s="434" t="b">
        <f>_xll.qlIndexAddFixings($B$1,D27,E27/100,TRUE,E27)</f>
        <v>1</v>
      </c>
    </row>
    <row r="28" spans="4:6">
      <c r="D28" s="432">
        <v>42213</v>
      </c>
      <c r="E28" s="434">
        <v>-2.1000000000000001E-2</v>
      </c>
      <c r="F28" s="434" t="b">
        <f>_xll.qlIndexAddFixings($B$1,D28,E28/100,TRUE,E28)</f>
        <v>1</v>
      </c>
    </row>
    <row r="29" spans="4:6">
      <c r="D29" s="432">
        <v>42212</v>
      </c>
      <c r="E29" s="434">
        <v>-0.02</v>
      </c>
      <c r="F29" s="434" t="b">
        <f>_xll.qlIndexAddFixings($B$1,D29,E29/100,TRUE,E29)</f>
        <v>1</v>
      </c>
    </row>
    <row r="30" spans="4:6">
      <c r="D30" s="432">
        <v>42209</v>
      </c>
      <c r="E30" s="434">
        <v>-1.9E-2</v>
      </c>
      <c r="F30" s="434" t="b">
        <f>_xll.qlIndexAddFixings($B$1,D30,E30/100,TRUE,E30)</f>
        <v>1</v>
      </c>
    </row>
    <row r="31" spans="4:6">
      <c r="D31" s="432">
        <v>42208</v>
      </c>
      <c r="E31" s="434">
        <v>-1.9E-2</v>
      </c>
      <c r="F31" s="434" t="b">
        <f>_xll.qlIndexAddFixings($B$1,D31,E31/100,TRUE,E31)</f>
        <v>1</v>
      </c>
    </row>
    <row r="32" spans="4:6">
      <c r="D32" s="432">
        <v>42207</v>
      </c>
      <c r="E32" s="434">
        <v>-1.9E-2</v>
      </c>
      <c r="F32" s="434" t="b">
        <f>_xll.qlIndexAddFixings($B$1,D32,E32/100,TRUE,E32)</f>
        <v>1</v>
      </c>
    </row>
    <row r="33" spans="4:6">
      <c r="D33" s="432">
        <v>42206</v>
      </c>
      <c r="E33" s="434">
        <v>-1.9E-2</v>
      </c>
      <c r="F33" s="434" t="b">
        <f>_xll.qlIndexAddFixings($B$1,D33,E33/100,TRUE,E33)</f>
        <v>1</v>
      </c>
    </row>
    <row r="34" spans="4:6">
      <c r="D34" s="432">
        <v>42205</v>
      </c>
      <c r="E34" s="434">
        <v>-1.9E-2</v>
      </c>
      <c r="F34" s="434" t="b">
        <f>_xll.qlIndexAddFixings($B$1,D34,E34/100,TRUE,E34)</f>
        <v>1</v>
      </c>
    </row>
    <row r="35" spans="4:6">
      <c r="D35" s="432">
        <v>42202</v>
      </c>
      <c r="E35" s="434">
        <v>-1.9E-2</v>
      </c>
      <c r="F35" s="434" t="b">
        <f>_xll.qlIndexAddFixings($B$1,D35,E35/100,TRUE,E35)</f>
        <v>1</v>
      </c>
    </row>
    <row r="36" spans="4:6">
      <c r="D36" s="432">
        <v>42201</v>
      </c>
      <c r="E36" s="434">
        <v>-1.9E-2</v>
      </c>
      <c r="F36" s="434" t="b">
        <f>_xll.qlIndexAddFixings($B$1,D36,E36/100,TRUE,E36)</f>
        <v>1</v>
      </c>
    </row>
    <row r="37" spans="4:6">
      <c r="D37" s="432">
        <v>42200</v>
      </c>
      <c r="E37" s="434">
        <v>-1.9E-2</v>
      </c>
      <c r="F37" s="434" t="b">
        <f>_xll.qlIndexAddFixings($B$1,D37,E37/100,TRUE,E37)</f>
        <v>1</v>
      </c>
    </row>
    <row r="38" spans="4:6">
      <c r="D38" s="432">
        <v>42199</v>
      </c>
      <c r="E38" s="434">
        <v>-1.9E-2</v>
      </c>
      <c r="F38" s="434" t="b">
        <f>_xll.qlIndexAddFixings($B$1,D38,E38/100,TRUE,E38)</f>
        <v>1</v>
      </c>
    </row>
    <row r="39" spans="4:6">
      <c r="D39" s="432">
        <v>42198</v>
      </c>
      <c r="E39" s="434">
        <v>-1.9E-2</v>
      </c>
      <c r="F39" s="434" t="b">
        <f>_xll.qlIndexAddFixings($B$1,D39,E39/100,TRUE,E39)</f>
        <v>1</v>
      </c>
    </row>
    <row r="40" spans="4:6">
      <c r="D40" s="432">
        <v>42195</v>
      </c>
      <c r="E40" s="434">
        <v>-1.7999999999999999E-2</v>
      </c>
      <c r="F40" s="434" t="b">
        <f>_xll.qlIndexAddFixings($B$1,D40,E40/100,TRUE,E40)</f>
        <v>1</v>
      </c>
    </row>
    <row r="41" spans="4:6">
      <c r="D41" s="432">
        <v>42194</v>
      </c>
      <c r="E41" s="434">
        <v>-1.7999999999999999E-2</v>
      </c>
      <c r="F41" s="434" t="b">
        <f>_xll.qlIndexAddFixings($B$1,D41,E41/100,TRUE,E41)</f>
        <v>1</v>
      </c>
    </row>
    <row r="42" spans="4:6">
      <c r="D42" s="432">
        <v>42193</v>
      </c>
      <c r="E42" s="434">
        <v>-1.7999999999999999E-2</v>
      </c>
      <c r="F42" s="434" t="b">
        <f>_xll.qlIndexAddFixings($B$1,D42,E42/100,TRUE,E42)</f>
        <v>1</v>
      </c>
    </row>
    <row r="43" spans="4:6">
      <c r="D43" s="432">
        <v>42192</v>
      </c>
      <c r="E43" s="434">
        <v>-1.7999999999999999E-2</v>
      </c>
      <c r="F43" s="434" t="b">
        <f>_xll.qlIndexAddFixings($B$1,D43,E43/100,TRUE,E43)</f>
        <v>1</v>
      </c>
    </row>
    <row r="44" spans="4:6">
      <c r="D44" s="432">
        <v>42191</v>
      </c>
      <c r="E44" s="434">
        <v>-1.6E-2</v>
      </c>
      <c r="F44" s="434" t="b">
        <f>_xll.qlIndexAddFixings($B$1,D44,E44/100,TRUE,E44)</f>
        <v>1</v>
      </c>
    </row>
    <row r="45" spans="4:6">
      <c r="D45" s="432">
        <v>42188</v>
      </c>
      <c r="E45" s="434">
        <v>-1.4999999999999999E-2</v>
      </c>
      <c r="F45" s="434" t="b">
        <f>_xll.qlIndexAddFixings($B$1,D45,E45/100,TRUE,E45)</f>
        <v>1</v>
      </c>
    </row>
    <row r="46" spans="4:6">
      <c r="D46" s="432">
        <v>42187</v>
      </c>
      <c r="E46" s="434">
        <v>-1.4999999999999999E-2</v>
      </c>
      <c r="F46" s="434" t="b">
        <f>_xll.qlIndexAddFixings($B$1,D46,E46/100,TRUE,E46)</f>
        <v>1</v>
      </c>
    </row>
    <row r="47" spans="4:6">
      <c r="D47" s="432">
        <v>42186</v>
      </c>
      <c r="E47" s="434">
        <v>-1.4E-2</v>
      </c>
      <c r="F47" s="434" t="b">
        <f>_xll.qlIndexAddFixings($B$1,D47,E47/100,TRUE,E47)</f>
        <v>1</v>
      </c>
    </row>
    <row r="48" spans="4:6">
      <c r="D48" s="432">
        <v>42185</v>
      </c>
      <c r="E48" s="434">
        <v>-1.4E-2</v>
      </c>
      <c r="F48" s="434" t="b">
        <f>_xll.qlIndexAddFixings($B$1,D48,E48/100,TRUE,E48)</f>
        <v>1</v>
      </c>
    </row>
    <row r="49" spans="4:6">
      <c r="D49" s="432">
        <v>42184</v>
      </c>
      <c r="E49" s="434">
        <v>-1.6E-2</v>
      </c>
      <c r="F49" s="434" t="b">
        <f>_xll.qlIndexAddFixings($B$1,D49,E49/100,TRUE,E49)</f>
        <v>1</v>
      </c>
    </row>
    <row r="50" spans="4:6">
      <c r="D50" s="432">
        <v>42181</v>
      </c>
      <c r="E50" s="434">
        <v>-1.4999999999999999E-2</v>
      </c>
      <c r="F50" s="434" t="b">
        <f>_xll.qlIndexAddFixings($B$1,D50,E50/100,TRUE,E50)</f>
        <v>1</v>
      </c>
    </row>
    <row r="51" spans="4:6">
      <c r="D51" s="432">
        <v>42180</v>
      </c>
      <c r="E51" s="434">
        <v>-1.4999999999999999E-2</v>
      </c>
      <c r="F51" s="434" t="b">
        <f>_xll.qlIndexAddFixings($B$1,D51,E51/100,TRUE,E51)</f>
        <v>1</v>
      </c>
    </row>
    <row r="52" spans="4:6">
      <c r="D52" s="432">
        <v>42179</v>
      </c>
      <c r="E52" s="434">
        <v>-1.4E-2</v>
      </c>
      <c r="F52" s="434" t="b">
        <f>_xll.qlIndexAddFixings($B$1,D52,E52/100,TRUE,E52)</f>
        <v>1</v>
      </c>
    </row>
    <row r="53" spans="4:6">
      <c r="D53" s="432">
        <v>42178</v>
      </c>
      <c r="E53" s="434">
        <v>-1.4E-2</v>
      </c>
      <c r="F53" s="434" t="b">
        <f>_xll.qlIndexAddFixings($B$1,D53,E53/100,TRUE,E53)</f>
        <v>1</v>
      </c>
    </row>
    <row r="54" spans="4:6">
      <c r="D54" s="432">
        <v>42177</v>
      </c>
      <c r="E54" s="434">
        <v>-1.4E-2</v>
      </c>
      <c r="F54" s="434" t="b">
        <f>_xll.qlIndexAddFixings($B$1,D54,E54/100,TRUE,E54)</f>
        <v>1</v>
      </c>
    </row>
    <row r="55" spans="4:6">
      <c r="D55" s="432">
        <v>42174</v>
      </c>
      <c r="E55" s="434">
        <v>-1.4E-2</v>
      </c>
      <c r="F55" s="434" t="b">
        <f>_xll.qlIndexAddFixings($B$1,D55,E55/100,TRUE,E55)</f>
        <v>1</v>
      </c>
    </row>
    <row r="56" spans="4:6">
      <c r="D56" s="432">
        <v>42173</v>
      </c>
      <c r="E56" s="434">
        <v>-1.4E-2</v>
      </c>
      <c r="F56" s="434" t="b">
        <f>_xll.qlIndexAddFixings($B$1,D56,E56/100,TRUE,E56)</f>
        <v>1</v>
      </c>
    </row>
    <row r="57" spans="4:6">
      <c r="D57" s="432">
        <v>42172</v>
      </c>
      <c r="E57" s="434">
        <v>-1.4E-2</v>
      </c>
      <c r="F57" s="434" t="b">
        <f>_xll.qlIndexAddFixings($B$1,D57,E57/100,TRUE,E57)</f>
        <v>1</v>
      </c>
    </row>
    <row r="58" spans="4:6">
      <c r="D58" s="432">
        <v>42171</v>
      </c>
      <c r="E58" s="434">
        <v>-1.4E-2</v>
      </c>
      <c r="F58" s="434" t="b">
        <f>_xll.qlIndexAddFixings($B$1,D58,E58/100,TRUE,E58)</f>
        <v>1</v>
      </c>
    </row>
    <row r="59" spans="4:6">
      <c r="D59" s="432">
        <v>42170</v>
      </c>
      <c r="E59" s="434">
        <v>-1.4E-2</v>
      </c>
      <c r="F59" s="434" t="b">
        <f>_xll.qlIndexAddFixings($B$1,D59,E59/100,TRUE,E59)</f>
        <v>1</v>
      </c>
    </row>
    <row r="60" spans="4:6">
      <c r="D60" s="432">
        <v>42167</v>
      </c>
      <c r="E60" s="434">
        <v>-1.4E-2</v>
      </c>
      <c r="F60" s="434" t="b">
        <f>_xll.qlIndexAddFixings($B$1,D60,E60/100,TRUE,E60)</f>
        <v>1</v>
      </c>
    </row>
    <row r="61" spans="4:6">
      <c r="D61" s="432">
        <v>42166</v>
      </c>
      <c r="E61" s="434">
        <v>-1.4E-2</v>
      </c>
      <c r="F61" s="434" t="b">
        <f>_xll.qlIndexAddFixings($B$1,D61,E61/100,TRUE,E61)</f>
        <v>1</v>
      </c>
    </row>
    <row r="62" spans="4:6">
      <c r="D62" s="432">
        <v>42165</v>
      </c>
      <c r="E62" s="434">
        <v>-1.4E-2</v>
      </c>
      <c r="F62" s="434" t="b">
        <f>_xll.qlIndexAddFixings($B$1,D62,E62/100,TRUE,E62)</f>
        <v>1</v>
      </c>
    </row>
    <row r="63" spans="4:6">
      <c r="D63" s="432">
        <v>42164</v>
      </c>
      <c r="E63" s="434">
        <v>-1.2999999999999999E-2</v>
      </c>
      <c r="F63" s="434" t="b">
        <f>_xll.qlIndexAddFixings($B$1,D63,E63/100,TRUE,E63)</f>
        <v>1</v>
      </c>
    </row>
    <row r="64" spans="4:6">
      <c r="D64" s="432">
        <v>42163</v>
      </c>
      <c r="E64" s="434">
        <v>-1.2999999999999999E-2</v>
      </c>
      <c r="F64" s="434" t="b">
        <f>_xll.qlIndexAddFixings($B$1,D64,E64/100,TRUE,E64)</f>
        <v>1</v>
      </c>
    </row>
    <row r="65" spans="4:6">
      <c r="D65" s="432">
        <v>42160</v>
      </c>
      <c r="E65" s="434">
        <v>-1.2999999999999999E-2</v>
      </c>
      <c r="F65" s="434" t="b">
        <f>_xll.qlIndexAddFixings($B$1,D65,E65/100,TRUE,E65)</f>
        <v>1</v>
      </c>
    </row>
    <row r="66" spans="4:6">
      <c r="D66" s="432">
        <v>42159</v>
      </c>
      <c r="E66" s="434">
        <v>-1.2999999999999999E-2</v>
      </c>
      <c r="F66" s="434" t="b">
        <f>_xll.qlIndexAddFixings($B$1,D66,E66/100,TRUE,E66)</f>
        <v>1</v>
      </c>
    </row>
    <row r="67" spans="4:6">
      <c r="D67" s="432">
        <v>42158</v>
      </c>
      <c r="E67" s="434">
        <v>-1.4E-2</v>
      </c>
      <c r="F67" s="434" t="b">
        <f>_xll.qlIndexAddFixings($B$1,D67,E67/100,TRUE,E67)</f>
        <v>1</v>
      </c>
    </row>
    <row r="68" spans="4:6">
      <c r="D68" s="432">
        <v>42157</v>
      </c>
      <c r="E68" s="434">
        <v>-1.2999999999999999E-2</v>
      </c>
      <c r="F68" s="434" t="b">
        <f>_xll.qlIndexAddFixings($B$1,D68,E68/100,TRUE,E68)</f>
        <v>1</v>
      </c>
    </row>
    <row r="69" spans="4:6">
      <c r="D69" s="432">
        <v>42156</v>
      </c>
      <c r="E69" s="434">
        <v>-1.2999999999999999E-2</v>
      </c>
      <c r="F69" s="434" t="b">
        <f>_xll.qlIndexAddFixings($B$1,D69,E69/100,TRUE,E69)</f>
        <v>1</v>
      </c>
    </row>
    <row r="70" spans="4:6">
      <c r="D70" s="432">
        <v>42153</v>
      </c>
      <c r="E70" s="434">
        <v>-1.2E-2</v>
      </c>
      <c r="F70" s="434" t="b">
        <f>_xll.qlIndexAddFixings($B$1,D70,E70/100,TRUE,E70)</f>
        <v>1</v>
      </c>
    </row>
    <row r="71" spans="4:6">
      <c r="D71" s="432">
        <v>42152</v>
      </c>
      <c r="E71" s="434">
        <v>-1.2999999999999999E-2</v>
      </c>
      <c r="F71" s="434" t="b">
        <f>_xll.qlIndexAddFixings($B$1,D71,E71/100,TRUE,E71)</f>
        <v>1</v>
      </c>
    </row>
    <row r="72" spans="4:6">
      <c r="D72" s="432">
        <v>42151</v>
      </c>
      <c r="E72" s="434">
        <v>-1.2999999999999999E-2</v>
      </c>
      <c r="F72" s="434" t="b">
        <f>_xll.qlIndexAddFixings($B$1,D72,E72/100,TRUE,E72)</f>
        <v>1</v>
      </c>
    </row>
    <row r="73" spans="4:6">
      <c r="D73" s="432">
        <v>42150</v>
      </c>
      <c r="E73" s="434">
        <v>-1.2999999999999999E-2</v>
      </c>
      <c r="F73" s="434" t="b">
        <f>_xll.qlIndexAddFixings($B$1,D73,E73/100,TRUE,E73)</f>
        <v>1</v>
      </c>
    </row>
    <row r="74" spans="4:6">
      <c r="D74" s="432">
        <v>42149</v>
      </c>
      <c r="E74" s="434">
        <v>-1.2E-2</v>
      </c>
      <c r="F74" s="434" t="b">
        <f>_xll.qlIndexAddFixings($B$1,D74,E74/100,TRUE,E74)</f>
        <v>1</v>
      </c>
    </row>
    <row r="75" spans="4:6">
      <c r="D75" s="432">
        <v>42146</v>
      </c>
      <c r="E75" s="434">
        <v>-1.2E-2</v>
      </c>
      <c r="F75" s="434" t="b">
        <f>_xll.qlIndexAddFixings($B$1,D75,E75/100,TRUE,E75)</f>
        <v>1</v>
      </c>
    </row>
    <row r="76" spans="4:6">
      <c r="D76" s="432">
        <v>42145</v>
      </c>
      <c r="E76" s="434">
        <v>-1.2E-2</v>
      </c>
      <c r="F76" s="434" t="b">
        <f>_xll.qlIndexAddFixings($B$1,D76,E76/100,TRUE,E76)</f>
        <v>1</v>
      </c>
    </row>
    <row r="77" spans="4:6">
      <c r="D77" s="432">
        <v>42144</v>
      </c>
      <c r="E77" s="434">
        <v>-1.2E-2</v>
      </c>
      <c r="F77" s="434" t="b">
        <f>_xll.qlIndexAddFixings($B$1,D77,E77/100,TRUE,E77)</f>
        <v>1</v>
      </c>
    </row>
    <row r="78" spans="4:6">
      <c r="D78" s="432">
        <v>42143</v>
      </c>
      <c r="E78" s="434">
        <v>-1.2E-2</v>
      </c>
      <c r="F78" s="434" t="b">
        <f>_xll.qlIndexAddFixings($B$1,D78,E78/100,TRUE,E78)</f>
        <v>1</v>
      </c>
    </row>
    <row r="79" spans="4:6">
      <c r="D79" s="432">
        <v>42142</v>
      </c>
      <c r="E79" s="434">
        <v>-1.0999999999999999E-2</v>
      </c>
      <c r="F79" s="434" t="b">
        <f>_xll.qlIndexAddFixings($B$1,D79,E79/100,TRUE,E79)</f>
        <v>1</v>
      </c>
    </row>
    <row r="80" spans="4:6">
      <c r="D80" s="432">
        <v>42139</v>
      </c>
      <c r="E80" s="434">
        <v>-0.01</v>
      </c>
      <c r="F80" s="434" t="b">
        <f>_xll.qlIndexAddFixings($B$1,D80,E80/100,TRUE,E80)</f>
        <v>1</v>
      </c>
    </row>
    <row r="81" spans="4:6">
      <c r="D81" s="432">
        <v>42138</v>
      </c>
      <c r="E81" s="434">
        <v>-8.9999999999999993E-3</v>
      </c>
      <c r="F81" s="434" t="b">
        <f>_xll.qlIndexAddFixings($B$1,D81,E81/100,TRUE,E81)</f>
        <v>1</v>
      </c>
    </row>
    <row r="82" spans="4:6">
      <c r="D82" s="432">
        <v>42137</v>
      </c>
      <c r="E82" s="434">
        <v>-8.9999999999999993E-3</v>
      </c>
      <c r="F82" s="434" t="b">
        <f>_xll.qlIndexAddFixings($B$1,D82,E82/100,TRUE,E82)</f>
        <v>1</v>
      </c>
    </row>
    <row r="83" spans="4:6">
      <c r="D83" s="432">
        <v>42136</v>
      </c>
      <c r="E83" s="434">
        <v>-8.9999999999999993E-3</v>
      </c>
      <c r="F83" s="434" t="b">
        <f>_xll.qlIndexAddFixings($B$1,D83,E83/100,TRUE,E83)</f>
        <v>1</v>
      </c>
    </row>
    <row r="84" spans="4:6">
      <c r="D84" s="432">
        <v>42135</v>
      </c>
      <c r="E84" s="434">
        <v>-8.9999999999999993E-3</v>
      </c>
      <c r="F84" s="434" t="b">
        <f>_xll.qlIndexAddFixings($B$1,D84,E84/100,TRUE,E84)</f>
        <v>1</v>
      </c>
    </row>
    <row r="85" spans="4:6">
      <c r="D85" s="432">
        <v>42132</v>
      </c>
      <c r="E85" s="434">
        <v>-8.9999999999999993E-3</v>
      </c>
      <c r="F85" s="434" t="b">
        <f>_xll.qlIndexAddFixings($B$1,D85,E85/100,TRUE,E85)</f>
        <v>1</v>
      </c>
    </row>
    <row r="86" spans="4:6">
      <c r="D86" s="432">
        <v>42131</v>
      </c>
      <c r="E86" s="434">
        <v>-8.9999999999999993E-3</v>
      </c>
      <c r="F86" s="434" t="b">
        <f>_xll.qlIndexAddFixings($B$1,D86,E86/100,TRUE,E86)</f>
        <v>1</v>
      </c>
    </row>
    <row r="87" spans="4:6">
      <c r="D87" s="432">
        <v>42130</v>
      </c>
      <c r="E87" s="434">
        <v>-8.0000000000000002E-3</v>
      </c>
      <c r="F87" s="434" t="b">
        <f>_xll.qlIndexAddFixings($B$1,D87,E87/100,TRUE,E87)</f>
        <v>1</v>
      </c>
    </row>
    <row r="88" spans="4:6">
      <c r="D88" s="432">
        <v>42129</v>
      </c>
      <c r="E88" s="434">
        <v>-8.0000000000000002E-3</v>
      </c>
      <c r="F88" s="434" t="b">
        <f>_xll.qlIndexAddFixings($B$1,D88,E88/100,TRUE,E88)</f>
        <v>1</v>
      </c>
    </row>
    <row r="89" spans="4:6">
      <c r="D89" s="432">
        <v>42128</v>
      </c>
      <c r="E89" s="434">
        <v>-7.0000000000000001E-3</v>
      </c>
      <c r="F89" s="434" t="b">
        <f>_xll.qlIndexAddFixings($B$1,D89,E89/100,TRUE,E89)</f>
        <v>1</v>
      </c>
    </row>
    <row r="90" spans="4:6">
      <c r="D90" s="432">
        <v>42124</v>
      </c>
      <c r="E90" s="434">
        <v>-5.0000000000000001E-3</v>
      </c>
      <c r="F90" s="434" t="b">
        <f>_xll.qlIndexAddFixings($B$1,D90,E90/100,TRUE,E90)</f>
        <v>1</v>
      </c>
    </row>
    <row r="91" spans="4:6">
      <c r="D91" s="432">
        <v>42123</v>
      </c>
      <c r="E91" s="434">
        <v>-5.0000000000000001E-3</v>
      </c>
      <c r="F91" s="434" t="b">
        <f>_xll.qlIndexAddFixings($B$1,D91,E91/100,TRUE,E91)</f>
        <v>1</v>
      </c>
    </row>
    <row r="92" spans="4:6">
      <c r="D92" s="432">
        <v>42122</v>
      </c>
      <c r="E92" s="434">
        <v>-5.0000000000000001E-3</v>
      </c>
      <c r="F92" s="434" t="b">
        <f>_xll.qlIndexAddFixings($B$1,D92,E92/100,TRUE,E92)</f>
        <v>1</v>
      </c>
    </row>
    <row r="93" spans="4:6">
      <c r="D93" s="432">
        <v>41841</v>
      </c>
      <c r="E93" s="434">
        <v>0.20399999999999999</v>
      </c>
      <c r="F93" s="434" t="b">
        <f>_xll.qlIndexAddFixings($B$1,D93,E93/100,TRUE,E93)</f>
        <v>1</v>
      </c>
    </row>
    <row r="94" spans="4:6">
      <c r="D94" s="432"/>
      <c r="E94" s="434"/>
      <c r="F94" s="434" t="e">
        <f>_xll.qlIndexAddFixings($B$1,D94,E94/100,TRUE,E94)</f>
        <v>#NUM!</v>
      </c>
    </row>
    <row r="95" spans="4:6">
      <c r="D95" s="432"/>
      <c r="E95" s="434"/>
      <c r="F95" s="434" t="e">
        <f>_xll.qlIndexAddFixings($B$1,D95,E95/100,TRUE,E95)</f>
        <v>#NUM!</v>
      </c>
    </row>
    <row r="96" spans="4:6">
      <c r="D96" s="432"/>
      <c r="E96" s="434"/>
      <c r="F96" s="434" t="e">
        <f>_xll.qlIndexAddFixings($B$1,D96,E96/100,TRUE,E96)</f>
        <v>#NUM!</v>
      </c>
    </row>
    <row r="97" spans="4:6">
      <c r="D97" s="432"/>
      <c r="E97" s="434"/>
      <c r="F97" s="434" t="e">
        <f>_xll.qlIndexAddFixings($B$1,D97,E97/100,TRUE,E97)</f>
        <v>#NUM!</v>
      </c>
    </row>
    <row r="98" spans="4:6">
      <c r="D98" s="432"/>
      <c r="E98" s="434"/>
      <c r="F98" s="434" t="e">
        <f>_xll.qlIndexAddFixings($B$1,D98,E98/100,TRUE,E98)</f>
        <v>#NUM!</v>
      </c>
    </row>
    <row r="99" spans="4:6">
      <c r="D99" s="432"/>
      <c r="E99" s="434"/>
      <c r="F99" s="434" t="e">
        <f>_xll.qlIndexAddFixings($B$1,D99,E99/100,TRUE,E99)</f>
        <v>#NUM!</v>
      </c>
    </row>
    <row r="100" spans="4:6">
      <c r="D100" s="432"/>
      <c r="E100" s="434"/>
      <c r="F100" s="434" t="e">
        <f>_xll.qlIndexAddFixings($B$1,D100,E100/100,TRUE,E100)</f>
        <v>#NUM!</v>
      </c>
    </row>
    <row r="101" spans="4:6">
      <c r="D101" s="432"/>
      <c r="E101" s="434"/>
      <c r="F101" s="434" t="e">
        <f>_xll.qlIndexAddFixings($B$1,D101,E101/100,TRUE,E101)</f>
        <v>#NUM!</v>
      </c>
    </row>
    <row r="102" spans="4:6">
      <c r="D102" s="432"/>
      <c r="E102" s="434"/>
      <c r="F102" s="434" t="e">
        <f>_xll.qlIndexAddFixings($B$1,D102,E102/100,TRUE,E102)</f>
        <v>#NUM!</v>
      </c>
    </row>
    <row r="103" spans="4:6">
      <c r="D103" s="432"/>
      <c r="E103" s="434"/>
      <c r="F103" s="434" t="e">
        <f>_xll.qlIndexAddFixings($B$1,D103,E103/100,TRUE,E103)</f>
        <v>#NUM!</v>
      </c>
    </row>
    <row r="104" spans="4:6">
      <c r="D104" s="432"/>
      <c r="E104" s="434"/>
      <c r="F104" s="434" t="e">
        <f>_xll.qlIndexAddFixings($B$1,D104,E104/100,TRUE,E104)</f>
        <v>#NUM!</v>
      </c>
    </row>
    <row r="105" spans="4:6">
      <c r="D105" s="432"/>
      <c r="E105" s="434"/>
      <c r="F105" s="434" t="e">
        <f>_xll.qlIndexAddFixings($B$1,D105,E105/100,TRUE,E105)</f>
        <v>#NUM!</v>
      </c>
    </row>
    <row r="106" spans="4:6">
      <c r="D106" s="432"/>
      <c r="E106" s="434"/>
      <c r="F106" s="434" t="e">
        <f>_xll.qlIndexAddFixings($B$1,D106,E106/100,TRUE,E106)</f>
        <v>#NUM!</v>
      </c>
    </row>
    <row r="107" spans="4:6">
      <c r="D107" s="432"/>
      <c r="E107" s="434"/>
      <c r="F107" s="434" t="e">
        <f>_xll.qlIndexAddFixings($B$1,D107,E107/100,TRUE,E107)</f>
        <v>#NUM!</v>
      </c>
    </row>
    <row r="108" spans="4:6">
      <c r="D108" s="432"/>
      <c r="E108" s="434"/>
      <c r="F108" s="434" t="e">
        <f>_xll.qlIndexAddFixings($B$1,D108,E108/100,TRUE,E108)</f>
        <v>#NUM!</v>
      </c>
    </row>
    <row r="109" spans="4:6">
      <c r="D109" s="432"/>
      <c r="E109" s="434"/>
      <c r="F109" s="434" t="e">
        <f>_xll.qlIndexAddFixings($B$1,D109,E109/100,TRUE,E109)</f>
        <v>#NUM!</v>
      </c>
    </row>
    <row r="110" spans="4:6">
      <c r="D110" s="432"/>
      <c r="E110" s="434"/>
      <c r="F110" s="434" t="e">
        <f>_xll.qlIndexAddFixings($B$1,D110,E110/100,TRUE,E110)</f>
        <v>#NUM!</v>
      </c>
    </row>
    <row r="111" spans="4:6">
      <c r="D111" s="432"/>
      <c r="E111" s="434"/>
      <c r="F111" s="434" t="e">
        <f>_xll.qlIndexAddFixings($B$1,D111,E111/100,TRUE,E111)</f>
        <v>#NUM!</v>
      </c>
    </row>
    <row r="112" spans="4:6">
      <c r="D112" s="432"/>
      <c r="E112" s="434"/>
      <c r="F112" s="434" t="e">
        <f>_xll.qlIndexAddFixings($B$1,D112,E112/100,TRUE,E112)</f>
        <v>#NUM!</v>
      </c>
    </row>
    <row r="113" spans="4:6">
      <c r="D113" s="432"/>
      <c r="E113" s="434"/>
      <c r="F113" s="434" t="e">
        <f>_xll.qlIndexAddFixings($B$1,D113,E113/100,TRUE,E113)</f>
        <v>#NUM!</v>
      </c>
    </row>
    <row r="114" spans="4:6">
      <c r="D114" s="432"/>
      <c r="E114" s="434"/>
      <c r="F114" s="434" t="e">
        <f>_xll.qlIndexAddFixings($B$1,D114,E114/100,TRUE,E114)</f>
        <v>#NUM!</v>
      </c>
    </row>
    <row r="115" spans="4:6">
      <c r="D115" s="432"/>
      <c r="E115" s="434"/>
      <c r="F115" s="434" t="e">
        <f>_xll.qlIndexAddFixings($B$1,D115,E115/100,TRUE,E115)</f>
        <v>#NUM!</v>
      </c>
    </row>
    <row r="116" spans="4:6">
      <c r="D116" s="432"/>
      <c r="E116" s="434"/>
      <c r="F116" s="434" t="e">
        <f>_xll.qlIndexAddFixings($B$1,D116,E116/100,TRUE,E116)</f>
        <v>#NUM!</v>
      </c>
    </row>
    <row r="117" spans="4:6">
      <c r="D117" s="432"/>
      <c r="E117" s="434"/>
      <c r="F117" s="434" t="e">
        <f>_xll.qlIndexAddFixings($B$1,D117,E117/100,TRUE,E117)</f>
        <v>#NUM!</v>
      </c>
    </row>
    <row r="118" spans="4:6">
      <c r="D118" s="432"/>
      <c r="E118" s="434"/>
      <c r="F118" s="434" t="e">
        <f>_xll.qlIndexAddFixings($B$1,D118,E118/100,TRUE,E118)</f>
        <v>#NUM!</v>
      </c>
    </row>
    <row r="119" spans="4:6">
      <c r="D119" s="432"/>
      <c r="E119" s="434"/>
      <c r="F119" s="434" t="e">
        <f>_xll.qlIndexAddFixings($B$1,D119,E119/100,TRUE,E119)</f>
        <v>#NUM!</v>
      </c>
    </row>
    <row r="120" spans="4:6">
      <c r="D120" s="432"/>
      <c r="E120" s="434"/>
      <c r="F120" s="434" t="e">
        <f>_xll.qlIndexAddFixings($B$1,D120,E120/100,TRUE,E120)</f>
        <v>#NUM!</v>
      </c>
    </row>
    <row r="121" spans="4:6">
      <c r="D121" s="432"/>
      <c r="E121" s="434"/>
      <c r="F121" s="434" t="e">
        <f>_xll.qlIndexAddFixings($B$1,D121,E121/100,TRUE,E121)</f>
        <v>#NUM!</v>
      </c>
    </row>
    <row r="122" spans="4:6">
      <c r="D122" s="432"/>
      <c r="E122" s="434"/>
      <c r="F122" s="434" t="e">
        <f>_xll.qlIndexAddFixings($B$1,D122,E122/100,TRUE,E122)</f>
        <v>#NUM!</v>
      </c>
    </row>
    <row r="123" spans="4:6">
      <c r="D123" s="432"/>
      <c r="E123" s="434"/>
      <c r="F123" s="434" t="e">
        <f>_xll.qlIndexAddFixings($B$1,D123,E123/100,TRUE,E123)</f>
        <v>#NUM!</v>
      </c>
    </row>
    <row r="124" spans="4:6">
      <c r="D124" s="432"/>
      <c r="E124" s="434"/>
      <c r="F124" s="434" t="e">
        <f>_xll.qlIndexAddFixings($B$1,D124,E124/100,TRUE,E124)</f>
        <v>#NUM!</v>
      </c>
    </row>
    <row r="125" spans="4:6">
      <c r="D125" s="432"/>
      <c r="E125" s="434"/>
      <c r="F125" s="434" t="e">
        <f>_xll.qlIndexAddFixings($B$1,D125,E125/100,TRUE,E125)</f>
        <v>#NUM!</v>
      </c>
    </row>
    <row r="126" spans="4:6">
      <c r="D126" s="432"/>
      <c r="E126" s="434"/>
      <c r="F126" s="434" t="e">
        <f>_xll.qlIndexAddFixings($B$1,D126,E126/100,TRUE,E126)</f>
        <v>#NUM!</v>
      </c>
    </row>
    <row r="127" spans="4:6">
      <c r="D127" s="432"/>
      <c r="E127" s="434"/>
      <c r="F127" s="434" t="e">
        <f>_xll.qlIndexAddFixings($B$1,D127,E127/100,TRUE,E127)</f>
        <v>#NUM!</v>
      </c>
    </row>
    <row r="128" spans="4:6">
      <c r="D128" s="432"/>
      <c r="E128" s="434"/>
      <c r="F128" s="434" t="e">
        <f>_xll.qlIndexAddFixings($B$1,D128,E128/100,TRUE,E128)</f>
        <v>#NUM!</v>
      </c>
    </row>
    <row r="129" spans="4:6">
      <c r="D129" s="432"/>
      <c r="E129" s="434"/>
      <c r="F129" s="434" t="e">
        <f>_xll.qlIndexAddFixings($B$1,D129,E129/100,TRUE,E129)</f>
        <v>#NUM!</v>
      </c>
    </row>
    <row r="130" spans="4:6">
      <c r="D130" s="432"/>
      <c r="E130" s="434"/>
      <c r="F130" s="434" t="e">
        <f>_xll.qlIndexAddFixings($B$1,D130,E130/100,TRUE,E130)</f>
        <v>#NUM!</v>
      </c>
    </row>
    <row r="131" spans="4:6">
      <c r="D131" s="432"/>
      <c r="E131" s="434"/>
      <c r="F131" s="434" t="e">
        <f>_xll.qlIndexAddFixings($B$1,D131,E131/100,TRUE,E131)</f>
        <v>#NUM!</v>
      </c>
    </row>
    <row r="132" spans="4:6">
      <c r="D132" s="432"/>
      <c r="E132" s="434"/>
      <c r="F132" s="434" t="e">
        <f>_xll.qlIndexAddFixings($B$1,D132,E132/100,TRUE,E132)</f>
        <v>#NUM!</v>
      </c>
    </row>
    <row r="133" spans="4:6">
      <c r="D133" s="432"/>
      <c r="E133" s="434"/>
      <c r="F133" s="434" t="e">
        <f>_xll.qlIndexAddFixings($B$1,D133,E133/100,TRUE,E133)</f>
        <v>#NUM!</v>
      </c>
    </row>
    <row r="134" spans="4:6">
      <c r="D134" s="432"/>
      <c r="E134" s="434"/>
      <c r="F134" s="434" t="e">
        <f>_xll.qlIndexAddFixings($B$1,D134,E134/100,TRUE,E134)</f>
        <v>#NUM!</v>
      </c>
    </row>
    <row r="135" spans="4:6">
      <c r="D135" s="432"/>
      <c r="E135" s="434"/>
      <c r="F135" s="434" t="e">
        <f>_xll.qlIndexAddFixings($B$1,D135,E135/100,TRUE,E135)</f>
        <v>#NUM!</v>
      </c>
    </row>
    <row r="136" spans="4:6">
      <c r="D136" s="432"/>
      <c r="E136" s="434"/>
      <c r="F136" s="434" t="e">
        <f>_xll.qlIndexAddFixings($B$1,D136,E136/100,TRUE,E136)</f>
        <v>#NUM!</v>
      </c>
    </row>
    <row r="137" spans="4:6">
      <c r="D137" s="432"/>
      <c r="E137" s="434"/>
      <c r="F137" s="434" t="e">
        <f>_xll.qlIndexAddFixings($B$1,D137,E137/100,TRUE,E137)</f>
        <v>#NUM!</v>
      </c>
    </row>
    <row r="138" spans="4:6">
      <c r="D138" s="432"/>
      <c r="E138" s="434"/>
      <c r="F138" s="434" t="e">
        <f>_xll.qlIndexAddFixings($B$1,D138,E138/100,TRUE,E138)</f>
        <v>#NUM!</v>
      </c>
    </row>
    <row r="139" spans="4:6">
      <c r="D139" s="432"/>
      <c r="E139" s="434"/>
      <c r="F139" s="434" t="e">
        <f>_xll.qlIndexAddFixings($B$1,D139,E139/100,TRUE,E139)</f>
        <v>#NUM!</v>
      </c>
    </row>
    <row r="140" spans="4:6">
      <c r="D140" s="432"/>
      <c r="E140" s="434"/>
      <c r="F140" s="434" t="e">
        <f>_xll.qlIndexAddFixings($B$1,D140,E140/100,TRUE,E140)</f>
        <v>#NUM!</v>
      </c>
    </row>
    <row r="141" spans="4:6">
      <c r="D141" s="432"/>
      <c r="E141" s="434"/>
      <c r="F141" s="434" t="e">
        <f>_xll.qlIndexAddFixings($B$1,D141,E141/100,TRUE,E141)</f>
        <v>#NUM!</v>
      </c>
    </row>
    <row r="142" spans="4:6">
      <c r="D142" s="432"/>
      <c r="E142" s="434"/>
      <c r="F142" s="434" t="e">
        <f>_xll.qlIndexAddFixings($B$1,D142,E142/100,TRUE,E142)</f>
        <v>#NUM!</v>
      </c>
    </row>
    <row r="143" spans="4:6">
      <c r="D143" s="432"/>
      <c r="E143" s="434"/>
      <c r="F143" s="434" t="e">
        <f>_xll.qlIndexAddFixings($B$1,D143,E143/100,TRUE,E143)</f>
        <v>#NUM!</v>
      </c>
    </row>
    <row r="144" spans="4:6">
      <c r="D144" s="432"/>
      <c r="E144" s="434"/>
      <c r="F144" s="434" t="e">
        <f>_xll.qlIndexAddFixings($B$1,D144,E144/100,TRUE,E144)</f>
        <v>#NUM!</v>
      </c>
    </row>
    <row r="145" spans="4:6">
      <c r="D145" s="432"/>
      <c r="E145" s="434"/>
      <c r="F145" s="434" t="e">
        <f>_xll.qlIndexAddFixings($B$1,D145,E145/100,TRUE,E145)</f>
        <v>#NUM!</v>
      </c>
    </row>
    <row r="146" spans="4:6">
      <c r="D146" s="432"/>
      <c r="E146" s="434"/>
      <c r="F146" s="434" t="e">
        <f>_xll.qlIndexAddFixings($B$1,D146,E146/100,TRUE,E146)</f>
        <v>#NUM!</v>
      </c>
    </row>
    <row r="147" spans="4:6">
      <c r="D147" s="432"/>
      <c r="E147" s="434"/>
      <c r="F147" s="434" t="e">
        <f>_xll.qlIndexAddFixings($B$1,D147,E147/100,TRUE,E147)</f>
        <v>#NUM!</v>
      </c>
    </row>
    <row r="148" spans="4:6">
      <c r="D148" s="432"/>
      <c r="E148" s="434"/>
      <c r="F148" s="434" t="e">
        <f>_xll.qlIndexAddFixings($B$1,D148,E148/100,TRUE,E148)</f>
        <v>#NUM!</v>
      </c>
    </row>
    <row r="149" spans="4:6">
      <c r="D149" s="432"/>
      <c r="E149" s="434"/>
      <c r="F149" s="434" t="e">
        <f>_xll.qlIndexAddFixings($B$1,D149,E149/100,TRUE,E149)</f>
        <v>#NUM!</v>
      </c>
    </row>
    <row r="150" spans="4:6">
      <c r="D150" s="432"/>
      <c r="E150" s="434"/>
      <c r="F150" s="434" t="e">
        <f>_xll.qlIndexAddFixings($B$1,D150,E150/100,TRUE,E150)</f>
        <v>#NUM!</v>
      </c>
    </row>
    <row r="151" spans="4:6">
      <c r="D151" s="432"/>
      <c r="E151" s="434"/>
      <c r="F151" s="434" t="e">
        <f>_xll.qlIndexAddFixings($B$1,D151,E151/100,TRUE,E151)</f>
        <v>#NUM!</v>
      </c>
    </row>
    <row r="152" spans="4:6">
      <c r="D152" s="432"/>
      <c r="E152" s="434"/>
      <c r="F152" s="434" t="e">
        <f>_xll.qlIndexAddFixings($B$1,D152,E152/100,TRUE,E152)</f>
        <v>#NUM!</v>
      </c>
    </row>
    <row r="153" spans="4:6">
      <c r="D153" s="432"/>
      <c r="E153" s="434"/>
      <c r="F153" s="434" t="e">
        <f>_xll.qlIndexAddFixings($B$1,D153,E153/100,TRUE,E153)</f>
        <v>#NUM!</v>
      </c>
    </row>
    <row r="154" spans="4:6">
      <c r="D154" s="432"/>
      <c r="E154" s="434"/>
      <c r="F154" s="434" t="e">
        <f>_xll.qlIndexAddFixings($B$1,D154,E154/100,TRUE,E154)</f>
        <v>#NUM!</v>
      </c>
    </row>
    <row r="155" spans="4:6">
      <c r="D155" s="432"/>
      <c r="E155" s="434"/>
      <c r="F155" s="434" t="e">
        <f>_xll.qlIndexAddFixings($B$1,D155,E155/100,TRUE,E155)</f>
        <v>#NUM!</v>
      </c>
    </row>
    <row r="156" spans="4:6">
      <c r="D156" s="432"/>
      <c r="E156" s="434"/>
      <c r="F156" s="434" t="e">
        <f>_xll.qlIndexAddFixings($B$1,D156,E156/100,TRUE,E156)</f>
        <v>#NUM!</v>
      </c>
    </row>
    <row r="157" spans="4:6">
      <c r="D157" s="432"/>
      <c r="E157" s="434"/>
      <c r="F157" s="434" t="e">
        <f>_xll.qlIndexAddFixings($B$1,D157,E157/100,TRUE,E157)</f>
        <v>#NUM!</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246</v>
      </c>
    </row>
    <row r="2" spans="1:6">
      <c r="D2" s="440" t="str">
        <f>_xll.RHistory("EURIBOR6MD=",B9:B10,B5,,"CH:In;Fd TSREPEAT:N SORT:"&amp;B7,D3)</f>
        <v>Not Signed In</v>
      </c>
      <c r="E2" s="440"/>
    </row>
    <row r="3" spans="1:6">
      <c r="A3" s="427" t="s">
        <v>233</v>
      </c>
      <c r="B3" s="428">
        <f>_xll.qlCalendarAdvance("TARGET",B4,"-7M","f",FALSE,Trigger)</f>
        <v>42032</v>
      </c>
      <c r="D3" s="438" t="s">
        <v>247</v>
      </c>
      <c r="E3" s="438" t="s">
        <v>247</v>
      </c>
    </row>
    <row r="4" spans="1:6" ht="24" customHeight="1">
      <c r="A4" s="427" t="s">
        <v>234</v>
      </c>
      <c r="B4" s="430">
        <f>_xll.qlSettingsEvaluationDate(Trigger)</f>
        <v>42244</v>
      </c>
      <c r="D4" s="439" t="s">
        <v>241</v>
      </c>
      <c r="E4" s="439" t="s">
        <v>242</v>
      </c>
      <c r="F4" s="441" t="s">
        <v>218</v>
      </c>
    </row>
    <row r="5" spans="1:6" ht="22.5">
      <c r="A5" s="427" t="s">
        <v>235</v>
      </c>
      <c r="B5" s="436" t="str">
        <f>"START:"&amp;B3&amp; " END:"&amp;B4&amp;" INTERVAL:1D"</f>
        <v>START:42032 END:42244 INTERVAL:1D</v>
      </c>
      <c r="D5" s="431">
        <v>42244</v>
      </c>
      <c r="E5" s="442">
        <v>0.04</v>
      </c>
      <c r="F5" s="433" t="b">
        <f>_xll.qlIndexAddFixings($B$1,D5,E5/100,TRUE,E5)</f>
        <v>1</v>
      </c>
    </row>
    <row r="6" spans="1:6">
      <c r="D6" s="432">
        <v>42243</v>
      </c>
      <c r="E6" s="443">
        <v>3.9E-2</v>
      </c>
      <c r="F6" s="434" t="b">
        <f>_xll.qlIndexAddFixings($B$1,D6,E6/100,TRUE,E6)</f>
        <v>1</v>
      </c>
    </row>
    <row r="7" spans="1:6">
      <c r="A7" s="427" t="s">
        <v>236</v>
      </c>
      <c r="B7" s="430" t="s">
        <v>237</v>
      </c>
      <c r="D7" s="432">
        <v>42242</v>
      </c>
      <c r="E7" s="443">
        <v>3.9E-2</v>
      </c>
      <c r="F7" s="434" t="b">
        <f>_xll.qlIndexAddFixings($B$1,D7,E7/100,TRUE,E7)</f>
        <v>1</v>
      </c>
    </row>
    <row r="8" spans="1:6">
      <c r="D8" s="432">
        <v>42241</v>
      </c>
      <c r="E8" s="443">
        <v>4.1000000000000002E-2</v>
      </c>
      <c r="F8" s="434" t="b">
        <f>_xll.qlIndexAddFixings($B$1,D8,E8/100,TRUE,E8)</f>
        <v>1</v>
      </c>
    </row>
    <row r="9" spans="1:6">
      <c r="A9" s="427" t="s">
        <v>243</v>
      </c>
      <c r="B9" s="430" t="s">
        <v>238</v>
      </c>
      <c r="D9" s="432">
        <v>42240</v>
      </c>
      <c r="E9" s="443">
        <v>4.1000000000000002E-2</v>
      </c>
      <c r="F9" s="434" t="b">
        <f>_xll.qlIndexAddFixings($B$1,D9,E9/100,TRUE,E9)</f>
        <v>1</v>
      </c>
    </row>
    <row r="10" spans="1:6">
      <c r="B10" s="437" t="s">
        <v>239</v>
      </c>
      <c r="D10" s="432">
        <v>42237</v>
      </c>
      <c r="E10" s="443">
        <v>4.2000000000000003E-2</v>
      </c>
      <c r="F10" s="434" t="b">
        <f>_xll.qlIndexAddFixings($B$1,D10,E10/100,TRUE,E10)</f>
        <v>1</v>
      </c>
    </row>
    <row r="11" spans="1:6">
      <c r="D11" s="432">
        <v>42236</v>
      </c>
      <c r="E11" s="443">
        <v>4.2000000000000003E-2</v>
      </c>
      <c r="F11" s="434" t="b">
        <f>_xll.qlIndexAddFixings($B$1,D11,E11/100,TRUE,E11)</f>
        <v>1</v>
      </c>
    </row>
    <row r="12" spans="1:6">
      <c r="D12" s="432">
        <v>42235</v>
      </c>
      <c r="E12" s="443">
        <v>4.2000000000000003E-2</v>
      </c>
      <c r="F12" s="434" t="b">
        <f>_xll.qlIndexAddFixings($B$1,D12,E12/100,TRUE,E12)</f>
        <v>1</v>
      </c>
    </row>
    <row r="13" spans="1:6">
      <c r="D13" s="432">
        <v>42234</v>
      </c>
      <c r="E13" s="443">
        <v>4.2999999999999997E-2</v>
      </c>
      <c r="F13" s="434" t="b">
        <f>_xll.qlIndexAddFixings($B$1,D13,E13/100,TRUE,E13)</f>
        <v>1</v>
      </c>
    </row>
    <row r="14" spans="1:6">
      <c r="D14" s="432">
        <v>42233</v>
      </c>
      <c r="E14" s="443">
        <v>4.3999999999999997E-2</v>
      </c>
      <c r="F14" s="434" t="b">
        <f>_xll.qlIndexAddFixings($B$1,D14,E14/100,TRUE,E14)</f>
        <v>1</v>
      </c>
    </row>
    <row r="15" spans="1:6">
      <c r="D15" s="432">
        <v>42230</v>
      </c>
      <c r="E15" s="443">
        <v>4.5999999999999999E-2</v>
      </c>
      <c r="F15" s="434" t="b">
        <f>_xll.qlIndexAddFixings($B$1,D15,E15/100,TRUE,E15)</f>
        <v>1</v>
      </c>
    </row>
    <row r="16" spans="1:6">
      <c r="D16" s="432">
        <v>42229</v>
      </c>
      <c r="E16" s="443">
        <v>4.5999999999999999E-2</v>
      </c>
      <c r="F16" s="434" t="b">
        <f>_xll.qlIndexAddFixings($B$1,D16,E16/100,TRUE,E16)</f>
        <v>1</v>
      </c>
    </row>
    <row r="17" spans="4:6">
      <c r="D17" s="432">
        <v>42228</v>
      </c>
      <c r="E17" s="443">
        <v>4.5999999999999999E-2</v>
      </c>
      <c r="F17" s="434" t="b">
        <f>_xll.qlIndexAddFixings($B$1,D17,E17/100,TRUE,E17)</f>
        <v>1</v>
      </c>
    </row>
    <row r="18" spans="4:6">
      <c r="D18" s="432">
        <v>42227</v>
      </c>
      <c r="E18" s="443">
        <v>4.5999999999999999E-2</v>
      </c>
      <c r="F18" s="434" t="b">
        <f>_xll.qlIndexAddFixings($B$1,D18,E18/100,TRUE,E18)</f>
        <v>1</v>
      </c>
    </row>
    <row r="19" spans="4:6">
      <c r="D19" s="432">
        <v>42226</v>
      </c>
      <c r="E19" s="443">
        <v>4.8000000000000001E-2</v>
      </c>
      <c r="F19" s="434" t="b">
        <f>_xll.qlIndexAddFixings($B$1,D19,E19/100,TRUE,E19)</f>
        <v>1</v>
      </c>
    </row>
    <row r="20" spans="4:6">
      <c r="D20" s="432">
        <v>42223</v>
      </c>
      <c r="E20" s="443">
        <v>4.5999999999999999E-2</v>
      </c>
      <c r="F20" s="434" t="b">
        <f>_xll.qlIndexAddFixings($B$1,D20,E20/100,TRUE,E20)</f>
        <v>1</v>
      </c>
    </row>
    <row r="21" spans="4:6">
      <c r="D21" s="432">
        <v>42222</v>
      </c>
      <c r="E21" s="443">
        <v>4.7E-2</v>
      </c>
      <c r="F21" s="434" t="b">
        <f>_xll.qlIndexAddFixings($B$1,D21,E21/100,TRUE,E21)</f>
        <v>1</v>
      </c>
    </row>
    <row r="22" spans="4:6">
      <c r="D22" s="432">
        <v>42221</v>
      </c>
      <c r="E22" s="443">
        <v>4.8000000000000001E-2</v>
      </c>
      <c r="F22" s="434" t="b">
        <f>_xll.qlIndexAddFixings($B$1,D22,E22/100,TRUE,E22)</f>
        <v>1</v>
      </c>
    </row>
    <row r="23" spans="4:6">
      <c r="D23" s="432">
        <v>42220</v>
      </c>
      <c r="E23" s="443">
        <v>4.8000000000000001E-2</v>
      </c>
      <c r="F23" s="434" t="b">
        <f>_xll.qlIndexAddFixings($B$1,D23,E23/100,TRUE,E23)</f>
        <v>1</v>
      </c>
    </row>
    <row r="24" spans="4:6">
      <c r="D24" s="432">
        <v>42219</v>
      </c>
      <c r="E24" s="443">
        <v>4.9000000000000002E-2</v>
      </c>
      <c r="F24" s="434" t="b">
        <f>_xll.qlIndexAddFixings($B$1,D24,E24/100,TRUE,E24)</f>
        <v>1</v>
      </c>
    </row>
    <row r="25" spans="4:6">
      <c r="D25" s="432">
        <v>42216</v>
      </c>
      <c r="E25" s="443">
        <v>4.8000000000000001E-2</v>
      </c>
      <c r="F25" s="434" t="b">
        <f>_xll.qlIndexAddFixings($B$1,D25,E25/100,TRUE,E25)</f>
        <v>1</v>
      </c>
    </row>
    <row r="26" spans="4:6">
      <c r="D26" s="432">
        <v>42215</v>
      </c>
      <c r="E26" s="443">
        <v>4.8000000000000001E-2</v>
      </c>
      <c r="F26" s="434" t="b">
        <f>_xll.qlIndexAddFixings($B$1,D26,E26/100,TRUE,E26)</f>
        <v>1</v>
      </c>
    </row>
    <row r="27" spans="4:6">
      <c r="D27" s="432">
        <v>42214</v>
      </c>
      <c r="E27" s="443">
        <v>4.8000000000000001E-2</v>
      </c>
      <c r="F27" s="434" t="b">
        <f>_xll.qlIndexAddFixings($B$1,D27,E27/100,TRUE,E27)</f>
        <v>1</v>
      </c>
    </row>
    <row r="28" spans="4:6">
      <c r="D28" s="432">
        <v>42213</v>
      </c>
      <c r="E28" s="443">
        <v>4.8000000000000001E-2</v>
      </c>
      <c r="F28" s="434" t="b">
        <f>_xll.qlIndexAddFixings($B$1,D28,E28/100,TRUE,E28)</f>
        <v>1</v>
      </c>
    </row>
    <row r="29" spans="4:6">
      <c r="D29" s="432">
        <v>42212</v>
      </c>
      <c r="E29" s="443">
        <v>4.9000000000000002E-2</v>
      </c>
      <c r="F29" s="434" t="b">
        <f>_xll.qlIndexAddFixings($B$1,D29,E29/100,TRUE,E29)</f>
        <v>1</v>
      </c>
    </row>
    <row r="30" spans="4:6">
      <c r="D30" s="432">
        <v>42209</v>
      </c>
      <c r="E30" s="443">
        <v>4.8000000000000001E-2</v>
      </c>
      <c r="F30" s="434" t="b">
        <f>_xll.qlIndexAddFixings($B$1,D30,E30/100,TRUE,E30)</f>
        <v>1</v>
      </c>
    </row>
    <row r="31" spans="4:6">
      <c r="D31" s="432">
        <v>42208</v>
      </c>
      <c r="E31" s="443">
        <v>4.9000000000000002E-2</v>
      </c>
      <c r="F31" s="434" t="b">
        <f>_xll.qlIndexAddFixings($B$1,D31,E31/100,TRUE,E31)</f>
        <v>1</v>
      </c>
    </row>
    <row r="32" spans="4:6">
      <c r="D32" s="432">
        <v>42207</v>
      </c>
      <c r="E32" s="443">
        <v>4.9000000000000002E-2</v>
      </c>
      <c r="F32" s="434" t="b">
        <f>_xll.qlIndexAddFixings($B$1,D32,E32/100,TRUE,E32)</f>
        <v>1</v>
      </c>
    </row>
    <row r="33" spans="4:6">
      <c r="D33" s="432">
        <v>42206</v>
      </c>
      <c r="E33" s="443">
        <v>4.9000000000000002E-2</v>
      </c>
      <c r="F33" s="434" t="b">
        <f>_xll.qlIndexAddFixings($B$1,D33,E33/100,TRUE,E33)</f>
        <v>1</v>
      </c>
    </row>
    <row r="34" spans="4:6">
      <c r="D34" s="432">
        <v>42205</v>
      </c>
      <c r="E34" s="443">
        <v>4.9000000000000002E-2</v>
      </c>
      <c r="F34" s="434" t="b">
        <f>_xll.qlIndexAddFixings($B$1,D34,E34/100,TRUE,E34)</f>
        <v>1</v>
      </c>
    </row>
    <row r="35" spans="4:6">
      <c r="D35" s="432">
        <v>42202</v>
      </c>
      <c r="E35" s="443">
        <v>4.9000000000000002E-2</v>
      </c>
      <c r="F35" s="434" t="b">
        <f>_xll.qlIndexAddFixings($B$1,D35,E35/100,TRUE,E35)</f>
        <v>1</v>
      </c>
    </row>
    <row r="36" spans="4:6">
      <c r="D36" s="432">
        <v>42201</v>
      </c>
      <c r="E36" s="443">
        <v>4.9000000000000002E-2</v>
      </c>
      <c r="F36" s="434" t="b">
        <f>_xll.qlIndexAddFixings($B$1,D36,E36/100,TRUE,E36)</f>
        <v>1</v>
      </c>
    </row>
    <row r="37" spans="4:6">
      <c r="D37" s="432">
        <v>42200</v>
      </c>
      <c r="E37" s="443">
        <v>4.9000000000000002E-2</v>
      </c>
      <c r="F37" s="434" t="b">
        <f>_xll.qlIndexAddFixings($B$1,D37,E37/100,TRUE,E37)</f>
        <v>1</v>
      </c>
    </row>
    <row r="38" spans="4:6">
      <c r="D38" s="432">
        <v>42199</v>
      </c>
      <c r="E38" s="443">
        <v>4.9000000000000002E-2</v>
      </c>
      <c r="F38" s="434" t="b">
        <f>_xll.qlIndexAddFixings($B$1,D38,E38/100,TRUE,E38)</f>
        <v>1</v>
      </c>
    </row>
    <row r="39" spans="4:6">
      <c r="D39" s="432">
        <v>42198</v>
      </c>
      <c r="E39" s="443">
        <v>4.9000000000000002E-2</v>
      </c>
      <c r="F39" s="434" t="b">
        <f>_xll.qlIndexAddFixings($B$1,D39,E39/100,TRUE,E39)</f>
        <v>1</v>
      </c>
    </row>
    <row r="40" spans="4:6">
      <c r="D40" s="432">
        <v>42195</v>
      </c>
      <c r="E40" s="443">
        <v>4.9000000000000002E-2</v>
      </c>
      <c r="F40" s="434" t="b">
        <f>_xll.qlIndexAddFixings($B$1,D40,E40/100,TRUE,E40)</f>
        <v>1</v>
      </c>
    </row>
    <row r="41" spans="4:6">
      <c r="D41" s="432">
        <v>42194</v>
      </c>
      <c r="E41" s="443">
        <v>4.9000000000000002E-2</v>
      </c>
      <c r="F41" s="434" t="b">
        <f>_xll.qlIndexAddFixings($B$1,D41,E41/100,TRUE,E41)</f>
        <v>1</v>
      </c>
    </row>
    <row r="42" spans="4:6">
      <c r="D42" s="432">
        <v>42193</v>
      </c>
      <c r="E42" s="443">
        <v>4.9000000000000002E-2</v>
      </c>
      <c r="F42" s="434" t="b">
        <f>_xll.qlIndexAddFixings($B$1,D42,E42/100,TRUE,E42)</f>
        <v>1</v>
      </c>
    </row>
    <row r="43" spans="4:6">
      <c r="D43" s="432">
        <v>42192</v>
      </c>
      <c r="E43" s="443">
        <v>4.9000000000000002E-2</v>
      </c>
      <c r="F43" s="434" t="b">
        <f>_xll.qlIndexAddFixings($B$1,D43,E43/100,TRUE,E43)</f>
        <v>1</v>
      </c>
    </row>
    <row r="44" spans="4:6">
      <c r="D44" s="432">
        <v>42191</v>
      </c>
      <c r="E44" s="443">
        <v>4.9000000000000002E-2</v>
      </c>
      <c r="F44" s="434" t="b">
        <f>_xll.qlIndexAddFixings($B$1,D44,E44/100,TRUE,E44)</f>
        <v>1</v>
      </c>
    </row>
    <row r="45" spans="4:6">
      <c r="D45" s="432">
        <v>42188</v>
      </c>
      <c r="E45" s="443">
        <v>4.9000000000000002E-2</v>
      </c>
      <c r="F45" s="434" t="b">
        <f>_xll.qlIndexAddFixings($B$1,D45,E45/100,TRUE,E45)</f>
        <v>1</v>
      </c>
    </row>
    <row r="46" spans="4:6">
      <c r="D46" s="432">
        <v>42187</v>
      </c>
      <c r="E46" s="443">
        <v>4.8000000000000001E-2</v>
      </c>
      <c r="F46" s="434" t="b">
        <f>_xll.qlIndexAddFixings($B$1,D46,E46/100,TRUE,E46)</f>
        <v>1</v>
      </c>
    </row>
    <row r="47" spans="4:6">
      <c r="D47" s="432">
        <v>42186</v>
      </c>
      <c r="E47" s="443">
        <v>4.9000000000000002E-2</v>
      </c>
      <c r="F47" s="434" t="b">
        <f>_xll.qlIndexAddFixings($B$1,D47,E47/100,TRUE,E47)</f>
        <v>1</v>
      </c>
    </row>
    <row r="48" spans="4:6">
      <c r="D48" s="432">
        <v>42185</v>
      </c>
      <c r="E48" s="443">
        <v>0.05</v>
      </c>
      <c r="F48" s="434" t="b">
        <f>_xll.qlIndexAddFixings($B$1,D48,E48/100,TRUE,E48)</f>
        <v>1</v>
      </c>
    </row>
    <row r="49" spans="4:6">
      <c r="D49" s="432">
        <v>42184</v>
      </c>
      <c r="E49" s="443">
        <v>0.05</v>
      </c>
      <c r="F49" s="434" t="b">
        <f>_xll.qlIndexAddFixings($B$1,D49,E49/100,TRUE,E49)</f>
        <v>1</v>
      </c>
    </row>
    <row r="50" spans="4:6">
      <c r="D50" s="432">
        <v>42181</v>
      </c>
      <c r="E50" s="443">
        <v>0.05</v>
      </c>
      <c r="F50" s="434" t="b">
        <f>_xll.qlIndexAddFixings($B$1,D50,E50/100,TRUE,E50)</f>
        <v>1</v>
      </c>
    </row>
    <row r="51" spans="4:6">
      <c r="D51" s="432">
        <v>42180</v>
      </c>
      <c r="E51" s="443">
        <v>4.9000000000000002E-2</v>
      </c>
      <c r="F51" s="434" t="b">
        <f>_xll.qlIndexAddFixings($B$1,D51,E51/100,TRUE,E51)</f>
        <v>1</v>
      </c>
    </row>
    <row r="52" spans="4:6">
      <c r="D52" s="432">
        <v>42179</v>
      </c>
      <c r="E52" s="443">
        <v>4.9000000000000002E-2</v>
      </c>
      <c r="F52" s="434" t="b">
        <f>_xll.qlIndexAddFixings($B$1,D52,E52/100,TRUE,E52)</f>
        <v>1</v>
      </c>
    </row>
    <row r="53" spans="4:6">
      <c r="D53" s="432">
        <v>42178</v>
      </c>
      <c r="E53" s="443">
        <v>4.8000000000000001E-2</v>
      </c>
      <c r="F53" s="434" t="b">
        <f>_xll.qlIndexAddFixings($B$1,D53,E53/100,TRUE,E53)</f>
        <v>1</v>
      </c>
    </row>
    <row r="54" spans="4:6">
      <c r="D54" s="432">
        <v>42177</v>
      </c>
      <c r="E54" s="443">
        <v>4.8000000000000001E-2</v>
      </c>
      <c r="F54" s="434" t="b">
        <f>_xll.qlIndexAddFixings($B$1,D54,E54/100,TRUE,E54)</f>
        <v>1</v>
      </c>
    </row>
    <row r="55" spans="4:6">
      <c r="D55" s="432">
        <v>42174</v>
      </c>
      <c r="E55" s="443">
        <v>0.05</v>
      </c>
      <c r="F55" s="434" t="b">
        <f>_xll.qlIndexAddFixings($B$1,D55,E55/100,TRUE,E55)</f>
        <v>1</v>
      </c>
    </row>
    <row r="56" spans="4:6">
      <c r="D56" s="432">
        <v>42173</v>
      </c>
      <c r="E56" s="443">
        <v>4.9000000000000002E-2</v>
      </c>
      <c r="F56" s="434" t="b">
        <f>_xll.qlIndexAddFixings($B$1,D56,E56/100,TRUE,E56)</f>
        <v>1</v>
      </c>
    </row>
    <row r="57" spans="4:6">
      <c r="D57" s="432">
        <v>42172</v>
      </c>
      <c r="E57" s="443">
        <v>4.9000000000000002E-2</v>
      </c>
      <c r="F57" s="434" t="b">
        <f>_xll.qlIndexAddFixings($B$1,D57,E57/100,TRUE,E57)</f>
        <v>1</v>
      </c>
    </row>
    <row r="58" spans="4:6">
      <c r="D58" s="432">
        <v>42171</v>
      </c>
      <c r="E58" s="443">
        <v>5.0999999999999997E-2</v>
      </c>
      <c r="F58" s="434" t="b">
        <f>_xll.qlIndexAddFixings($B$1,D58,E58/100,TRUE,E58)</f>
        <v>1</v>
      </c>
    </row>
    <row r="59" spans="4:6">
      <c r="D59" s="432">
        <v>42170</v>
      </c>
      <c r="E59" s="443">
        <v>4.9000000000000002E-2</v>
      </c>
      <c r="F59" s="434" t="b">
        <f>_xll.qlIndexAddFixings($B$1,D59,E59/100,TRUE,E59)</f>
        <v>1</v>
      </c>
    </row>
    <row r="60" spans="4:6">
      <c r="D60" s="432">
        <v>42167</v>
      </c>
      <c r="E60" s="443">
        <v>0.05</v>
      </c>
      <c r="F60" s="434" t="b">
        <f>_xll.qlIndexAddFixings($B$1,D60,E60/100,TRUE,E60)</f>
        <v>1</v>
      </c>
    </row>
    <row r="61" spans="4:6">
      <c r="D61" s="432">
        <v>42166</v>
      </c>
      <c r="E61" s="443">
        <v>4.9000000000000002E-2</v>
      </c>
      <c r="F61" s="434" t="b">
        <f>_xll.qlIndexAddFixings($B$1,D61,E61/100,TRUE,E61)</f>
        <v>1</v>
      </c>
    </row>
    <row r="62" spans="4:6">
      <c r="D62" s="432">
        <v>42165</v>
      </c>
      <c r="E62" s="443">
        <v>4.9000000000000002E-2</v>
      </c>
      <c r="F62" s="434" t="b">
        <f>_xll.qlIndexAddFixings($B$1,D62,E62/100,TRUE,E62)</f>
        <v>1</v>
      </c>
    </row>
    <row r="63" spans="4:6">
      <c r="D63" s="432">
        <v>42164</v>
      </c>
      <c r="E63" s="443">
        <v>4.9000000000000002E-2</v>
      </c>
      <c r="F63" s="434" t="b">
        <f>_xll.qlIndexAddFixings($B$1,D63,E63/100,TRUE,E63)</f>
        <v>1</v>
      </c>
    </row>
    <row r="64" spans="4:6">
      <c r="D64" s="432">
        <v>42163</v>
      </c>
      <c r="E64" s="443">
        <v>4.9000000000000002E-2</v>
      </c>
      <c r="F64" s="434" t="b">
        <f>_xll.qlIndexAddFixings($B$1,D64,E64/100,TRUE,E64)</f>
        <v>1</v>
      </c>
    </row>
    <row r="65" spans="4:6">
      <c r="D65" s="432">
        <v>42160</v>
      </c>
      <c r="E65" s="443">
        <v>0.05</v>
      </c>
      <c r="F65" s="434" t="b">
        <f>_xll.qlIndexAddFixings($B$1,D65,E65/100,TRUE,E65)</f>
        <v>1</v>
      </c>
    </row>
    <row r="66" spans="4:6">
      <c r="D66" s="432">
        <v>42159</v>
      </c>
      <c r="E66" s="443">
        <v>4.9000000000000002E-2</v>
      </c>
      <c r="F66" s="434" t="b">
        <f>_xll.qlIndexAddFixings($B$1,D66,E66/100,TRUE,E66)</f>
        <v>1</v>
      </c>
    </row>
    <row r="67" spans="4:6">
      <c r="D67" s="432">
        <v>42158</v>
      </c>
      <c r="E67" s="443">
        <v>4.8000000000000001E-2</v>
      </c>
      <c r="F67" s="434" t="b">
        <f>_xll.qlIndexAddFixings($B$1,D67,E67/100,TRUE,E67)</f>
        <v>1</v>
      </c>
    </row>
    <row r="68" spans="4:6">
      <c r="D68" s="432">
        <v>42157</v>
      </c>
      <c r="E68" s="443">
        <v>4.8000000000000001E-2</v>
      </c>
      <c r="F68" s="434" t="b">
        <f>_xll.qlIndexAddFixings($B$1,D68,E68/100,TRUE,E68)</f>
        <v>1</v>
      </c>
    </row>
    <row r="69" spans="4:6">
      <c r="D69" s="432">
        <v>42156</v>
      </c>
      <c r="E69" s="443">
        <v>4.9000000000000002E-2</v>
      </c>
      <c r="F69" s="434" t="b">
        <f>_xll.qlIndexAddFixings($B$1,D69,E69/100,TRUE,E69)</f>
        <v>1</v>
      </c>
    </row>
    <row r="70" spans="4:6">
      <c r="D70" s="432">
        <v>42153</v>
      </c>
      <c r="E70" s="443">
        <v>4.9000000000000002E-2</v>
      </c>
      <c r="F70" s="434" t="b">
        <f>_xll.qlIndexAddFixings($B$1,D70,E70/100,TRUE,E70)</f>
        <v>1</v>
      </c>
    </row>
    <row r="71" spans="4:6">
      <c r="D71" s="432">
        <v>42152</v>
      </c>
      <c r="E71" s="443">
        <v>4.9000000000000002E-2</v>
      </c>
      <c r="F71" s="434" t="b">
        <f>_xll.qlIndexAddFixings($B$1,D71,E71/100,TRUE,E71)</f>
        <v>1</v>
      </c>
    </row>
    <row r="72" spans="4:6">
      <c r="D72" s="432">
        <v>42151</v>
      </c>
      <c r="E72" s="443">
        <v>0.05</v>
      </c>
      <c r="F72" s="434" t="b">
        <f>_xll.qlIndexAddFixings($B$1,D72,E72/100,TRUE,E72)</f>
        <v>1</v>
      </c>
    </row>
    <row r="73" spans="4:6">
      <c r="D73" s="432">
        <v>42150</v>
      </c>
      <c r="E73" s="443">
        <v>5.1999999999999998E-2</v>
      </c>
      <c r="F73" s="434" t="b">
        <f>_xll.qlIndexAddFixings($B$1,D73,E73/100,TRUE,E73)</f>
        <v>1</v>
      </c>
    </row>
    <row r="74" spans="4:6">
      <c r="D74" s="432">
        <v>42149</v>
      </c>
      <c r="E74" s="443">
        <v>5.3999999999999999E-2</v>
      </c>
      <c r="F74" s="434" t="b">
        <f>_xll.qlIndexAddFixings($B$1,D74,E74/100,TRUE,E74)</f>
        <v>1</v>
      </c>
    </row>
    <row r="75" spans="4:6">
      <c r="D75" s="432">
        <v>42146</v>
      </c>
      <c r="E75" s="443">
        <v>5.3999999999999999E-2</v>
      </c>
      <c r="F75" s="434" t="b">
        <f>_xll.qlIndexAddFixings($B$1,D75,E75/100,TRUE,E75)</f>
        <v>1</v>
      </c>
    </row>
    <row r="76" spans="4:6">
      <c r="D76" s="432">
        <v>42145</v>
      </c>
      <c r="E76" s="443">
        <v>5.3999999999999999E-2</v>
      </c>
      <c r="F76" s="434" t="b">
        <f>_xll.qlIndexAddFixings($B$1,D76,E76/100,TRUE,E76)</f>
        <v>1</v>
      </c>
    </row>
    <row r="77" spans="4:6">
      <c r="D77" s="432">
        <v>42144</v>
      </c>
      <c r="E77" s="443">
        <v>5.5E-2</v>
      </c>
      <c r="F77" s="434" t="b">
        <f>_xll.qlIndexAddFixings($B$1,D77,E77/100,TRUE,E77)</f>
        <v>1</v>
      </c>
    </row>
    <row r="78" spans="4:6">
      <c r="D78" s="432">
        <v>42143</v>
      </c>
      <c r="E78" s="443">
        <v>5.7000000000000002E-2</v>
      </c>
      <c r="F78" s="434" t="b">
        <f>_xll.qlIndexAddFixings($B$1,D78,E78/100,TRUE,E78)</f>
        <v>1</v>
      </c>
    </row>
    <row r="79" spans="4:6">
      <c r="D79" s="432">
        <v>42142</v>
      </c>
      <c r="E79" s="443">
        <v>5.6000000000000001E-2</v>
      </c>
      <c r="F79" s="434" t="b">
        <f>_xll.qlIndexAddFixings($B$1,D79,E79/100,TRUE,E79)</f>
        <v>1</v>
      </c>
    </row>
    <row r="80" spans="4:6">
      <c r="D80" s="432">
        <v>42139</v>
      </c>
      <c r="E80" s="443">
        <v>5.8000000000000003E-2</v>
      </c>
      <c r="F80" s="434" t="b">
        <f>_xll.qlIndexAddFixings($B$1,D80,E80/100,TRUE,E80)</f>
        <v>1</v>
      </c>
    </row>
    <row r="81" spans="4:6">
      <c r="D81" s="432">
        <v>42138</v>
      </c>
      <c r="E81" s="443">
        <v>5.8999999999999997E-2</v>
      </c>
      <c r="F81" s="434" t="b">
        <f>_xll.qlIndexAddFixings($B$1,D81,E81/100,TRUE,E81)</f>
        <v>1</v>
      </c>
    </row>
    <row r="82" spans="4:6">
      <c r="D82" s="432">
        <v>42137</v>
      </c>
      <c r="E82" s="443">
        <v>0.06</v>
      </c>
      <c r="F82" s="434" t="b">
        <f>_xll.qlIndexAddFixings($B$1,D82,E82/100,TRUE,E82)</f>
        <v>1</v>
      </c>
    </row>
    <row r="83" spans="4:6">
      <c r="D83" s="432">
        <v>42136</v>
      </c>
      <c r="E83" s="443">
        <v>6.0999999999999999E-2</v>
      </c>
      <c r="F83" s="434" t="b">
        <f>_xll.qlIndexAddFixings($B$1,D83,E83/100,TRUE,E83)</f>
        <v>1</v>
      </c>
    </row>
    <row r="84" spans="4:6">
      <c r="D84" s="432">
        <v>42135</v>
      </c>
      <c r="E84" s="443">
        <v>6.0999999999999999E-2</v>
      </c>
      <c r="F84" s="434" t="b">
        <f>_xll.qlIndexAddFixings($B$1,D84,E84/100,TRUE,E84)</f>
        <v>1</v>
      </c>
    </row>
    <row r="85" spans="4:6">
      <c r="D85" s="432">
        <v>42132</v>
      </c>
      <c r="E85" s="443">
        <v>6.0999999999999999E-2</v>
      </c>
      <c r="F85" s="434" t="b">
        <f>_xll.qlIndexAddFixings($B$1,D85,E85/100,TRUE,E85)</f>
        <v>1</v>
      </c>
    </row>
    <row r="86" spans="4:6">
      <c r="D86" s="432">
        <v>42131</v>
      </c>
      <c r="E86" s="443">
        <v>6.0999999999999999E-2</v>
      </c>
      <c r="F86" s="434" t="b">
        <f>_xll.qlIndexAddFixings($B$1,D86,E86/100,TRUE,E86)</f>
        <v>1</v>
      </c>
    </row>
    <row r="87" spans="4:6">
      <c r="D87" s="432">
        <v>42130</v>
      </c>
      <c r="E87" s="443">
        <v>6.2E-2</v>
      </c>
      <c r="F87" s="434" t="b">
        <f>_xll.qlIndexAddFixings($B$1,D87,E87/100,TRUE,E87)</f>
        <v>1</v>
      </c>
    </row>
    <row r="88" spans="4:6">
      <c r="D88" s="432">
        <v>42129</v>
      </c>
      <c r="E88" s="443">
        <v>6.0999999999999999E-2</v>
      </c>
      <c r="F88" s="434" t="b">
        <f>_xll.qlIndexAddFixings($B$1,D88,E88/100,TRUE,E88)</f>
        <v>1</v>
      </c>
    </row>
    <row r="89" spans="4:6">
      <c r="D89" s="432">
        <v>42128</v>
      </c>
      <c r="E89" s="443">
        <v>6.4000000000000001E-2</v>
      </c>
      <c r="F89" s="434" t="b">
        <f>_xll.qlIndexAddFixings($B$1,D89,E89/100,TRUE,E89)</f>
        <v>1</v>
      </c>
    </row>
    <row r="90" spans="4:6">
      <c r="D90" s="432">
        <v>42124</v>
      </c>
      <c r="E90" s="443">
        <v>6.4000000000000001E-2</v>
      </c>
      <c r="F90" s="434" t="b">
        <f>_xll.qlIndexAddFixings($B$1,D90,E90/100,TRUE,E90)</f>
        <v>1</v>
      </c>
    </row>
    <row r="91" spans="4:6">
      <c r="D91" s="432">
        <v>42123</v>
      </c>
      <c r="E91" s="443">
        <v>6.0999999999999999E-2</v>
      </c>
      <c r="F91" s="434" t="b">
        <f>_xll.qlIndexAddFixings($B$1,D91,E91/100,TRUE,E91)</f>
        <v>1</v>
      </c>
    </row>
    <row r="92" spans="4:6">
      <c r="D92" s="432">
        <v>42122</v>
      </c>
      <c r="E92" s="443">
        <v>6.2E-2</v>
      </c>
      <c r="F92" s="434" t="b">
        <f>_xll.qlIndexAddFixings($B$1,D92,E92/100,TRUE,E92)</f>
        <v>1</v>
      </c>
    </row>
    <row r="93" spans="4:6">
      <c r="D93" s="432">
        <v>42121</v>
      </c>
      <c r="E93" s="443">
        <v>6.7000000000000004E-2</v>
      </c>
      <c r="F93" s="434" t="b">
        <f>_xll.qlIndexAddFixings($B$1,D93,E93/100,TRUE,E93)</f>
        <v>1</v>
      </c>
    </row>
    <row r="94" spans="4:6">
      <c r="D94" s="432">
        <v>42118</v>
      </c>
      <c r="E94" s="443">
        <v>6.6000000000000003E-2</v>
      </c>
      <c r="F94" s="434" t="b">
        <f>_xll.qlIndexAddFixings($B$1,D94,E94/100,TRUE,E94)</f>
        <v>1</v>
      </c>
    </row>
    <row r="95" spans="4:6">
      <c r="D95" s="432">
        <v>42117</v>
      </c>
      <c r="E95" s="443">
        <v>6.6000000000000003E-2</v>
      </c>
      <c r="F95" s="434" t="b">
        <f>_xll.qlIndexAddFixings($B$1,D95,E95/100,TRUE,E95)</f>
        <v>1</v>
      </c>
    </row>
    <row r="96" spans="4:6">
      <c r="D96" s="432">
        <v>42116</v>
      </c>
      <c r="E96" s="443">
        <v>6.8000000000000005E-2</v>
      </c>
      <c r="F96" s="434" t="b">
        <f>_xll.qlIndexAddFixings($B$1,D96,E96/100,TRUE,E96)</f>
        <v>1</v>
      </c>
    </row>
    <row r="97" spans="4:6">
      <c r="D97" s="432">
        <v>42115</v>
      </c>
      <c r="E97" s="443">
        <v>6.9000000000000006E-2</v>
      </c>
      <c r="F97" s="434" t="b">
        <f>_xll.qlIndexAddFixings($B$1,D97,E97/100,TRUE,E97)</f>
        <v>1</v>
      </c>
    </row>
    <row r="98" spans="4:6">
      <c r="D98" s="432">
        <v>42114</v>
      </c>
      <c r="E98" s="443">
        <v>6.9000000000000006E-2</v>
      </c>
      <c r="F98" s="434" t="b">
        <f>_xll.qlIndexAddFixings($B$1,D98,E98/100,TRUE,E98)</f>
        <v>1</v>
      </c>
    </row>
    <row r="99" spans="4:6">
      <c r="D99" s="432">
        <v>42111</v>
      </c>
      <c r="E99" s="443">
        <v>6.8000000000000005E-2</v>
      </c>
      <c r="F99" s="434" t="b">
        <f>_xll.qlIndexAddFixings($B$1,D99,E99/100,TRUE,E99)</f>
        <v>1</v>
      </c>
    </row>
    <row r="100" spans="4:6">
      <c r="D100" s="432">
        <v>42110</v>
      </c>
      <c r="E100" s="443">
        <v>7.0000000000000007E-2</v>
      </c>
      <c r="F100" s="434" t="b">
        <f>_xll.qlIndexAddFixings($B$1,D100,E100/100,TRUE,E100)</f>
        <v>1</v>
      </c>
    </row>
    <row r="101" spans="4:6">
      <c r="D101" s="432">
        <v>42109</v>
      </c>
      <c r="E101" s="443">
        <v>7.1999999999999995E-2</v>
      </c>
      <c r="F101" s="434" t="b">
        <f>_xll.qlIndexAddFixings($B$1,D101,E101/100,TRUE,E101)</f>
        <v>1</v>
      </c>
    </row>
    <row r="102" spans="4:6">
      <c r="D102" s="432">
        <v>42108</v>
      </c>
      <c r="E102" s="443">
        <v>7.5999999999999998E-2</v>
      </c>
      <c r="F102" s="434" t="b">
        <f>_xll.qlIndexAddFixings($B$1,D102,E102/100,TRUE,E102)</f>
        <v>1</v>
      </c>
    </row>
    <row r="103" spans="4:6">
      <c r="D103" s="432">
        <v>42107</v>
      </c>
      <c r="E103" s="443">
        <v>7.8E-2</v>
      </c>
      <c r="F103" s="434" t="b">
        <f>_xll.qlIndexAddFixings($B$1,D103,E103/100,TRUE,E103)</f>
        <v>1</v>
      </c>
    </row>
    <row r="104" spans="4:6">
      <c r="D104" s="432">
        <v>42104</v>
      </c>
      <c r="E104" s="443">
        <v>7.9000000000000001E-2</v>
      </c>
      <c r="F104" s="434" t="b">
        <f>_xll.qlIndexAddFixings($B$1,D104,E104/100,TRUE,E104)</f>
        <v>1</v>
      </c>
    </row>
    <row r="105" spans="4:6">
      <c r="D105" s="432">
        <v>42103</v>
      </c>
      <c r="E105" s="443">
        <v>8.1000000000000003E-2</v>
      </c>
      <c r="F105" s="434" t="b">
        <f>_xll.qlIndexAddFixings($B$1,D105,E105/100,TRUE,E105)</f>
        <v>1</v>
      </c>
    </row>
    <row r="106" spans="4:6">
      <c r="D106" s="432">
        <v>42102</v>
      </c>
      <c r="E106" s="443">
        <v>8.1000000000000003E-2</v>
      </c>
      <c r="F106" s="434" t="b">
        <f>_xll.qlIndexAddFixings($B$1,D106,E106/100,TRUE,E106)</f>
        <v>1</v>
      </c>
    </row>
    <row r="107" spans="4:6">
      <c r="D107" s="432">
        <v>42101</v>
      </c>
      <c r="E107" s="443">
        <v>8.5000000000000006E-2</v>
      </c>
      <c r="F107" s="434" t="b">
        <f>_xll.qlIndexAddFixings($B$1,D107,E107/100,TRUE,E107)</f>
        <v>1</v>
      </c>
    </row>
    <row r="108" spans="4:6">
      <c r="D108" s="432">
        <v>42096</v>
      </c>
      <c r="E108" s="443">
        <v>8.5999999999999993E-2</v>
      </c>
      <c r="F108" s="434" t="b">
        <f>_xll.qlIndexAddFixings($B$1,D108,E108/100,TRUE,E108)</f>
        <v>1</v>
      </c>
    </row>
    <row r="109" spans="4:6">
      <c r="D109" s="432">
        <v>42095</v>
      </c>
      <c r="E109" s="443">
        <v>8.7999999999999995E-2</v>
      </c>
      <c r="F109" s="434" t="b">
        <f>_xll.qlIndexAddFixings($B$1,D109,E109/100,TRUE,E109)</f>
        <v>1</v>
      </c>
    </row>
    <row r="110" spans="4:6">
      <c r="D110" s="432">
        <v>42094</v>
      </c>
      <c r="E110" s="443">
        <v>8.6999999999999994E-2</v>
      </c>
      <c r="F110" s="434" t="b">
        <f>_xll.qlIndexAddFixings($B$1,D110,E110/100,TRUE,E110)</f>
        <v>1</v>
      </c>
    </row>
    <row r="111" spans="4:6">
      <c r="D111" s="432">
        <v>42093</v>
      </c>
      <c r="E111" s="443">
        <v>8.6999999999999994E-2</v>
      </c>
      <c r="F111" s="434" t="b">
        <f>_xll.qlIndexAddFixings($B$1,D111,E111/100,TRUE,E111)</f>
        <v>1</v>
      </c>
    </row>
    <row r="112" spans="4:6">
      <c r="D112" s="432">
        <v>42090</v>
      </c>
      <c r="E112" s="443">
        <v>8.7999999999999995E-2</v>
      </c>
      <c r="F112" s="434" t="b">
        <f>_xll.qlIndexAddFixings($B$1,D112,E112/100,TRUE,E112)</f>
        <v>1</v>
      </c>
    </row>
    <row r="113" spans="4:6">
      <c r="D113" s="432">
        <v>42089</v>
      </c>
      <c r="E113" s="443">
        <v>8.8999999999999996E-2</v>
      </c>
      <c r="F113" s="434" t="b">
        <f>_xll.qlIndexAddFixings($B$1,D113,E113/100,TRUE,E113)</f>
        <v>1</v>
      </c>
    </row>
    <row r="114" spans="4:6">
      <c r="D114" s="432">
        <v>42088</v>
      </c>
      <c r="E114" s="443">
        <v>8.7999999999999995E-2</v>
      </c>
      <c r="F114" s="434" t="b">
        <f>_xll.qlIndexAddFixings($B$1,D114,E114/100,TRUE,E114)</f>
        <v>1</v>
      </c>
    </row>
    <row r="115" spans="4:6">
      <c r="D115" s="432">
        <v>42087</v>
      </c>
      <c r="E115" s="443">
        <v>8.8999999999999996E-2</v>
      </c>
      <c r="F115" s="434" t="b">
        <f>_xll.qlIndexAddFixings($B$1,D115,E115/100,TRUE,E115)</f>
        <v>1</v>
      </c>
    </row>
    <row r="116" spans="4:6">
      <c r="D116" s="432">
        <v>42086</v>
      </c>
      <c r="E116" s="443">
        <v>8.8999999999999996E-2</v>
      </c>
      <c r="F116" s="434" t="b">
        <f>_xll.qlIndexAddFixings($B$1,D116,E116/100,TRUE,E116)</f>
        <v>1</v>
      </c>
    </row>
    <row r="117" spans="4:6">
      <c r="D117" s="432">
        <v>42083</v>
      </c>
      <c r="E117" s="443">
        <v>8.8999999999999996E-2</v>
      </c>
      <c r="F117" s="434" t="b">
        <f>_xll.qlIndexAddFixings($B$1,D117,E117/100,TRUE,E117)</f>
        <v>1</v>
      </c>
    </row>
    <row r="118" spans="4:6">
      <c r="D118" s="432">
        <v>42082</v>
      </c>
      <c r="E118" s="443">
        <v>9.4E-2</v>
      </c>
      <c r="F118" s="434" t="b">
        <f>_xll.qlIndexAddFixings($B$1,D118,E118/100,TRUE,E118)</f>
        <v>1</v>
      </c>
    </row>
    <row r="119" spans="4:6">
      <c r="D119" s="432">
        <v>42081</v>
      </c>
      <c r="E119" s="443">
        <v>9.6000000000000002E-2</v>
      </c>
      <c r="F119" s="434" t="b">
        <f>_xll.qlIndexAddFixings($B$1,D119,E119/100,TRUE,E119)</f>
        <v>1</v>
      </c>
    </row>
    <row r="120" spans="4:6">
      <c r="D120" s="432">
        <v>42080</v>
      </c>
      <c r="E120" s="443">
        <v>9.5000000000000001E-2</v>
      </c>
      <c r="F120" s="434" t="b">
        <f>_xll.qlIndexAddFixings($B$1,D120,E120/100,TRUE,E120)</f>
        <v>1</v>
      </c>
    </row>
    <row r="121" spans="4:6">
      <c r="D121" s="432">
        <v>42079</v>
      </c>
      <c r="E121" s="443">
        <v>9.6000000000000002E-2</v>
      </c>
      <c r="F121" s="434" t="b">
        <f>_xll.qlIndexAddFixings($B$1,D121,E121/100,TRUE,E121)</f>
        <v>1</v>
      </c>
    </row>
    <row r="122" spans="4:6">
      <c r="D122" s="432">
        <v>42076</v>
      </c>
      <c r="E122" s="443">
        <v>9.6000000000000002E-2</v>
      </c>
      <c r="F122" s="434" t="b">
        <f>_xll.qlIndexAddFixings($B$1,D122,E122/100,TRUE,E122)</f>
        <v>1</v>
      </c>
    </row>
    <row r="123" spans="4:6">
      <c r="D123" s="432">
        <v>42075</v>
      </c>
      <c r="E123" s="443">
        <v>9.8000000000000004E-2</v>
      </c>
      <c r="F123" s="434" t="b">
        <f>_xll.qlIndexAddFixings($B$1,D123,E123/100,TRUE,E123)</f>
        <v>1</v>
      </c>
    </row>
    <row r="124" spans="4:6">
      <c r="D124" s="432">
        <v>42074</v>
      </c>
      <c r="E124" s="443">
        <v>9.9000000000000005E-2</v>
      </c>
      <c r="F124" s="434" t="b">
        <f>_xll.qlIndexAddFixings($B$1,D124,E124/100,TRUE,E124)</f>
        <v>1</v>
      </c>
    </row>
    <row r="125" spans="4:6">
      <c r="D125" s="432">
        <v>42073</v>
      </c>
      <c r="E125" s="443">
        <v>0.10199999999999999</v>
      </c>
      <c r="F125" s="434" t="b">
        <f>_xll.qlIndexAddFixings($B$1,D125,E125/100,TRUE,E125)</f>
        <v>1</v>
      </c>
    </row>
    <row r="126" spans="4:6">
      <c r="D126" s="432">
        <v>42072</v>
      </c>
      <c r="E126" s="443">
        <v>0.105</v>
      </c>
      <c r="F126" s="434" t="b">
        <f>_xll.qlIndexAddFixings($B$1,D126,E126/100,TRUE,E126)</f>
        <v>1</v>
      </c>
    </row>
    <row r="127" spans="4:6">
      <c r="D127" s="432">
        <v>42069</v>
      </c>
      <c r="E127" s="443">
        <v>0.107</v>
      </c>
      <c r="F127" s="434" t="b">
        <f>_xll.qlIndexAddFixings($B$1,D127,E127/100,TRUE,E127)</f>
        <v>1</v>
      </c>
    </row>
    <row r="128" spans="4:6">
      <c r="D128" s="432">
        <v>42068</v>
      </c>
      <c r="E128" s="443">
        <v>0.108</v>
      </c>
      <c r="F128" s="434" t="b">
        <f>_xll.qlIndexAddFixings($B$1,D128,E128/100,TRUE,E128)</f>
        <v>1</v>
      </c>
    </row>
    <row r="129" spans="4:6">
      <c r="D129" s="432">
        <v>42067</v>
      </c>
      <c r="E129" s="443">
        <v>0.11</v>
      </c>
      <c r="F129" s="434" t="b">
        <f>_xll.qlIndexAddFixings($B$1,D129,E129/100,TRUE,E129)</f>
        <v>1</v>
      </c>
    </row>
    <row r="130" spans="4:6">
      <c r="D130" s="432">
        <v>42066</v>
      </c>
      <c r="E130" s="443">
        <v>0.109</v>
      </c>
      <c r="F130" s="434" t="b">
        <f>_xll.qlIndexAddFixings($B$1,D130,E130/100,TRUE,E130)</f>
        <v>1</v>
      </c>
    </row>
    <row r="131" spans="4:6">
      <c r="D131" s="432">
        <v>42065</v>
      </c>
      <c r="E131" s="443">
        <v>0.11</v>
      </c>
      <c r="F131" s="434" t="b">
        <f>_xll.qlIndexAddFixings($B$1,D131,E131/100,TRUE,E131)</f>
        <v>1</v>
      </c>
    </row>
    <row r="132" spans="4:6">
      <c r="D132" s="432">
        <v>42062</v>
      </c>
      <c r="E132" s="443">
        <v>0.11</v>
      </c>
      <c r="F132" s="434" t="b">
        <f>_xll.qlIndexAddFixings($B$1,D132,E132/100,TRUE,E132)</f>
        <v>1</v>
      </c>
    </row>
    <row r="133" spans="4:6">
      <c r="D133" s="432">
        <v>42061</v>
      </c>
      <c r="E133" s="443">
        <v>0.114</v>
      </c>
      <c r="F133" s="434" t="b">
        <f>_xll.qlIndexAddFixings($B$1,D133,E133/100,TRUE,E133)</f>
        <v>1</v>
      </c>
    </row>
    <row r="134" spans="4:6">
      <c r="D134" s="432">
        <v>42060</v>
      </c>
      <c r="E134" s="443">
        <v>0.11799999999999999</v>
      </c>
      <c r="F134" s="434" t="b">
        <f>_xll.qlIndexAddFixings($B$1,D134,E134/100,TRUE,E134)</f>
        <v>1</v>
      </c>
    </row>
    <row r="135" spans="4:6">
      <c r="D135" s="432">
        <v>42059</v>
      </c>
      <c r="E135" s="443">
        <v>0.11899999999999999</v>
      </c>
      <c r="F135" s="434" t="b">
        <f>_xll.qlIndexAddFixings($B$1,D135,E135/100,TRUE,E135)</f>
        <v>1</v>
      </c>
    </row>
    <row r="136" spans="4:6">
      <c r="D136" s="432">
        <v>42058</v>
      </c>
      <c r="E136" s="443">
        <v>0.11899999999999999</v>
      </c>
      <c r="F136" s="434" t="b">
        <f>_xll.qlIndexAddFixings($B$1,D136,E136/100,TRUE,E136)</f>
        <v>1</v>
      </c>
    </row>
    <row r="137" spans="4:6">
      <c r="D137" s="432">
        <v>42055</v>
      </c>
      <c r="E137" s="443">
        <v>0.124</v>
      </c>
      <c r="F137" s="434" t="b">
        <f>_xll.qlIndexAddFixings($B$1,D137,E137/100,TRUE,E137)</f>
        <v>1</v>
      </c>
    </row>
    <row r="138" spans="4:6">
      <c r="D138" s="432">
        <v>42054</v>
      </c>
      <c r="E138" s="443">
        <v>0.125</v>
      </c>
      <c r="F138" s="434" t="b">
        <f>_xll.qlIndexAddFixings($B$1,D138,E138/100,TRUE,E138)</f>
        <v>1</v>
      </c>
    </row>
    <row r="139" spans="4:6">
      <c r="D139" s="432">
        <v>42053</v>
      </c>
      <c r="E139" s="443">
        <v>0.126</v>
      </c>
      <c r="F139" s="434" t="b">
        <f>_xll.qlIndexAddFixings($B$1,D139,E139/100,TRUE,E139)</f>
        <v>1</v>
      </c>
    </row>
    <row r="140" spans="4:6">
      <c r="D140" s="432">
        <v>42052</v>
      </c>
      <c r="E140" s="443">
        <v>0.127</v>
      </c>
      <c r="F140" s="434" t="b">
        <f>_xll.qlIndexAddFixings($B$1,D140,E140/100,TRUE,E140)</f>
        <v>1</v>
      </c>
    </row>
    <row r="141" spans="4:6">
      <c r="D141" s="432">
        <v>42051</v>
      </c>
      <c r="E141" s="443">
        <v>0.128</v>
      </c>
      <c r="F141" s="434" t="b">
        <f>_xll.qlIndexAddFixings($B$1,D141,E141/100,TRUE,E141)</f>
        <v>1</v>
      </c>
    </row>
    <row r="142" spans="4:6">
      <c r="D142" s="432">
        <v>42048</v>
      </c>
      <c r="E142" s="443">
        <v>0.127</v>
      </c>
      <c r="F142" s="434" t="b">
        <f>_xll.qlIndexAddFixings($B$1,D142,E142/100,TRUE,E142)</f>
        <v>1</v>
      </c>
    </row>
    <row r="143" spans="4:6">
      <c r="D143" s="432">
        <v>42047</v>
      </c>
      <c r="E143" s="443">
        <v>0.128</v>
      </c>
      <c r="F143" s="434" t="b">
        <f>_xll.qlIndexAddFixings($B$1,D143,E143/100,TRUE,E143)</f>
        <v>1</v>
      </c>
    </row>
    <row r="144" spans="4:6">
      <c r="D144" s="432">
        <v>42046</v>
      </c>
      <c r="E144" s="443">
        <v>0.129</v>
      </c>
      <c r="F144" s="434" t="b">
        <f>_xll.qlIndexAddFixings($B$1,D144,E144/100,TRUE,E144)</f>
        <v>1</v>
      </c>
    </row>
    <row r="145" spans="4:6">
      <c r="D145" s="432">
        <v>42045</v>
      </c>
      <c r="E145" s="443">
        <v>0.13</v>
      </c>
      <c r="F145" s="434" t="b">
        <f>_xll.qlIndexAddFixings($B$1,D145,E145/100,TRUE,E145)</f>
        <v>1</v>
      </c>
    </row>
    <row r="146" spans="4:6">
      <c r="D146" s="432">
        <v>42044</v>
      </c>
      <c r="E146" s="443">
        <v>0.13100000000000001</v>
      </c>
      <c r="F146" s="434" t="b">
        <f>_xll.qlIndexAddFixings($B$1,D146,E146/100,TRUE,E146)</f>
        <v>1</v>
      </c>
    </row>
    <row r="147" spans="4:6">
      <c r="D147" s="432">
        <v>42041</v>
      </c>
      <c r="E147" s="443">
        <v>0.13200000000000001</v>
      </c>
      <c r="F147" s="434" t="b">
        <f>_xll.qlIndexAddFixings($B$1,D147,E147/100,TRUE,E147)</f>
        <v>1</v>
      </c>
    </row>
    <row r="148" spans="4:6">
      <c r="D148" s="432">
        <v>42040</v>
      </c>
      <c r="E148" s="443">
        <v>0.13200000000000001</v>
      </c>
      <c r="F148" s="434" t="b">
        <f>_xll.qlIndexAddFixings($B$1,D148,E148/100,TRUE,E148)</f>
        <v>1</v>
      </c>
    </row>
    <row r="149" spans="4:6">
      <c r="D149" s="432">
        <v>42039</v>
      </c>
      <c r="E149" s="443">
        <v>0.13200000000000001</v>
      </c>
      <c r="F149" s="434" t="b">
        <f>_xll.qlIndexAddFixings($B$1,D149,E149/100,TRUE,E149)</f>
        <v>1</v>
      </c>
    </row>
    <row r="150" spans="4:6">
      <c r="D150" s="432">
        <v>42038</v>
      </c>
      <c r="E150" s="443">
        <v>0.13200000000000001</v>
      </c>
      <c r="F150" s="434" t="b">
        <f>_xll.qlIndexAddFixings($B$1,D150,E150/100,TRUE,E150)</f>
        <v>1</v>
      </c>
    </row>
    <row r="151" spans="4:6">
      <c r="D151" s="432">
        <v>42037</v>
      </c>
      <c r="E151" s="443">
        <v>0.13400000000000001</v>
      </c>
      <c r="F151" s="434" t="b">
        <f>_xll.qlIndexAddFixings($B$1,D151,E151/100,TRUE,E151)</f>
        <v>1</v>
      </c>
    </row>
    <row r="152" spans="4:6">
      <c r="D152" s="432">
        <v>42034</v>
      </c>
      <c r="E152" s="443">
        <v>0.13200000000000001</v>
      </c>
      <c r="F152" s="434" t="b">
        <f>_xll.qlIndexAddFixings($B$1,D152,E152/100,TRUE,E152)</f>
        <v>1</v>
      </c>
    </row>
    <row r="153" spans="4:6">
      <c r="D153" s="432">
        <v>42033</v>
      </c>
      <c r="E153" s="443">
        <v>0.13200000000000001</v>
      </c>
      <c r="F153" s="434" t="b">
        <f>_xll.qlIndexAddFixings($B$1,D153,E153/100,TRUE,E153)</f>
        <v>1</v>
      </c>
    </row>
    <row r="154" spans="4:6">
      <c r="D154" s="432">
        <v>42032</v>
      </c>
      <c r="E154" s="443">
        <v>0.13500000000000001</v>
      </c>
      <c r="F154" s="434" t="b">
        <f>_xll.qlIndexAddFixings($B$1,D154,E154/100,TRUE,E154)</f>
        <v>1</v>
      </c>
    </row>
    <row r="155" spans="4:6">
      <c r="D155" s="432">
        <v>41789</v>
      </c>
      <c r="E155" s="434">
        <v>0.39700000000000002</v>
      </c>
      <c r="F155" s="434" t="b">
        <f>_xll.qlIndexAddFixings($B$1,D155,E155/100,TRUE,E155)</f>
        <v>1</v>
      </c>
    </row>
    <row r="156" spans="4:6">
      <c r="D156" s="432">
        <v>41782</v>
      </c>
      <c r="E156" s="434">
        <v>0.40600000000000003</v>
      </c>
      <c r="F156" s="434" t="b">
        <f>_xll.qlIndexAddFixings($B$1,D156,E156/100,TRUE,E156)</f>
        <v>1</v>
      </c>
    </row>
    <row r="157" spans="4:6">
      <c r="D157" s="432">
        <v>41781</v>
      </c>
      <c r="E157" s="434">
        <v>0.40699999999999997</v>
      </c>
      <c r="F157" s="434" t="b">
        <f>_xll.qlIndexAddFixings($B$1,D157,E157/100,TRUE,E157)</f>
        <v>1</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c r="A1" s="427" t="s">
        <v>245</v>
      </c>
      <c r="B1" s="430" t="s">
        <v>257</v>
      </c>
    </row>
    <row r="2" spans="1:15">
      <c r="A2" s="427" t="s">
        <v>259</v>
      </c>
      <c r="B2" s="430" t="s">
        <v>258</v>
      </c>
    </row>
    <row r="3" spans="1:15">
      <c r="D3" s="440" t="str">
        <f>_xll.RHistory(B2,B10:B11,B6,,"CH:In;Fd TSREPEAT:N SORT:"&amp;B8,D4)</f>
        <v>Not Signed In</v>
      </c>
      <c r="E3" s="440"/>
    </row>
    <row r="4" spans="1:15">
      <c r="A4" s="427" t="s">
        <v>233</v>
      </c>
      <c r="B4" s="428">
        <f>_xll.qlCalendarAdvance("TARGET",B5,"-13M","f",FALSE,Trigger)</f>
        <v>41848</v>
      </c>
      <c r="D4" s="438" t="s">
        <v>258</v>
      </c>
      <c r="E4" s="438" t="s">
        <v>258</v>
      </c>
    </row>
    <row r="5" spans="1:15" ht="24" customHeight="1">
      <c r="A5" s="427" t="s">
        <v>234</v>
      </c>
      <c r="B5" s="430">
        <f>_xll.qlSettingsEvaluationDate(Trigger)</f>
        <v>42244</v>
      </c>
      <c r="D5" s="439" t="s">
        <v>241</v>
      </c>
      <c r="E5" s="439" t="s">
        <v>242</v>
      </c>
      <c r="F5" s="441" t="s">
        <v>218</v>
      </c>
    </row>
    <row r="6" spans="1:15" ht="22.5">
      <c r="A6" s="427" t="s">
        <v>235</v>
      </c>
      <c r="B6" s="436" t="str">
        <f>"START:"&amp;B4&amp; " END:"&amp;B5&amp;" INTERVAL:1D"</f>
        <v>START:41848 END:42244 INTERVAL:1D</v>
      </c>
      <c r="D6" s="431">
        <v>42244</v>
      </c>
      <c r="E6" s="442">
        <v>-3.1E-2</v>
      </c>
      <c r="F6" s="433" t="b">
        <f>_xll.qlIndexAddFixings($B$1,D6,E6/100,TRUE,E6)</f>
        <v>1</v>
      </c>
      <c r="O6"/>
    </row>
    <row r="7" spans="1:15">
      <c r="D7" s="432">
        <v>42243</v>
      </c>
      <c r="E7" s="443">
        <v>-3.1E-2</v>
      </c>
      <c r="F7" s="434" t="b">
        <f>_xll.qlIndexAddFixings($B$1,D7,E7/100,TRUE,E7)</f>
        <v>1</v>
      </c>
    </row>
    <row r="8" spans="1:15">
      <c r="A8" s="427" t="s">
        <v>236</v>
      </c>
      <c r="B8" s="430" t="s">
        <v>237</v>
      </c>
      <c r="D8" s="432">
        <v>42242</v>
      </c>
      <c r="E8" s="443">
        <v>-0.03</v>
      </c>
      <c r="F8" s="434" t="b">
        <f>_xll.qlIndexAddFixings($B$1,D8,E8/100,TRUE,E8)</f>
        <v>1</v>
      </c>
    </row>
    <row r="9" spans="1:15">
      <c r="D9" s="432">
        <v>42241</v>
      </c>
      <c r="E9" s="443">
        <v>-2.8000000000000001E-2</v>
      </c>
      <c r="F9" s="434" t="b">
        <f>_xll.qlIndexAddFixings($B$1,D9,E9/100,TRUE,E9)</f>
        <v>1</v>
      </c>
    </row>
    <row r="10" spans="1:15">
      <c r="A10" s="427" t="s">
        <v>243</v>
      </c>
      <c r="B10" s="430" t="s">
        <v>238</v>
      </c>
      <c r="D10" s="432">
        <v>42240</v>
      </c>
      <c r="E10" s="443">
        <v>-0.03</v>
      </c>
      <c r="F10" s="434" t="b">
        <f>_xll.qlIndexAddFixings($B$1,D10,E10/100,TRUE,E10)</f>
        <v>1</v>
      </c>
    </row>
    <row r="11" spans="1:15">
      <c r="B11" s="437" t="s">
        <v>239</v>
      </c>
      <c r="D11" s="432">
        <v>42237</v>
      </c>
      <c r="E11" s="443">
        <v>-3.3000000000000002E-2</v>
      </c>
      <c r="F11" s="434" t="b">
        <f>_xll.qlIndexAddFixings($B$1,D11,E11/100,TRUE,E11)</f>
        <v>1</v>
      </c>
    </row>
    <row r="12" spans="1:15">
      <c r="D12" s="432">
        <v>42236</v>
      </c>
      <c r="E12" s="443">
        <v>-0.03</v>
      </c>
      <c r="F12" s="434" t="b">
        <f>_xll.qlIndexAddFixings($B$1,D12,E12/100,TRUE,E12)</f>
        <v>1</v>
      </c>
    </row>
    <row r="13" spans="1:15">
      <c r="D13" s="432">
        <v>42235</v>
      </c>
      <c r="E13" s="443">
        <v>-0.03</v>
      </c>
      <c r="F13" s="434" t="b">
        <f>_xll.qlIndexAddFixings($B$1,D13,E13/100,TRUE,E13)</f>
        <v>1</v>
      </c>
    </row>
    <row r="14" spans="1:15">
      <c r="D14" s="432">
        <v>42234</v>
      </c>
      <c r="E14" s="443">
        <v>-0.03</v>
      </c>
      <c r="F14" s="434" t="b">
        <f>_xll.qlIndexAddFixings($B$1,D14,E14/100,TRUE,E14)</f>
        <v>1</v>
      </c>
    </row>
    <row r="15" spans="1:15">
      <c r="D15" s="432">
        <v>42233</v>
      </c>
      <c r="E15" s="443">
        <v>-2.8000000000000001E-2</v>
      </c>
      <c r="F15" s="434" t="b">
        <f>_xll.qlIndexAddFixings($B$1,D15,E15/100,TRUE,E15)</f>
        <v>1</v>
      </c>
    </row>
    <row r="16" spans="1:15">
      <c r="D16" s="432">
        <v>42230</v>
      </c>
      <c r="E16" s="443">
        <v>-2.8000000000000001E-2</v>
      </c>
      <c r="F16" s="434" t="b">
        <f>_xll.qlIndexAddFixings($B$1,D16,E16/100,TRUE,E16)</f>
        <v>1</v>
      </c>
    </row>
    <row r="17" spans="4:6">
      <c r="D17" s="432">
        <v>42229</v>
      </c>
      <c r="E17" s="443">
        <v>-2.9000000000000001E-2</v>
      </c>
      <c r="F17" s="434" t="b">
        <f>_xll.qlIndexAddFixings($B$1,D17,E17/100,TRUE,E17)</f>
        <v>1</v>
      </c>
    </row>
    <row r="18" spans="4:6">
      <c r="D18" s="432">
        <v>42228</v>
      </c>
      <c r="E18" s="443">
        <v>-2.9000000000000001E-2</v>
      </c>
      <c r="F18" s="434" t="b">
        <f>_xll.qlIndexAddFixings($B$1,D18,E18/100,TRUE,E18)</f>
        <v>1</v>
      </c>
    </row>
    <row r="19" spans="4:6">
      <c r="D19" s="432">
        <v>42227</v>
      </c>
      <c r="E19" s="443">
        <v>-2.7E-2</v>
      </c>
      <c r="F19" s="434" t="b">
        <f>_xll.qlIndexAddFixings($B$1,D19,E19/100,TRUE,E19)</f>
        <v>1</v>
      </c>
    </row>
    <row r="20" spans="4:6">
      <c r="D20" s="432">
        <v>42226</v>
      </c>
      <c r="E20" s="443">
        <v>-2.5999999999999999E-2</v>
      </c>
      <c r="F20" s="434" t="b">
        <f>_xll.qlIndexAddFixings($B$1,D20,E20/100,TRUE,E20)</f>
        <v>1</v>
      </c>
    </row>
    <row r="21" spans="4:6">
      <c r="D21" s="432">
        <v>42223</v>
      </c>
      <c r="E21" s="443">
        <v>-2.1999999999999999E-2</v>
      </c>
      <c r="F21" s="434" t="b">
        <f>_xll.qlIndexAddFixings($B$1,D21,E21/100,TRUE,E21)</f>
        <v>1</v>
      </c>
    </row>
    <row r="22" spans="4:6">
      <c r="D22" s="432">
        <v>42222</v>
      </c>
      <c r="E22" s="443">
        <v>-2.3E-2</v>
      </c>
      <c r="F22" s="434" t="b">
        <f>_xll.qlIndexAddFixings($B$1,D22,E22/100,TRUE,E22)</f>
        <v>1</v>
      </c>
    </row>
    <row r="23" spans="4:6">
      <c r="D23" s="432">
        <v>42221</v>
      </c>
      <c r="E23" s="443">
        <v>-2.4E-2</v>
      </c>
      <c r="F23" s="434" t="b">
        <f>_xll.qlIndexAddFixings($B$1,D23,E23/100,TRUE,E23)</f>
        <v>1</v>
      </c>
    </row>
    <row r="24" spans="4:6">
      <c r="D24" s="432">
        <v>42220</v>
      </c>
      <c r="E24" s="443">
        <v>-2.4E-2</v>
      </c>
      <c r="F24" s="434" t="b">
        <f>_xll.qlIndexAddFixings($B$1,D24,E24/100,TRUE,E24)</f>
        <v>1</v>
      </c>
    </row>
    <row r="25" spans="4:6">
      <c r="D25" s="432">
        <v>42219</v>
      </c>
      <c r="E25" s="443">
        <v>-2.1999999999999999E-2</v>
      </c>
      <c r="F25" s="434" t="b">
        <f>_xll.qlIndexAddFixings($B$1,D25,E25/100,TRUE,E25)</f>
        <v>1</v>
      </c>
    </row>
    <row r="26" spans="4:6">
      <c r="D26" s="432">
        <v>42216</v>
      </c>
      <c r="E26" s="443">
        <v>-2.1999999999999999E-2</v>
      </c>
      <c r="F26" s="434" t="b">
        <f>_xll.qlIndexAddFixings($B$1,D26,E26/100,TRUE,E26)</f>
        <v>1</v>
      </c>
    </row>
    <row r="27" spans="4:6">
      <c r="D27" s="432">
        <v>42215</v>
      </c>
      <c r="E27" s="443">
        <v>-1.9E-2</v>
      </c>
      <c r="F27" s="434" t="b">
        <f>_xll.qlIndexAddFixings($B$1,D27,E27/100,TRUE,E27)</f>
        <v>1</v>
      </c>
    </row>
    <row r="28" spans="4:6">
      <c r="D28" s="432">
        <v>42214</v>
      </c>
      <c r="E28" s="443">
        <v>-1.4E-2</v>
      </c>
      <c r="F28" s="434" t="b">
        <f>_xll.qlIndexAddFixings($B$1,D28,E28/100,TRUE,E28)</f>
        <v>1</v>
      </c>
    </row>
    <row r="29" spans="4:6">
      <c r="D29" s="432">
        <v>42213</v>
      </c>
      <c r="E29" s="443">
        <v>-0.01</v>
      </c>
      <c r="F29" s="434" t="b">
        <f>_xll.qlIndexAddFixings($B$1,D29,E29/100,TRUE,E29)</f>
        <v>1</v>
      </c>
    </row>
    <row r="30" spans="4:6">
      <c r="D30" s="432">
        <v>42212</v>
      </c>
      <c r="E30" s="443">
        <v>-8.0000000000000002E-3</v>
      </c>
      <c r="F30" s="434" t="b">
        <f>_xll.qlIndexAddFixings($B$1,D30,E30/100,TRUE,E30)</f>
        <v>1</v>
      </c>
    </row>
    <row r="31" spans="4:6">
      <c r="D31" s="432">
        <v>42209</v>
      </c>
      <c r="E31" s="443">
        <v>-1.0999999999999999E-2</v>
      </c>
      <c r="F31" s="434" t="b">
        <f>_xll.qlIndexAddFixings($B$1,D31,E31/100,TRUE,E31)</f>
        <v>1</v>
      </c>
    </row>
    <row r="32" spans="4:6">
      <c r="D32" s="432">
        <v>42208</v>
      </c>
      <c r="E32" s="443">
        <v>-0.01</v>
      </c>
      <c r="F32" s="434" t="b">
        <f>_xll.qlIndexAddFixings($B$1,D32,E32/100,TRUE,E32)</f>
        <v>1</v>
      </c>
    </row>
    <row r="33" spans="4:6">
      <c r="D33" s="432">
        <v>42207</v>
      </c>
      <c r="E33" s="443">
        <v>-1.2E-2</v>
      </c>
      <c r="F33" s="434" t="b">
        <f>_xll.qlIndexAddFixings($B$1,D33,E33/100,TRUE,E33)</f>
        <v>1</v>
      </c>
    </row>
    <row r="34" spans="4:6">
      <c r="D34" s="432">
        <v>42206</v>
      </c>
      <c r="E34" s="443">
        <v>-1.4E-2</v>
      </c>
      <c r="F34" s="434" t="b">
        <f>_xll.qlIndexAddFixings($B$1,D34,E34/100,TRUE,E34)</f>
        <v>1</v>
      </c>
    </row>
    <row r="35" spans="4:6">
      <c r="D35" s="432">
        <v>42205</v>
      </c>
      <c r="E35" s="443">
        <v>-1.4999999999999999E-2</v>
      </c>
      <c r="F35" s="434" t="b">
        <f>_xll.qlIndexAddFixings($B$1,D35,E35/100,TRUE,E35)</f>
        <v>1</v>
      </c>
    </row>
    <row r="36" spans="4:6">
      <c r="D36" s="432">
        <v>42202</v>
      </c>
      <c r="E36" s="443">
        <v>-1.7999999999999999E-2</v>
      </c>
      <c r="F36" s="434" t="b">
        <f>_xll.qlIndexAddFixings($B$1,D36,E36/100,TRUE,E36)</f>
        <v>1</v>
      </c>
    </row>
    <row r="37" spans="4:6">
      <c r="D37" s="432">
        <v>42201</v>
      </c>
      <c r="E37" s="443">
        <v>-1.7999999999999999E-2</v>
      </c>
      <c r="F37" s="434" t="b">
        <f>_xll.qlIndexAddFixings($B$1,D37,E37/100,TRUE,E37)</f>
        <v>1</v>
      </c>
    </row>
    <row r="38" spans="4:6">
      <c r="D38" s="432">
        <v>42200</v>
      </c>
      <c r="E38" s="443">
        <v>-1.7999999999999999E-2</v>
      </c>
      <c r="F38" s="434" t="b">
        <f>_xll.qlIndexAddFixings($B$1,D38,E38/100,TRUE,E38)</f>
        <v>1</v>
      </c>
    </row>
    <row r="39" spans="4:6">
      <c r="D39" s="432">
        <v>42199</v>
      </c>
      <c r="E39" s="443">
        <v>-1.4999999999999999E-2</v>
      </c>
      <c r="F39" s="434" t="b">
        <f>_xll.qlIndexAddFixings($B$1,D39,E39/100,TRUE,E39)</f>
        <v>1</v>
      </c>
    </row>
    <row r="40" spans="4:6">
      <c r="D40" s="432">
        <v>42198</v>
      </c>
      <c r="E40" s="443">
        <v>-8.9999999999999993E-3</v>
      </c>
      <c r="F40" s="434" t="b">
        <f>_xll.qlIndexAddFixings($B$1,D40,E40/100,TRUE,E40)</f>
        <v>1</v>
      </c>
    </row>
    <row r="41" spans="4:6">
      <c r="D41" s="432">
        <v>42195</v>
      </c>
      <c r="E41" s="443">
        <v>-3.0000000000000001E-3</v>
      </c>
      <c r="F41" s="434" t="b">
        <f>_xll.qlIndexAddFixings($B$1,D41,E41/100,TRUE,E41)</f>
        <v>1</v>
      </c>
    </row>
    <row r="42" spans="4:6">
      <c r="D42" s="432">
        <v>42194</v>
      </c>
      <c r="E42" s="443">
        <v>0</v>
      </c>
      <c r="F42" s="434" t="b">
        <f>_xll.qlIndexAddFixings($B$1,D42,E42/100,TRUE,E42)</f>
        <v>1</v>
      </c>
    </row>
    <row r="43" spans="4:6">
      <c r="D43" s="432">
        <v>42193</v>
      </c>
      <c r="E43" s="443">
        <v>7.0000000000000001E-3</v>
      </c>
      <c r="F43" s="434" t="b">
        <f>_xll.qlIndexAddFixings($B$1,D43,E43/100,TRUE,E43)</f>
        <v>1</v>
      </c>
    </row>
    <row r="44" spans="4:6">
      <c r="D44" s="432">
        <v>42192</v>
      </c>
      <c r="E44" s="443">
        <v>0.01</v>
      </c>
      <c r="F44" s="434" t="b">
        <f>_xll.qlIndexAddFixings($B$1,D44,E44/100,TRUE,E44)</f>
        <v>1</v>
      </c>
    </row>
    <row r="45" spans="4:6">
      <c r="D45" s="432">
        <v>42191</v>
      </c>
      <c r="E45" s="443">
        <v>1.0999999999999999E-2</v>
      </c>
      <c r="F45" s="434" t="b">
        <f>_xll.qlIndexAddFixings($B$1,D45,E45/100,TRUE,E45)</f>
        <v>1</v>
      </c>
    </row>
    <row r="46" spans="4:6">
      <c r="D46" s="432">
        <v>42188</v>
      </c>
      <c r="E46" s="443">
        <v>6.0000000000000001E-3</v>
      </c>
      <c r="F46" s="434" t="b">
        <f>_xll.qlIndexAddFixings($B$1,D46,E46/100,TRUE,E46)</f>
        <v>1</v>
      </c>
    </row>
    <row r="47" spans="4:6">
      <c r="D47" s="432">
        <v>42187</v>
      </c>
      <c r="E47" s="443">
        <v>6.0000000000000001E-3</v>
      </c>
      <c r="F47" s="434" t="b">
        <f>_xll.qlIndexAddFixings($B$1,D47,E47/100,TRUE,E47)</f>
        <v>1</v>
      </c>
    </row>
    <row r="48" spans="4:6">
      <c r="D48" s="432">
        <v>42186</v>
      </c>
      <c r="E48" s="443">
        <v>8.9999999999999993E-3</v>
      </c>
      <c r="F48" s="434" t="b">
        <f>_xll.qlIndexAddFixings($B$1,D48,E48/100,TRUE,E48)</f>
        <v>1</v>
      </c>
    </row>
    <row r="49" spans="4:6">
      <c r="D49" s="432">
        <v>42185</v>
      </c>
      <c r="E49" s="443">
        <v>1.2999999999999999E-2</v>
      </c>
      <c r="F49" s="434" t="b">
        <f>_xll.qlIndexAddFixings($B$1,D49,E49/100,TRUE,E49)</f>
        <v>1</v>
      </c>
    </row>
    <row r="50" spans="4:6">
      <c r="D50" s="432">
        <v>42184</v>
      </c>
      <c r="E50" s="443">
        <v>1.9E-2</v>
      </c>
      <c r="F50" s="434" t="b">
        <f>_xll.qlIndexAddFixings($B$1,D50,E50/100,TRUE,E50)</f>
        <v>1</v>
      </c>
    </row>
    <row r="51" spans="4:6">
      <c r="D51" s="432">
        <v>42181</v>
      </c>
      <c r="E51" s="443">
        <v>6.0000000000000001E-3</v>
      </c>
      <c r="F51" s="434" t="b">
        <f>_xll.qlIndexAddFixings($B$1,D51,E51/100,TRUE,E51)</f>
        <v>1</v>
      </c>
    </row>
    <row r="52" spans="4:6">
      <c r="D52" s="432">
        <v>42180</v>
      </c>
      <c r="E52" s="443">
        <v>0.01</v>
      </c>
      <c r="F52" s="434" t="b">
        <f>_xll.qlIndexAddFixings($B$1,D52,E52/100,TRUE,E52)</f>
        <v>1</v>
      </c>
    </row>
    <row r="53" spans="4:6">
      <c r="D53" s="432">
        <v>42179</v>
      </c>
      <c r="E53" s="443">
        <v>5.0000000000000001E-3</v>
      </c>
      <c r="F53" s="434" t="b">
        <f>_xll.qlIndexAddFixings($B$1,D53,E53/100,TRUE,E53)</f>
        <v>1</v>
      </c>
    </row>
    <row r="54" spans="4:6">
      <c r="D54" s="432">
        <v>42178</v>
      </c>
      <c r="E54" s="443">
        <v>5.0000000000000001E-3</v>
      </c>
      <c r="F54" s="434" t="b">
        <f>_xll.qlIndexAddFixings($B$1,D54,E54/100,TRUE,E54)</f>
        <v>1</v>
      </c>
    </row>
    <row r="55" spans="4:6">
      <c r="D55" s="432">
        <v>42177</v>
      </c>
      <c r="E55" s="443">
        <v>1.0999999999999999E-2</v>
      </c>
      <c r="F55" s="434" t="b">
        <f>_xll.qlIndexAddFixings($B$1,D55,E55/100,TRUE,E55)</f>
        <v>1</v>
      </c>
    </row>
    <row r="56" spans="4:6">
      <c r="D56" s="432">
        <v>42174</v>
      </c>
      <c r="E56" s="443">
        <v>2.1000000000000001E-2</v>
      </c>
      <c r="F56" s="434" t="b">
        <f>_xll.qlIndexAddFixings($B$1,D56,E56/100,TRUE,E56)</f>
        <v>1</v>
      </c>
    </row>
    <row r="57" spans="4:6">
      <c r="D57" s="432">
        <v>42173</v>
      </c>
      <c r="E57" s="443">
        <v>3.1E-2</v>
      </c>
      <c r="F57" s="434" t="b">
        <f>_xll.qlIndexAddFixings($B$1,D57,E57/100,TRUE,E57)</f>
        <v>1</v>
      </c>
    </row>
    <row r="58" spans="4:6">
      <c r="D58" s="432">
        <v>42172</v>
      </c>
      <c r="E58" s="443">
        <v>3.9E-2</v>
      </c>
      <c r="F58" s="434" t="b">
        <f>_xll.qlIndexAddFixings($B$1,D58,E58/100,TRUE,E58)</f>
        <v>1</v>
      </c>
    </row>
    <row r="59" spans="4:6">
      <c r="D59" s="432">
        <v>42171</v>
      </c>
      <c r="E59" s="443">
        <v>4.2999999999999997E-2</v>
      </c>
      <c r="F59" s="434" t="b">
        <f>_xll.qlIndexAddFixings($B$1,D59,E59/100,TRUE,E59)</f>
        <v>1</v>
      </c>
    </row>
    <row r="60" spans="4:6">
      <c r="D60" s="432">
        <v>42170</v>
      </c>
      <c r="E60" s="443">
        <v>4.3999999999999997E-2</v>
      </c>
      <c r="F60" s="434" t="b">
        <f>_xll.qlIndexAddFixings($B$1,D60,E60/100,TRUE,E60)</f>
        <v>1</v>
      </c>
    </row>
    <row r="61" spans="4:6">
      <c r="D61" s="432">
        <v>42167</v>
      </c>
      <c r="E61" s="443">
        <v>2.8000000000000001E-2</v>
      </c>
      <c r="F61" s="434" t="b">
        <f>_xll.qlIndexAddFixings($B$1,D61,E61/100,TRUE,E61)</f>
        <v>1</v>
      </c>
    </row>
    <row r="62" spans="4:6">
      <c r="D62" s="432">
        <v>42166</v>
      </c>
      <c r="E62" s="443">
        <v>1.4999999999999999E-2</v>
      </c>
      <c r="F62" s="434" t="b">
        <f>_xll.qlIndexAddFixings($B$1,D62,E62/100,TRUE,E62)</f>
        <v>1</v>
      </c>
    </row>
    <row r="63" spans="4:6">
      <c r="D63" s="432">
        <v>42165</v>
      </c>
      <c r="E63" s="443">
        <v>2.1999999999999999E-2</v>
      </c>
      <c r="F63" s="434" t="b">
        <f>_xll.qlIndexAddFixings($B$1,D63,E63/100,TRUE,E63)</f>
        <v>1</v>
      </c>
    </row>
    <row r="64" spans="4:6">
      <c r="D64" s="432">
        <v>42164</v>
      </c>
      <c r="E64" s="443">
        <v>1.7999999999999999E-2</v>
      </c>
      <c r="F64" s="434" t="b">
        <f>_xll.qlIndexAddFixings($B$1,D64,E64/100,TRUE,E64)</f>
        <v>1</v>
      </c>
    </row>
    <row r="65" spans="4:6">
      <c r="D65" s="432">
        <v>42163</v>
      </c>
      <c r="E65" s="443">
        <v>0.01</v>
      </c>
      <c r="F65" s="434" t="b">
        <f>_xll.qlIndexAddFixings($B$1,D65,E65/100,TRUE,E65)</f>
        <v>1</v>
      </c>
    </row>
    <row r="66" spans="4:6">
      <c r="D66" s="432">
        <v>42160</v>
      </c>
      <c r="E66" s="443">
        <v>8.9999999999999993E-3</v>
      </c>
      <c r="F66" s="434" t="b">
        <f>_xll.qlIndexAddFixings($B$1,D66,E66/100,TRUE,E66)</f>
        <v>1</v>
      </c>
    </row>
    <row r="67" spans="4:6">
      <c r="D67" s="432">
        <v>42159</v>
      </c>
      <c r="E67" s="443">
        <v>8.9999999999999993E-3</v>
      </c>
      <c r="F67" s="434" t="b">
        <f>_xll.qlIndexAddFixings($B$1,D67,E67/100,TRUE,E67)</f>
        <v>1</v>
      </c>
    </row>
    <row r="68" spans="4:6">
      <c r="D68" s="432">
        <v>42158</v>
      </c>
      <c r="E68" s="443">
        <v>3.0000000000000001E-3</v>
      </c>
      <c r="F68" s="434" t="b">
        <f>_xll.qlIndexAddFixings($B$1,D68,E68/100,TRUE,E68)</f>
        <v>1</v>
      </c>
    </row>
    <row r="69" spans="4:6">
      <c r="D69" s="432">
        <v>42157</v>
      </c>
      <c r="E69" s="443">
        <v>6.0000000000000001E-3</v>
      </c>
      <c r="F69" s="434" t="b">
        <f>_xll.qlIndexAddFixings($B$1,D69,E69/100,TRUE,E69)</f>
        <v>1</v>
      </c>
    </row>
    <row r="70" spans="4:6">
      <c r="D70" s="432">
        <v>42156</v>
      </c>
      <c r="E70" s="443">
        <v>7.0000000000000001E-3</v>
      </c>
      <c r="F70" s="434" t="b">
        <f>_xll.qlIndexAddFixings($B$1,D70,E70/100,TRUE,E70)</f>
        <v>1</v>
      </c>
    </row>
    <row r="71" spans="4:6">
      <c r="D71" s="432">
        <v>42153</v>
      </c>
      <c r="E71" s="443">
        <v>4.0000000000000001E-3</v>
      </c>
      <c r="F71" s="434" t="b">
        <f>_xll.qlIndexAddFixings($B$1,D71,E71/100,TRUE,E71)</f>
        <v>1</v>
      </c>
    </row>
    <row r="72" spans="4:6">
      <c r="D72" s="432">
        <v>42152</v>
      </c>
      <c r="E72" s="443">
        <v>-3.0000000000000001E-3</v>
      </c>
      <c r="F72" s="434" t="b">
        <f>_xll.qlIndexAddFixings($B$1,D72,E72/100,TRUE,E72)</f>
        <v>1</v>
      </c>
    </row>
    <row r="73" spans="4:6">
      <c r="D73" s="432">
        <v>42151</v>
      </c>
      <c r="E73" s="443">
        <v>1E-3</v>
      </c>
      <c r="F73" s="434" t="b">
        <f>_xll.qlIndexAddFixings($B$1,D73,E73/100,TRUE,E73)</f>
        <v>1</v>
      </c>
    </row>
    <row r="74" spans="4:6">
      <c r="D74" s="432">
        <v>42150</v>
      </c>
      <c r="E74" s="443">
        <v>6.0000000000000001E-3</v>
      </c>
      <c r="F74" s="434" t="b">
        <f>_xll.qlIndexAddFixings($B$1,D74,E74/100,TRUE,E74)</f>
        <v>1</v>
      </c>
    </row>
    <row r="75" spans="4:6">
      <c r="D75" s="432">
        <v>42146</v>
      </c>
      <c r="E75" s="443">
        <v>-1E-3</v>
      </c>
      <c r="F75" s="434" t="b">
        <f>_xll.qlIndexAddFixings($B$1,D75,E75/100,TRUE,E75)</f>
        <v>1</v>
      </c>
    </row>
    <row r="76" spans="4:6">
      <c r="D76" s="432">
        <v>42145</v>
      </c>
      <c r="E76" s="443">
        <v>-3.0000000000000001E-3</v>
      </c>
      <c r="F76" s="434" t="b">
        <f>_xll.qlIndexAddFixings($B$1,D76,E76/100,TRUE,E76)</f>
        <v>1</v>
      </c>
    </row>
    <row r="77" spans="4:6">
      <c r="D77" s="432">
        <v>42144</v>
      </c>
      <c r="E77" s="443">
        <v>-4.0000000000000001E-3</v>
      </c>
      <c r="F77" s="434" t="b">
        <f>_xll.qlIndexAddFixings($B$1,D77,E77/100,TRUE,E77)</f>
        <v>1</v>
      </c>
    </row>
    <row r="78" spans="4:6">
      <c r="D78" s="432">
        <v>42143</v>
      </c>
      <c r="E78" s="443">
        <v>-3.0000000000000001E-3</v>
      </c>
      <c r="F78" s="434" t="b">
        <f>_xll.qlIndexAddFixings($B$1,D78,E78/100,TRUE,E78)</f>
        <v>1</v>
      </c>
    </row>
    <row r="79" spans="4:6">
      <c r="D79" s="432">
        <v>42142</v>
      </c>
      <c r="E79" s="443">
        <v>4.0000000000000001E-3</v>
      </c>
      <c r="F79" s="434" t="b">
        <f>_xll.qlIndexAddFixings($B$1,D79,E79/100,TRUE,E79)</f>
        <v>1</v>
      </c>
    </row>
    <row r="80" spans="4:6">
      <c r="D80" s="432">
        <v>42139</v>
      </c>
      <c r="E80" s="443">
        <v>2E-3</v>
      </c>
      <c r="F80" s="434" t="b">
        <f>_xll.qlIndexAddFixings($B$1,D80,E80/100,TRUE,E80)</f>
        <v>1</v>
      </c>
    </row>
    <row r="81" spans="4:6">
      <c r="D81" s="432">
        <v>42138</v>
      </c>
      <c r="E81" s="443">
        <v>3.0000000000000001E-3</v>
      </c>
      <c r="F81" s="434" t="b">
        <f>_xll.qlIndexAddFixings($B$1,D81,E81/100,TRUE,E81)</f>
        <v>1</v>
      </c>
    </row>
    <row r="82" spans="4:6">
      <c r="D82" s="432">
        <v>42137</v>
      </c>
      <c r="E82" s="443">
        <v>-4.0000000000000001E-3</v>
      </c>
      <c r="F82" s="434" t="b">
        <f>_xll.qlIndexAddFixings($B$1,D82,E82/100,TRUE,E82)</f>
        <v>1</v>
      </c>
    </row>
    <row r="83" spans="4:6">
      <c r="D83" s="432">
        <v>42136</v>
      </c>
      <c r="E83" s="443">
        <v>-4.0000000000000001E-3</v>
      </c>
      <c r="F83" s="434" t="b">
        <f>_xll.qlIndexAddFixings($B$1,D83,E83/100,TRUE,E83)</f>
        <v>1</v>
      </c>
    </row>
    <row r="84" spans="4:6">
      <c r="D84" s="432">
        <v>42135</v>
      </c>
      <c r="E84" s="443">
        <v>-6.0000000000000001E-3</v>
      </c>
      <c r="F84" s="434" t="b">
        <f>_xll.qlIndexAddFixings($B$1,D84,E84/100,TRUE,E84)</f>
        <v>1</v>
      </c>
    </row>
    <row r="85" spans="4:6">
      <c r="D85" s="432">
        <v>42132</v>
      </c>
      <c r="E85" s="443">
        <v>-6.0000000000000001E-3</v>
      </c>
      <c r="F85" s="434" t="b">
        <f>_xll.qlIndexAddFixings($B$1,D85,E85/100,TRUE,E85)</f>
        <v>1</v>
      </c>
    </row>
    <row r="86" spans="4:6">
      <c r="D86" s="432">
        <v>42131</v>
      </c>
      <c r="E86" s="443">
        <v>-6.0000000000000001E-3</v>
      </c>
      <c r="F86" s="434" t="b">
        <f>_xll.qlIndexAddFixings($B$1,D86,E86/100,TRUE,E86)</f>
        <v>1</v>
      </c>
    </row>
    <row r="87" spans="4:6">
      <c r="D87" s="432">
        <v>42130</v>
      </c>
      <c r="E87" s="443">
        <v>-2E-3</v>
      </c>
      <c r="F87" s="434" t="b">
        <f>_xll.qlIndexAddFixings($B$1,D87,E87/100,TRUE,E87)</f>
        <v>1</v>
      </c>
    </row>
    <row r="88" spans="4:6">
      <c r="D88" s="432">
        <v>42129</v>
      </c>
      <c r="E88" s="443">
        <v>-1.2E-2</v>
      </c>
      <c r="F88" s="434" t="b">
        <f>_xll.qlIndexAddFixings($B$1,D88,E88/100,TRUE,E88)</f>
        <v>1</v>
      </c>
    </row>
    <row r="89" spans="4:6">
      <c r="D89" s="432">
        <v>42128</v>
      </c>
      <c r="E89" s="443">
        <v>-1E-3</v>
      </c>
      <c r="F89" s="434" t="b">
        <f>_xll.qlIndexAddFixings($B$1,D89,E89/100,TRUE,E89)</f>
        <v>1</v>
      </c>
    </row>
    <row r="90" spans="4:6">
      <c r="D90" s="432">
        <v>42124</v>
      </c>
      <c r="E90" s="443">
        <v>-6.0000000000000001E-3</v>
      </c>
      <c r="F90" s="434" t="b">
        <f>_xll.qlIndexAddFixings($B$1,D90,E90/100,TRUE,E90)</f>
        <v>1</v>
      </c>
    </row>
    <row r="91" spans="4:6">
      <c r="D91" s="432">
        <v>42123</v>
      </c>
      <c r="E91" s="443">
        <v>-1.4E-2</v>
      </c>
      <c r="F91" s="434" t="b">
        <f>_xll.qlIndexAddFixings($B$1,D91,E91/100,TRUE,E91)</f>
        <v>1</v>
      </c>
    </row>
    <row r="92" spans="4:6">
      <c r="D92" s="432">
        <v>42122</v>
      </c>
      <c r="E92" s="443">
        <v>-1.4E-2</v>
      </c>
      <c r="F92" s="434" t="b">
        <f>_xll.qlIndexAddFixings($B$1,D92,E92/100,TRUE,E92)</f>
        <v>1</v>
      </c>
    </row>
    <row r="93" spans="4:6">
      <c r="D93" s="432">
        <v>42121</v>
      </c>
      <c r="E93" s="443">
        <v>-2E-3</v>
      </c>
      <c r="F93" s="434" t="b">
        <f>_xll.qlIndexAddFixings($B$1,D93,E93/100,TRUE,E93)</f>
        <v>1</v>
      </c>
    </row>
    <row r="94" spans="4:6">
      <c r="D94" s="432">
        <v>42118</v>
      </c>
      <c r="E94" s="443">
        <v>-3.0000000000000001E-3</v>
      </c>
      <c r="F94" s="434" t="b">
        <f>_xll.qlIndexAddFixings($B$1,D94,E94/100,TRUE,E94)</f>
        <v>1</v>
      </c>
    </row>
    <row r="95" spans="4:6">
      <c r="D95" s="432">
        <v>42117</v>
      </c>
      <c r="E95" s="443">
        <v>-8.0000000000000002E-3</v>
      </c>
      <c r="F95" s="434" t="b">
        <f>_xll.qlIndexAddFixings($B$1,D95,E95/100,TRUE,E95)</f>
        <v>1</v>
      </c>
    </row>
    <row r="96" spans="4:6">
      <c r="D96" s="432">
        <v>42116</v>
      </c>
      <c r="E96" s="443">
        <v>-3.0000000000000001E-3</v>
      </c>
      <c r="F96" s="434" t="b">
        <f>_xll.qlIndexAddFixings($B$1,D96,E96/100,TRUE,E96)</f>
        <v>1</v>
      </c>
    </row>
    <row r="97" spans="4:6">
      <c r="D97" s="432">
        <v>42115</v>
      </c>
      <c r="E97" s="443">
        <v>1E-3</v>
      </c>
      <c r="F97" s="434" t="b">
        <f>_xll.qlIndexAddFixings($B$1,D97,E97/100,TRUE,E97)</f>
        <v>1</v>
      </c>
    </row>
    <row r="98" spans="4:6">
      <c r="D98" s="432">
        <v>42114</v>
      </c>
      <c r="E98" s="443">
        <v>-3.0000000000000001E-3</v>
      </c>
      <c r="F98" s="434" t="b">
        <f>_xll.qlIndexAddFixings($B$1,D98,E98/100,TRUE,E98)</f>
        <v>1</v>
      </c>
    </row>
    <row r="99" spans="4:6">
      <c r="D99" s="432">
        <v>42111</v>
      </c>
      <c r="E99" s="443">
        <v>-6.0000000000000001E-3</v>
      </c>
      <c r="F99" s="434" t="b">
        <f>_xll.qlIndexAddFixings($B$1,D99,E99/100,TRUE,E99)</f>
        <v>1</v>
      </c>
    </row>
    <row r="100" spans="4:6">
      <c r="D100" s="432">
        <v>42110</v>
      </c>
      <c r="E100" s="443">
        <v>-1.2E-2</v>
      </c>
      <c r="F100" s="434" t="b">
        <f>_xll.qlIndexAddFixings($B$1,D100,E100/100,TRUE,E100)</f>
        <v>1</v>
      </c>
    </row>
    <row r="101" spans="4:6">
      <c r="D101" s="432">
        <v>42109</v>
      </c>
      <c r="E101" s="443">
        <v>-1.2E-2</v>
      </c>
      <c r="F101" s="434" t="b">
        <f>_xll.qlIndexAddFixings($B$1,D101,E101/100,TRUE,E101)</f>
        <v>1</v>
      </c>
    </row>
    <row r="102" spans="4:6">
      <c r="D102" s="432">
        <v>42108</v>
      </c>
      <c r="E102" s="443">
        <v>-8.0000000000000002E-3</v>
      </c>
      <c r="F102" s="434" t="b">
        <f>_xll.qlIndexAddFixings($B$1,D102,E102/100,TRUE,E102)</f>
        <v>1</v>
      </c>
    </row>
    <row r="103" spans="4:6">
      <c r="D103" s="432">
        <v>42107</v>
      </c>
      <c r="E103" s="443">
        <v>1E-3</v>
      </c>
      <c r="F103" s="434" t="b">
        <f>_xll.qlIndexAddFixings($B$1,D103,E103/100,TRUE,E103)</f>
        <v>1</v>
      </c>
    </row>
    <row r="104" spans="4:6">
      <c r="D104" s="432">
        <v>42104</v>
      </c>
      <c r="E104" s="443">
        <v>-2E-3</v>
      </c>
      <c r="F104" s="434" t="b">
        <f>_xll.qlIndexAddFixings($B$1,D104,E104/100,TRUE,E104)</f>
        <v>1</v>
      </c>
    </row>
    <row r="105" spans="4:6">
      <c r="D105" s="432">
        <v>42103</v>
      </c>
      <c r="E105" s="443">
        <v>0</v>
      </c>
      <c r="F105" s="434" t="b">
        <f>_xll.qlIndexAddFixings($B$1,D105,E105/100,TRUE,E105)</f>
        <v>1</v>
      </c>
    </row>
    <row r="106" spans="4:6">
      <c r="D106" s="432">
        <v>42102</v>
      </c>
      <c r="E106" s="443">
        <v>4.0000000000000001E-3</v>
      </c>
      <c r="F106" s="434" t="b">
        <f>_xll.qlIndexAddFixings($B$1,D106,E106/100,TRUE,E106)</f>
        <v>1</v>
      </c>
    </row>
    <row r="107" spans="4:6">
      <c r="D107" s="432">
        <v>42101</v>
      </c>
      <c r="E107" s="443">
        <v>1.0999999999999999E-2</v>
      </c>
      <c r="F107" s="434" t="b">
        <f>_xll.qlIndexAddFixings($B$1,D107,E107/100,TRUE,E107)</f>
        <v>1</v>
      </c>
    </row>
    <row r="108" spans="4:6">
      <c r="D108" s="432">
        <v>42096</v>
      </c>
      <c r="E108" s="443">
        <v>7.0000000000000001E-3</v>
      </c>
      <c r="F108" s="434" t="b">
        <f>_xll.qlIndexAddFixings($B$1,D108,E108/100,TRUE,E108)</f>
        <v>1</v>
      </c>
    </row>
    <row r="109" spans="4:6">
      <c r="D109" s="432">
        <v>42095</v>
      </c>
      <c r="E109" s="443">
        <v>6.0000000000000001E-3</v>
      </c>
      <c r="F109" s="434" t="b">
        <f>_xll.qlIndexAddFixings($B$1,D109,E109/100,TRUE,E109)</f>
        <v>1</v>
      </c>
    </row>
    <row r="110" spans="4:6">
      <c r="D110" s="432">
        <v>42094</v>
      </c>
      <c r="E110" s="443">
        <v>6.0000000000000001E-3</v>
      </c>
      <c r="F110" s="434" t="b">
        <f>_xll.qlIndexAddFixings($B$1,D110,E110/100,TRUE,E110)</f>
        <v>1</v>
      </c>
    </row>
    <row r="111" spans="4:6">
      <c r="D111" s="432">
        <v>42093</v>
      </c>
      <c r="E111" s="443">
        <v>8.0000000000000002E-3</v>
      </c>
      <c r="F111" s="434" t="b">
        <f>_xll.qlIndexAddFixings($B$1,D111,E111/100,TRUE,E111)</f>
        <v>1</v>
      </c>
    </row>
    <row r="112" spans="4:6">
      <c r="D112" s="432">
        <v>42090</v>
      </c>
      <c r="E112" s="443">
        <v>6.0000000000000001E-3</v>
      </c>
      <c r="F112" s="434" t="b">
        <f>_xll.qlIndexAddFixings($B$1,D112,E112/100,TRUE,E112)</f>
        <v>1</v>
      </c>
    </row>
    <row r="113" spans="4:6">
      <c r="D113" s="432">
        <v>42089</v>
      </c>
      <c r="E113" s="443">
        <v>8.9999999999999993E-3</v>
      </c>
      <c r="F113" s="434" t="b">
        <f>_xll.qlIndexAddFixings($B$1,D113,E113/100,TRUE,E113)</f>
        <v>1</v>
      </c>
    </row>
    <row r="114" spans="4:6">
      <c r="D114" s="432">
        <v>42088</v>
      </c>
      <c r="E114" s="443">
        <v>0.01</v>
      </c>
      <c r="F114" s="434" t="b">
        <f>_xll.qlIndexAddFixings($B$1,D114,E114/100,TRUE,E114)</f>
        <v>1</v>
      </c>
    </row>
    <row r="115" spans="4:6">
      <c r="D115" s="432">
        <v>42087</v>
      </c>
      <c r="E115" s="443">
        <v>1.0999999999999999E-2</v>
      </c>
      <c r="F115" s="434" t="b">
        <f>_xll.qlIndexAddFixings($B$1,D115,E115/100,TRUE,E115)</f>
        <v>1</v>
      </c>
    </row>
    <row r="116" spans="4:6">
      <c r="D116" s="432">
        <v>42086</v>
      </c>
      <c r="E116" s="443">
        <v>8.0000000000000002E-3</v>
      </c>
      <c r="F116" s="434" t="b">
        <f>_xll.qlIndexAddFixings($B$1,D116,E116/100,TRUE,E116)</f>
        <v>1</v>
      </c>
    </row>
    <row r="117" spans="4:6">
      <c r="D117" s="432">
        <v>42083</v>
      </c>
      <c r="E117" s="443">
        <v>8.9999999999999993E-3</v>
      </c>
      <c r="F117" s="434" t="b">
        <f>_xll.qlIndexAddFixings($B$1,D117,E117/100,TRUE,E117)</f>
        <v>1</v>
      </c>
    </row>
    <row r="118" spans="4:6">
      <c r="D118" s="432">
        <v>42082</v>
      </c>
      <c r="E118" s="443">
        <v>1.2999999999999999E-2</v>
      </c>
      <c r="F118" s="434" t="b">
        <f>_xll.qlIndexAddFixings($B$1,D118,E118/100,TRUE,E118)</f>
        <v>1</v>
      </c>
    </row>
    <row r="119" spans="4:6">
      <c r="D119" s="432">
        <v>42081</v>
      </c>
      <c r="E119" s="443">
        <v>2.1000000000000001E-2</v>
      </c>
      <c r="F119" s="434" t="b">
        <f>_xll.qlIndexAddFixings($B$1,D119,E119/100,TRUE,E119)</f>
        <v>1</v>
      </c>
    </row>
    <row r="120" spans="4:6">
      <c r="D120" s="432">
        <v>42080</v>
      </c>
      <c r="E120" s="443">
        <v>4.0000000000000001E-3</v>
      </c>
      <c r="F120" s="434" t="b">
        <f>_xll.qlIndexAddFixings($B$1,D120,E120/100,TRUE,E120)</f>
        <v>1</v>
      </c>
    </row>
    <row r="121" spans="4:6">
      <c r="D121" s="432">
        <v>42079</v>
      </c>
      <c r="E121" s="443">
        <v>2E-3</v>
      </c>
      <c r="F121" s="434" t="b">
        <f>_xll.qlIndexAddFixings($B$1,D121,E121/100,TRUE,E121)</f>
        <v>1</v>
      </c>
    </row>
    <row r="122" spans="4:6">
      <c r="D122" s="432">
        <v>42076</v>
      </c>
      <c r="E122" s="443">
        <v>5.0000000000000001E-3</v>
      </c>
      <c r="F122" s="434" t="b">
        <f>_xll.qlIndexAddFixings($B$1,D122,E122/100,TRUE,E122)</f>
        <v>1</v>
      </c>
    </row>
    <row r="123" spans="4:6">
      <c r="D123" s="432">
        <v>42075</v>
      </c>
      <c r="E123" s="443">
        <v>4.0000000000000001E-3</v>
      </c>
      <c r="F123" s="434" t="b">
        <f>_xll.qlIndexAddFixings($B$1,D123,E123/100,TRUE,E123)</f>
        <v>1</v>
      </c>
    </row>
    <row r="124" spans="4:6">
      <c r="D124" s="432">
        <v>42074</v>
      </c>
      <c r="E124" s="443">
        <v>7.0000000000000001E-3</v>
      </c>
      <c r="F124" s="434" t="b">
        <f>_xll.qlIndexAddFixings($B$1,D124,E124/100,TRUE,E124)</f>
        <v>1</v>
      </c>
    </row>
    <row r="125" spans="4:6">
      <c r="D125" s="432">
        <v>42073</v>
      </c>
      <c r="E125" s="443">
        <v>0.01</v>
      </c>
      <c r="F125" s="434" t="b">
        <f>_xll.qlIndexAddFixings($B$1,D125,E125/100,TRUE,E125)</f>
        <v>1</v>
      </c>
    </row>
    <row r="126" spans="4:6">
      <c r="D126" s="432">
        <v>42072</v>
      </c>
      <c r="E126" s="443">
        <v>1.2999999999999999E-2</v>
      </c>
      <c r="F126" s="434" t="b">
        <f>_xll.qlIndexAddFixings($B$1,D126,E126/100,TRUE,E126)</f>
        <v>1</v>
      </c>
    </row>
    <row r="127" spans="4:6">
      <c r="D127" s="432">
        <v>42069</v>
      </c>
      <c r="E127" s="443">
        <v>1.4E-2</v>
      </c>
      <c r="F127" s="434" t="b">
        <f>_xll.qlIndexAddFixings($B$1,D127,E127/100,TRUE,E127)</f>
        <v>1</v>
      </c>
    </row>
    <row r="128" spans="4:6">
      <c r="D128" s="432">
        <v>42068</v>
      </c>
      <c r="E128" s="443">
        <v>1.7000000000000001E-2</v>
      </c>
      <c r="F128" s="434" t="b">
        <f>_xll.qlIndexAddFixings($B$1,D128,E128/100,TRUE,E128)</f>
        <v>1</v>
      </c>
    </row>
    <row r="129" spans="4:6">
      <c r="D129" s="432">
        <v>42067</v>
      </c>
      <c r="E129" s="443">
        <v>1.7000000000000001E-2</v>
      </c>
      <c r="F129" s="434" t="b">
        <f>_xll.qlIndexAddFixings($B$1,D129,E129/100,TRUE,E129)</f>
        <v>1</v>
      </c>
    </row>
    <row r="130" spans="4:6">
      <c r="D130" s="432">
        <v>42066</v>
      </c>
      <c r="E130" s="443">
        <v>1.7000000000000001E-2</v>
      </c>
      <c r="F130" s="434" t="b">
        <f>_xll.qlIndexAddFixings($B$1,D130,E130/100,TRUE,E130)</f>
        <v>1</v>
      </c>
    </row>
    <row r="131" spans="4:6">
      <c r="D131" s="432">
        <v>42065</v>
      </c>
      <c r="E131" s="443">
        <v>1.4999999999999999E-2</v>
      </c>
      <c r="F131" s="434" t="b">
        <f>_xll.qlIndexAddFixings($B$1,D131,E131/100,TRUE,E131)</f>
        <v>1</v>
      </c>
    </row>
    <row r="132" spans="4:6">
      <c r="D132" s="432">
        <v>42062</v>
      </c>
      <c r="E132" s="443">
        <v>1.2E-2</v>
      </c>
      <c r="F132" s="434" t="b">
        <f>_xll.qlIndexAddFixings($B$1,D132,E132/100,TRUE,E132)</f>
        <v>1</v>
      </c>
    </row>
    <row r="133" spans="4:6">
      <c r="D133" s="432">
        <v>42061</v>
      </c>
      <c r="E133" s="443">
        <v>1.4999999999999999E-2</v>
      </c>
      <c r="F133" s="434" t="b">
        <f>_xll.qlIndexAddFixings($B$1,D133,E133/100,TRUE,E133)</f>
        <v>1</v>
      </c>
    </row>
    <row r="134" spans="4:6">
      <c r="D134" s="432">
        <v>42060</v>
      </c>
      <c r="E134" s="443">
        <v>2.5000000000000001E-2</v>
      </c>
      <c r="F134" s="434" t="b">
        <f>_xll.qlIndexAddFixings($B$1,D134,E134/100,TRUE,E134)</f>
        <v>1</v>
      </c>
    </row>
    <row r="135" spans="4:6">
      <c r="D135" s="432">
        <v>42059</v>
      </c>
      <c r="E135" s="443">
        <v>3.5000000000000003E-2</v>
      </c>
      <c r="F135" s="434" t="b">
        <f>_xll.qlIndexAddFixings($B$1,D135,E135/100,TRUE,E135)</f>
        <v>1</v>
      </c>
    </row>
    <row r="136" spans="4:6">
      <c r="D136" s="432">
        <v>42058</v>
      </c>
      <c r="E136" s="443">
        <v>3.6999999999999998E-2</v>
      </c>
      <c r="F136" s="434" t="b">
        <f>_xll.qlIndexAddFixings($B$1,D136,E136/100,TRUE,E136)</f>
        <v>1</v>
      </c>
    </row>
    <row r="137" spans="4:6">
      <c r="D137" s="432">
        <v>42055</v>
      </c>
      <c r="E137" s="443">
        <v>0.05</v>
      </c>
      <c r="F137" s="434" t="b">
        <f>_xll.qlIndexAddFixings($B$1,D137,E137/100,TRUE,E137)</f>
        <v>1</v>
      </c>
    </row>
    <row r="138" spans="4:6">
      <c r="D138" s="432">
        <v>42054</v>
      </c>
      <c r="E138" s="443">
        <v>4.1000000000000002E-2</v>
      </c>
      <c r="F138" s="434" t="b">
        <f>_xll.qlIndexAddFixings($B$1,D138,E138/100,TRUE,E138)</f>
        <v>1</v>
      </c>
    </row>
    <row r="139" spans="4:6">
      <c r="D139" s="432">
        <v>42053</v>
      </c>
      <c r="E139" s="443">
        <v>4.1000000000000002E-2</v>
      </c>
      <c r="F139" s="434" t="b">
        <f>_xll.qlIndexAddFixings($B$1,D139,E139/100,TRUE,E139)</f>
        <v>1</v>
      </c>
    </row>
    <row r="140" spans="4:6">
      <c r="D140" s="432">
        <v>42052</v>
      </c>
      <c r="E140" s="443">
        <v>4.5999999999999999E-2</v>
      </c>
      <c r="F140" s="434" t="b">
        <f>_xll.qlIndexAddFixings($B$1,D140,E140/100,TRUE,E140)</f>
        <v>1</v>
      </c>
    </row>
    <row r="141" spans="4:6">
      <c r="D141" s="432">
        <v>42051</v>
      </c>
      <c r="E141" s="443">
        <v>4.2000000000000003E-2</v>
      </c>
      <c r="F141" s="434" t="b">
        <f>_xll.qlIndexAddFixings($B$1,D141,E141/100,TRUE,E141)</f>
        <v>1</v>
      </c>
    </row>
    <row r="142" spans="4:6">
      <c r="D142" s="432">
        <v>42048</v>
      </c>
      <c r="E142" s="443">
        <v>4.2000000000000003E-2</v>
      </c>
      <c r="F142" s="434" t="b">
        <f>_xll.qlIndexAddFixings($B$1,D142,E142/100,TRUE,E142)</f>
        <v>1</v>
      </c>
    </row>
    <row r="143" spans="4:6">
      <c r="D143" s="432">
        <v>42047</v>
      </c>
      <c r="E143" s="443">
        <v>4.2999999999999997E-2</v>
      </c>
      <c r="F143" s="434" t="b">
        <f>_xll.qlIndexAddFixings($B$1,D143,E143/100,TRUE,E143)</f>
        <v>1</v>
      </c>
    </row>
    <row r="144" spans="4:6">
      <c r="D144" s="432">
        <v>42046</v>
      </c>
      <c r="E144" s="443">
        <v>4.9000000000000002E-2</v>
      </c>
      <c r="F144" s="434" t="b">
        <f>_xll.qlIndexAddFixings($B$1,D144,E144/100,TRUE,E144)</f>
        <v>1</v>
      </c>
    </row>
    <row r="145" spans="4:6">
      <c r="D145" s="432">
        <v>42045</v>
      </c>
      <c r="E145" s="443">
        <v>5.6000000000000001E-2</v>
      </c>
      <c r="F145" s="434" t="b">
        <f>_xll.qlIndexAddFixings($B$1,D145,E145/100,TRUE,E145)</f>
        <v>1</v>
      </c>
    </row>
    <row r="146" spans="4:6">
      <c r="D146" s="432">
        <v>42044</v>
      </c>
      <c r="E146" s="443">
        <v>5.2999999999999999E-2</v>
      </c>
      <c r="F146" s="434" t="b">
        <f>_xll.qlIndexAddFixings($B$1,D146,E146/100,TRUE,E146)</f>
        <v>1</v>
      </c>
    </row>
    <row r="147" spans="4:6">
      <c r="D147" s="432">
        <v>42041</v>
      </c>
      <c r="E147" s="443">
        <v>4.7E-2</v>
      </c>
      <c r="F147" s="434" t="b">
        <f>_xll.qlIndexAddFixings($B$1,D147,E147/100,TRUE,E147)</f>
        <v>1</v>
      </c>
    </row>
    <row r="148" spans="4:6">
      <c r="D148" s="432">
        <v>42040</v>
      </c>
      <c r="E148" s="443">
        <v>0.05</v>
      </c>
      <c r="F148" s="434" t="b">
        <f>_xll.qlIndexAddFixings($B$1,D148,E148/100,TRUE,E148)</f>
        <v>1</v>
      </c>
    </row>
    <row r="149" spans="4:6">
      <c r="D149" s="432">
        <v>42039</v>
      </c>
      <c r="E149" s="443">
        <v>4.2000000000000003E-2</v>
      </c>
      <c r="F149" s="434" t="b">
        <f>_xll.qlIndexAddFixings($B$1,D149,E149/100,TRUE,E149)</f>
        <v>1</v>
      </c>
    </row>
    <row r="150" spans="4:6">
      <c r="D150" s="432">
        <v>42038</v>
      </c>
      <c r="E150" s="443">
        <v>4.2999999999999997E-2</v>
      </c>
      <c r="F150" s="434" t="b">
        <f>_xll.qlIndexAddFixings($B$1,D150,E150/100,TRUE,E150)</f>
        <v>1</v>
      </c>
    </row>
    <row r="151" spans="4:6">
      <c r="D151" s="432">
        <v>42037</v>
      </c>
      <c r="E151" s="443">
        <v>5.5E-2</v>
      </c>
      <c r="F151" s="434" t="b">
        <f>_xll.qlIndexAddFixings($B$1,D151,E151/100,TRUE,E151)</f>
        <v>1</v>
      </c>
    </row>
    <row r="152" spans="4:6">
      <c r="D152" s="432">
        <v>42034</v>
      </c>
      <c r="E152" s="443">
        <v>3.9E-2</v>
      </c>
      <c r="F152" s="434" t="b">
        <f>_xll.qlIndexAddFixings($B$1,D152,E152/100,TRUE,E152)</f>
        <v>1</v>
      </c>
    </row>
    <row r="153" spans="4:6">
      <c r="D153" s="432">
        <v>42033</v>
      </c>
      <c r="E153" s="443">
        <v>3.6999999999999998E-2</v>
      </c>
      <c r="F153" s="434" t="b">
        <f>_xll.qlIndexAddFixings($B$1,D153,E153/100,TRUE,E153)</f>
        <v>1</v>
      </c>
    </row>
    <row r="154" spans="4:6">
      <c r="D154" s="432">
        <v>42032</v>
      </c>
      <c r="E154" s="443">
        <v>0.03</v>
      </c>
      <c r="F154" s="434" t="b">
        <f>_xll.qlIndexAddFixings($B$1,D154,E154/100,TRUE,E154)</f>
        <v>1</v>
      </c>
    </row>
    <row r="155" spans="4:6">
      <c r="D155" s="432">
        <v>42031</v>
      </c>
      <c r="E155" s="443">
        <v>3.5000000000000003E-2</v>
      </c>
      <c r="F155" s="434" t="b">
        <f>_xll.qlIndexAddFixings($B$1,D155,E155/100,TRUE,E155)</f>
        <v>1</v>
      </c>
    </row>
    <row r="156" spans="4:6">
      <c r="D156" s="432">
        <v>42030</v>
      </c>
      <c r="E156" s="434">
        <v>0.03</v>
      </c>
      <c r="F156" s="434" t="b">
        <f>_xll.qlIndexAddFixings($B$1,D156,E156/100,TRUE,E156)</f>
        <v>1</v>
      </c>
    </row>
    <row r="157" spans="4:6">
      <c r="D157" s="432">
        <v>42027</v>
      </c>
      <c r="E157" s="434">
        <v>0.02</v>
      </c>
      <c r="F157" s="434" t="b">
        <f>_xll.qlIndexAddFixings($B$1,D157,E157/100,TRUE,E157)</f>
        <v>1</v>
      </c>
    </row>
    <row r="158" spans="4:6">
      <c r="D158" s="432">
        <v>42026</v>
      </c>
      <c r="E158" s="434">
        <v>3.4000000000000002E-2</v>
      </c>
      <c r="F158" s="434" t="b">
        <f>_xll.qlIndexAddFixings($B$1,D158,E158/100,TRUE,E158)</f>
        <v>1</v>
      </c>
    </row>
    <row r="159" spans="4:6">
      <c r="D159" s="432">
        <v>42025</v>
      </c>
      <c r="E159" s="434">
        <v>2.7E-2</v>
      </c>
      <c r="F159" s="434" t="b">
        <f>_xll.qlIndexAddFixings($B$1,D159,E159/100,TRUE,E159)</f>
        <v>1</v>
      </c>
    </row>
    <row r="160" spans="4:6">
      <c r="D160" s="432">
        <v>42024</v>
      </c>
      <c r="E160" s="434">
        <v>2.1999999999999999E-2</v>
      </c>
      <c r="F160" s="434" t="b">
        <f>_xll.qlIndexAddFixings($B$1,D160,E160/100,TRUE,E160)</f>
        <v>1</v>
      </c>
    </row>
    <row r="161" spans="4:6">
      <c r="D161" s="432">
        <v>42023</v>
      </c>
      <c r="E161" s="434">
        <v>0.02</v>
      </c>
      <c r="F161" s="434" t="b">
        <f>_xll.qlIndexAddFixings($B$1,D161,E161/100,TRUE,E161)</f>
        <v>1</v>
      </c>
    </row>
    <row r="162" spans="4:6">
      <c r="D162" s="432">
        <v>42020</v>
      </c>
      <c r="E162" s="434">
        <v>2.1000000000000001E-2</v>
      </c>
      <c r="F162" s="434" t="b">
        <f>_xll.qlIndexAddFixings($B$1,D162,E162/100,TRUE,E162)</f>
        <v>1</v>
      </c>
    </row>
    <row r="163" spans="4:6">
      <c r="D163" s="432">
        <v>42019</v>
      </c>
      <c r="E163" s="434">
        <v>2.7E-2</v>
      </c>
      <c r="F163" s="434" t="b">
        <f>_xll.qlIndexAddFixings($B$1,D163,E163/100,TRUE,E163)</f>
        <v>1</v>
      </c>
    </row>
    <row r="164" spans="4:6">
      <c r="D164" s="432">
        <v>42018</v>
      </c>
      <c r="E164" s="434">
        <v>5.1999999999999998E-2</v>
      </c>
      <c r="F164" s="434" t="b">
        <f>_xll.qlIndexAddFixings($B$1,D164,E164/100,TRUE,E164)</f>
        <v>1</v>
      </c>
    </row>
    <row r="165" spans="4:6">
      <c r="D165" s="432">
        <v>42017</v>
      </c>
      <c r="E165" s="434">
        <v>5.1999999999999998E-2</v>
      </c>
      <c r="F165" s="434" t="b">
        <f>_xll.qlIndexAddFixings($B$1,D165,E165/100,TRUE,E165)</f>
        <v>1</v>
      </c>
    </row>
    <row r="166" spans="4:6">
      <c r="D166" s="432">
        <v>42016</v>
      </c>
      <c r="E166" s="434">
        <v>5.5E-2</v>
      </c>
      <c r="F166" s="434" t="b">
        <f>_xll.qlIndexAddFixings($B$1,D166,E166/100,TRUE,E166)</f>
        <v>1</v>
      </c>
    </row>
    <row r="167" spans="4:6">
      <c r="D167" s="432">
        <v>42013</v>
      </c>
      <c r="E167" s="434">
        <v>5.7000000000000002E-2</v>
      </c>
      <c r="F167" s="434" t="b">
        <f>_xll.qlIndexAddFixings($B$1,D167,E167/100,TRUE,E167)</f>
        <v>1</v>
      </c>
    </row>
    <row r="168" spans="4:6">
      <c r="D168" s="432">
        <v>42012</v>
      </c>
      <c r="E168" s="434">
        <v>5.7000000000000002E-2</v>
      </c>
      <c r="F168" s="434" t="b">
        <f>_xll.qlIndexAddFixings($B$1,D168,E168/100,TRUE,E168)</f>
        <v>1</v>
      </c>
    </row>
    <row r="169" spans="4:6">
      <c r="D169" s="432">
        <v>42011</v>
      </c>
      <c r="E169" s="434">
        <v>5.3999999999999999E-2</v>
      </c>
      <c r="F169" s="434" t="b">
        <f>_xll.qlIndexAddFixings($B$1,D169,E169/100,TRUE,E169)</f>
        <v>1</v>
      </c>
    </row>
    <row r="170" spans="4:6">
      <c r="D170" s="432">
        <v>42010</v>
      </c>
      <c r="E170" s="434">
        <v>5.5E-2</v>
      </c>
      <c r="F170" s="434" t="b">
        <f>_xll.qlIndexAddFixings($B$1,D170,E170/100,TRUE,E170)</f>
        <v>1</v>
      </c>
    </row>
    <row r="171" spans="4:6">
      <c r="D171" s="432">
        <v>42009</v>
      </c>
      <c r="E171" s="434">
        <v>5.6000000000000001E-2</v>
      </c>
      <c r="F171" s="434" t="b">
        <f>_xll.qlIndexAddFixings($B$1,D171,E171/100,TRUE,E171)</f>
        <v>1</v>
      </c>
    </row>
    <row r="172" spans="4:6">
      <c r="D172" s="432">
        <v>42006</v>
      </c>
      <c r="E172" s="434">
        <v>5.8000000000000003E-2</v>
      </c>
      <c r="F172" s="434" t="b">
        <f>_xll.qlIndexAddFixings($B$1,D172,E172/100,TRUE,E172)</f>
        <v>1</v>
      </c>
    </row>
    <row r="173" spans="4:6">
      <c r="D173" s="432">
        <v>42003</v>
      </c>
      <c r="E173" s="434">
        <v>6.9000000000000006E-2</v>
      </c>
      <c r="F173" s="434" t="b">
        <f>_xll.qlIndexAddFixings($B$1,D173,E173/100,TRUE,E173)</f>
        <v>1</v>
      </c>
    </row>
    <row r="174" spans="4:6">
      <c r="D174" s="432">
        <v>42002</v>
      </c>
      <c r="E174" s="434">
        <v>7.0000000000000007E-2</v>
      </c>
      <c r="F174" s="434" t="b">
        <f>_xll.qlIndexAddFixings($B$1,D174,E174/100,TRUE,E174)</f>
        <v>1</v>
      </c>
    </row>
    <row r="175" spans="4:6">
      <c r="D175" s="432">
        <v>41996</v>
      </c>
      <c r="E175" s="434">
        <v>7.3999999999999996E-2</v>
      </c>
      <c r="F175" s="434" t="b">
        <f>_xll.qlIndexAddFixings($B$1,D175,E175/100,TRUE,E175)</f>
        <v>1</v>
      </c>
    </row>
    <row r="176" spans="4:6">
      <c r="D176" s="432">
        <v>41995</v>
      </c>
      <c r="E176" s="434">
        <v>7.8E-2</v>
      </c>
      <c r="F176" s="434" t="b">
        <f>_xll.qlIndexAddFixings($B$1,D176,E176/100,TRUE,E176)</f>
        <v>1</v>
      </c>
    </row>
    <row r="177" spans="4:6">
      <c r="D177" s="432">
        <v>41992</v>
      </c>
      <c r="E177" s="434">
        <v>7.9000000000000001E-2</v>
      </c>
      <c r="F177" s="434" t="b">
        <f>_xll.qlIndexAddFixings($B$1,D177,E177/100,TRUE,E177)</f>
        <v>1</v>
      </c>
    </row>
    <row r="178" spans="4:6">
      <c r="D178" s="432">
        <v>41991</v>
      </c>
      <c r="E178" s="434">
        <v>0.08</v>
      </c>
      <c r="F178" s="434" t="b">
        <f>_xll.qlIndexAddFixings($B$1,D178,E178/100,TRUE,E178)</f>
        <v>1</v>
      </c>
    </row>
    <row r="179" spans="4:6">
      <c r="D179" s="432">
        <v>41990</v>
      </c>
      <c r="E179" s="434">
        <v>0.09</v>
      </c>
      <c r="F179" s="434" t="b">
        <f>_xll.qlIndexAddFixings($B$1,D179,E179/100,TRUE,E179)</f>
        <v>1</v>
      </c>
    </row>
    <row r="180" spans="4:6">
      <c r="D180" s="432">
        <v>41989</v>
      </c>
      <c r="E180" s="434">
        <v>8.5000000000000006E-2</v>
      </c>
      <c r="F180" s="434" t="b">
        <f>_xll.qlIndexAddFixings($B$1,D180,E180/100,TRUE,E180)</f>
        <v>1</v>
      </c>
    </row>
    <row r="181" spans="4:6">
      <c r="D181" s="432">
        <v>41988</v>
      </c>
      <c r="E181" s="434">
        <v>8.4000000000000005E-2</v>
      </c>
      <c r="F181" s="434" t="b">
        <f>_xll.qlIndexAddFixings($B$1,D181,E181/100,TRUE,E181)</f>
        <v>1</v>
      </c>
    </row>
    <row r="182" spans="4:6">
      <c r="D182" s="432">
        <v>41985</v>
      </c>
      <c r="E182" s="434">
        <v>8.7999999999999995E-2</v>
      </c>
      <c r="F182" s="434" t="b">
        <f>_xll.qlIndexAddFixings($B$1,D182,E182/100,TRUE,E182)</f>
        <v>1</v>
      </c>
    </row>
    <row r="183" spans="4:6">
      <c r="D183" s="432">
        <v>41984</v>
      </c>
      <c r="E183" s="434">
        <v>8.8999999999999996E-2</v>
      </c>
      <c r="F183" s="434" t="b">
        <f>_xll.qlIndexAddFixings($B$1,D183,E183/100,TRUE,E183)</f>
        <v>1</v>
      </c>
    </row>
    <row r="184" spans="4:6">
      <c r="D184" s="432">
        <v>41983</v>
      </c>
      <c r="E184" s="434">
        <v>8.8999999999999996E-2</v>
      </c>
      <c r="F184" s="434" t="b">
        <f>_xll.qlIndexAddFixings($B$1,D184,E184/100,TRUE,E184)</f>
        <v>1</v>
      </c>
    </row>
    <row r="185" spans="4:6">
      <c r="D185" s="432">
        <v>41982</v>
      </c>
      <c r="E185" s="434">
        <v>8.2000000000000003E-2</v>
      </c>
      <c r="F185" s="434" t="b">
        <f>_xll.qlIndexAddFixings($B$1,D185,E185/100,TRUE,E185)</f>
        <v>1</v>
      </c>
    </row>
    <row r="186" spans="4:6">
      <c r="D186" s="432">
        <v>41981</v>
      </c>
      <c r="E186" s="434">
        <v>8.5000000000000006E-2</v>
      </c>
      <c r="F186" s="434" t="b">
        <f>_xll.qlIndexAddFixings($B$1,D186,E186/100,TRUE,E186)</f>
        <v>1</v>
      </c>
    </row>
    <row r="187" spans="4:6">
      <c r="D187" s="432">
        <v>41978</v>
      </c>
      <c r="E187" s="434">
        <v>8.5999999999999993E-2</v>
      </c>
      <c r="F187" s="434" t="b">
        <f>_xll.qlIndexAddFixings($B$1,D187,E187/100,TRUE,E187)</f>
        <v>1</v>
      </c>
    </row>
    <row r="188" spans="4:6">
      <c r="D188" s="432">
        <v>41977</v>
      </c>
      <c r="E188" s="434">
        <v>7.2999999999999995E-2</v>
      </c>
      <c r="F188" s="434" t="b">
        <f>_xll.qlIndexAddFixings($B$1,D188,E188/100,TRUE,E188)</f>
        <v>1</v>
      </c>
    </row>
    <row r="189" spans="4:6">
      <c r="D189" s="432">
        <v>41976</v>
      </c>
      <c r="E189" s="434">
        <v>7.6999999999999999E-2</v>
      </c>
      <c r="F189" s="434" t="b">
        <f>_xll.qlIndexAddFixings($B$1,D189,E189/100,TRUE,E189)</f>
        <v>1</v>
      </c>
    </row>
    <row r="190" spans="4:6">
      <c r="D190" s="432">
        <v>41975</v>
      </c>
      <c r="E190" s="434">
        <v>8.4000000000000005E-2</v>
      </c>
      <c r="F190" s="434" t="b">
        <f>_xll.qlIndexAddFixings($B$1,D190,E190/100,TRUE,E190)</f>
        <v>1</v>
      </c>
    </row>
    <row r="191" spans="4:6">
      <c r="D191" s="432">
        <v>41974</v>
      </c>
      <c r="E191" s="434">
        <v>0.08</v>
      </c>
      <c r="F191" s="434" t="b">
        <f>_xll.qlIndexAddFixings($B$1,D191,E191/100,TRUE,E191)</f>
        <v>1</v>
      </c>
    </row>
    <row r="192" spans="4:6">
      <c r="D192" s="432">
        <v>41971</v>
      </c>
      <c r="E192" s="434">
        <v>0.08</v>
      </c>
      <c r="F192" s="434" t="b">
        <f>_xll.qlIndexAddFixings($B$1,D192,E192/100,TRUE,E192)</f>
        <v>1</v>
      </c>
    </row>
    <row r="193" spans="4:6">
      <c r="D193" s="432">
        <v>41970</v>
      </c>
      <c r="E193" s="434">
        <v>0.08</v>
      </c>
      <c r="F193" s="434" t="b">
        <f>_xll.qlIndexAddFixings($B$1,D193,E193/100,TRUE,E193)</f>
        <v>1</v>
      </c>
    </row>
    <row r="194" spans="4:6">
      <c r="D194" s="432">
        <v>41969</v>
      </c>
      <c r="E194" s="434">
        <v>8.1000000000000003E-2</v>
      </c>
      <c r="F194" s="434" t="b">
        <f>_xll.qlIndexAddFixings($B$1,D194,E194/100,TRUE,E194)</f>
        <v>1</v>
      </c>
    </row>
    <row r="195" spans="4:6">
      <c r="D195" s="432">
        <v>41968</v>
      </c>
      <c r="E195" s="434">
        <v>7.8E-2</v>
      </c>
      <c r="F195" s="434" t="b">
        <f>_xll.qlIndexAddFixings($B$1,D195,E195/100,TRUE,E195)</f>
        <v>1</v>
      </c>
    </row>
    <row r="196" spans="4:6">
      <c r="D196" s="432">
        <v>41967</v>
      </c>
      <c r="E196" s="434">
        <v>7.5999999999999998E-2</v>
      </c>
      <c r="F196" s="434" t="b">
        <f>_xll.qlIndexAddFixings($B$1,D196,E196/100,TRUE,E196)</f>
        <v>1</v>
      </c>
    </row>
    <row r="197" spans="4:6">
      <c r="D197" s="432">
        <v>41964</v>
      </c>
      <c r="E197" s="434">
        <v>0.08</v>
      </c>
      <c r="F197" s="434" t="b">
        <f>_xll.qlIndexAddFixings($B$1,D197,E197/100,TRUE,E197)</f>
        <v>1</v>
      </c>
    </row>
    <row r="198" spans="4:6">
      <c r="D198" s="432">
        <v>41963</v>
      </c>
      <c r="E198" s="434">
        <v>8.7999999999999995E-2</v>
      </c>
      <c r="F198" s="434" t="b">
        <f>_xll.qlIndexAddFixings($B$1,D198,E198/100,TRUE,E198)</f>
        <v>1</v>
      </c>
    </row>
    <row r="199" spans="4:6">
      <c r="D199" s="432">
        <v>41962</v>
      </c>
      <c r="E199" s="434">
        <v>9.2999999999999999E-2</v>
      </c>
      <c r="F199" s="434" t="b">
        <f>_xll.qlIndexAddFixings($B$1,D199,E199/100,TRUE,E199)</f>
        <v>1</v>
      </c>
    </row>
    <row r="200" spans="4:6">
      <c r="D200" s="432">
        <v>41961</v>
      </c>
      <c r="E200" s="434">
        <v>8.5000000000000006E-2</v>
      </c>
      <c r="F200" s="434" t="b">
        <f>_xll.qlIndexAddFixings($B$1,D200,E200/100,TRUE,E200)</f>
        <v>1</v>
      </c>
    </row>
    <row r="201" spans="4:6">
      <c r="D201" s="432">
        <v>41960</v>
      </c>
      <c r="E201" s="434">
        <v>8.3000000000000004E-2</v>
      </c>
      <c r="F201" s="434" t="b">
        <f>_xll.qlIndexAddFixings($B$1,D201,E201/100,TRUE,E201)</f>
        <v>1</v>
      </c>
    </row>
    <row r="202" spans="4:6">
      <c r="D202" s="432">
        <v>41957</v>
      </c>
      <c r="E202" s="434">
        <v>8.1000000000000003E-2</v>
      </c>
      <c r="F202" s="434" t="b">
        <f>_xll.qlIndexAddFixings($B$1,D202,E202/100,TRUE,E202)</f>
        <v>1</v>
      </c>
    </row>
    <row r="203" spans="4:6">
      <c r="D203" s="432">
        <v>41956</v>
      </c>
      <c r="E203" s="434">
        <v>8.1000000000000003E-2</v>
      </c>
      <c r="F203" s="434" t="b">
        <f>_xll.qlIndexAddFixings($B$1,D203,E203/100,TRUE,E203)</f>
        <v>1</v>
      </c>
    </row>
    <row r="204" spans="4:6">
      <c r="D204" s="432">
        <v>41955</v>
      </c>
      <c r="E204" s="434">
        <v>8.1000000000000003E-2</v>
      </c>
      <c r="F204" s="434" t="b">
        <f>_xll.qlIndexAddFixings($B$1,D204,E204/100,TRUE,E204)</f>
        <v>1</v>
      </c>
    </row>
    <row r="205" spans="4:6">
      <c r="D205" s="432">
        <v>41954</v>
      </c>
      <c r="E205" s="434">
        <v>8.3000000000000004E-2</v>
      </c>
      <c r="F205" s="434" t="b">
        <f>_xll.qlIndexAddFixings($B$1,D205,E205/100,TRUE,E205)</f>
        <v>1</v>
      </c>
    </row>
    <row r="206" spans="4:6">
      <c r="D206" s="432">
        <v>41953</v>
      </c>
      <c r="E206" s="434">
        <v>7.9000000000000001E-2</v>
      </c>
      <c r="F206" s="434" t="b">
        <f>_xll.qlIndexAddFixings($B$1,D206,E206/100,TRUE,E206)</f>
        <v>1</v>
      </c>
    </row>
    <row r="207" spans="4:6">
      <c r="D207" s="432">
        <v>41950</v>
      </c>
      <c r="E207" s="434">
        <v>8.1000000000000003E-2</v>
      </c>
      <c r="F207" s="434" t="b">
        <f>_xll.qlIndexAddFixings($B$1,D207,E207/100,TRUE,E207)</f>
        <v>1</v>
      </c>
    </row>
    <row r="208" spans="4:6">
      <c r="D208" s="432">
        <v>41949</v>
      </c>
      <c r="E208" s="434">
        <v>8.3000000000000004E-2</v>
      </c>
      <c r="F208" s="434" t="b">
        <f>_xll.qlIndexAddFixings($B$1,D208,E208/100,TRUE,E208)</f>
        <v>1</v>
      </c>
    </row>
    <row r="209" spans="4:6">
      <c r="D209" s="432">
        <v>41948</v>
      </c>
      <c r="E209" s="434">
        <v>8.6999999999999994E-2</v>
      </c>
      <c r="F209" s="434" t="b">
        <f>_xll.qlIndexAddFixings($B$1,D209,E209/100,TRUE,E209)</f>
        <v>1</v>
      </c>
    </row>
    <row r="210" spans="4:6">
      <c r="D210" s="432">
        <v>41947</v>
      </c>
      <c r="E210" s="434">
        <v>8.5999999999999993E-2</v>
      </c>
      <c r="F210" s="434" t="b">
        <f>_xll.qlIndexAddFixings($B$1,D210,E210/100,TRUE,E210)</f>
        <v>1</v>
      </c>
    </row>
    <row r="211" spans="4:6">
      <c r="D211" s="432">
        <v>41946</v>
      </c>
      <c r="E211" s="434">
        <v>8.8999999999999996E-2</v>
      </c>
      <c r="F211" s="434" t="b">
        <f>_xll.qlIndexAddFixings($B$1,D211,E211/100,TRUE,E211)</f>
        <v>1</v>
      </c>
    </row>
    <row r="212" spans="4:6">
      <c r="D212" s="432">
        <v>41943</v>
      </c>
      <c r="E212" s="434">
        <v>9.5000000000000001E-2</v>
      </c>
      <c r="F212" s="434" t="b">
        <f>_xll.qlIndexAddFixings($B$1,D212,E212/100,TRUE,E212)</f>
        <v>1</v>
      </c>
    </row>
    <row r="213" spans="4:6">
      <c r="D213" s="432">
        <v>41942</v>
      </c>
      <c r="E213" s="434">
        <v>9.6000000000000002E-2</v>
      </c>
      <c r="F213" s="434" t="b">
        <f>_xll.qlIndexAddFixings($B$1,D213,E213/100,TRUE,E213)</f>
        <v>1</v>
      </c>
    </row>
    <row r="214" spans="4:6">
      <c r="D214" s="432">
        <v>41941</v>
      </c>
      <c r="E214" s="434">
        <v>0.10100000000000001</v>
      </c>
      <c r="F214" s="434" t="b">
        <f>_xll.qlIndexAddFixings($B$1,D214,E214/100,TRUE,E214)</f>
        <v>1</v>
      </c>
    </row>
    <row r="215" spans="4:6">
      <c r="D215" s="432">
        <v>41940</v>
      </c>
      <c r="E215" s="434">
        <v>0.10199999999999999</v>
      </c>
      <c r="F215" s="434" t="b">
        <f>_xll.qlIndexAddFixings($B$1,D215,E215/100,TRUE,E215)</f>
        <v>1</v>
      </c>
    </row>
    <row r="216" spans="4:6">
      <c r="D216" s="432">
        <v>41939</v>
      </c>
      <c r="E216" s="434">
        <v>9.8000000000000004E-2</v>
      </c>
      <c r="F216" s="434" t="b">
        <f>_xll.qlIndexAddFixings($B$1,D216,E216/100,TRUE,E216)</f>
        <v>1</v>
      </c>
    </row>
    <row r="217" spans="4:6">
      <c r="D217" s="432">
        <v>41936</v>
      </c>
      <c r="E217" s="434">
        <v>9.8000000000000004E-2</v>
      </c>
      <c r="F217" s="434" t="b">
        <f>_xll.qlIndexAddFixings($B$1,D217,E217/100,TRUE,E217)</f>
        <v>1</v>
      </c>
    </row>
    <row r="218" spans="4:6">
      <c r="D218" s="432">
        <v>41935</v>
      </c>
      <c r="E218" s="434">
        <v>0.10100000000000001</v>
      </c>
      <c r="F218" s="434" t="b">
        <f>_xll.qlIndexAddFixings($B$1,D218,E218/100,TRUE,E218)</f>
        <v>1</v>
      </c>
    </row>
    <row r="219" spans="4:6">
      <c r="D219" s="432">
        <v>41934</v>
      </c>
      <c r="E219" s="434">
        <v>0.10299999999999999</v>
      </c>
      <c r="F219" s="434" t="b">
        <f>_xll.qlIndexAddFixings($B$1,D219,E219/100,TRUE,E219)</f>
        <v>1</v>
      </c>
    </row>
    <row r="220" spans="4:6">
      <c r="D220" s="432">
        <v>41933</v>
      </c>
      <c r="E220" s="434">
        <v>0.10199999999999999</v>
      </c>
      <c r="F220" s="434" t="b">
        <f>_xll.qlIndexAddFixings($B$1,D220,E220/100,TRUE,E220)</f>
        <v>1</v>
      </c>
    </row>
    <row r="221" spans="4:6">
      <c r="D221" s="432">
        <v>41932</v>
      </c>
      <c r="E221" s="434">
        <v>9.0999999999999998E-2</v>
      </c>
      <c r="F221" s="434" t="b">
        <f>_xll.qlIndexAddFixings($B$1,D221,E221/100,TRUE,E221)</f>
        <v>1</v>
      </c>
    </row>
    <row r="222" spans="4:6">
      <c r="D222" s="432">
        <v>41929</v>
      </c>
      <c r="E222" s="434">
        <v>0.107</v>
      </c>
      <c r="F222" s="434" t="b">
        <f>_xll.qlIndexAddFixings($B$1,D222,E222/100,TRUE,E222)</f>
        <v>1</v>
      </c>
    </row>
    <row r="223" spans="4:6">
      <c r="D223" s="432">
        <v>41928</v>
      </c>
      <c r="E223" s="434">
        <v>9.4E-2</v>
      </c>
      <c r="F223" s="434" t="b">
        <f>_xll.qlIndexAddFixings($B$1,D223,E223/100,TRUE,E223)</f>
        <v>1</v>
      </c>
    </row>
    <row r="224" spans="4:6">
      <c r="D224" s="432">
        <v>41927</v>
      </c>
      <c r="E224" s="434">
        <v>8.3000000000000004E-2</v>
      </c>
      <c r="F224" s="434" t="b">
        <f>_xll.qlIndexAddFixings($B$1,D224,E224/100,TRUE,E224)</f>
        <v>1</v>
      </c>
    </row>
    <row r="225" spans="4:6">
      <c r="D225" s="432">
        <v>41926</v>
      </c>
      <c r="E225" s="434">
        <v>9.4E-2</v>
      </c>
      <c r="F225" s="434" t="b">
        <f>_xll.qlIndexAddFixings($B$1,D225,E225/100,TRUE,E225)</f>
        <v>1</v>
      </c>
    </row>
    <row r="226" spans="4:6">
      <c r="D226" s="432">
        <v>41925</v>
      </c>
      <c r="E226" s="434">
        <v>0.09</v>
      </c>
      <c r="F226" s="434" t="b">
        <f>_xll.qlIndexAddFixings($B$1,D226,E226/100,TRUE,E226)</f>
        <v>1</v>
      </c>
    </row>
    <row r="227" spans="4:6">
      <c r="D227" s="432">
        <v>41922</v>
      </c>
      <c r="E227" s="434">
        <v>8.2000000000000003E-2</v>
      </c>
      <c r="F227" s="434" t="b">
        <f>_xll.qlIndexAddFixings($B$1,D227,E227/100,TRUE,E227)</f>
        <v>1</v>
      </c>
    </row>
    <row r="228" spans="4:6">
      <c r="D228" s="432">
        <v>41921</v>
      </c>
      <c r="E228" s="434">
        <v>7.5999999999999998E-2</v>
      </c>
      <c r="F228" s="434" t="b">
        <f>_xll.qlIndexAddFixings($B$1,D228,E228/100,TRUE,E228)</f>
        <v>1</v>
      </c>
    </row>
    <row r="229" spans="4:6">
      <c r="D229" s="432">
        <v>41920</v>
      </c>
      <c r="E229" s="434">
        <v>7.3999999999999996E-2</v>
      </c>
      <c r="F229" s="434" t="b">
        <f>_xll.qlIndexAddFixings($B$1,D229,E229/100,TRUE,E229)</f>
        <v>1</v>
      </c>
    </row>
    <row r="230" spans="4:6">
      <c r="D230" s="432">
        <v>41919</v>
      </c>
      <c r="E230" s="434">
        <v>7.4999999999999997E-2</v>
      </c>
      <c r="F230" s="434" t="b">
        <f>_xll.qlIndexAddFixings($B$1,D230,E230/100,TRUE,E230)</f>
        <v>1</v>
      </c>
    </row>
    <row r="231" spans="4:6">
      <c r="D231" s="432">
        <v>41918</v>
      </c>
      <c r="E231" s="434">
        <v>7.3999999999999996E-2</v>
      </c>
      <c r="F231" s="434" t="b">
        <f>_xll.qlIndexAddFixings($B$1,D231,E231/100,TRUE,E231)</f>
        <v>1</v>
      </c>
    </row>
    <row r="232" spans="4:6">
      <c r="D232" s="432">
        <v>41915</v>
      </c>
      <c r="E232" s="434">
        <v>7.5999999999999998E-2</v>
      </c>
      <c r="F232" s="434" t="b">
        <f>_xll.qlIndexAddFixings($B$1,D232,E232/100,TRUE,E232)</f>
        <v>1</v>
      </c>
    </row>
    <row r="233" spans="4:6">
      <c r="D233" s="432">
        <v>41914</v>
      </c>
      <c r="E233" s="434">
        <v>6.8000000000000005E-2</v>
      </c>
      <c r="F233" s="434" t="b">
        <f>_xll.qlIndexAddFixings($B$1,D233,E233/100,TRUE,E233)</f>
        <v>1</v>
      </c>
    </row>
    <row r="234" spans="4:6">
      <c r="D234" s="432">
        <v>41913</v>
      </c>
      <c r="E234" s="434">
        <v>7.0000000000000007E-2</v>
      </c>
      <c r="F234" s="434" t="b">
        <f>_xll.qlIndexAddFixings($B$1,D234,E234/100,TRUE,E234)</f>
        <v>1</v>
      </c>
    </row>
    <row r="235" spans="4:6">
      <c r="D235" s="432">
        <v>41912</v>
      </c>
      <c r="E235" s="434">
        <v>7.5999999999999998E-2</v>
      </c>
      <c r="F235" s="434" t="b">
        <f>_xll.qlIndexAddFixings($B$1,D235,E235/100,TRUE,E235)</f>
        <v>1</v>
      </c>
    </row>
    <row r="236" spans="4:6">
      <c r="D236" s="432">
        <v>41911</v>
      </c>
      <c r="E236" s="434">
        <v>7.4999999999999997E-2</v>
      </c>
      <c r="F236" s="434" t="b">
        <f>_xll.qlIndexAddFixings($B$1,D236,E236/100,TRUE,E236)</f>
        <v>1</v>
      </c>
    </row>
    <row r="237" spans="4:6">
      <c r="D237" s="432">
        <v>41908</v>
      </c>
      <c r="E237" s="434">
        <v>7.6999999999999999E-2</v>
      </c>
      <c r="F237" s="434" t="b">
        <f>_xll.qlIndexAddFixings($B$1,D237,E237/100,TRUE,E237)</f>
        <v>1</v>
      </c>
    </row>
    <row r="238" spans="4:6">
      <c r="D238" s="432">
        <v>41907</v>
      </c>
      <c r="E238" s="434">
        <v>7.9000000000000001E-2</v>
      </c>
      <c r="F238" s="434" t="b">
        <f>_xll.qlIndexAddFixings($B$1,D238,E238/100,TRUE,E238)</f>
        <v>1</v>
      </c>
    </row>
    <row r="239" spans="4:6">
      <c r="D239" s="432">
        <v>41906</v>
      </c>
      <c r="E239" s="434">
        <v>8.5999999999999993E-2</v>
      </c>
      <c r="F239" s="434" t="b">
        <f>_xll.qlIndexAddFixings($B$1,D239,E239/100,TRUE,E239)</f>
        <v>1</v>
      </c>
    </row>
    <row r="240" spans="4:6">
      <c r="D240" s="432">
        <v>41905</v>
      </c>
      <c r="E240" s="434">
        <v>7.4999999999999997E-2</v>
      </c>
      <c r="F240" s="434" t="b">
        <f>_xll.qlIndexAddFixings($B$1,D240,E240/100,TRUE,E240)</f>
        <v>1</v>
      </c>
    </row>
    <row r="241" spans="4:6">
      <c r="D241" s="432">
        <v>41904</v>
      </c>
      <c r="E241" s="434">
        <v>7.5999999999999998E-2</v>
      </c>
      <c r="F241" s="434" t="b">
        <f>_xll.qlIndexAddFixings($B$1,D241,E241/100,TRUE,E241)</f>
        <v>1</v>
      </c>
    </row>
    <row r="242" spans="4:6">
      <c r="D242" s="432">
        <v>41901</v>
      </c>
      <c r="E242" s="434">
        <v>8.2000000000000003E-2</v>
      </c>
      <c r="F242" s="434" t="b">
        <f>_xll.qlIndexAddFixings($B$1,D242,E242/100,TRUE,E242)</f>
        <v>1</v>
      </c>
    </row>
    <row r="243" spans="4:6">
      <c r="D243" s="432">
        <v>41900</v>
      </c>
      <c r="E243" s="434">
        <v>8.1000000000000003E-2</v>
      </c>
      <c r="F243" s="434" t="b">
        <f>_xll.qlIndexAddFixings($B$1,D243,E243/100,TRUE,E243)</f>
        <v>1</v>
      </c>
    </row>
    <row r="244" spans="4:6">
      <c r="D244" s="432">
        <v>41899</v>
      </c>
      <c r="E244" s="434">
        <v>0.08</v>
      </c>
      <c r="F244" s="434" t="b">
        <f>_xll.qlIndexAddFixings($B$1,D244,E244/100,TRUE,E244)</f>
        <v>1</v>
      </c>
    </row>
    <row r="245" spans="4:6">
      <c r="D245" s="432">
        <v>41898</v>
      </c>
      <c r="E245" s="434">
        <v>7.4999999999999997E-2</v>
      </c>
      <c r="F245" s="434" t="b">
        <f>_xll.qlIndexAddFixings($B$1,D245,E245/100,TRUE,E245)</f>
        <v>1</v>
      </c>
    </row>
    <row r="246" spans="4:6">
      <c r="D246" s="432">
        <v>41897</v>
      </c>
      <c r="E246" s="434">
        <v>7.4999999999999997E-2</v>
      </c>
      <c r="F246" s="434" t="b">
        <f>_xll.qlIndexAddFixings($B$1,D246,E246/100,TRUE,E246)</f>
        <v>1</v>
      </c>
    </row>
    <row r="247" spans="4:6">
      <c r="D247" s="432">
        <v>41894</v>
      </c>
      <c r="E247" s="434">
        <v>7.5999999999999998E-2</v>
      </c>
      <c r="F247" s="434" t="b">
        <f>_xll.qlIndexAddFixings($B$1,D247,E247/100,TRUE,E247)</f>
        <v>1</v>
      </c>
    </row>
    <row r="248" spans="4:6">
      <c r="D248" s="432">
        <v>41893</v>
      </c>
      <c r="E248" s="434">
        <v>7.4999999999999997E-2</v>
      </c>
      <c r="F248" s="434" t="b">
        <f>_xll.qlIndexAddFixings($B$1,D248,E248/100,TRUE,E248)</f>
        <v>1</v>
      </c>
    </row>
    <row r="249" spans="4:6">
      <c r="D249" s="432">
        <v>41892</v>
      </c>
      <c r="E249" s="434">
        <v>8.1000000000000003E-2</v>
      </c>
      <c r="F249" s="434" t="b">
        <f>_xll.qlIndexAddFixings($B$1,D249,E249/100,TRUE,E249)</f>
        <v>1</v>
      </c>
    </row>
    <row r="250" spans="4:6">
      <c r="D250" s="432">
        <v>41891</v>
      </c>
      <c r="E250" s="434">
        <v>7.9000000000000001E-2</v>
      </c>
      <c r="F250" s="434" t="b">
        <f>_xll.qlIndexAddFixings($B$1,D250,E250/100,TRUE,E250)</f>
        <v>1</v>
      </c>
    </row>
    <row r="251" spans="4:6">
      <c r="D251" s="432">
        <v>41890</v>
      </c>
      <c r="E251" s="434">
        <v>7.8E-2</v>
      </c>
      <c r="F251" s="434" t="b">
        <f>_xll.qlIndexAddFixings($B$1,D251,E251/100,TRUE,E251)</f>
        <v>1</v>
      </c>
    </row>
    <row r="252" spans="4:6">
      <c r="D252" s="432">
        <v>41887</v>
      </c>
      <c r="E252" s="434">
        <v>8.2000000000000003E-2</v>
      </c>
      <c r="F252" s="434" t="b">
        <f>_xll.qlIndexAddFixings($B$1,D252,E252/100,TRUE,E252)</f>
        <v>1</v>
      </c>
    </row>
    <row r="253" spans="4:6">
      <c r="D253" s="432">
        <v>41886</v>
      </c>
      <c r="E253" s="434">
        <v>0.13</v>
      </c>
      <c r="F253" s="434" t="b">
        <f>_xll.qlIndexAddFixings($B$1,D253,E253/100,TRUE,E253)</f>
        <v>1</v>
      </c>
    </row>
    <row r="254" spans="4:6">
      <c r="D254" s="432">
        <v>41885</v>
      </c>
      <c r="E254" s="434">
        <v>0.126</v>
      </c>
      <c r="F254" s="434" t="b">
        <f>_xll.qlIndexAddFixings($B$1,D254,E254/100,TRUE,E254)</f>
        <v>1</v>
      </c>
    </row>
    <row r="255" spans="4:6">
      <c r="D255" s="432">
        <v>41884</v>
      </c>
      <c r="E255" s="434">
        <v>0.128</v>
      </c>
      <c r="F255" s="434" t="b">
        <f>_xll.qlIndexAddFixings($B$1,D255,E255/100,TRUE,E255)</f>
        <v>1</v>
      </c>
    </row>
    <row r="256" spans="4:6">
      <c r="D256" s="432">
        <v>41883</v>
      </c>
      <c r="E256" s="434">
        <v>0.13</v>
      </c>
      <c r="F256" s="434" t="b">
        <f>_xll.qlIndexAddFixings($B$1,D256,E256/100,TRUE,E256)</f>
        <v>1</v>
      </c>
    </row>
    <row r="257" spans="4:6">
      <c r="D257" s="432">
        <v>41880</v>
      </c>
      <c r="E257" s="434">
        <v>0.14399999999999999</v>
      </c>
      <c r="F257" s="434" t="b">
        <f>_xll.qlIndexAddFixings($B$1,D257,E257/100,TRUE,E257)</f>
        <v>1</v>
      </c>
    </row>
    <row r="258" spans="4:6">
      <c r="D258" s="432">
        <v>41879</v>
      </c>
      <c r="E258" s="434">
        <v>0.14499999999999999</v>
      </c>
      <c r="F258" s="434" t="b">
        <f>_xll.qlIndexAddFixings($B$1,D258,E258/100,TRUE,E258)</f>
        <v>1</v>
      </c>
    </row>
    <row r="259" spans="4:6">
      <c r="D259" s="432">
        <v>41878</v>
      </c>
      <c r="E259" s="434">
        <v>0.13600000000000001</v>
      </c>
      <c r="F259" s="434" t="b">
        <f>_xll.qlIndexAddFixings($B$1,D259,E259/100,TRUE,E259)</f>
        <v>1</v>
      </c>
    </row>
    <row r="260" spans="4:6">
      <c r="D260" s="432">
        <v>41877</v>
      </c>
      <c r="E260" s="435">
        <v>0.13500000000000001</v>
      </c>
      <c r="F260" s="435" t="b">
        <f>_xll.qlIndexAddFixings($B$1,D260,E260/100,TRUE,E260)</f>
        <v>1</v>
      </c>
    </row>
    <row r="261" spans="4:6">
      <c r="D261" s="444">
        <v>41876</v>
      </c>
      <c r="E261" s="429">
        <v>0.128</v>
      </c>
    </row>
    <row r="262" spans="4:6">
      <c r="D262" s="444">
        <v>41873</v>
      </c>
      <c r="E262" s="429">
        <v>0.16800000000000001</v>
      </c>
    </row>
    <row r="263" spans="4:6">
      <c r="D263" s="444">
        <v>41872</v>
      </c>
      <c r="E263" s="429">
        <v>0.16700000000000001</v>
      </c>
    </row>
    <row r="264" spans="4:6">
      <c r="D264" s="444">
        <v>41871</v>
      </c>
      <c r="E264" s="429">
        <v>0.17</v>
      </c>
    </row>
    <row r="265" spans="4:6">
      <c r="D265" s="444">
        <v>41870</v>
      </c>
      <c r="E265" s="429">
        <v>0.17699999999999999</v>
      </c>
    </row>
    <row r="266" spans="4:6">
      <c r="D266" s="444">
        <v>41869</v>
      </c>
      <c r="E266" s="429">
        <v>0.183</v>
      </c>
    </row>
    <row r="267" spans="4:6">
      <c r="D267" s="444">
        <v>41866</v>
      </c>
      <c r="E267" s="429">
        <v>0.182</v>
      </c>
    </row>
    <row r="268" spans="4:6">
      <c r="D268" s="444">
        <v>41865</v>
      </c>
      <c r="E268" s="429">
        <v>0.183</v>
      </c>
    </row>
    <row r="269" spans="4:6">
      <c r="D269" s="444">
        <v>41864</v>
      </c>
      <c r="E269" s="429">
        <v>0.19</v>
      </c>
    </row>
    <row r="270" spans="4:6">
      <c r="D270" s="444">
        <v>41863</v>
      </c>
      <c r="E270" s="429">
        <v>0.19</v>
      </c>
    </row>
    <row r="271" spans="4:6">
      <c r="D271" s="444">
        <v>41862</v>
      </c>
      <c r="E271" s="429">
        <v>0.19600000000000001</v>
      </c>
    </row>
    <row r="272" spans="4:6">
      <c r="D272" s="444">
        <v>41859</v>
      </c>
      <c r="E272" s="429">
        <v>0.19600000000000001</v>
      </c>
    </row>
    <row r="273" spans="4:5">
      <c r="D273" s="444">
        <v>41858</v>
      </c>
      <c r="E273" s="429">
        <v>0.19400000000000001</v>
      </c>
    </row>
    <row r="274" spans="4:5">
      <c r="D274" s="444">
        <v>41857</v>
      </c>
      <c r="E274" s="429">
        <v>0.19900000000000001</v>
      </c>
    </row>
    <row r="275" spans="4:5">
      <c r="D275" s="444">
        <v>41856</v>
      </c>
      <c r="E275" s="429">
        <v>0.20200000000000001</v>
      </c>
    </row>
    <row r="276" spans="4:5">
      <c r="D276" s="444">
        <v>41855</v>
      </c>
      <c r="E276" s="429">
        <v>0.20200000000000001</v>
      </c>
    </row>
    <row r="277" spans="4:5">
      <c r="D277" s="444">
        <v>41852</v>
      </c>
      <c r="E277" s="429">
        <v>0.20100000000000001</v>
      </c>
    </row>
    <row r="278" spans="4:5">
      <c r="D278" s="444">
        <v>41851</v>
      </c>
      <c r="E278" s="429">
        <v>0.20200000000000001</v>
      </c>
    </row>
    <row r="279" spans="4:5">
      <c r="D279" s="444">
        <v>41850</v>
      </c>
      <c r="E279" s="429">
        <v>0.19900000000000001</v>
      </c>
    </row>
    <row r="280" spans="4:5">
      <c r="D280" s="444">
        <v>41849</v>
      </c>
      <c r="E280" s="429">
        <v>0.20300000000000001</v>
      </c>
    </row>
    <row r="281" spans="4:5">
      <c r="D281" s="444">
        <v>41848</v>
      </c>
      <c r="E281" s="429">
        <v>0.20100000000000001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2015-08-28T15:58:43Z</dcterms:modified>
</cp:coreProperties>
</file>