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360" yWindow="315" windowWidth="18555" windowHeight="12015"/>
  </bookViews>
  <sheets>
    <sheet name="Option" sheetId="4" r:id="rId1"/>
  </sheets>
  <externalReferences>
    <externalReference r:id="rId2"/>
  </externalReferences>
  <definedNames>
    <definedName name="BLACK_SCHOLES">[1]data!$B$14</definedName>
  </definedNames>
  <calcPr calcId="145621"/>
</workbook>
</file>

<file path=xl/calcChain.xml><?xml version="1.0" encoding="utf-8"?>
<calcChain xmlns="http://schemas.openxmlformats.org/spreadsheetml/2006/main">
  <c r="B1" i="4" l="1"/>
  <c r="B42" i="4"/>
  <c r="C33" i="4"/>
  <c r="B44" i="4"/>
  <c r="B46" i="4"/>
  <c r="B27" i="4"/>
  <c r="B30" i="4"/>
  <c r="B6" i="4"/>
  <c r="B18" i="4"/>
  <c r="B21" i="4"/>
  <c r="B24" i="4"/>
  <c r="B36" i="4"/>
  <c r="B33" i="4"/>
  <c r="B39" i="4"/>
</calcChain>
</file>

<file path=xl/sharedStrings.xml><?xml version="1.0" encoding="utf-8"?>
<sst xmlns="http://schemas.openxmlformats.org/spreadsheetml/2006/main" count="45" uniqueCount="42">
  <si>
    <t>today's date</t>
  </si>
  <si>
    <t>set global evaluation date</t>
  </si>
  <si>
    <t>settlement date</t>
  </si>
  <si>
    <t>calendar</t>
  </si>
  <si>
    <t>volatility</t>
  </si>
  <si>
    <t>Actual/365 (Fixed)</t>
  </si>
  <si>
    <t>black constant vol object</t>
  </si>
  <si>
    <t>underlying</t>
  </si>
  <si>
    <t>strike</t>
  </si>
  <si>
    <t>QuantLib version</t>
  </si>
  <si>
    <t>type</t>
  </si>
  <si>
    <t>Put</t>
  </si>
  <si>
    <t>dividendYield</t>
  </si>
  <si>
    <t>maturity</t>
  </si>
  <si>
    <t>dayCounter</t>
  </si>
  <si>
    <t>european exercise ID</t>
  </si>
  <si>
    <t>european exercise object</t>
  </si>
  <si>
    <t>europeanExercise</t>
  </si>
  <si>
    <t>simple quote ID</t>
  </si>
  <si>
    <t>simple quote object</t>
  </si>
  <si>
    <t>flat forward ID</t>
  </si>
  <si>
    <t>flat forward object</t>
  </si>
  <si>
    <t>black constant vol ID</t>
  </si>
  <si>
    <t>flatTermStructure</t>
  </si>
  <si>
    <t>riskFreeRate</t>
  </si>
  <si>
    <t>flatDividendTS</t>
  </si>
  <si>
    <t>flatVolTS</t>
  </si>
  <si>
    <t>TARGET</t>
  </si>
  <si>
    <t>bsmProcess</t>
  </si>
  <si>
    <t>payoff ID</t>
  </si>
  <si>
    <t>payoff object</t>
  </si>
  <si>
    <t>payoff</t>
  </si>
  <si>
    <t>option ID</t>
  </si>
  <si>
    <t>option object</t>
  </si>
  <si>
    <t>europeanOption</t>
  </si>
  <si>
    <t>engine id</t>
  </si>
  <si>
    <t>engine</t>
  </si>
  <si>
    <t>engine object</t>
  </si>
  <si>
    <t>set pricing engine</t>
  </si>
  <si>
    <t>npv</t>
  </si>
  <si>
    <t>black scholes process ID</t>
  </si>
  <si>
    <t>black scholes process object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</si>
</sst>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d\ mmm\ yyyy"/>
  </numFmts>
  <fonts count="5" x14ac:knownFonts="1">
    <font>
      <sz val="10"/>
      <name val="Arial"/>
    </font>
    <font>
      <sz val="10"/>
      <name val="Arial"/>
    </font>
    <font>
      <sz val="8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Border="1"/>
    <xf numFmtId="0" fontId="3" fillId="0" borderId="0" xfId="0" applyFont="1" applyBorder="1"/>
    <xf numFmtId="164" fontId="1" fillId="0" borderId="0" xfId="0" applyNumberFormat="1" applyFont="1" applyBorder="1"/>
    <xf numFmtId="0" fontId="3" fillId="0" borderId="0" xfId="0" applyFont="1" applyFill="1" applyBorder="1"/>
    <xf numFmtId="164" fontId="0" fillId="0" borderId="0" xfId="0" applyNumberFormat="1" applyFont="1" applyBorder="1"/>
    <xf numFmtId="43" fontId="1" fillId="0" borderId="0" xfId="1" applyFont="1" applyBorder="1"/>
    <xf numFmtId="0" fontId="4" fillId="0" borderId="0" xfId="0" applyFont="1" applyBorder="1"/>
    <xf numFmtId="164" fontId="4" fillId="0" borderId="0" xfId="0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ption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ample"/>
      <sheetName val="vanilla"/>
      <sheetName val="options"/>
      <sheetName val="data"/>
      <sheetName val="utilities"/>
    </sheetNames>
    <sheetDataSet>
      <sheetData sheetId="0"/>
      <sheetData sheetId="1"/>
      <sheetData sheetId="2"/>
      <sheetData sheetId="3">
        <row r="14">
          <cell r="B14" t="str">
            <v>blackscholes1#0001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/>
  <dimension ref="A1:C46"/>
  <sheetViews>
    <sheetView tabSelected="1" workbookViewId="0"/>
  </sheetViews>
  <sheetFormatPr defaultColWidth="11.42578125" defaultRowHeight="12.75" x14ac:dyDescent="0.2"/>
  <cols>
    <col min="1" max="1" width="27.140625" style="1" bestFit="1" customWidth="1"/>
    <col min="2" max="2" width="23.28515625" style="1" bestFit="1" customWidth="1"/>
    <col min="3" max="16384" width="11.42578125" style="1"/>
  </cols>
  <sheetData>
    <row r="1" spans="1:2" x14ac:dyDescent="0.2">
      <c r="A1" s="2" t="s">
        <v>9</v>
      </c>
      <c r="B1" s="1" t="e">
        <f ca="1">_xll.qlVersion()</f>
        <v>#NAME?</v>
      </c>
    </row>
    <row r="2" spans="1:2" x14ac:dyDescent="0.2">
      <c r="A2" s="2"/>
      <c r="B2" s="2"/>
    </row>
    <row r="3" spans="1:2" x14ac:dyDescent="0.2">
      <c r="A3" s="2" t="s">
        <v>3</v>
      </c>
      <c r="B3" s="7" t="s">
        <v>27</v>
      </c>
    </row>
    <row r="4" spans="1:2" x14ac:dyDescent="0.2">
      <c r="A4" s="2" t="s">
        <v>0</v>
      </c>
      <c r="B4" s="3">
        <v>35930</v>
      </c>
    </row>
    <row r="5" spans="1:2" x14ac:dyDescent="0.2">
      <c r="A5" s="2" t="s">
        <v>2</v>
      </c>
      <c r="B5" s="3">
        <v>35932</v>
      </c>
    </row>
    <row r="6" spans="1:2" x14ac:dyDescent="0.2">
      <c r="A6" s="2" t="s">
        <v>1</v>
      </c>
      <c r="B6" s="3" t="e">
        <f ca="1">_xll.qlSettingsSetEvaluationDate(,B4)</f>
        <v>#NAME?</v>
      </c>
    </row>
    <row r="7" spans="1:2" x14ac:dyDescent="0.2">
      <c r="A7" s="2"/>
      <c r="B7" s="3"/>
    </row>
    <row r="8" spans="1:2" x14ac:dyDescent="0.2">
      <c r="A8" s="2" t="s">
        <v>10</v>
      </c>
      <c r="B8" s="5" t="s">
        <v>11</v>
      </c>
    </row>
    <row r="9" spans="1:2" x14ac:dyDescent="0.2">
      <c r="A9" s="2" t="s">
        <v>7</v>
      </c>
      <c r="B9" s="6">
        <v>36</v>
      </c>
    </row>
    <row r="10" spans="1:2" x14ac:dyDescent="0.2">
      <c r="A10" s="2" t="s">
        <v>8</v>
      </c>
      <c r="B10" s="6">
        <v>40</v>
      </c>
    </row>
    <row r="11" spans="1:2" x14ac:dyDescent="0.2">
      <c r="A11" s="2" t="s">
        <v>12</v>
      </c>
      <c r="B11" s="6">
        <v>0</v>
      </c>
    </row>
    <row r="12" spans="1:2" x14ac:dyDescent="0.2">
      <c r="A12" s="2" t="s">
        <v>24</v>
      </c>
      <c r="B12" s="6">
        <v>0.06</v>
      </c>
    </row>
    <row r="13" spans="1:2" x14ac:dyDescent="0.2">
      <c r="A13" s="2" t="s">
        <v>4</v>
      </c>
      <c r="B13" s="6">
        <v>0.2</v>
      </c>
    </row>
    <row r="14" spans="1:2" x14ac:dyDescent="0.2">
      <c r="A14" s="2" t="s">
        <v>13</v>
      </c>
      <c r="B14" s="3">
        <v>36297</v>
      </c>
    </row>
    <row r="15" spans="1:2" x14ac:dyDescent="0.2">
      <c r="A15" s="2" t="s">
        <v>14</v>
      </c>
      <c r="B15" s="5" t="s">
        <v>5</v>
      </c>
    </row>
    <row r="16" spans="1:2" x14ac:dyDescent="0.2">
      <c r="A16" s="2"/>
      <c r="B16" s="3"/>
    </row>
    <row r="17" spans="1:2" x14ac:dyDescent="0.2">
      <c r="A17" s="2" t="s">
        <v>15</v>
      </c>
      <c r="B17" s="5" t="s">
        <v>17</v>
      </c>
    </row>
    <row r="18" spans="1:2" x14ac:dyDescent="0.2">
      <c r="A18" s="2" t="s">
        <v>16</v>
      </c>
      <c r="B18" s="3" t="e">
        <f ca="1">_xll.qlEuropeanExercise(B6,B17,,,B14)</f>
        <v>#NAME?</v>
      </c>
    </row>
    <row r="19" spans="1:2" x14ac:dyDescent="0.2">
      <c r="A19" s="2"/>
      <c r="B19" s="3"/>
    </row>
    <row r="20" spans="1:2" x14ac:dyDescent="0.2">
      <c r="A20" s="2" t="s">
        <v>18</v>
      </c>
      <c r="B20" s="5" t="s">
        <v>7</v>
      </c>
    </row>
    <row r="21" spans="1:2" x14ac:dyDescent="0.2">
      <c r="A21" s="2" t="s">
        <v>19</v>
      </c>
      <c r="B21" s="5" t="e">
        <f ca="1">_xll.qlSimpleQuote(B6,B20,,,B9)</f>
        <v>#NAME?</v>
      </c>
    </row>
    <row r="22" spans="1:2" x14ac:dyDescent="0.2">
      <c r="A22" s="2"/>
      <c r="B22" s="3"/>
    </row>
    <row r="23" spans="1:2" x14ac:dyDescent="0.2">
      <c r="A23" s="2" t="s">
        <v>20</v>
      </c>
      <c r="B23" s="5" t="s">
        <v>23</v>
      </c>
    </row>
    <row r="24" spans="1:2" x14ac:dyDescent="0.2">
      <c r="A24" s="2" t="s">
        <v>21</v>
      </c>
      <c r="B24" s="3" t="e">
        <f ca="1">_xll.qlFlatForward(B6,B23,,,B5,B12,B15)</f>
        <v>#NAME?</v>
      </c>
    </row>
    <row r="25" spans="1:2" x14ac:dyDescent="0.2">
      <c r="A25" s="2"/>
      <c r="B25" s="3"/>
    </row>
    <row r="26" spans="1:2" x14ac:dyDescent="0.2">
      <c r="A26" s="2" t="s">
        <v>20</v>
      </c>
      <c r="B26" s="5" t="s">
        <v>25</v>
      </c>
    </row>
    <row r="27" spans="1:2" x14ac:dyDescent="0.2">
      <c r="A27" s="2" t="s">
        <v>21</v>
      </c>
      <c r="B27" s="3" t="e">
        <f ca="1">_xll.qlFlatForward(B6,B26,,,B5,B11,B15)</f>
        <v>#NAME?</v>
      </c>
    </row>
    <row r="28" spans="1:2" x14ac:dyDescent="0.2">
      <c r="A28" s="2"/>
      <c r="B28" s="3"/>
    </row>
    <row r="29" spans="1:2" x14ac:dyDescent="0.2">
      <c r="A29" s="2" t="s">
        <v>22</v>
      </c>
      <c r="B29" s="5" t="s">
        <v>26</v>
      </c>
    </row>
    <row r="30" spans="1:2" x14ac:dyDescent="0.2">
      <c r="A30" s="2" t="s">
        <v>6</v>
      </c>
      <c r="B30" s="3" t="e">
        <f ca="1">_xll.qlBlackConstantVol(B6,B29,,,B5,B3,B13,B15)</f>
        <v>#NAME?</v>
      </c>
    </row>
    <row r="31" spans="1:2" x14ac:dyDescent="0.2">
      <c r="A31" s="2"/>
      <c r="B31" s="3"/>
    </row>
    <row r="32" spans="1:2" x14ac:dyDescent="0.2">
      <c r="A32" s="2" t="s">
        <v>40</v>
      </c>
      <c r="B32" s="8" t="s">
        <v>28</v>
      </c>
    </row>
    <row r="33" spans="1:3" x14ac:dyDescent="0.2">
      <c r="A33" s="2" t="s">
        <v>41</v>
      </c>
      <c r="B33" s="3" t="e">
        <f ca="1">_xll.qlBlackScholesMertonProcess(,B32,,,B21,B27,B24,B30)</f>
        <v>#NAME?</v>
      </c>
      <c r="C33" s="1" t="e">
        <f ca="1">_xll.ohRangeRetrieveError(B33)</f>
        <v>#NAME?</v>
      </c>
    </row>
    <row r="34" spans="1:3" x14ac:dyDescent="0.2">
      <c r="A34" s="2"/>
      <c r="B34" s="3"/>
    </row>
    <row r="35" spans="1:3" x14ac:dyDescent="0.2">
      <c r="A35" s="2" t="s">
        <v>29</v>
      </c>
      <c r="B35" s="5" t="s">
        <v>31</v>
      </c>
    </row>
    <row r="36" spans="1:3" x14ac:dyDescent="0.2">
      <c r="A36" s="2" t="s">
        <v>30</v>
      </c>
      <c r="B36" s="3" t="e">
        <f ca="1">_xll.qlPlainVanillaPayoff(B6,B35,,,B8,B10)</f>
        <v>#NAME?</v>
      </c>
    </row>
    <row r="37" spans="1:3" x14ac:dyDescent="0.2">
      <c r="A37" s="2"/>
      <c r="B37" s="3"/>
    </row>
    <row r="38" spans="1:3" x14ac:dyDescent="0.2">
      <c r="A38" s="2" t="s">
        <v>32</v>
      </c>
      <c r="B38" s="5" t="s">
        <v>34</v>
      </c>
    </row>
    <row r="39" spans="1:3" x14ac:dyDescent="0.2">
      <c r="A39" s="2" t="s">
        <v>33</v>
      </c>
      <c r="B39" s="3" t="e">
        <f ca="1">_xll.qlVanillaOption(,B38,,,B36,B18)</f>
        <v>#NAME?</v>
      </c>
    </row>
    <row r="40" spans="1:3" x14ac:dyDescent="0.2">
      <c r="A40" s="2"/>
      <c r="B40" s="3"/>
    </row>
    <row r="41" spans="1:3" x14ac:dyDescent="0.2">
      <c r="A41" s="2" t="s">
        <v>35</v>
      </c>
      <c r="B41" s="5" t="s">
        <v>36</v>
      </c>
    </row>
    <row r="42" spans="1:3" x14ac:dyDescent="0.2">
      <c r="A42" s="2" t="s">
        <v>37</v>
      </c>
      <c r="B42" s="3" t="e">
        <f ca="1">_xll.qlAnalyticEuropeanEngine(,B41,,,B33)</f>
        <v>#NAME?</v>
      </c>
    </row>
    <row r="43" spans="1:3" x14ac:dyDescent="0.2">
      <c r="A43" s="2"/>
      <c r="B43" s="3"/>
    </row>
    <row r="44" spans="1:3" x14ac:dyDescent="0.2">
      <c r="A44" s="2" t="s">
        <v>38</v>
      </c>
      <c r="B44" s="3" t="e">
        <f ca="1">_xll.qlInstrumentSetPricingEngine(,B39,B42)</f>
        <v>#NAME?</v>
      </c>
    </row>
    <row r="46" spans="1:3" x14ac:dyDescent="0.2">
      <c r="A46" s="4" t="s">
        <v>39</v>
      </c>
      <c r="B46" s="1" t="e">
        <f ca="1">_xll.qlInstrumentNPV(B42,B39)</f>
        <v>#NAME?</v>
      </c>
    </row>
  </sheetData>
  <phoneticPr fontId="2" type="noConversion"/>
  <pageMargins left="0.75" right="0.75" top="1" bottom="1" header="0.4921259845" footer="0.4921259845"/>
  <pageSetup orientation="portrait" horizontalDpi="4294967293" verticalDpi="4294967293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Option</vt:lpstr>
    </vt:vector>
  </TitlesOfParts>
  <Company>QuantLib -- http://quantlib.org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Ehlers</dc:creator>
  <cp:lastModifiedBy>erik</cp:lastModifiedBy>
  <dcterms:created xsi:type="dcterms:W3CDTF">2008-01-04T20:56:38Z</dcterms:created>
  <dcterms:modified xsi:type="dcterms:W3CDTF">2015-09-26T19:14:42Z</dcterms:modified>
</cp:coreProperties>
</file>