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Norway\REMESsend10.14\"/>
    </mc:Choice>
  </mc:AlternateContent>
  <bookViews>
    <workbookView xWindow="-120" yWindow="-120" windowWidth="38640" windowHeight="21240" activeTab="9"/>
  </bookViews>
  <sheets>
    <sheet name="Energy use transport" sheetId="2" r:id="rId1"/>
    <sheet name="Energy use industry" sheetId="5" r:id="rId2"/>
    <sheet name="Energy use commercial" sheetId="6" r:id="rId3"/>
    <sheet name="Energy use residential" sheetId="7" r:id="rId4"/>
    <sheet name="H2 use" sheetId="3" r:id="rId5"/>
    <sheet name="El enduse" sheetId="4" r:id="rId6"/>
    <sheet name="for REMES" sheetId="8" r:id="rId7"/>
    <sheet name="Drivers" sheetId="9" r:id="rId8"/>
    <sheet name="NewInput" sheetId="10" r:id="rId9"/>
    <sheet name="DATA" sheetId="11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11" l="1"/>
  <c r="Q26" i="11"/>
  <c r="R26" i="11"/>
  <c r="S26" i="11"/>
  <c r="T26" i="11"/>
  <c r="U26" i="11"/>
  <c r="V26" i="11"/>
  <c r="O26" i="11"/>
  <c r="P22" i="11"/>
  <c r="Q22" i="11"/>
  <c r="R22" i="11"/>
  <c r="S22" i="11"/>
  <c r="T22" i="11"/>
  <c r="U22" i="11"/>
  <c r="V22" i="11"/>
  <c r="O22" i="11"/>
  <c r="P2" i="11"/>
  <c r="Q2" i="11"/>
  <c r="R2" i="11"/>
  <c r="S2" i="11"/>
  <c r="T2" i="11"/>
  <c r="U2" i="11"/>
  <c r="V2" i="11"/>
  <c r="O2" i="11"/>
  <c r="O3" i="11" l="1"/>
  <c r="P3" i="11"/>
  <c r="Q3" i="11"/>
  <c r="C10" i="11" s="1" a="1"/>
  <c r="C16" i="11" s="1"/>
  <c r="R3" i="11"/>
  <c r="S3" i="11"/>
  <c r="T3" i="11"/>
  <c r="U3" i="11"/>
  <c r="V3" i="11"/>
  <c r="O5" i="11"/>
  <c r="P5" i="11"/>
  <c r="Q5" i="11"/>
  <c r="R5" i="11"/>
  <c r="C26" i="11" s="1" a="1"/>
  <c r="C30" i="11" s="1"/>
  <c r="S5" i="11"/>
  <c r="T5" i="11"/>
  <c r="U5" i="11"/>
  <c r="V5" i="11"/>
  <c r="O6" i="11"/>
  <c r="P6" i="11"/>
  <c r="Q6" i="11"/>
  <c r="C34" i="11" s="1" a="1"/>
  <c r="R6" i="11"/>
  <c r="S6" i="11"/>
  <c r="T6" i="11"/>
  <c r="U6" i="11"/>
  <c r="V6" i="11"/>
  <c r="O7" i="11"/>
  <c r="P7" i="11"/>
  <c r="Q7" i="11"/>
  <c r="R7" i="11"/>
  <c r="C42" i="11" s="1" a="1"/>
  <c r="C48" i="11" s="1"/>
  <c r="S7" i="11"/>
  <c r="T7" i="11"/>
  <c r="U7" i="11"/>
  <c r="V7" i="11"/>
  <c r="O8" i="11"/>
  <c r="P8" i="11"/>
  <c r="Q8" i="11"/>
  <c r="C50" i="11" s="1" a="1"/>
  <c r="R8" i="11"/>
  <c r="S8" i="11"/>
  <c r="T8" i="11"/>
  <c r="U8" i="11"/>
  <c r="V8" i="11"/>
  <c r="O9" i="11"/>
  <c r="P9" i="11"/>
  <c r="Q9" i="11"/>
  <c r="C58" i="11" s="1" a="1"/>
  <c r="R9" i="11"/>
  <c r="S9" i="11"/>
  <c r="T9" i="11"/>
  <c r="U9" i="11"/>
  <c r="V9" i="11"/>
  <c r="O10" i="11"/>
  <c r="P10" i="11"/>
  <c r="Q10" i="11"/>
  <c r="C66" i="11" s="1" a="1"/>
  <c r="R10" i="11"/>
  <c r="S10" i="11"/>
  <c r="T10" i="11"/>
  <c r="U10" i="11"/>
  <c r="O11" i="11"/>
  <c r="P11" i="11"/>
  <c r="Q11" i="11"/>
  <c r="R11" i="11"/>
  <c r="C74" i="11" s="1" a="1"/>
  <c r="C80" i="11" s="1"/>
  <c r="S11" i="11"/>
  <c r="T11" i="11"/>
  <c r="U11" i="11"/>
  <c r="V11" i="11"/>
  <c r="O12" i="11"/>
  <c r="P12" i="11"/>
  <c r="Q12" i="11"/>
  <c r="C82" i="11" s="1" a="1"/>
  <c r="R12" i="11"/>
  <c r="S12" i="11"/>
  <c r="T12" i="11"/>
  <c r="U12" i="11"/>
  <c r="V12" i="11"/>
  <c r="O13" i="11"/>
  <c r="P13" i="11"/>
  <c r="Q13" i="11"/>
  <c r="C90" i="11" s="1" a="1"/>
  <c r="R13" i="11"/>
  <c r="S13" i="11"/>
  <c r="T13" i="11"/>
  <c r="U13" i="11"/>
  <c r="V13" i="11"/>
  <c r="O14" i="11"/>
  <c r="P14" i="11"/>
  <c r="Q14" i="11"/>
  <c r="C98" i="11" s="1" a="1"/>
  <c r="R14" i="11"/>
  <c r="S14" i="11"/>
  <c r="T14" i="11"/>
  <c r="U14" i="11"/>
  <c r="V14" i="11"/>
  <c r="O15" i="11"/>
  <c r="P15" i="11"/>
  <c r="Q15" i="11"/>
  <c r="R15" i="11"/>
  <c r="C106" i="11" s="1" a="1"/>
  <c r="C112" i="11" s="1"/>
  <c r="S15" i="11"/>
  <c r="T15" i="11"/>
  <c r="U15" i="11"/>
  <c r="V15" i="11"/>
  <c r="O16" i="11"/>
  <c r="P16" i="11"/>
  <c r="Q16" i="11"/>
  <c r="C114" i="11" s="1" a="1"/>
  <c r="R16" i="11"/>
  <c r="S16" i="11"/>
  <c r="T16" i="11"/>
  <c r="U16" i="11"/>
  <c r="V16" i="11"/>
  <c r="O17" i="11"/>
  <c r="P17" i="11"/>
  <c r="Q17" i="11"/>
  <c r="C122" i="11" s="1" a="1"/>
  <c r="C126" i="11" s="1"/>
  <c r="R17" i="11"/>
  <c r="S17" i="11"/>
  <c r="T17" i="11"/>
  <c r="U17" i="11"/>
  <c r="V17" i="11"/>
  <c r="O18" i="11"/>
  <c r="P18" i="11"/>
  <c r="Q18" i="11"/>
  <c r="R18" i="11"/>
  <c r="S18" i="11"/>
  <c r="T18" i="11"/>
  <c r="U18" i="11"/>
  <c r="V18" i="11"/>
  <c r="O19" i="11"/>
  <c r="P19" i="11"/>
  <c r="Q19" i="11"/>
  <c r="C138" i="11" s="1" a="1"/>
  <c r="C144" i="11" s="1"/>
  <c r="R19" i="11"/>
  <c r="S19" i="11"/>
  <c r="T19" i="11"/>
  <c r="U19" i="11"/>
  <c r="V19" i="11"/>
  <c r="O20" i="11"/>
  <c r="P20" i="11"/>
  <c r="Q20" i="11"/>
  <c r="R20" i="11"/>
  <c r="S20" i="11"/>
  <c r="T20" i="11"/>
  <c r="U20" i="11"/>
  <c r="V20" i="11"/>
  <c r="O21" i="11"/>
  <c r="P21" i="11"/>
  <c r="Q21" i="11"/>
  <c r="R21" i="11"/>
  <c r="C154" i="11" s="1" a="1"/>
  <c r="C158" i="11" s="1"/>
  <c r="S21" i="11"/>
  <c r="T21" i="11"/>
  <c r="U21" i="11"/>
  <c r="V21" i="11"/>
  <c r="C162" i="11" a="1"/>
  <c r="O23" i="11"/>
  <c r="P23" i="11"/>
  <c r="Q23" i="11"/>
  <c r="R23" i="11"/>
  <c r="C170" i="11" s="1" a="1"/>
  <c r="C176" i="11" s="1"/>
  <c r="S23" i="11"/>
  <c r="T23" i="11"/>
  <c r="U23" i="11"/>
  <c r="V23" i="11"/>
  <c r="C178" i="11" a="1"/>
  <c r="O25" i="11"/>
  <c r="P25" i="11"/>
  <c r="Q25" i="11"/>
  <c r="C186" i="11" s="1" a="1"/>
  <c r="R25" i="11"/>
  <c r="S25" i="11"/>
  <c r="T25" i="11"/>
  <c r="U25" i="11"/>
  <c r="V25" i="11"/>
  <c r="C194" i="11" a="1"/>
  <c r="O27" i="11"/>
  <c r="P27" i="11"/>
  <c r="Q27" i="11"/>
  <c r="R27" i="11"/>
  <c r="C202" i="11" s="1" a="1"/>
  <c r="C208" i="11" s="1"/>
  <c r="S27" i="11"/>
  <c r="T27" i="11"/>
  <c r="U27" i="11"/>
  <c r="V27" i="11"/>
  <c r="C210" i="11" a="1"/>
  <c r="O29" i="11"/>
  <c r="P29" i="11"/>
  <c r="Q29" i="11"/>
  <c r="C218" i="11" s="1" a="1"/>
  <c r="C222" i="11" s="1"/>
  <c r="R29" i="11"/>
  <c r="S29" i="11"/>
  <c r="T29" i="11"/>
  <c r="U29" i="11"/>
  <c r="V29" i="11"/>
  <c r="O30" i="11"/>
  <c r="P30" i="11"/>
  <c r="Q30" i="11"/>
  <c r="R30" i="11"/>
  <c r="S30" i="11"/>
  <c r="T30" i="11"/>
  <c r="U30" i="11"/>
  <c r="V30" i="11"/>
  <c r="O31" i="11"/>
  <c r="P31" i="11"/>
  <c r="Q31" i="11"/>
  <c r="C234" i="11" s="1" a="1"/>
  <c r="C241" i="11" s="1"/>
  <c r="R31" i="11"/>
  <c r="S31" i="11"/>
  <c r="T31" i="11"/>
  <c r="U31" i="11"/>
  <c r="V31" i="11"/>
  <c r="C226" i="11" a="1"/>
  <c r="C233" i="11" s="1"/>
  <c r="C146" i="11" a="1"/>
  <c r="C151" i="11" s="1"/>
  <c r="C130" i="11" a="1"/>
  <c r="C137" i="11" s="1"/>
  <c r="C18" i="11" a="1"/>
  <c r="C23" i="11" s="1"/>
  <c r="C2" i="11" a="1"/>
  <c r="C9" i="11" s="1"/>
  <c r="C201" i="11" l="1"/>
  <c r="C199" i="11"/>
  <c r="C194" i="11"/>
  <c r="C196" i="11"/>
  <c r="C198" i="11"/>
  <c r="C200" i="11"/>
  <c r="C195" i="11"/>
  <c r="C183" i="11"/>
  <c r="C178" i="11"/>
  <c r="C182" i="11"/>
  <c r="C184" i="11"/>
  <c r="C180" i="11"/>
  <c r="C94" i="11"/>
  <c r="C95" i="11"/>
  <c r="C91" i="11"/>
  <c r="C62" i="11"/>
  <c r="C63" i="11"/>
  <c r="C59" i="11"/>
  <c r="C55" i="11"/>
  <c r="C50" i="11"/>
  <c r="C54" i="11"/>
  <c r="C52" i="11"/>
  <c r="C56" i="11"/>
  <c r="C215" i="11"/>
  <c r="C210" i="11"/>
  <c r="C214" i="11"/>
  <c r="C216" i="11"/>
  <c r="C212" i="11"/>
  <c r="C169" i="11"/>
  <c r="C167" i="11"/>
  <c r="C162" i="11"/>
  <c r="C164" i="11"/>
  <c r="C166" i="11"/>
  <c r="C168" i="11"/>
  <c r="C163" i="11"/>
  <c r="C119" i="11"/>
  <c r="C114" i="11"/>
  <c r="C118" i="11"/>
  <c r="C116" i="11"/>
  <c r="C120" i="11"/>
  <c r="C87" i="11"/>
  <c r="C82" i="11"/>
  <c r="C86" i="11"/>
  <c r="C84" i="11"/>
  <c r="C88" i="11"/>
  <c r="C41" i="11"/>
  <c r="C39" i="11"/>
  <c r="C34" i="11"/>
  <c r="C36" i="11"/>
  <c r="C40" i="11"/>
  <c r="C35" i="11"/>
  <c r="C38" i="11"/>
  <c r="C190" i="11"/>
  <c r="C191" i="11"/>
  <c r="C187" i="11"/>
  <c r="C105" i="11"/>
  <c r="C103" i="11"/>
  <c r="C98" i="11"/>
  <c r="C100" i="11"/>
  <c r="C104" i="11"/>
  <c r="C99" i="11"/>
  <c r="C102" i="11"/>
  <c r="C73" i="11"/>
  <c r="C71" i="11"/>
  <c r="C66" i="11"/>
  <c r="C68" i="11"/>
  <c r="C72" i="11"/>
  <c r="C67" i="11"/>
  <c r="C70" i="11"/>
  <c r="C134" i="11"/>
  <c r="C152" i="11"/>
  <c r="C230" i="11"/>
  <c r="C20" i="11"/>
  <c r="C131" i="11"/>
  <c r="C136" i="11"/>
  <c r="C148" i="11"/>
  <c r="C227" i="11"/>
  <c r="C232" i="11"/>
  <c r="C24" i="11"/>
  <c r="C18" i="11"/>
  <c r="C130" i="11"/>
  <c r="C135" i="11"/>
  <c r="C146" i="11"/>
  <c r="C226" i="11"/>
  <c r="C231" i="11"/>
  <c r="C22" i="11"/>
  <c r="C132" i="11"/>
  <c r="C150" i="11"/>
  <c r="C228" i="11"/>
  <c r="C2" i="11"/>
  <c r="C7" i="11"/>
  <c r="C3" i="11"/>
  <c r="C8" i="11"/>
  <c r="C4" i="11"/>
  <c r="C6" i="11"/>
  <c r="C49" i="11"/>
  <c r="C77" i="11"/>
  <c r="C81" i="11"/>
  <c r="C109" i="11"/>
  <c r="C113" i="11"/>
  <c r="C123" i="11"/>
  <c r="C127" i="11"/>
  <c r="C141" i="11"/>
  <c r="C145" i="11"/>
  <c r="C155" i="11"/>
  <c r="C159" i="11"/>
  <c r="C173" i="11"/>
  <c r="C177" i="11"/>
  <c r="C205" i="11"/>
  <c r="C209" i="11"/>
  <c r="C219" i="11"/>
  <c r="C223" i="11"/>
  <c r="C237" i="11"/>
  <c r="C10" i="11"/>
  <c r="C14" i="11"/>
  <c r="C21" i="11"/>
  <c r="C25" i="11"/>
  <c r="C28" i="11"/>
  <c r="C32" i="11"/>
  <c r="C42" i="11"/>
  <c r="C46" i="11"/>
  <c r="C53" i="11"/>
  <c r="C57" i="11"/>
  <c r="C60" i="11"/>
  <c r="C64" i="11"/>
  <c r="C74" i="11"/>
  <c r="C78" i="11"/>
  <c r="C85" i="11"/>
  <c r="C89" i="11"/>
  <c r="C92" i="11"/>
  <c r="C96" i="11"/>
  <c r="C106" i="11"/>
  <c r="C110" i="11"/>
  <c r="C117" i="11"/>
  <c r="C121" i="11"/>
  <c r="C124" i="11"/>
  <c r="C128" i="11"/>
  <c r="C138" i="11"/>
  <c r="C142" i="11"/>
  <c r="C149" i="11"/>
  <c r="C153" i="11"/>
  <c r="C156" i="11"/>
  <c r="C160" i="11"/>
  <c r="C170" i="11"/>
  <c r="C174" i="11"/>
  <c r="C181" i="11"/>
  <c r="C185" i="11"/>
  <c r="C188" i="11"/>
  <c r="C192" i="11"/>
  <c r="C202" i="11"/>
  <c r="C206" i="11"/>
  <c r="C213" i="11"/>
  <c r="C217" i="11"/>
  <c r="C220" i="11"/>
  <c r="C224" i="11"/>
  <c r="C234" i="11"/>
  <c r="C238" i="11"/>
  <c r="C29" i="11"/>
  <c r="C33" i="11"/>
  <c r="C43" i="11"/>
  <c r="C47" i="11"/>
  <c r="C129" i="11"/>
  <c r="C139" i="11"/>
  <c r="C143" i="11"/>
  <c r="C221" i="11"/>
  <c r="C225" i="11"/>
  <c r="C235" i="11"/>
  <c r="C239" i="11"/>
  <c r="C13" i="11"/>
  <c r="C17" i="11"/>
  <c r="C27" i="11"/>
  <c r="C31" i="11"/>
  <c r="C45" i="11"/>
  <c r="C11" i="11"/>
  <c r="C15" i="11"/>
  <c r="C61" i="11"/>
  <c r="C65" i="11"/>
  <c r="C75" i="11"/>
  <c r="C79" i="11"/>
  <c r="C93" i="11"/>
  <c r="C97" i="11"/>
  <c r="C107" i="11"/>
  <c r="C111" i="11"/>
  <c r="C125" i="11"/>
  <c r="C157" i="11"/>
  <c r="C161" i="11"/>
  <c r="C171" i="11"/>
  <c r="C175" i="11"/>
  <c r="C189" i="11"/>
  <c r="C193" i="11"/>
  <c r="C203" i="11"/>
  <c r="C207" i="11"/>
  <c r="C5" i="11"/>
  <c r="C12" i="11"/>
  <c r="C19" i="11"/>
  <c r="C26" i="11"/>
  <c r="C37" i="11"/>
  <c r="C44" i="11"/>
  <c r="C51" i="11"/>
  <c r="C58" i="11"/>
  <c r="C69" i="11"/>
  <c r="C76" i="11"/>
  <c r="C83" i="11"/>
  <c r="C90" i="11"/>
  <c r="C101" i="11"/>
  <c r="C108" i="11"/>
  <c r="C115" i="11"/>
  <c r="C122" i="11"/>
  <c r="C133" i="11"/>
  <c r="C140" i="11"/>
  <c r="C147" i="11"/>
  <c r="C154" i="11"/>
  <c r="C165" i="11"/>
  <c r="C172" i="11"/>
  <c r="C179" i="11"/>
  <c r="C186" i="11"/>
  <c r="C197" i="11"/>
  <c r="C204" i="11"/>
  <c r="C211" i="11"/>
  <c r="C218" i="11"/>
  <c r="C229" i="11"/>
  <c r="C236" i="11"/>
  <c r="C240" i="11"/>
  <c r="C53" i="10"/>
  <c r="D53" i="10"/>
  <c r="E53" i="10"/>
  <c r="F53" i="10"/>
  <c r="G53" i="10"/>
  <c r="H53" i="10"/>
  <c r="I53" i="10"/>
  <c r="C54" i="10"/>
  <c r="D54" i="10"/>
  <c r="E54" i="10"/>
  <c r="F54" i="10"/>
  <c r="G54" i="10"/>
  <c r="H54" i="10"/>
  <c r="I54" i="10"/>
  <c r="C55" i="10"/>
  <c r="D55" i="10"/>
  <c r="E55" i="10"/>
  <c r="F55" i="10"/>
  <c r="G55" i="10"/>
  <c r="H55" i="10"/>
  <c r="I55" i="10"/>
  <c r="C56" i="10"/>
  <c r="D56" i="10"/>
  <c r="E56" i="10"/>
  <c r="F56" i="10"/>
  <c r="G56" i="10"/>
  <c r="H56" i="10"/>
  <c r="I56" i="10"/>
  <c r="C57" i="10"/>
  <c r="D57" i="10"/>
  <c r="E57" i="10"/>
  <c r="F57" i="10"/>
  <c r="G57" i="10"/>
  <c r="H57" i="10"/>
  <c r="I57" i="10"/>
  <c r="C58" i="10"/>
  <c r="D58" i="10"/>
  <c r="E58" i="10"/>
  <c r="F58" i="10"/>
  <c r="G58" i="10"/>
  <c r="H58" i="10"/>
  <c r="I58" i="10"/>
  <c r="C59" i="10"/>
  <c r="D59" i="10"/>
  <c r="E59" i="10"/>
  <c r="F59" i="10"/>
  <c r="G59" i="10"/>
  <c r="H59" i="10"/>
  <c r="I59" i="10"/>
  <c r="C60" i="10"/>
  <c r="D60" i="10"/>
  <c r="E60" i="10"/>
  <c r="F60" i="10"/>
  <c r="G60" i="10"/>
  <c r="H60" i="10"/>
  <c r="I60" i="10"/>
  <c r="C61" i="10"/>
  <c r="D61" i="10"/>
  <c r="E61" i="10"/>
  <c r="F61" i="10"/>
  <c r="G61" i="10"/>
  <c r="H61" i="10"/>
  <c r="I61" i="10"/>
  <c r="C62" i="10"/>
  <c r="D62" i="10"/>
  <c r="E62" i="10"/>
  <c r="F62" i="10"/>
  <c r="G62" i="10"/>
  <c r="H62" i="10"/>
  <c r="I62" i="10"/>
  <c r="C63" i="10"/>
  <c r="D63" i="10"/>
  <c r="E63" i="10"/>
  <c r="F63" i="10"/>
  <c r="G63" i="10"/>
  <c r="H63" i="10"/>
  <c r="I63" i="10"/>
  <c r="C64" i="10"/>
  <c r="D64" i="10"/>
  <c r="E64" i="10"/>
  <c r="F64" i="10"/>
  <c r="G64" i="10"/>
  <c r="H64" i="10"/>
  <c r="I64" i="10"/>
  <c r="C65" i="10"/>
  <c r="D65" i="10"/>
  <c r="E65" i="10"/>
  <c r="F65" i="10"/>
  <c r="G65" i="10"/>
  <c r="H65" i="10"/>
  <c r="I65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53" i="10"/>
  <c r="C42" i="10"/>
  <c r="D42" i="10"/>
  <c r="E42" i="10"/>
  <c r="F42" i="10"/>
  <c r="G42" i="10"/>
  <c r="H42" i="10"/>
  <c r="I42" i="10"/>
  <c r="C43" i="10"/>
  <c r="D43" i="10"/>
  <c r="E43" i="10"/>
  <c r="F43" i="10"/>
  <c r="G43" i="10"/>
  <c r="H43" i="10"/>
  <c r="I43" i="10"/>
  <c r="C44" i="10"/>
  <c r="D44" i="10"/>
  <c r="E44" i="10"/>
  <c r="F44" i="10"/>
  <c r="G44" i="10"/>
  <c r="H44" i="10"/>
  <c r="I44" i="10"/>
  <c r="C45" i="10"/>
  <c r="D45" i="10"/>
  <c r="E45" i="10"/>
  <c r="F45" i="10"/>
  <c r="G45" i="10"/>
  <c r="H45" i="10"/>
  <c r="I45" i="10"/>
  <c r="C46" i="10"/>
  <c r="D46" i="10"/>
  <c r="E46" i="10"/>
  <c r="F46" i="10"/>
  <c r="G46" i="10"/>
  <c r="H46" i="10"/>
  <c r="I46" i="10"/>
  <c r="B43" i="10"/>
  <c r="B44" i="10"/>
  <c r="B45" i="10"/>
  <c r="B46" i="10"/>
  <c r="B42" i="10"/>
  <c r="C36" i="10"/>
  <c r="D36" i="10"/>
  <c r="E36" i="10"/>
  <c r="F36" i="10"/>
  <c r="G36" i="10"/>
  <c r="H36" i="10"/>
  <c r="I36" i="10"/>
  <c r="C37" i="10"/>
  <c r="D37" i="10"/>
  <c r="E37" i="10"/>
  <c r="F37" i="10"/>
  <c r="G37" i="10"/>
  <c r="H37" i="10"/>
  <c r="I37" i="10"/>
  <c r="C38" i="10"/>
  <c r="D38" i="10"/>
  <c r="E38" i="10"/>
  <c r="F38" i="10"/>
  <c r="G38" i="10"/>
  <c r="H38" i="10"/>
  <c r="I38" i="10"/>
  <c r="C39" i="10"/>
  <c r="D39" i="10"/>
  <c r="E39" i="10"/>
  <c r="F39" i="10"/>
  <c r="G39" i="10"/>
  <c r="H39" i="10"/>
  <c r="I39" i="10"/>
  <c r="C40" i="10"/>
  <c r="D40" i="10"/>
  <c r="E40" i="10"/>
  <c r="F40" i="10"/>
  <c r="G40" i="10"/>
  <c r="H40" i="10"/>
  <c r="I40" i="10"/>
  <c r="C41" i="10"/>
  <c r="D41" i="10"/>
  <c r="E41" i="10"/>
  <c r="F41" i="10"/>
  <c r="G41" i="10"/>
  <c r="H41" i="10"/>
  <c r="I41" i="10"/>
  <c r="B37" i="10"/>
  <c r="B38" i="10"/>
  <c r="B39" i="10"/>
  <c r="B40" i="10"/>
  <c r="B41" i="10"/>
  <c r="B36" i="10"/>
  <c r="B21" i="10"/>
  <c r="C21" i="10"/>
  <c r="D21" i="10"/>
  <c r="E21" i="10"/>
  <c r="F21" i="10"/>
  <c r="G21" i="10"/>
  <c r="H21" i="10"/>
  <c r="I21" i="10"/>
  <c r="B22" i="10"/>
  <c r="C22" i="10"/>
  <c r="D22" i="10"/>
  <c r="E22" i="10"/>
  <c r="F22" i="10"/>
  <c r="G22" i="10"/>
  <c r="H22" i="10"/>
  <c r="I22" i="10"/>
  <c r="B23" i="10"/>
  <c r="C23" i="10"/>
  <c r="D23" i="10"/>
  <c r="E23" i="10"/>
  <c r="F23" i="10"/>
  <c r="G23" i="10"/>
  <c r="H23" i="10"/>
  <c r="I23" i="10"/>
  <c r="B24" i="10"/>
  <c r="C24" i="10"/>
  <c r="D24" i="10"/>
  <c r="E24" i="10"/>
  <c r="F24" i="10"/>
  <c r="G24" i="10"/>
  <c r="H24" i="10"/>
  <c r="I24" i="10"/>
  <c r="B25" i="10"/>
  <c r="C25" i="10"/>
  <c r="D25" i="10"/>
  <c r="E25" i="10"/>
  <c r="F25" i="10"/>
  <c r="G25" i="10"/>
  <c r="H25" i="10"/>
  <c r="I25" i="10"/>
  <c r="B26" i="10"/>
  <c r="C26" i="10"/>
  <c r="D26" i="10"/>
  <c r="E26" i="10"/>
  <c r="F26" i="10"/>
  <c r="G26" i="10"/>
  <c r="H26" i="10"/>
  <c r="I26" i="10"/>
  <c r="B27" i="10"/>
  <c r="C27" i="10"/>
  <c r="D27" i="10"/>
  <c r="E27" i="10"/>
  <c r="F27" i="10"/>
  <c r="G27" i="10"/>
  <c r="H27" i="10"/>
  <c r="I27" i="10"/>
  <c r="B28" i="10"/>
  <c r="C28" i="10"/>
  <c r="D28" i="10"/>
  <c r="E28" i="10"/>
  <c r="F28" i="10"/>
  <c r="G28" i="10"/>
  <c r="H28" i="10"/>
  <c r="I28" i="10"/>
  <c r="B29" i="10"/>
  <c r="C29" i="10"/>
  <c r="D29" i="10"/>
  <c r="E29" i="10"/>
  <c r="F29" i="10"/>
  <c r="G29" i="10"/>
  <c r="H29" i="10"/>
  <c r="I29" i="10"/>
  <c r="B30" i="10"/>
  <c r="C30" i="10"/>
  <c r="D30" i="10"/>
  <c r="E30" i="10"/>
  <c r="F30" i="10"/>
  <c r="G30" i="10"/>
  <c r="H30" i="10"/>
  <c r="I30" i="10"/>
  <c r="B31" i="10"/>
  <c r="C31" i="10"/>
  <c r="D31" i="10"/>
  <c r="E31" i="10"/>
  <c r="F31" i="10"/>
  <c r="G31" i="10"/>
  <c r="H31" i="10"/>
  <c r="I31" i="10"/>
  <c r="B32" i="10"/>
  <c r="C32" i="10"/>
  <c r="D32" i="10"/>
  <c r="E32" i="10"/>
  <c r="F32" i="10"/>
  <c r="G32" i="10"/>
  <c r="H32" i="10"/>
  <c r="I32" i="10"/>
  <c r="C20" i="10"/>
  <c r="D20" i="10"/>
  <c r="E20" i="10"/>
  <c r="F20" i="10"/>
  <c r="G20" i="10"/>
  <c r="H20" i="10"/>
  <c r="I20" i="10"/>
  <c r="B20" i="10"/>
  <c r="C9" i="10"/>
  <c r="D9" i="10"/>
  <c r="E9" i="10"/>
  <c r="F9" i="10"/>
  <c r="G9" i="10"/>
  <c r="H9" i="10"/>
  <c r="I9" i="10"/>
  <c r="C10" i="10"/>
  <c r="D10" i="10"/>
  <c r="E10" i="10"/>
  <c r="F10" i="10"/>
  <c r="G10" i="10"/>
  <c r="H10" i="10"/>
  <c r="I10" i="10"/>
  <c r="C11" i="10"/>
  <c r="D11" i="10"/>
  <c r="E11" i="10"/>
  <c r="F11" i="10"/>
  <c r="G11" i="10"/>
  <c r="H11" i="10"/>
  <c r="I11" i="10"/>
  <c r="C12" i="10"/>
  <c r="D12" i="10"/>
  <c r="E12" i="10"/>
  <c r="F12" i="10"/>
  <c r="G12" i="10"/>
  <c r="H12" i="10"/>
  <c r="I12" i="10"/>
  <c r="C13" i="10"/>
  <c r="D13" i="10"/>
  <c r="E13" i="10"/>
  <c r="F13" i="10"/>
  <c r="G13" i="10"/>
  <c r="H13" i="10"/>
  <c r="I13" i="10"/>
  <c r="B10" i="10"/>
  <c r="B11" i="10"/>
  <c r="B12" i="10"/>
  <c r="B13" i="10"/>
  <c r="B9" i="10"/>
  <c r="C3" i="10"/>
  <c r="D3" i="10"/>
  <c r="E3" i="10"/>
  <c r="F3" i="10"/>
  <c r="G3" i="10"/>
  <c r="H3" i="10"/>
  <c r="I3" i="10"/>
  <c r="C4" i="10"/>
  <c r="D4" i="10"/>
  <c r="E4" i="10"/>
  <c r="F4" i="10"/>
  <c r="G4" i="10"/>
  <c r="H4" i="10"/>
  <c r="I4" i="10"/>
  <c r="C5" i="10"/>
  <c r="D5" i="10"/>
  <c r="E5" i="10"/>
  <c r="F5" i="10"/>
  <c r="G5" i="10"/>
  <c r="H5" i="10"/>
  <c r="I5" i="10"/>
  <c r="C6" i="10"/>
  <c r="D6" i="10"/>
  <c r="E6" i="10"/>
  <c r="F6" i="10"/>
  <c r="G6" i="10"/>
  <c r="H6" i="10"/>
  <c r="I6" i="10"/>
  <c r="C7" i="10"/>
  <c r="D7" i="10"/>
  <c r="E7" i="10"/>
  <c r="F7" i="10"/>
  <c r="G7" i="10"/>
  <c r="H7" i="10"/>
  <c r="I7" i="10"/>
  <c r="C8" i="10"/>
  <c r="D8" i="10"/>
  <c r="E8" i="10"/>
  <c r="F8" i="10"/>
  <c r="G8" i="10"/>
  <c r="H8" i="10"/>
  <c r="I8" i="10"/>
  <c r="B4" i="10"/>
  <c r="B5" i="10"/>
  <c r="B6" i="10"/>
  <c r="B7" i="10"/>
  <c r="B8" i="10"/>
  <c r="B3" i="10"/>
  <c r="V70" i="8"/>
  <c r="U70" i="8"/>
  <c r="T70" i="8"/>
  <c r="S70" i="8"/>
  <c r="R70" i="8"/>
  <c r="Q70" i="8"/>
  <c r="P70" i="8"/>
  <c r="O70" i="8"/>
  <c r="V69" i="8"/>
  <c r="U69" i="8"/>
  <c r="T69" i="8"/>
  <c r="S69" i="8"/>
  <c r="R69" i="8"/>
  <c r="Q69" i="8"/>
  <c r="P69" i="8"/>
  <c r="O69" i="8"/>
  <c r="V68" i="8"/>
  <c r="U68" i="8"/>
  <c r="T68" i="8"/>
  <c r="S68" i="8"/>
  <c r="R68" i="8"/>
  <c r="Q68" i="8"/>
  <c r="P68" i="8"/>
  <c r="O68" i="8"/>
  <c r="V67" i="8"/>
  <c r="U67" i="8"/>
  <c r="T67" i="8"/>
  <c r="S67" i="8"/>
  <c r="R67" i="8"/>
  <c r="Q67" i="8"/>
  <c r="P67" i="8"/>
  <c r="O67" i="8"/>
  <c r="V66" i="8"/>
  <c r="U66" i="8"/>
  <c r="T66" i="8"/>
  <c r="S66" i="8"/>
  <c r="R66" i="8"/>
  <c r="Q66" i="8"/>
  <c r="P66" i="8"/>
  <c r="O66" i="8"/>
  <c r="V65" i="8"/>
  <c r="U65" i="8"/>
  <c r="T65" i="8"/>
  <c r="S65" i="8"/>
  <c r="R65" i="8"/>
  <c r="Q65" i="8"/>
  <c r="P65" i="8"/>
  <c r="O65" i="8"/>
  <c r="V64" i="8"/>
  <c r="U64" i="8"/>
  <c r="T64" i="8"/>
  <c r="S64" i="8"/>
  <c r="R64" i="8"/>
  <c r="Q64" i="8"/>
  <c r="P64" i="8"/>
  <c r="O64" i="8"/>
  <c r="V63" i="8"/>
  <c r="U63" i="8"/>
  <c r="T63" i="8"/>
  <c r="S63" i="8"/>
  <c r="R63" i="8"/>
  <c r="Q63" i="8"/>
  <c r="P63" i="8"/>
  <c r="O63" i="8"/>
  <c r="V62" i="8"/>
  <c r="U62" i="8"/>
  <c r="T62" i="8"/>
  <c r="S62" i="8"/>
  <c r="R62" i="8"/>
  <c r="Q62" i="8"/>
  <c r="P62" i="8"/>
  <c r="O62" i="8"/>
  <c r="V61" i="8"/>
  <c r="U61" i="8"/>
  <c r="T61" i="8"/>
  <c r="S61" i="8"/>
  <c r="R61" i="8"/>
  <c r="Q61" i="8"/>
  <c r="P61" i="8"/>
  <c r="O61" i="8"/>
  <c r="V60" i="8"/>
  <c r="U60" i="8"/>
  <c r="T60" i="8"/>
  <c r="S60" i="8"/>
  <c r="R60" i="8"/>
  <c r="Q60" i="8"/>
  <c r="P60" i="8"/>
  <c r="O60" i="8"/>
  <c r="V59" i="8"/>
  <c r="U59" i="8"/>
  <c r="T59" i="8"/>
  <c r="S59" i="8"/>
  <c r="R59" i="8"/>
  <c r="Q59" i="8"/>
  <c r="P59" i="8"/>
  <c r="O59" i="8"/>
  <c r="V58" i="8"/>
  <c r="U58" i="8"/>
  <c r="T58" i="8"/>
  <c r="S58" i="8"/>
  <c r="R58" i="8"/>
  <c r="Q58" i="8"/>
  <c r="P58" i="8"/>
  <c r="O58" i="8"/>
  <c r="V57" i="8"/>
  <c r="U57" i="8"/>
  <c r="T57" i="8"/>
  <c r="S57" i="8"/>
  <c r="R57" i="8"/>
  <c r="Q57" i="8"/>
  <c r="P57" i="8"/>
  <c r="O57" i="8"/>
  <c r="V56" i="8"/>
  <c r="U56" i="8"/>
  <c r="T56" i="8"/>
  <c r="S56" i="8"/>
  <c r="R56" i="8"/>
  <c r="Q56" i="8"/>
  <c r="P56" i="8"/>
  <c r="O56" i="8"/>
  <c r="V55" i="8"/>
  <c r="U55" i="8"/>
  <c r="T55" i="8"/>
  <c r="S55" i="8"/>
  <c r="R55" i="8"/>
  <c r="Q55" i="8"/>
  <c r="P55" i="8"/>
  <c r="O55" i="8"/>
  <c r="V54" i="8"/>
  <c r="U54" i="8"/>
  <c r="T54" i="8"/>
  <c r="S54" i="8"/>
  <c r="R54" i="8"/>
  <c r="Q54" i="8"/>
  <c r="P54" i="8"/>
  <c r="O54" i="8"/>
  <c r="V53" i="8"/>
  <c r="U53" i="8"/>
  <c r="T53" i="8"/>
  <c r="S53" i="8"/>
  <c r="R53" i="8"/>
  <c r="Q53" i="8"/>
  <c r="P53" i="8"/>
  <c r="O53" i="8"/>
  <c r="V52" i="8"/>
  <c r="U52" i="8"/>
  <c r="T52" i="8"/>
  <c r="S52" i="8"/>
  <c r="R52" i="8"/>
  <c r="Q52" i="8"/>
  <c r="P52" i="8"/>
  <c r="O52" i="8"/>
  <c r="V51" i="8"/>
  <c r="U51" i="8"/>
  <c r="T51" i="8"/>
  <c r="S51" i="8"/>
  <c r="R51" i="8"/>
  <c r="Q51" i="8"/>
  <c r="P51" i="8"/>
  <c r="O51" i="8"/>
  <c r="V50" i="8"/>
  <c r="U50" i="8"/>
  <c r="T50" i="8"/>
  <c r="S50" i="8"/>
  <c r="R50" i="8"/>
  <c r="Q50" i="8"/>
  <c r="P50" i="8"/>
  <c r="O50" i="8"/>
  <c r="V49" i="8"/>
  <c r="U49" i="8"/>
  <c r="T49" i="8"/>
  <c r="S49" i="8"/>
  <c r="R49" i="8"/>
  <c r="Q49" i="8"/>
  <c r="P49" i="8"/>
  <c r="O49" i="8"/>
  <c r="V48" i="8"/>
  <c r="U48" i="8"/>
  <c r="T48" i="8"/>
  <c r="S48" i="8"/>
  <c r="R48" i="8"/>
  <c r="Q48" i="8"/>
  <c r="P48" i="8"/>
  <c r="O48" i="8"/>
  <c r="V47" i="8"/>
  <c r="U47" i="8"/>
  <c r="T47" i="8"/>
  <c r="S47" i="8"/>
  <c r="R47" i="8"/>
  <c r="Q47" i="8"/>
  <c r="P47" i="8"/>
  <c r="O47" i="8"/>
  <c r="E67" i="8"/>
  <c r="E68" i="8"/>
  <c r="E69" i="8"/>
  <c r="E70" i="8"/>
  <c r="E66" i="8"/>
  <c r="G66" i="8"/>
  <c r="H66" i="8"/>
  <c r="I66" i="8"/>
  <c r="J66" i="8"/>
  <c r="G67" i="8"/>
  <c r="H67" i="8"/>
  <c r="I67" i="8"/>
  <c r="J67" i="8"/>
  <c r="G68" i="8"/>
  <c r="H68" i="8"/>
  <c r="I68" i="8"/>
  <c r="J68" i="8"/>
  <c r="G69" i="8"/>
  <c r="H69" i="8"/>
  <c r="I69" i="8"/>
  <c r="J69" i="8"/>
  <c r="G70" i="8"/>
  <c r="H70" i="8"/>
  <c r="I70" i="8"/>
  <c r="J70" i="8"/>
  <c r="F67" i="8"/>
  <c r="F68" i="8"/>
  <c r="F69" i="8"/>
  <c r="F70" i="8"/>
  <c r="F66" i="8"/>
  <c r="C67" i="8"/>
  <c r="D67" i="8"/>
  <c r="C68" i="8"/>
  <c r="D68" i="8"/>
  <c r="C69" i="8"/>
  <c r="D69" i="8"/>
  <c r="C70" i="8"/>
  <c r="D70" i="8"/>
  <c r="D66" i="8"/>
  <c r="E61" i="8"/>
  <c r="E62" i="8"/>
  <c r="E63" i="8"/>
  <c r="E64" i="8"/>
  <c r="E65" i="8"/>
  <c r="E60" i="8"/>
  <c r="F61" i="8"/>
  <c r="F62" i="8"/>
  <c r="F63" i="8"/>
  <c r="F64" i="8"/>
  <c r="F65" i="8"/>
  <c r="F60" i="8"/>
  <c r="F59" i="8"/>
  <c r="F58" i="8"/>
  <c r="F55" i="8"/>
  <c r="F56" i="8"/>
  <c r="F57" i="8"/>
  <c r="F54" i="8"/>
  <c r="F51" i="8"/>
  <c r="F52" i="8"/>
  <c r="F53" i="8"/>
  <c r="F50" i="8"/>
  <c r="F48" i="8"/>
  <c r="F49" i="8"/>
  <c r="F47" i="8"/>
  <c r="C66" i="8"/>
  <c r="G60" i="8"/>
  <c r="H60" i="8"/>
  <c r="I60" i="8"/>
  <c r="J60" i="8"/>
  <c r="G61" i="8"/>
  <c r="H61" i="8"/>
  <c r="I61" i="8"/>
  <c r="J61" i="8"/>
  <c r="G62" i="8"/>
  <c r="H62" i="8"/>
  <c r="I62" i="8"/>
  <c r="J62" i="8"/>
  <c r="G63" i="8"/>
  <c r="H63" i="8"/>
  <c r="I63" i="8"/>
  <c r="J63" i="8"/>
  <c r="G64" i="8"/>
  <c r="H64" i="8"/>
  <c r="I64" i="8"/>
  <c r="J64" i="8"/>
  <c r="G65" i="8"/>
  <c r="H65" i="8"/>
  <c r="I65" i="8"/>
  <c r="J65" i="8"/>
  <c r="D60" i="8"/>
  <c r="D61" i="8"/>
  <c r="D62" i="8"/>
  <c r="D63" i="8"/>
  <c r="D64" i="8"/>
  <c r="D65" i="8"/>
  <c r="C61" i="8"/>
  <c r="C62" i="8"/>
  <c r="C63" i="8"/>
  <c r="C64" i="8"/>
  <c r="C65" i="8"/>
  <c r="C60" i="8"/>
  <c r="G58" i="8"/>
  <c r="H58" i="8"/>
  <c r="I58" i="8"/>
  <c r="J58" i="8"/>
  <c r="G59" i="8"/>
  <c r="H59" i="8"/>
  <c r="I59" i="8"/>
  <c r="J59" i="8"/>
  <c r="D58" i="8"/>
  <c r="D59" i="8"/>
  <c r="C59" i="8"/>
  <c r="C58" i="8"/>
  <c r="G54" i="8"/>
  <c r="H54" i="8"/>
  <c r="I54" i="8"/>
  <c r="J54" i="8"/>
  <c r="G55" i="8"/>
  <c r="H55" i="8"/>
  <c r="I55" i="8"/>
  <c r="J55" i="8"/>
  <c r="G56" i="8"/>
  <c r="H56" i="8"/>
  <c r="I56" i="8"/>
  <c r="J56" i="8"/>
  <c r="G57" i="8"/>
  <c r="H57" i="8"/>
  <c r="I57" i="8"/>
  <c r="J57" i="8"/>
  <c r="D54" i="8"/>
  <c r="D55" i="8"/>
  <c r="D56" i="8"/>
  <c r="D57" i="8"/>
  <c r="C55" i="8"/>
  <c r="C56" i="8"/>
  <c r="C57" i="8"/>
  <c r="C54" i="8"/>
  <c r="G50" i="8"/>
  <c r="H50" i="8"/>
  <c r="I50" i="8"/>
  <c r="J50" i="8"/>
  <c r="G51" i="8"/>
  <c r="H51" i="8"/>
  <c r="I51" i="8"/>
  <c r="J51" i="8"/>
  <c r="G52" i="8"/>
  <c r="H52" i="8"/>
  <c r="I52" i="8"/>
  <c r="J52" i="8"/>
  <c r="G53" i="8"/>
  <c r="H53" i="8"/>
  <c r="I53" i="8"/>
  <c r="J53" i="8"/>
  <c r="D50" i="8"/>
  <c r="D51" i="8"/>
  <c r="D52" i="8"/>
  <c r="D53" i="8"/>
  <c r="C51" i="8"/>
  <c r="C52" i="8"/>
  <c r="C53" i="8"/>
  <c r="C50" i="8"/>
  <c r="G47" i="8"/>
  <c r="H47" i="8"/>
  <c r="I47" i="8"/>
  <c r="J47" i="8"/>
  <c r="G48" i="8"/>
  <c r="H48" i="8"/>
  <c r="I48" i="8"/>
  <c r="J48" i="8"/>
  <c r="G49" i="8"/>
  <c r="H49" i="8"/>
  <c r="I49" i="8"/>
  <c r="J49" i="8"/>
  <c r="C48" i="8"/>
  <c r="D48" i="8"/>
  <c r="C49" i="8"/>
  <c r="D49" i="8"/>
  <c r="D47" i="8"/>
  <c r="C47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P38" i="8"/>
  <c r="Q38" i="8"/>
  <c r="R38" i="8"/>
  <c r="S38" i="8"/>
  <c r="T38" i="8"/>
  <c r="U38" i="8"/>
  <c r="V38" i="8"/>
  <c r="W38" i="8"/>
  <c r="P39" i="8"/>
  <c r="Q39" i="8"/>
  <c r="R39" i="8"/>
  <c r="S39" i="8"/>
  <c r="T39" i="8"/>
  <c r="U39" i="8"/>
  <c r="V39" i="8"/>
  <c r="W39" i="8"/>
  <c r="P41" i="8"/>
  <c r="Q41" i="8"/>
  <c r="R41" i="8"/>
  <c r="S41" i="8"/>
  <c r="T41" i="8"/>
  <c r="U41" i="8"/>
  <c r="V41" i="8"/>
  <c r="W41" i="8"/>
  <c r="P42" i="8"/>
  <c r="Q42" i="8"/>
  <c r="R42" i="8"/>
  <c r="S42" i="8"/>
  <c r="T42" i="8"/>
  <c r="U42" i="8"/>
  <c r="V42" i="8"/>
  <c r="W42" i="8"/>
  <c r="O42" i="8"/>
  <c r="O41" i="8"/>
  <c r="O39" i="8"/>
  <c r="O38" i="8"/>
  <c r="D38" i="8"/>
  <c r="E38" i="8"/>
  <c r="F38" i="8"/>
  <c r="G38" i="8"/>
  <c r="H38" i="8"/>
  <c r="I38" i="8"/>
  <c r="J38" i="8"/>
  <c r="K38" i="8"/>
  <c r="D39" i="8"/>
  <c r="E39" i="8"/>
  <c r="F39" i="8"/>
  <c r="G39" i="8"/>
  <c r="H39" i="8"/>
  <c r="I39" i="8"/>
  <c r="J39" i="8"/>
  <c r="K39" i="8"/>
  <c r="D41" i="8"/>
  <c r="E41" i="8"/>
  <c r="F41" i="8"/>
  <c r="G41" i="8"/>
  <c r="H41" i="8"/>
  <c r="I41" i="8"/>
  <c r="J41" i="8"/>
  <c r="K41" i="8"/>
  <c r="D42" i="8"/>
  <c r="E42" i="8"/>
  <c r="F42" i="8"/>
  <c r="G42" i="8"/>
  <c r="H42" i="8"/>
  <c r="I42" i="8"/>
  <c r="J42" i="8"/>
  <c r="K42" i="8"/>
  <c r="C41" i="8"/>
  <c r="C39" i="8"/>
  <c r="C42" i="8"/>
  <c r="C38" i="8"/>
  <c r="P30" i="8"/>
  <c r="Q30" i="8"/>
  <c r="R30" i="8"/>
  <c r="S30" i="8"/>
  <c r="T30" i="8"/>
  <c r="U30" i="8"/>
  <c r="V30" i="8"/>
  <c r="W30" i="8"/>
  <c r="P31" i="8"/>
  <c r="Q31" i="8"/>
  <c r="R31" i="8"/>
  <c r="S31" i="8"/>
  <c r="T31" i="8"/>
  <c r="U31" i="8"/>
  <c r="V31" i="8"/>
  <c r="W31" i="8"/>
  <c r="P32" i="8"/>
  <c r="Q32" i="8"/>
  <c r="R32" i="8"/>
  <c r="S32" i="8"/>
  <c r="T32" i="8"/>
  <c r="U32" i="8"/>
  <c r="V32" i="8"/>
  <c r="W32" i="8"/>
  <c r="P33" i="8"/>
  <c r="Q33" i="8"/>
  <c r="R33" i="8"/>
  <c r="S33" i="8"/>
  <c r="T33" i="8"/>
  <c r="U33" i="8"/>
  <c r="V33" i="8"/>
  <c r="W33" i="8"/>
  <c r="P34" i="8"/>
  <c r="Q34" i="8"/>
  <c r="R34" i="8"/>
  <c r="S34" i="8"/>
  <c r="T34" i="8"/>
  <c r="U34" i="8"/>
  <c r="V34" i="8"/>
  <c r="W34" i="8"/>
  <c r="P35" i="8"/>
  <c r="Q35" i="8"/>
  <c r="R35" i="8"/>
  <c r="S35" i="8"/>
  <c r="T35" i="8"/>
  <c r="U35" i="8"/>
  <c r="V35" i="8"/>
  <c r="W35" i="8"/>
  <c r="O35" i="8"/>
  <c r="O34" i="8"/>
  <c r="O33" i="8"/>
  <c r="O32" i="8"/>
  <c r="O31" i="8"/>
  <c r="O30" i="8"/>
  <c r="D30" i="8"/>
  <c r="E30" i="8"/>
  <c r="F30" i="8"/>
  <c r="G30" i="8"/>
  <c r="H30" i="8"/>
  <c r="I30" i="8"/>
  <c r="J30" i="8"/>
  <c r="K30" i="8"/>
  <c r="D31" i="8"/>
  <c r="E31" i="8"/>
  <c r="F31" i="8"/>
  <c r="G31" i="8"/>
  <c r="H31" i="8"/>
  <c r="I31" i="8"/>
  <c r="J31" i="8"/>
  <c r="K31" i="8"/>
  <c r="D32" i="8"/>
  <c r="E32" i="8"/>
  <c r="F32" i="8"/>
  <c r="G32" i="8"/>
  <c r="H32" i="8"/>
  <c r="I32" i="8"/>
  <c r="J32" i="8"/>
  <c r="K32" i="8"/>
  <c r="D33" i="8"/>
  <c r="E33" i="8"/>
  <c r="F33" i="8"/>
  <c r="G33" i="8"/>
  <c r="H33" i="8"/>
  <c r="I33" i="8"/>
  <c r="J33" i="8"/>
  <c r="K33" i="8"/>
  <c r="D34" i="8"/>
  <c r="E34" i="8"/>
  <c r="F34" i="8"/>
  <c r="G34" i="8"/>
  <c r="H34" i="8"/>
  <c r="I34" i="8"/>
  <c r="J34" i="8"/>
  <c r="K34" i="8"/>
  <c r="D35" i="8"/>
  <c r="E35" i="8"/>
  <c r="F35" i="8"/>
  <c r="G35" i="8"/>
  <c r="H35" i="8"/>
  <c r="I35" i="8"/>
  <c r="J35" i="8"/>
  <c r="K35" i="8"/>
  <c r="C35" i="8"/>
  <c r="C33" i="8"/>
  <c r="C31" i="8"/>
  <c r="C34" i="8"/>
  <c r="C32" i="8"/>
  <c r="C30" i="8"/>
  <c r="P25" i="8"/>
  <c r="Q25" i="8"/>
  <c r="R25" i="8"/>
  <c r="S25" i="8"/>
  <c r="T25" i="8"/>
  <c r="U25" i="8"/>
  <c r="V25" i="8"/>
  <c r="W25" i="8"/>
  <c r="P26" i="8"/>
  <c r="Q26" i="8"/>
  <c r="R26" i="8"/>
  <c r="S26" i="8"/>
  <c r="T26" i="8"/>
  <c r="U26" i="8"/>
  <c r="V26" i="8"/>
  <c r="W26" i="8"/>
  <c r="P27" i="8"/>
  <c r="Q27" i="8"/>
  <c r="R27" i="8"/>
  <c r="S27" i="8"/>
  <c r="T27" i="8"/>
  <c r="U27" i="8"/>
  <c r="V27" i="8"/>
  <c r="W27" i="8"/>
  <c r="O26" i="8"/>
  <c r="O27" i="8"/>
  <c r="O25" i="8"/>
  <c r="P18" i="8"/>
  <c r="Q18" i="8"/>
  <c r="R18" i="8"/>
  <c r="S18" i="8"/>
  <c r="T18" i="8"/>
  <c r="U18" i="8"/>
  <c r="V18" i="8"/>
  <c r="W18" i="8"/>
  <c r="P19" i="8"/>
  <c r="Q19" i="8"/>
  <c r="R19" i="8"/>
  <c r="S19" i="8"/>
  <c r="T19" i="8"/>
  <c r="U19" i="8"/>
  <c r="V19" i="8"/>
  <c r="W19" i="8"/>
  <c r="P20" i="8"/>
  <c r="Q20" i="8"/>
  <c r="R20" i="8"/>
  <c r="S20" i="8"/>
  <c r="T20" i="8"/>
  <c r="U20" i="8"/>
  <c r="V20" i="8"/>
  <c r="W20" i="8"/>
  <c r="P21" i="8"/>
  <c r="Q21" i="8"/>
  <c r="R21" i="8"/>
  <c r="S21" i="8"/>
  <c r="T21" i="8"/>
  <c r="U21" i="8"/>
  <c r="V21" i="8"/>
  <c r="W21" i="8"/>
  <c r="P22" i="8"/>
  <c r="Q22" i="8"/>
  <c r="R22" i="8"/>
  <c r="S22" i="8"/>
  <c r="T22" i="8"/>
  <c r="U22" i="8"/>
  <c r="V22" i="8"/>
  <c r="W22" i="8"/>
  <c r="O19" i="8"/>
  <c r="O20" i="8"/>
  <c r="O21" i="8"/>
  <c r="O22" i="8"/>
  <c r="O18" i="8"/>
  <c r="P11" i="8"/>
  <c r="Q11" i="8"/>
  <c r="R11" i="8"/>
  <c r="S11" i="8"/>
  <c r="T11" i="8"/>
  <c r="U11" i="8"/>
  <c r="V11" i="8"/>
  <c r="W11" i="8"/>
  <c r="P12" i="8"/>
  <c r="Q12" i="8"/>
  <c r="R12" i="8"/>
  <c r="S12" i="8"/>
  <c r="T12" i="8"/>
  <c r="U12" i="8"/>
  <c r="V12" i="8"/>
  <c r="W12" i="8"/>
  <c r="P13" i="8"/>
  <c r="Q13" i="8"/>
  <c r="R13" i="8"/>
  <c r="S13" i="8"/>
  <c r="T13" i="8"/>
  <c r="U13" i="8"/>
  <c r="V13" i="8"/>
  <c r="W13" i="8"/>
  <c r="P14" i="8"/>
  <c r="Q14" i="8"/>
  <c r="R14" i="8"/>
  <c r="S14" i="8"/>
  <c r="T14" i="8"/>
  <c r="U14" i="8"/>
  <c r="V14" i="8"/>
  <c r="W14" i="8"/>
  <c r="P15" i="8"/>
  <c r="Q15" i="8"/>
  <c r="R15" i="8"/>
  <c r="S15" i="8"/>
  <c r="T15" i="8"/>
  <c r="U15" i="8"/>
  <c r="V15" i="8"/>
  <c r="W15" i="8"/>
  <c r="O15" i="8"/>
  <c r="O14" i="8"/>
  <c r="O13" i="8"/>
  <c r="O12" i="8"/>
  <c r="O11" i="8"/>
  <c r="P5" i="8"/>
  <c r="Q5" i="8"/>
  <c r="R5" i="8"/>
  <c r="S5" i="8"/>
  <c r="T5" i="8"/>
  <c r="U5" i="8"/>
  <c r="V5" i="8"/>
  <c r="W5" i="8"/>
  <c r="P6" i="8"/>
  <c r="Q6" i="8"/>
  <c r="R6" i="8"/>
  <c r="S6" i="8"/>
  <c r="T6" i="8"/>
  <c r="U6" i="8"/>
  <c r="V6" i="8"/>
  <c r="W6" i="8"/>
  <c r="P7" i="8"/>
  <c r="Q7" i="8"/>
  <c r="R7" i="8"/>
  <c r="S7" i="8"/>
  <c r="T7" i="8"/>
  <c r="U7" i="8"/>
  <c r="V7" i="8"/>
  <c r="W7" i="8"/>
  <c r="P8" i="8"/>
  <c r="Q8" i="8"/>
  <c r="R8" i="8"/>
  <c r="S8" i="8"/>
  <c r="T8" i="8"/>
  <c r="U8" i="8"/>
  <c r="V8" i="8"/>
  <c r="W8" i="8"/>
  <c r="O8" i="8"/>
  <c r="O7" i="8"/>
  <c r="O6" i="8"/>
  <c r="O5" i="8"/>
  <c r="D25" i="8"/>
  <c r="E25" i="8"/>
  <c r="F25" i="8"/>
  <c r="G25" i="8"/>
  <c r="H25" i="8"/>
  <c r="I25" i="8"/>
  <c r="J25" i="8"/>
  <c r="K25" i="8"/>
  <c r="D26" i="8"/>
  <c r="E26" i="8"/>
  <c r="F26" i="8"/>
  <c r="G26" i="8"/>
  <c r="H26" i="8"/>
  <c r="I26" i="8"/>
  <c r="J26" i="8"/>
  <c r="K26" i="8"/>
  <c r="D27" i="8"/>
  <c r="E27" i="8"/>
  <c r="F27" i="8"/>
  <c r="G27" i="8"/>
  <c r="H27" i="8"/>
  <c r="I27" i="8"/>
  <c r="J27" i="8"/>
  <c r="K27" i="8"/>
  <c r="C26" i="8"/>
  <c r="C27" i="8"/>
  <c r="C25" i="8"/>
  <c r="D18" i="8"/>
  <c r="E18" i="8"/>
  <c r="F18" i="8"/>
  <c r="G18" i="8"/>
  <c r="H18" i="8"/>
  <c r="I18" i="8"/>
  <c r="J18" i="8"/>
  <c r="K18" i="8"/>
  <c r="D19" i="8"/>
  <c r="E19" i="8"/>
  <c r="F19" i="8"/>
  <c r="G19" i="8"/>
  <c r="H19" i="8"/>
  <c r="I19" i="8"/>
  <c r="J19" i="8"/>
  <c r="K19" i="8"/>
  <c r="D20" i="8"/>
  <c r="E20" i="8"/>
  <c r="F20" i="8"/>
  <c r="G20" i="8"/>
  <c r="H20" i="8"/>
  <c r="I20" i="8"/>
  <c r="J20" i="8"/>
  <c r="K20" i="8"/>
  <c r="D21" i="8"/>
  <c r="E21" i="8"/>
  <c r="F21" i="8"/>
  <c r="G21" i="8"/>
  <c r="H21" i="8"/>
  <c r="I21" i="8"/>
  <c r="J21" i="8"/>
  <c r="K21" i="8"/>
  <c r="D22" i="8"/>
  <c r="E22" i="8"/>
  <c r="F22" i="8"/>
  <c r="G22" i="8"/>
  <c r="H22" i="8"/>
  <c r="I22" i="8"/>
  <c r="J22" i="8"/>
  <c r="K22" i="8"/>
  <c r="C19" i="8"/>
  <c r="C20" i="8"/>
  <c r="C21" i="8"/>
  <c r="C22" i="8"/>
  <c r="C18" i="8"/>
  <c r="D11" i="8"/>
  <c r="E11" i="8"/>
  <c r="F11" i="8"/>
  <c r="G11" i="8"/>
  <c r="H11" i="8"/>
  <c r="I11" i="8"/>
  <c r="J11" i="8"/>
  <c r="K11" i="8"/>
  <c r="D12" i="8"/>
  <c r="E12" i="8"/>
  <c r="F12" i="8"/>
  <c r="G12" i="8"/>
  <c r="H12" i="8"/>
  <c r="I12" i="8"/>
  <c r="J12" i="8"/>
  <c r="K12" i="8"/>
  <c r="D13" i="8"/>
  <c r="E13" i="8"/>
  <c r="F13" i="8"/>
  <c r="G13" i="8"/>
  <c r="H13" i="8"/>
  <c r="I13" i="8"/>
  <c r="J13" i="8"/>
  <c r="K13" i="8"/>
  <c r="D14" i="8"/>
  <c r="E14" i="8"/>
  <c r="F14" i="8"/>
  <c r="G14" i="8"/>
  <c r="H14" i="8"/>
  <c r="I14" i="8"/>
  <c r="J14" i="8"/>
  <c r="K14" i="8"/>
  <c r="D15" i="8"/>
  <c r="E15" i="8"/>
  <c r="F15" i="8"/>
  <c r="G15" i="8"/>
  <c r="H15" i="8"/>
  <c r="I15" i="8"/>
  <c r="J15" i="8"/>
  <c r="K15" i="8"/>
  <c r="C15" i="8"/>
  <c r="C14" i="8"/>
  <c r="C13" i="8"/>
  <c r="C12" i="8"/>
  <c r="C11" i="8"/>
  <c r="D5" i="8"/>
  <c r="E5" i="8"/>
  <c r="F5" i="8"/>
  <c r="G5" i="8"/>
  <c r="H5" i="8"/>
  <c r="I5" i="8"/>
  <c r="J5" i="8"/>
  <c r="K5" i="8"/>
  <c r="D6" i="8"/>
  <c r="E6" i="8"/>
  <c r="F6" i="8"/>
  <c r="G6" i="8"/>
  <c r="H6" i="8"/>
  <c r="I6" i="8"/>
  <c r="J6" i="8"/>
  <c r="K6" i="8"/>
  <c r="D7" i="8"/>
  <c r="E7" i="8"/>
  <c r="F7" i="8"/>
  <c r="G7" i="8"/>
  <c r="H7" i="8"/>
  <c r="I7" i="8"/>
  <c r="J7" i="8"/>
  <c r="K7" i="8"/>
  <c r="D8" i="8"/>
  <c r="E8" i="8"/>
  <c r="F8" i="8"/>
  <c r="G8" i="8"/>
  <c r="H8" i="8"/>
  <c r="I8" i="8"/>
  <c r="J8" i="8"/>
  <c r="K8" i="8"/>
  <c r="C6" i="8"/>
  <c r="C7" i="8"/>
  <c r="C8" i="8"/>
  <c r="C5" i="8"/>
</calcChain>
</file>

<file path=xl/sharedStrings.xml><?xml version="1.0" encoding="utf-8"?>
<sst xmlns="http://schemas.openxmlformats.org/spreadsheetml/2006/main" count="582" uniqueCount="92">
  <si>
    <t>Bus</t>
  </si>
  <si>
    <t>El</t>
  </si>
  <si>
    <t>Bio gas</t>
  </si>
  <si>
    <t>H2</t>
  </si>
  <si>
    <t>Bio diesel</t>
  </si>
  <si>
    <t>Fossil diesel</t>
  </si>
  <si>
    <t>Sum</t>
  </si>
  <si>
    <t>Trendbanen</t>
  </si>
  <si>
    <t>Tiltaksbanen</t>
  </si>
  <si>
    <t>Other mobil use</t>
  </si>
  <si>
    <t>Rail</t>
  </si>
  <si>
    <t>Sea</t>
  </si>
  <si>
    <t>Fossil fuels</t>
  </si>
  <si>
    <t>H2/NH3</t>
  </si>
  <si>
    <t>Car</t>
  </si>
  <si>
    <t>Trucks</t>
  </si>
  <si>
    <t>Vans</t>
  </si>
  <si>
    <t>Industry</t>
  </si>
  <si>
    <t>Road transport</t>
  </si>
  <si>
    <t>Sea transport</t>
  </si>
  <si>
    <t>Commercial</t>
  </si>
  <si>
    <t>District heating</t>
  </si>
  <si>
    <t>H2 production</t>
  </si>
  <si>
    <t>Residential</t>
  </si>
  <si>
    <t>Transport</t>
  </si>
  <si>
    <t xml:space="preserve">Total </t>
  </si>
  <si>
    <t>Energy use in transport (GWh/year)</t>
  </si>
  <si>
    <t>Use of hydrogen (GWh/year)</t>
  </si>
  <si>
    <t>Use of electricity (GWh/year)</t>
  </si>
  <si>
    <t>Bio</t>
  </si>
  <si>
    <t>District heat</t>
  </si>
  <si>
    <t>Fossil</t>
  </si>
  <si>
    <t>Slow</t>
  </si>
  <si>
    <t>Fast</t>
  </si>
  <si>
    <t>Hydrogen</t>
  </si>
  <si>
    <t>Energy use in industry (GWh/year)</t>
  </si>
  <si>
    <t>Energy use in non-residential buildings (GWh/year)</t>
  </si>
  <si>
    <t>Energy use in residential sector (GWh/year)</t>
  </si>
  <si>
    <t>iTLL</t>
  </si>
  <si>
    <t>FinalEnergy|LightTransportation|Electricity</t>
  </si>
  <si>
    <t>FinalEnergy|LightTransportation|Liquids|Biomass</t>
  </si>
  <si>
    <t>FinalEnergy|LightTransportation|Liquids|Oil</t>
  </si>
  <si>
    <t>iTLH</t>
  </si>
  <si>
    <t>FinalEnergy|HeavyTransportation|Electricity</t>
  </si>
  <si>
    <t>FinalEnergy|HeavyTransportation|Liquids|Biomass</t>
  </si>
  <si>
    <t>FinalEnergy|HeavyTransportation|Hydrogen</t>
  </si>
  <si>
    <t>FinalEnergy|HeavyTransportation|Liquids|Oil</t>
  </si>
  <si>
    <t>seasecs</t>
  </si>
  <si>
    <t>FinalEnergy|SeaTransportation|Electricity</t>
  </si>
  <si>
    <t>FinalEnergy|SeaTransportation|Liquids|Biomass</t>
  </si>
  <si>
    <t>FinalEnergy|SeaTransportation|Hydrogen</t>
  </si>
  <si>
    <t>FinalEnergy|SeaTransportation|Liquids|Oil</t>
  </si>
  <si>
    <t>iTRW</t>
  </si>
  <si>
    <t>FinalEnergy|RailTransportation|Electricity</t>
  </si>
  <si>
    <t>FinalEnergy|RailTransportation|Liquids|Oil</t>
  </si>
  <si>
    <t>MAPPING</t>
  </si>
  <si>
    <t>iTSS</t>
  </si>
  <si>
    <t>iTSG</t>
  </si>
  <si>
    <t>iTSPG</t>
  </si>
  <si>
    <t>iTSPR</t>
  </si>
  <si>
    <t>iTSPH</t>
  </si>
  <si>
    <t>iTSPC</t>
  </si>
  <si>
    <t>iTSI</t>
  </si>
  <si>
    <t>iTAI</t>
  </si>
  <si>
    <t>FinalEnergy|Industry|Electricity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</si>
  <si>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</si>
  <si>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</si>
  <si>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</si>
  <si>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</si>
  <si>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</si>
  <si>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indsecs</t>
  </si>
  <si>
    <t>Gases</t>
  </si>
  <si>
    <t>Oil</t>
  </si>
  <si>
    <t>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</si>
  <si>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</si>
  <si>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</si>
  <si>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</si>
  <si>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</si>
  <si>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</si>
  <si>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sersecs</t>
  </si>
  <si>
    <t>Residential&amp;Commercial</t>
  </si>
  <si>
    <t>conversion</t>
  </si>
  <si>
    <t>GWh to Ej</t>
  </si>
  <si>
    <t>SecondaryEnergy|Electricity|Biomass|w/oCCS</t>
  </si>
  <si>
    <t>SecondaryEnergy|Electricity|Gas|w/oCCS</t>
  </si>
  <si>
    <t>SecondaryEnergy|Electricity|Hydro</t>
  </si>
  <si>
    <t>SecondaryEnergy|Electricity|Solar|PV</t>
  </si>
  <si>
    <t>SecondaryEnergy|Electricity|Wind|Onshore</t>
  </si>
  <si>
    <t>SecondaryEnergy|Electricity|Wind|Offshore</t>
  </si>
  <si>
    <t>VARIABLE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</si>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</sst>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000000"/>
      <name val="Microsoft Sans Serif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165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481014</xdr:colOff>
      <xdr:row>0</xdr:row>
      <xdr:rowOff>157163</xdr:rowOff>
    </xdr:from>
    <xdr:to>
      <xdr:col>16</xdr:col>
      <xdr:colOff>252414</xdr:colOff>
      <xdr:row>3</xdr:row>
      <xdr:rowOff>100013</xdr:rowOff>
    </xdr:to>
    <xdr:sp macro="" textlink="">
      <xdr:nvSpPr>
        <xdr:cNvPr id="2" name="TextBox 1"/>
        <xdr:cNvSpPr txBox="1"/>
      </xdr:nvSpPr>
      <xdr:spPr>
        <a:xfrm>
          <a:off x="7605714" y="157163"/>
          <a:ext cx="30099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Shares</a:t>
          </a:r>
          <a:r>
            <a:rPr lang="nb-NO" sz="1100" baseline="0"/>
            <a:t> taken from the openENTRANCE values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A3" workbookViewId="0">
      <selection activeCell="D15" sqref="D15"/>
    </sheetView>
  </sheetViews>
  <sheetFormatPr defaultRowHeight="14.25" x14ac:dyDescent="0.45"/>
  <cols>
    <col min="1" max="1" width="14" bestFit="1" customWidth="1"/>
    <col min="2" max="2" width="10.59765625" bestFit="1" customWidth="1"/>
    <col min="3" max="3" width="10.73046875" bestFit="1" customWidth="1"/>
    <col min="4" max="11" width="7.73046875" bestFit="1" customWidth="1"/>
    <col min="12" max="12" width="2.3984375" customWidth="1"/>
    <col min="13" max="13" width="11.265625" bestFit="1" customWidth="1"/>
    <col min="14" max="21" width="7.73046875" bestFit="1" customWidth="1"/>
  </cols>
  <sheetData>
    <row r="1" spans="1:21" ht="18" x14ac:dyDescent="0.55000000000000004">
      <c r="A1" s="3" t="s">
        <v>26</v>
      </c>
    </row>
    <row r="2" spans="1:21" ht="18" x14ac:dyDescent="0.55000000000000004">
      <c r="A2" s="3"/>
    </row>
    <row r="3" spans="1:21" ht="18" x14ac:dyDescent="0.55000000000000004"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 t="s">
        <v>8</v>
      </c>
    </row>
    <row r="4" spans="1:21" x14ac:dyDescent="0.45">
      <c r="C4" s="2">
        <v>2018</v>
      </c>
      <c r="D4" s="2">
        <v>2020</v>
      </c>
      <c r="E4" s="2">
        <v>2023</v>
      </c>
      <c r="F4" s="2">
        <v>2026</v>
      </c>
      <c r="G4" s="2">
        <v>2030</v>
      </c>
      <c r="H4" s="2">
        <v>2035</v>
      </c>
      <c r="I4" s="2">
        <v>2040</v>
      </c>
      <c r="J4" s="2">
        <v>2045</v>
      </c>
      <c r="K4" s="2">
        <v>2050</v>
      </c>
      <c r="M4" s="2">
        <v>2018</v>
      </c>
      <c r="N4" s="2">
        <v>2020</v>
      </c>
      <c r="O4" s="2">
        <v>2023</v>
      </c>
      <c r="P4" s="2">
        <v>2026</v>
      </c>
      <c r="Q4" s="2">
        <v>2030</v>
      </c>
      <c r="R4" s="2">
        <v>2035</v>
      </c>
      <c r="S4" s="2">
        <v>2040</v>
      </c>
      <c r="T4" s="2">
        <v>2045</v>
      </c>
      <c r="U4" s="2">
        <v>2050</v>
      </c>
    </row>
    <row r="5" spans="1:21" x14ac:dyDescent="0.45">
      <c r="A5" t="s">
        <v>14</v>
      </c>
      <c r="B5" t="s">
        <v>1</v>
      </c>
      <c r="C5" s="1">
        <v>663.20755255549398</v>
      </c>
      <c r="D5" s="1">
        <v>1096.4372783198569</v>
      </c>
      <c r="E5" s="1">
        <v>2350.4698332485468</v>
      </c>
      <c r="F5" s="1">
        <v>3573.8666030647069</v>
      </c>
      <c r="G5" s="1">
        <v>5157.010286937375</v>
      </c>
      <c r="H5" s="1">
        <v>7075.2234026236874</v>
      </c>
      <c r="I5" s="1">
        <v>7385.0213459834804</v>
      </c>
      <c r="J5" s="1">
        <v>7459.6646285202096</v>
      </c>
      <c r="K5" s="1">
        <v>7531.5392588963996</v>
      </c>
      <c r="L5" s="1"/>
      <c r="M5" s="1">
        <v>663.20755255549398</v>
      </c>
      <c r="N5" s="1">
        <v>1096.4372783198569</v>
      </c>
      <c r="O5" s="1">
        <v>2350.4698332485468</v>
      </c>
      <c r="P5" s="1">
        <v>3573.8666030647069</v>
      </c>
      <c r="Q5" s="1">
        <v>5157.010286937375</v>
      </c>
      <c r="R5" s="1">
        <v>7075.2234026236874</v>
      </c>
      <c r="S5" s="1">
        <v>7385.0213459834804</v>
      </c>
      <c r="T5" s="1">
        <v>7459.6646285202096</v>
      </c>
      <c r="U5" s="1">
        <v>7531.5392588963996</v>
      </c>
    </row>
    <row r="6" spans="1:21" x14ac:dyDescent="0.45">
      <c r="B6" t="s">
        <v>4</v>
      </c>
      <c r="C6" s="1">
        <v>2509.0869349155387</v>
      </c>
      <c r="D6" s="1">
        <v>3774.0283570794591</v>
      </c>
      <c r="E6" s="1">
        <v>3080.4202535745439</v>
      </c>
      <c r="F6" s="1">
        <v>2387.476244883313</v>
      </c>
      <c r="G6" s="1">
        <v>1464.4585105946881</v>
      </c>
      <c r="H6" s="1">
        <v>160.8572017271137</v>
      </c>
      <c r="I6" s="1">
        <v>0</v>
      </c>
      <c r="J6" s="1">
        <v>0</v>
      </c>
      <c r="K6" s="1">
        <v>0</v>
      </c>
      <c r="L6" s="1"/>
      <c r="M6" s="1">
        <v>2509.0869349155387</v>
      </c>
      <c r="N6" s="1">
        <v>3774.0283570794591</v>
      </c>
      <c r="O6" s="1">
        <v>3080.4202535745439</v>
      </c>
      <c r="P6" s="1">
        <v>2387.4762448833139</v>
      </c>
      <c r="Q6" s="1">
        <v>1464.4585105946881</v>
      </c>
      <c r="R6" s="1">
        <v>160.8572017271137</v>
      </c>
      <c r="S6" s="1">
        <v>0</v>
      </c>
      <c r="T6" s="1">
        <v>0</v>
      </c>
      <c r="U6" s="1">
        <v>0</v>
      </c>
    </row>
    <row r="7" spans="1:21" x14ac:dyDescent="0.45">
      <c r="B7" t="s">
        <v>5</v>
      </c>
      <c r="C7" s="1">
        <v>18399.970856047283</v>
      </c>
      <c r="D7" s="1">
        <v>16089.278785443948</v>
      </c>
      <c r="E7" s="1">
        <v>13132.317923133567</v>
      </c>
      <c r="F7" s="1">
        <v>10178.188201870984</v>
      </c>
      <c r="G7" s="1">
        <v>6243.2178609562961</v>
      </c>
      <c r="H7" s="1">
        <v>685.75964946822</v>
      </c>
      <c r="I7" s="1">
        <v>0</v>
      </c>
      <c r="J7" s="1">
        <v>0</v>
      </c>
      <c r="K7" s="1">
        <v>0</v>
      </c>
      <c r="L7" s="1"/>
      <c r="M7" s="1">
        <v>18399.970856047283</v>
      </c>
      <c r="N7" s="1">
        <v>16089.278785443948</v>
      </c>
      <c r="O7" s="1">
        <v>13132.317923133567</v>
      </c>
      <c r="P7" s="1">
        <v>10178.188201870984</v>
      </c>
      <c r="Q7" s="1">
        <v>6243.2178609562961</v>
      </c>
      <c r="R7" s="1">
        <v>685.75964946822</v>
      </c>
      <c r="S7" s="1">
        <v>0</v>
      </c>
      <c r="T7" s="1">
        <v>0</v>
      </c>
      <c r="U7" s="1">
        <v>0</v>
      </c>
    </row>
    <row r="8" spans="1:21" x14ac:dyDescent="0.45">
      <c r="B8" t="s">
        <v>6</v>
      </c>
      <c r="C8" s="1">
        <v>21572.265343518317</v>
      </c>
      <c r="D8" s="1">
        <v>20959.744420843264</v>
      </c>
      <c r="E8" s="1">
        <v>18563.208009956659</v>
      </c>
      <c r="F8" s="1">
        <v>16139.531049819005</v>
      </c>
      <c r="G8" s="1">
        <v>12864.686658488359</v>
      </c>
      <c r="H8" s="1">
        <v>7921.8402538190212</v>
      </c>
      <c r="I8" s="1">
        <v>7385.0213459834804</v>
      </c>
      <c r="J8" s="1">
        <v>7459.6646285202096</v>
      </c>
      <c r="K8" s="1">
        <v>7531.5392588963996</v>
      </c>
      <c r="L8" s="1"/>
      <c r="M8" s="1">
        <v>21572.265343518317</v>
      </c>
      <c r="N8" s="1">
        <v>20959.744420843264</v>
      </c>
      <c r="O8" s="1">
        <v>18563.208009956659</v>
      </c>
      <c r="P8" s="1">
        <v>16139.531049819005</v>
      </c>
      <c r="Q8" s="1">
        <v>12864.686658488359</v>
      </c>
      <c r="R8" s="1">
        <v>7921.8402538190212</v>
      </c>
      <c r="S8" s="1">
        <v>7385.0213459834804</v>
      </c>
      <c r="T8" s="1">
        <v>7459.6646285202096</v>
      </c>
      <c r="U8" s="1">
        <v>7531.5392588963996</v>
      </c>
    </row>
    <row r="10" spans="1:21" x14ac:dyDescent="0.45">
      <c r="A10" t="s">
        <v>16</v>
      </c>
      <c r="B10" t="s">
        <v>1</v>
      </c>
      <c r="C10" s="1">
        <v>0</v>
      </c>
      <c r="D10" s="1">
        <v>6.5357287880902701</v>
      </c>
      <c r="E10" s="1">
        <v>334.16688910204709</v>
      </c>
      <c r="F10" s="1">
        <v>768.16802140247933</v>
      </c>
      <c r="G10" s="1">
        <v>1330.7037124070164</v>
      </c>
      <c r="H10" s="1">
        <v>2035.296331300003</v>
      </c>
      <c r="I10" s="1">
        <v>2323.7377556809201</v>
      </c>
      <c r="J10" s="1">
        <v>2453.4059511073901</v>
      </c>
      <c r="K10" s="1">
        <v>2578.26452244956</v>
      </c>
      <c r="L10" s="1"/>
      <c r="M10" s="1">
        <v>0</v>
      </c>
      <c r="N10" s="1">
        <v>45.8199332045414</v>
      </c>
      <c r="O10" s="1">
        <v>222.60076817358771</v>
      </c>
      <c r="P10" s="1">
        <v>636.88478903090481</v>
      </c>
      <c r="Q10" s="1">
        <v>1201.5652484957952</v>
      </c>
      <c r="R10" s="1">
        <v>1906.306832945904</v>
      </c>
      <c r="S10" s="1">
        <v>2314.8825432840486</v>
      </c>
      <c r="T10" s="1">
        <v>2453.4059511073901</v>
      </c>
      <c r="U10" s="1">
        <v>2578.26452244956</v>
      </c>
    </row>
    <row r="11" spans="1:21" x14ac:dyDescent="0.45">
      <c r="B11" t="s">
        <v>4</v>
      </c>
      <c r="C11" s="1">
        <v>641.206421182643</v>
      </c>
      <c r="D11" s="1">
        <v>1018.0306084234478</v>
      </c>
      <c r="E11" s="1">
        <v>854.95058625962929</v>
      </c>
      <c r="F11" s="1">
        <v>647.33616501505628</v>
      </c>
      <c r="G11" s="1">
        <v>371.04498163893828</v>
      </c>
      <c r="H11" s="1">
        <v>62.802212110013002</v>
      </c>
      <c r="I11" s="1">
        <v>0</v>
      </c>
      <c r="J11" s="1">
        <v>0</v>
      </c>
      <c r="K11" s="1">
        <v>0</v>
      </c>
      <c r="L11" s="1"/>
      <c r="M11" s="1">
        <v>641.206421182643</v>
      </c>
      <c r="N11" s="1">
        <v>998.51665170737147</v>
      </c>
      <c r="O11" s="1">
        <v>908.18231961349773</v>
      </c>
      <c r="P11" s="1">
        <v>706.42854794543052</v>
      </c>
      <c r="Q11" s="1">
        <v>427.18579067670851</v>
      </c>
      <c r="R11" s="1">
        <v>116.66561542483861</v>
      </c>
      <c r="S11" s="1">
        <v>3.6354397843507802</v>
      </c>
      <c r="T11" s="1">
        <v>0</v>
      </c>
      <c r="U11" s="1">
        <v>0</v>
      </c>
    </row>
    <row r="12" spans="1:21" x14ac:dyDescent="0.45">
      <c r="B12" t="s">
        <v>5</v>
      </c>
      <c r="C12" s="1">
        <v>4702.1804220060503</v>
      </c>
      <c r="D12" s="1">
        <v>4344.1530540924459</v>
      </c>
      <c r="E12" s="1">
        <v>3682.4440612327612</v>
      </c>
      <c r="F12" s="1">
        <v>2787.1498920862668</v>
      </c>
      <c r="G12" s="1">
        <v>1596.5286540922029</v>
      </c>
      <c r="H12" s="1">
        <v>267.73574636374002</v>
      </c>
      <c r="I12" s="1">
        <v>0</v>
      </c>
      <c r="J12" s="1">
        <v>0</v>
      </c>
      <c r="K12" s="1">
        <v>0</v>
      </c>
      <c r="L12" s="1"/>
      <c r="M12" s="1">
        <v>4702.1804220060503</v>
      </c>
      <c r="N12" s="1">
        <v>4264.7209308036327</v>
      </c>
      <c r="O12" s="1">
        <v>3902.006810805296</v>
      </c>
      <c r="P12" s="1">
        <v>3038.2883270700049</v>
      </c>
      <c r="Q12" s="1">
        <v>1835.4470631050899</v>
      </c>
      <c r="R12" s="1">
        <v>497.363939442733</v>
      </c>
      <c r="S12" s="1">
        <v>14.541759137403099</v>
      </c>
      <c r="T12" s="1">
        <v>0</v>
      </c>
      <c r="U12" s="1">
        <v>0</v>
      </c>
    </row>
    <row r="13" spans="1:21" x14ac:dyDescent="0.45">
      <c r="B13" t="s">
        <v>6</v>
      </c>
      <c r="C13" s="1">
        <v>5343.3868431886931</v>
      </c>
      <c r="D13" s="1">
        <v>5368.7193913039837</v>
      </c>
      <c r="E13" s="1">
        <v>4871.5615365944377</v>
      </c>
      <c r="F13" s="1">
        <v>4202.6540785038023</v>
      </c>
      <c r="G13" s="1">
        <v>3298.2773481381573</v>
      </c>
      <c r="H13" s="1">
        <v>2365.8342897737562</v>
      </c>
      <c r="I13" s="1">
        <v>2323.7377556809201</v>
      </c>
      <c r="J13" s="1">
        <v>2453.4059511073901</v>
      </c>
      <c r="K13" s="1">
        <v>2578.26452244956</v>
      </c>
      <c r="L13" s="1"/>
      <c r="M13" s="1">
        <v>5343.3868431886931</v>
      </c>
      <c r="N13" s="1">
        <v>5309.0575157155454</v>
      </c>
      <c r="O13" s="1">
        <v>5032.7898985923812</v>
      </c>
      <c r="P13" s="1">
        <v>4381.6016640463404</v>
      </c>
      <c r="Q13" s="1">
        <v>3464.1981022775935</v>
      </c>
      <c r="R13" s="1">
        <v>2520.3363878134755</v>
      </c>
      <c r="S13" s="1">
        <v>2333.0597422058022</v>
      </c>
      <c r="T13" s="1">
        <v>2453.4059511073901</v>
      </c>
      <c r="U13" s="1">
        <v>2578.26452244956</v>
      </c>
    </row>
    <row r="15" spans="1:21" x14ac:dyDescent="0.45">
      <c r="A15" t="s">
        <v>15</v>
      </c>
      <c r="B15" t="s">
        <v>1</v>
      </c>
      <c r="C15" s="1">
        <v>0</v>
      </c>
      <c r="D15" s="1">
        <v>0</v>
      </c>
      <c r="E15" s="1">
        <v>464.06431631532899</v>
      </c>
      <c r="F15" s="1">
        <v>1036.3549037500786</v>
      </c>
      <c r="G15" s="1">
        <v>1856.5282566706946</v>
      </c>
      <c r="H15" s="1">
        <v>2630.7893966214315</v>
      </c>
      <c r="I15" s="1">
        <v>2919.9755869606879</v>
      </c>
      <c r="J15" s="1">
        <v>3105.3333210042019</v>
      </c>
      <c r="K15" s="1">
        <v>3290.691055047705</v>
      </c>
      <c r="L15" s="1"/>
      <c r="M15" s="1">
        <v>0</v>
      </c>
      <c r="N15" s="1">
        <v>0</v>
      </c>
      <c r="O15" s="1">
        <v>55.422758493028923</v>
      </c>
      <c r="P15" s="1">
        <v>249.59326471851739</v>
      </c>
      <c r="Q15" s="1">
        <v>835.15636359208395</v>
      </c>
      <c r="R15" s="1">
        <v>2063.8530771088099</v>
      </c>
      <c r="S15" s="1">
        <v>2887.2905451849533</v>
      </c>
      <c r="T15" s="1">
        <v>3105.3333210042019</v>
      </c>
      <c r="U15" s="1">
        <v>3290.691055047705</v>
      </c>
    </row>
    <row r="16" spans="1:21" x14ac:dyDescent="0.45">
      <c r="B16" t="s">
        <v>2</v>
      </c>
      <c r="C16" s="1">
        <v>0</v>
      </c>
      <c r="D16" s="1">
        <v>0</v>
      </c>
      <c r="E16" s="1">
        <v>0</v>
      </c>
      <c r="F16" s="1">
        <v>400.25057392236999</v>
      </c>
      <c r="G16" s="1">
        <v>1200</v>
      </c>
      <c r="H16" s="1">
        <v>1200</v>
      </c>
      <c r="I16" s="1">
        <v>890.06666666666695</v>
      </c>
      <c r="J16" s="1">
        <v>753.92104641350102</v>
      </c>
      <c r="K16" s="1">
        <v>131.33801661366201</v>
      </c>
      <c r="L16" s="1"/>
      <c r="M16" s="1">
        <v>0</v>
      </c>
      <c r="N16" s="1">
        <v>112.480584124031</v>
      </c>
      <c r="O16" s="1">
        <v>508.02789983454602</v>
      </c>
      <c r="P16" s="1">
        <v>839.19615999999974</v>
      </c>
      <c r="Q16" s="1">
        <v>1199.999999999997</v>
      </c>
      <c r="R16" s="1">
        <v>880.31980702290593</v>
      </c>
      <c r="S16" s="1">
        <v>100.993446969697</v>
      </c>
      <c r="T16" s="1">
        <v>0</v>
      </c>
      <c r="U16" s="1">
        <v>0</v>
      </c>
    </row>
    <row r="17" spans="1:21" x14ac:dyDescent="0.45">
      <c r="B17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1426.06727841167</v>
      </c>
      <c r="K17" s="1">
        <v>3952.0263094367201</v>
      </c>
      <c r="L17" s="1"/>
      <c r="M17" s="1">
        <v>0</v>
      </c>
      <c r="N17" s="1">
        <v>0</v>
      </c>
      <c r="O17" s="1">
        <v>0</v>
      </c>
      <c r="P17" s="1">
        <v>79.296668515644797</v>
      </c>
      <c r="Q17" s="1">
        <v>149.062989081935</v>
      </c>
      <c r="R17" s="1">
        <v>765.19713506025698</v>
      </c>
      <c r="S17" s="1">
        <v>3712.2657881085402</v>
      </c>
      <c r="T17" s="1">
        <v>4060.68473261892</v>
      </c>
      <c r="U17" s="1">
        <v>4376.1613119630501</v>
      </c>
    </row>
    <row r="18" spans="1:21" x14ac:dyDescent="0.45">
      <c r="B18" t="s">
        <v>4</v>
      </c>
      <c r="C18" s="1">
        <v>1161.803316836664</v>
      </c>
      <c r="D18" s="1">
        <v>1863.0911119028501</v>
      </c>
      <c r="E18" s="1">
        <v>1677.2380442436677</v>
      </c>
      <c r="F18" s="1">
        <v>1399.8318234812459</v>
      </c>
      <c r="G18" s="1">
        <v>976.20018903730784</v>
      </c>
      <c r="H18" s="1">
        <v>765.64197338572046</v>
      </c>
      <c r="I18" s="1">
        <v>845.54149098077596</v>
      </c>
      <c r="J18" s="1">
        <v>575.49559834418096</v>
      </c>
      <c r="K18" s="1">
        <v>91.140067281252996</v>
      </c>
      <c r="L18" s="1"/>
      <c r="M18" s="1">
        <v>1161.803316836664</v>
      </c>
      <c r="N18" s="1">
        <v>1845.7389406873392</v>
      </c>
      <c r="O18" s="1">
        <v>1788.4622536699248</v>
      </c>
      <c r="P18" s="1">
        <v>1684.7067955788659</v>
      </c>
      <c r="Q18" s="1">
        <v>1420.2772576920909</v>
      </c>
      <c r="R18" s="1">
        <v>881.18786632024251</v>
      </c>
      <c r="S18" s="1">
        <v>45.370464975599099</v>
      </c>
      <c r="T18" s="1">
        <v>0</v>
      </c>
      <c r="U18" s="1">
        <v>0</v>
      </c>
    </row>
    <row r="19" spans="1:21" x14ac:dyDescent="0.45">
      <c r="B19" t="s">
        <v>5</v>
      </c>
      <c r="C19" s="1">
        <v>8519.8909901355401</v>
      </c>
      <c r="D19" s="1">
        <v>7942.6515823226873</v>
      </c>
      <c r="E19" s="1">
        <v>7150.3306096703636</v>
      </c>
      <c r="F19" s="1">
        <v>5967.7040895779455</v>
      </c>
      <c r="G19" s="1">
        <v>4161.6955427379926</v>
      </c>
      <c r="H19" s="1">
        <v>3264.052623381227</v>
      </c>
      <c r="I19" s="1">
        <v>3604.6768826022499</v>
      </c>
      <c r="J19" s="1">
        <v>2453.42860346729</v>
      </c>
      <c r="K19" s="1">
        <v>388.54449735691998</v>
      </c>
      <c r="L19" s="1"/>
      <c r="M19" s="1">
        <v>8519.8909901355401</v>
      </c>
      <c r="N19" s="1">
        <v>7868.6765366144573</v>
      </c>
      <c r="O19" s="1">
        <v>7624.496976171773</v>
      </c>
      <c r="P19" s="1">
        <v>7182.171075888853</v>
      </c>
      <c r="Q19" s="1">
        <v>6054.866203845223</v>
      </c>
      <c r="R19" s="1">
        <v>3756.64300904945</v>
      </c>
      <c r="S19" s="1">
        <v>0</v>
      </c>
      <c r="T19" s="1">
        <v>0</v>
      </c>
      <c r="U19" s="1">
        <v>0</v>
      </c>
    </row>
    <row r="20" spans="1:21" x14ac:dyDescent="0.45">
      <c r="B20" t="s">
        <v>6</v>
      </c>
      <c r="C20" s="1">
        <v>9681.6943069722038</v>
      </c>
      <c r="D20" s="1">
        <v>9805.742694225537</v>
      </c>
      <c r="E20" s="1">
        <v>9291.6329702293606</v>
      </c>
      <c r="F20" s="1">
        <v>8804.1413907316401</v>
      </c>
      <c r="G20" s="1">
        <v>8194.4239884459948</v>
      </c>
      <c r="H20" s="1">
        <v>7860.4839933883786</v>
      </c>
      <c r="I20" s="1">
        <v>8260.2606272103803</v>
      </c>
      <c r="J20" s="1">
        <v>8314.2458476408447</v>
      </c>
      <c r="K20" s="1">
        <v>7853.7399457362608</v>
      </c>
      <c r="L20" s="1"/>
      <c r="M20" s="1">
        <v>9681.6943069722038</v>
      </c>
      <c r="N20" s="1">
        <v>9826.8960614258285</v>
      </c>
      <c r="O20" s="1">
        <v>9976.4098881692735</v>
      </c>
      <c r="P20" s="1">
        <v>10034.963964701881</v>
      </c>
      <c r="Q20" s="1">
        <v>9659.3628142113303</v>
      </c>
      <c r="R20" s="1">
        <v>8347.2008945616653</v>
      </c>
      <c r="S20" s="1">
        <v>6745.9202452387899</v>
      </c>
      <c r="T20" s="1">
        <v>7166.0180536231219</v>
      </c>
      <c r="U20" s="1">
        <v>7666.8523670107552</v>
      </c>
    </row>
    <row r="22" spans="1:21" x14ac:dyDescent="0.45">
      <c r="A22" t="s">
        <v>0</v>
      </c>
      <c r="B22" t="s">
        <v>1</v>
      </c>
      <c r="C22" s="1">
        <v>0</v>
      </c>
      <c r="D22" s="1">
        <v>0</v>
      </c>
      <c r="E22" s="1">
        <v>0</v>
      </c>
      <c r="F22" s="1">
        <v>375.79500000000002</v>
      </c>
      <c r="G22" s="1">
        <v>727.96255550713397</v>
      </c>
      <c r="H22" s="1">
        <v>1001.9816060126579</v>
      </c>
      <c r="I22" s="1">
        <v>1186.619620253166</v>
      </c>
      <c r="J22" s="1">
        <v>1196.807278481012</v>
      </c>
      <c r="K22" s="1">
        <v>1206.99493670886</v>
      </c>
      <c r="L22" s="1"/>
      <c r="M22" s="1">
        <v>0</v>
      </c>
      <c r="N22" s="1">
        <v>38.535255759170603</v>
      </c>
      <c r="O22" s="1">
        <v>163.681031678745</v>
      </c>
      <c r="P22" s="1">
        <v>493.76940079793002</v>
      </c>
      <c r="Q22" s="1">
        <v>820.36500000000001</v>
      </c>
      <c r="R22" s="1">
        <v>1001.9816060126579</v>
      </c>
      <c r="S22" s="1">
        <v>1172.301806744834</v>
      </c>
      <c r="T22" s="1">
        <v>1196.807278481012</v>
      </c>
      <c r="U22" s="1">
        <v>1206.99493670886</v>
      </c>
    </row>
    <row r="23" spans="1:21" x14ac:dyDescent="0.45">
      <c r="B23" t="s">
        <v>2</v>
      </c>
      <c r="C23" s="1">
        <v>204.01919999998901</v>
      </c>
      <c r="D23" s="1">
        <v>163.21536</v>
      </c>
      <c r="E23" s="1">
        <v>102.00960000000001</v>
      </c>
      <c r="F23" s="1">
        <v>40.8038400000001</v>
      </c>
      <c r="G23" s="1">
        <v>0</v>
      </c>
      <c r="H23" s="1">
        <v>0</v>
      </c>
      <c r="I23" s="1">
        <v>0</v>
      </c>
      <c r="J23" s="1">
        <v>245.82562025316599</v>
      </c>
      <c r="K23" s="1">
        <v>245.82562025316599</v>
      </c>
      <c r="L23" s="1"/>
      <c r="M23" s="1">
        <v>204.01919999998901</v>
      </c>
      <c r="N23" s="1">
        <v>163.21536</v>
      </c>
      <c r="O23" s="1">
        <v>102.00960000000001</v>
      </c>
      <c r="P23" s="1">
        <v>40.8038400000001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45">
      <c r="B24" t="s">
        <v>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1.3277848101265901</v>
      </c>
      <c r="L24" s="1"/>
      <c r="M24" s="1">
        <v>0</v>
      </c>
      <c r="N24" s="1">
        <v>0</v>
      </c>
      <c r="O24" s="1">
        <v>0</v>
      </c>
      <c r="P24" s="1">
        <v>0</v>
      </c>
      <c r="Q24" s="1">
        <v>15.4956050364453</v>
      </c>
      <c r="R24" s="1">
        <v>182.707382029325</v>
      </c>
      <c r="S24" s="1">
        <v>177.359277876053</v>
      </c>
      <c r="T24" s="1">
        <v>155.98310126582399</v>
      </c>
      <c r="U24" s="1">
        <v>157.310886075951</v>
      </c>
    </row>
    <row r="25" spans="1:21" x14ac:dyDescent="0.45">
      <c r="B25" t="s">
        <v>4</v>
      </c>
      <c r="C25" s="1">
        <v>313.56360000000001</v>
      </c>
      <c r="D25" s="1">
        <v>491.72312678200694</v>
      </c>
      <c r="E25" s="1">
        <v>482.16594760274</v>
      </c>
      <c r="F25" s="1">
        <v>331.63189</v>
      </c>
      <c r="G25" s="1">
        <v>198.13955679044901</v>
      </c>
      <c r="H25" s="1">
        <v>100.581287579114</v>
      </c>
      <c r="I25" s="1">
        <v>36.179126582278698</v>
      </c>
      <c r="J25" s="1">
        <v>0</v>
      </c>
      <c r="K25" s="1">
        <v>0</v>
      </c>
      <c r="L25" s="1"/>
      <c r="M25" s="1">
        <v>313.56360000000001</v>
      </c>
      <c r="N25" s="1">
        <v>478.08430144818573</v>
      </c>
      <c r="O25" s="1">
        <v>422.55105416198501</v>
      </c>
      <c r="P25" s="1">
        <v>287.869005132577</v>
      </c>
      <c r="Q25" s="1">
        <v>160.23770215513801</v>
      </c>
      <c r="R25" s="1">
        <v>57.839830942224197</v>
      </c>
      <c r="S25" s="1">
        <v>0</v>
      </c>
      <c r="T25" s="1">
        <v>0</v>
      </c>
      <c r="U25" s="1">
        <v>0</v>
      </c>
    </row>
    <row r="26" spans="1:21" x14ac:dyDescent="0.45">
      <c r="B26" t="s">
        <v>5</v>
      </c>
      <c r="C26" s="1">
        <v>2299.4663999999998</v>
      </c>
      <c r="D26" s="1">
        <v>2096.2933299653978</v>
      </c>
      <c r="E26" s="1">
        <v>2055.5495660958909</v>
      </c>
      <c r="F26" s="1">
        <v>1413.7991099999999</v>
      </c>
      <c r="G26" s="1">
        <v>844.70021579086301</v>
      </c>
      <c r="H26" s="1">
        <v>428.79391020569801</v>
      </c>
      <c r="I26" s="1">
        <v>154.237329113925</v>
      </c>
      <c r="J26" s="1">
        <v>0</v>
      </c>
      <c r="K26" s="1">
        <v>0</v>
      </c>
      <c r="L26" s="1"/>
      <c r="M26" s="1">
        <v>2299.4663999999998</v>
      </c>
      <c r="N26" s="1">
        <v>2038.1488640685809</v>
      </c>
      <c r="O26" s="1">
        <v>1801.401862480041</v>
      </c>
      <c r="P26" s="1">
        <v>1227.2310218809871</v>
      </c>
      <c r="Q26" s="1">
        <v>683.11862497716697</v>
      </c>
      <c r="R26" s="1">
        <v>246.580331911587</v>
      </c>
      <c r="S26" s="1">
        <v>0</v>
      </c>
      <c r="T26" s="1">
        <v>0</v>
      </c>
      <c r="U26" s="1">
        <v>0</v>
      </c>
    </row>
    <row r="27" spans="1:21" x14ac:dyDescent="0.45">
      <c r="B27" t="s">
        <v>6</v>
      </c>
      <c r="C27" s="1">
        <v>2817.0491999999886</v>
      </c>
      <c r="D27" s="1">
        <v>2751.231816747405</v>
      </c>
      <c r="E27" s="1">
        <v>2639.725113698631</v>
      </c>
      <c r="F27" s="1">
        <v>2162.0298400000001</v>
      </c>
      <c r="G27" s="1">
        <v>1770.8023280884458</v>
      </c>
      <c r="H27" s="1">
        <v>1531.3568037974699</v>
      </c>
      <c r="I27" s="1">
        <v>1377.0360759493697</v>
      </c>
      <c r="J27" s="1">
        <v>1442.6328987341781</v>
      </c>
      <c r="K27" s="1">
        <v>1454.1483417721524</v>
      </c>
      <c r="L27" s="1"/>
      <c r="M27" s="1">
        <v>2817.0491999999886</v>
      </c>
      <c r="N27" s="1">
        <v>2717.983781275937</v>
      </c>
      <c r="O27" s="1">
        <v>2489.6435483207711</v>
      </c>
      <c r="P27" s="1">
        <v>2049.673267811494</v>
      </c>
      <c r="Q27" s="1">
        <v>1679.2169321687502</v>
      </c>
      <c r="R27" s="1">
        <v>1489.1091508957943</v>
      </c>
      <c r="S27" s="1">
        <v>1349.6610846208871</v>
      </c>
      <c r="T27" s="1">
        <v>1352.7903797468359</v>
      </c>
      <c r="U27" s="1">
        <v>1364.305822784811</v>
      </c>
    </row>
    <row r="29" spans="1:21" x14ac:dyDescent="0.45">
      <c r="A29" t="s">
        <v>11</v>
      </c>
      <c r="B29" t="s">
        <v>1</v>
      </c>
      <c r="C29" s="1">
        <v>0</v>
      </c>
      <c r="D29" s="1">
        <v>0</v>
      </c>
      <c r="E29" s="1">
        <v>127.108255387703</v>
      </c>
      <c r="F29" s="1">
        <v>372.95450538770302</v>
      </c>
      <c r="G29" s="1">
        <v>928.56200538770406</v>
      </c>
      <c r="H29" s="1">
        <v>1448.675521012706</v>
      </c>
      <c r="I29" s="1">
        <v>1701.9516928877058</v>
      </c>
      <c r="J29" s="1">
        <v>1709.1098437500032</v>
      </c>
      <c r="K29" s="1">
        <v>1715.9231250000041</v>
      </c>
      <c r="L29" s="1"/>
      <c r="M29" s="1">
        <v>0</v>
      </c>
      <c r="N29" s="1">
        <v>158.26976562499999</v>
      </c>
      <c r="O29" s="1">
        <v>404.11601562499999</v>
      </c>
      <c r="P29" s="1">
        <v>794.6656249999993</v>
      </c>
      <c r="Q29" s="1">
        <v>1202.6981250000013</v>
      </c>
      <c r="R29" s="1">
        <v>1449.0203906250031</v>
      </c>
      <c r="S29" s="1">
        <v>1702.2965625000031</v>
      </c>
      <c r="T29" s="1">
        <v>1709.1098437500032</v>
      </c>
      <c r="U29" s="1">
        <v>1715.8341131260229</v>
      </c>
    </row>
    <row r="30" spans="1:21" x14ac:dyDescent="0.45">
      <c r="B30" t="s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309.93333333333317</v>
      </c>
      <c r="J30" s="1">
        <v>200.25333333333322</v>
      </c>
      <c r="K30" s="1">
        <v>200.25333333333322</v>
      </c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1819.6801929770918</v>
      </c>
      <c r="S30" s="1">
        <v>2599.0065530303009</v>
      </c>
      <c r="T30" s="1">
        <v>2097.0425789767742</v>
      </c>
      <c r="U30" s="1">
        <v>828.70093973977464</v>
      </c>
    </row>
    <row r="31" spans="1:21" x14ac:dyDescent="0.45">
      <c r="B31" t="s">
        <v>13</v>
      </c>
      <c r="C31" s="1">
        <v>0</v>
      </c>
      <c r="D31" s="1">
        <v>0</v>
      </c>
      <c r="E31" s="1">
        <v>0</v>
      </c>
      <c r="F31" s="1">
        <v>0</v>
      </c>
      <c r="G31" s="1">
        <v>892.50000000000296</v>
      </c>
      <c r="H31" s="1">
        <v>2404.4933333333438</v>
      </c>
      <c r="I31" s="1">
        <v>4476.3127777778027</v>
      </c>
      <c r="J31" s="1">
        <v>7371.885837408101</v>
      </c>
      <c r="K31" s="1">
        <v>9725.0072700323235</v>
      </c>
      <c r="L31" s="1"/>
      <c r="M31" s="1">
        <v>0</v>
      </c>
      <c r="N31" s="1">
        <v>0</v>
      </c>
      <c r="O31" s="1">
        <v>0</v>
      </c>
      <c r="P31" s="1">
        <v>57.960308092014301</v>
      </c>
      <c r="Q31" s="1">
        <v>898.10030809201703</v>
      </c>
      <c r="R31" s="1">
        <v>4521.0524109660282</v>
      </c>
      <c r="S31" s="1">
        <v>7162.4035009820709</v>
      </c>
      <c r="T31" s="1">
        <v>7874.7133771576155</v>
      </c>
      <c r="U31" s="1">
        <v>9510.0363839530619</v>
      </c>
    </row>
    <row r="32" spans="1:21" x14ac:dyDescent="0.45">
      <c r="B32" t="s">
        <v>12</v>
      </c>
      <c r="C32" s="1">
        <v>10900</v>
      </c>
      <c r="D32" s="1">
        <v>11026.999999999996</v>
      </c>
      <c r="E32" s="1">
        <v>10991.52976819964</v>
      </c>
      <c r="F32" s="1">
        <v>10744.969768199642</v>
      </c>
      <c r="G32" s="1">
        <v>9201.2231015329762</v>
      </c>
      <c r="H32" s="1">
        <v>7021.2231015329753</v>
      </c>
      <c r="I32" s="1">
        <v>4531.2897681996437</v>
      </c>
      <c r="J32" s="1">
        <v>2314.7978940507242</v>
      </c>
      <c r="K32" s="1">
        <v>449.698165409073</v>
      </c>
      <c r="L32" s="1"/>
      <c r="M32" s="1">
        <v>10900</v>
      </c>
      <c r="N32" s="1">
        <v>10745.631527777774</v>
      </c>
      <c r="O32" s="1">
        <v>10499.071527777773</v>
      </c>
      <c r="P32" s="1">
        <v>9942.6359722222187</v>
      </c>
      <c r="Q32" s="1">
        <v>8708.7648611111072</v>
      </c>
      <c r="R32" s="1">
        <v>3395.1476502203723</v>
      </c>
      <c r="S32" s="1">
        <v>0</v>
      </c>
      <c r="T32" s="1">
        <v>0</v>
      </c>
      <c r="U32" s="1">
        <v>0</v>
      </c>
    </row>
    <row r="33" spans="1:21" x14ac:dyDescent="0.45">
      <c r="B33" t="s">
        <v>6</v>
      </c>
      <c r="C33" s="1">
        <v>10900</v>
      </c>
      <c r="D33" s="1">
        <v>11026.999999999996</v>
      </c>
      <c r="E33" s="1">
        <v>11118.638023587342</v>
      </c>
      <c r="F33" s="1">
        <v>11117.924273587345</v>
      </c>
      <c r="G33" s="1">
        <v>11022.285106920683</v>
      </c>
      <c r="H33" s="1">
        <v>10874.391955879026</v>
      </c>
      <c r="I33" s="1">
        <v>11019.487572198486</v>
      </c>
      <c r="J33" s="1">
        <v>11596.046908542161</v>
      </c>
      <c r="K33" s="1">
        <v>12090.881893774733</v>
      </c>
      <c r="L33" s="1"/>
      <c r="M33" s="1">
        <v>10900</v>
      </c>
      <c r="N33" s="1">
        <v>10903.901293402774</v>
      </c>
      <c r="O33" s="1">
        <v>10903.187543402773</v>
      </c>
      <c r="P33" s="1">
        <v>10795.261905314232</v>
      </c>
      <c r="Q33" s="1">
        <v>10809.563294203126</v>
      </c>
      <c r="R33" s="1">
        <v>11184.900644788497</v>
      </c>
      <c r="S33" s="1">
        <v>11463.706616512376</v>
      </c>
      <c r="T33" s="1">
        <v>11680.865799884392</v>
      </c>
      <c r="U33" s="1">
        <v>12054.57143681886</v>
      </c>
    </row>
    <row r="35" spans="1:21" x14ac:dyDescent="0.45">
      <c r="A35" t="s">
        <v>10</v>
      </c>
      <c r="B35" t="s">
        <v>1</v>
      </c>
      <c r="C35" s="1">
        <v>276.08897471371398</v>
      </c>
      <c r="D35" s="1">
        <v>456.73833318059701</v>
      </c>
      <c r="E35" s="1">
        <v>494.11259465143002</v>
      </c>
      <c r="F35" s="1">
        <v>549.50202006821598</v>
      </c>
      <c r="G35" s="1">
        <v>607.32385778035098</v>
      </c>
      <c r="H35" s="1">
        <v>797.69267822869801</v>
      </c>
      <c r="I35" s="1">
        <v>988.74259265173396</v>
      </c>
      <c r="J35" s="1">
        <v>1086.6524244493401</v>
      </c>
      <c r="K35" s="1">
        <v>1194.3709851476699</v>
      </c>
      <c r="L35" s="1"/>
      <c r="M35" s="1">
        <v>276.08897471371398</v>
      </c>
      <c r="N35" s="1">
        <v>488.77402170538699</v>
      </c>
      <c r="O35" s="1">
        <v>593.80063941972605</v>
      </c>
      <c r="P35" s="1">
        <v>642.73333333333699</v>
      </c>
      <c r="Q35" s="1">
        <v>675.38619351746104</v>
      </c>
      <c r="R35" s="1">
        <v>844.50661999863496</v>
      </c>
      <c r="S35" s="1">
        <v>1038.5</v>
      </c>
      <c r="T35" s="1">
        <v>1117.75000000001</v>
      </c>
      <c r="U35" s="1">
        <v>1197</v>
      </c>
    </row>
    <row r="36" spans="1:21" x14ac:dyDescent="0.45">
      <c r="B36" t="s">
        <v>5</v>
      </c>
      <c r="C36" s="1">
        <v>458.91102528628898</v>
      </c>
      <c r="D36" s="1">
        <v>302.42833348607201</v>
      </c>
      <c r="E36" s="1">
        <v>301.30407201524002</v>
      </c>
      <c r="F36" s="1">
        <v>282.16464659845502</v>
      </c>
      <c r="G36" s="1">
        <v>272.67614221964999</v>
      </c>
      <c r="H36" s="1">
        <v>161.557321771304</v>
      </c>
      <c r="I36" s="1">
        <v>49.757407348270497</v>
      </c>
      <c r="J36" s="1">
        <v>31.0975755506696</v>
      </c>
      <c r="K36" s="1">
        <v>2.6290148523368999</v>
      </c>
      <c r="L36" s="1"/>
      <c r="M36" s="1">
        <v>458.91102528628898</v>
      </c>
      <c r="N36" s="1">
        <v>270.39264496128197</v>
      </c>
      <c r="O36" s="1">
        <v>201.61602724694399</v>
      </c>
      <c r="P36" s="1">
        <v>188.93333333333399</v>
      </c>
      <c r="Q36" s="1">
        <v>204.61380648254001</v>
      </c>
      <c r="R36" s="1">
        <v>114.743380001367</v>
      </c>
      <c r="S36" s="1">
        <v>0</v>
      </c>
      <c r="T36" s="1">
        <v>0</v>
      </c>
      <c r="U36" s="1">
        <v>0</v>
      </c>
    </row>
    <row r="37" spans="1:21" x14ac:dyDescent="0.45">
      <c r="B37" t="s">
        <v>6</v>
      </c>
      <c r="C37" s="1">
        <v>735.00000000000296</v>
      </c>
      <c r="D37" s="1">
        <v>759.16666666666902</v>
      </c>
      <c r="E37" s="1">
        <v>795.41666666667004</v>
      </c>
      <c r="F37" s="1">
        <v>831.66666666667106</v>
      </c>
      <c r="G37" s="1">
        <v>880.00000000000091</v>
      </c>
      <c r="H37" s="1">
        <v>959.25000000000205</v>
      </c>
      <c r="I37" s="1">
        <v>1038.5000000000045</v>
      </c>
      <c r="J37" s="1">
        <v>1117.7500000000095</v>
      </c>
      <c r="K37" s="1">
        <v>1197.0000000000068</v>
      </c>
      <c r="L37" s="1"/>
      <c r="M37" s="1">
        <v>735.00000000000296</v>
      </c>
      <c r="N37" s="1">
        <v>759.16666666666902</v>
      </c>
      <c r="O37" s="1">
        <v>795.41666666667004</v>
      </c>
      <c r="P37" s="1">
        <v>831.66666666667095</v>
      </c>
      <c r="Q37" s="1">
        <v>880.00000000000102</v>
      </c>
      <c r="R37" s="1">
        <v>959.25000000000193</v>
      </c>
      <c r="S37" s="1">
        <v>1038.5</v>
      </c>
      <c r="T37" s="1">
        <v>1117.75000000001</v>
      </c>
      <c r="U37" s="1">
        <v>1197</v>
      </c>
    </row>
    <row r="39" spans="1:21" x14ac:dyDescent="0.45">
      <c r="A39" t="s">
        <v>9</v>
      </c>
      <c r="B39" t="s">
        <v>1</v>
      </c>
      <c r="C39" s="1">
        <v>0</v>
      </c>
      <c r="D39" s="1">
        <v>0</v>
      </c>
      <c r="E39" s="1">
        <v>174.59083333333399</v>
      </c>
      <c r="F39" s="1">
        <v>353.268666666667</v>
      </c>
      <c r="G39" s="1">
        <v>597.86333333333505</v>
      </c>
      <c r="H39" s="1">
        <v>922.04562500000202</v>
      </c>
      <c r="I39" s="1">
        <v>1263.0616666666699</v>
      </c>
      <c r="J39" s="1">
        <v>1296.7291666666699</v>
      </c>
      <c r="K39" s="1">
        <v>1330.3966666666699</v>
      </c>
      <c r="L39" s="1"/>
      <c r="M39" s="1">
        <v>0</v>
      </c>
      <c r="N39" s="1">
        <v>0</v>
      </c>
      <c r="O39" s="1">
        <v>174.59083333333399</v>
      </c>
      <c r="P39" s="1">
        <v>353.268666666667</v>
      </c>
      <c r="Q39" s="1">
        <v>597.86333333333505</v>
      </c>
      <c r="R39" s="1">
        <v>922.04562500000202</v>
      </c>
      <c r="S39" s="1">
        <v>1263.0616666666699</v>
      </c>
      <c r="T39" s="1">
        <v>1296.7291666666699</v>
      </c>
      <c r="U39" s="1">
        <v>1330.3966666666699</v>
      </c>
    </row>
    <row r="40" spans="1:21" x14ac:dyDescent="0.45">
      <c r="B40" t="s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1866.3150000000001</v>
      </c>
      <c r="T40" s="1">
        <v>1916.0625</v>
      </c>
      <c r="U40" s="1">
        <v>1965.81</v>
      </c>
    </row>
    <row r="41" spans="1:21" x14ac:dyDescent="0.45">
      <c r="B41" t="s">
        <v>5</v>
      </c>
      <c r="C41" s="1">
        <v>5110</v>
      </c>
      <c r="D41" s="1">
        <v>5150.6666666666697</v>
      </c>
      <c r="E41" s="1">
        <v>4687.8941666666697</v>
      </c>
      <c r="F41" s="1">
        <v>4212.8606666666701</v>
      </c>
      <c r="G41" s="1">
        <v>3560.41</v>
      </c>
      <c r="H41" s="1">
        <v>2738.6131249999999</v>
      </c>
      <c r="I41" s="1">
        <v>1866.3150000000001</v>
      </c>
      <c r="J41" s="1">
        <v>1916.0625</v>
      </c>
      <c r="K41" s="1">
        <v>1965.81</v>
      </c>
      <c r="L41" s="1"/>
      <c r="M41" s="1">
        <v>5110</v>
      </c>
      <c r="N41" s="1">
        <v>5150.6666666666697</v>
      </c>
      <c r="O41" s="1">
        <v>4687.8941666666697</v>
      </c>
      <c r="P41" s="1">
        <v>4212.8606666666701</v>
      </c>
      <c r="Q41" s="1">
        <v>3560.41</v>
      </c>
      <c r="R41" s="1">
        <v>2738.6131249999999</v>
      </c>
      <c r="S41" s="1">
        <v>0</v>
      </c>
      <c r="T41" s="1">
        <v>0</v>
      </c>
      <c r="U41" s="1">
        <v>0</v>
      </c>
    </row>
    <row r="42" spans="1:21" x14ac:dyDescent="0.45">
      <c r="B42" t="s">
        <v>6</v>
      </c>
      <c r="C42" s="1">
        <v>5110</v>
      </c>
      <c r="D42" s="1">
        <v>5150.6666666666697</v>
      </c>
      <c r="E42" s="1">
        <v>4862.4850000000033</v>
      </c>
      <c r="F42" s="1">
        <v>4566.1293333333369</v>
      </c>
      <c r="G42" s="1">
        <v>4158.2733333333344</v>
      </c>
      <c r="H42" s="1">
        <v>3660.6587500000019</v>
      </c>
      <c r="I42" s="1">
        <v>3129.3766666666697</v>
      </c>
      <c r="J42" s="1">
        <v>3212.7916666666697</v>
      </c>
      <c r="K42" s="1">
        <v>3296.2066666666697</v>
      </c>
      <c r="L42" s="1"/>
      <c r="M42" s="1">
        <v>5110</v>
      </c>
      <c r="N42" s="1">
        <v>5150.6666666666697</v>
      </c>
      <c r="O42" s="1">
        <v>4862.4850000000033</v>
      </c>
      <c r="P42" s="1">
        <v>4566.1293333333369</v>
      </c>
      <c r="Q42" s="1">
        <v>4158.2733333333344</v>
      </c>
      <c r="R42" s="1">
        <v>3660.6587500000019</v>
      </c>
      <c r="S42" s="1">
        <v>3129.3766666666697</v>
      </c>
      <c r="T42" s="1">
        <v>3212.7916666666697</v>
      </c>
      <c r="U42" s="1">
        <v>3296.2066666666697</v>
      </c>
    </row>
    <row r="44" spans="1:21" x14ac:dyDescent="0.45">
      <c r="A44" t="s">
        <v>25</v>
      </c>
      <c r="B44" t="s">
        <v>1</v>
      </c>
      <c r="C44" s="1">
        <v>939.2965272692079</v>
      </c>
      <c r="D44" s="1">
        <v>1559.7113402885441</v>
      </c>
      <c r="E44" s="1">
        <v>3944.5127220383902</v>
      </c>
      <c r="F44" s="1">
        <v>7029.9097203398505</v>
      </c>
      <c r="G44" s="1">
        <v>11205.954008023609</v>
      </c>
      <c r="H44" s="1">
        <v>15911.704560799186</v>
      </c>
      <c r="I44" s="1">
        <v>17769.110261084363</v>
      </c>
      <c r="J44" s="1">
        <v>18307.702613978829</v>
      </c>
      <c r="K44" s="1">
        <v>18848.180549916869</v>
      </c>
      <c r="L44" s="1"/>
      <c r="M44" s="1">
        <v>939.2965272692079</v>
      </c>
      <c r="N44" s="1">
        <v>1827.836254613956</v>
      </c>
      <c r="O44" s="1">
        <v>3964.6818799719686</v>
      </c>
      <c r="P44" s="1">
        <v>6744.7816826120616</v>
      </c>
      <c r="Q44" s="1">
        <v>10490.044550876053</v>
      </c>
      <c r="R44" s="1">
        <v>15262.9375543147</v>
      </c>
      <c r="S44" s="1">
        <v>17763.354470363989</v>
      </c>
      <c r="T44" s="1">
        <v>18338.800189529495</v>
      </c>
      <c r="U44" s="1">
        <v>18850.720552895218</v>
      </c>
    </row>
    <row r="45" spans="1:21" x14ac:dyDescent="0.45">
      <c r="B45" t="s">
        <v>2</v>
      </c>
      <c r="C45" s="1">
        <v>204.01919999998901</v>
      </c>
      <c r="D45" s="1">
        <v>163.21536</v>
      </c>
      <c r="E45" s="1">
        <v>102.00960000000001</v>
      </c>
      <c r="F45" s="1">
        <v>441.05441392237009</v>
      </c>
      <c r="G45" s="1">
        <v>1200</v>
      </c>
      <c r="H45" s="1">
        <v>1200</v>
      </c>
      <c r="I45" s="1">
        <v>1200</v>
      </c>
      <c r="J45" s="1">
        <v>1200.0000000000002</v>
      </c>
      <c r="K45" s="1">
        <v>577.41697020016124</v>
      </c>
      <c r="L45" s="1"/>
      <c r="M45" s="1">
        <v>204.01919999998901</v>
      </c>
      <c r="N45" s="1">
        <v>275.69594412403103</v>
      </c>
      <c r="O45" s="1">
        <v>610.037499834546</v>
      </c>
      <c r="P45" s="1">
        <v>879.99999999999989</v>
      </c>
      <c r="Q45" s="1">
        <v>1199.999999999997</v>
      </c>
      <c r="R45" s="1">
        <v>2699.9999999999977</v>
      </c>
      <c r="S45" s="1">
        <v>2699.9999999999977</v>
      </c>
      <c r="T45" s="1">
        <v>2097.0425789767742</v>
      </c>
      <c r="U45" s="1">
        <v>828.70093973977464</v>
      </c>
    </row>
    <row r="46" spans="1:21" x14ac:dyDescent="0.45">
      <c r="B46" t="s">
        <v>3</v>
      </c>
      <c r="C46" s="1">
        <v>0</v>
      </c>
      <c r="D46" s="1">
        <v>0</v>
      </c>
      <c r="E46" s="1">
        <v>0</v>
      </c>
      <c r="F46" s="1">
        <v>0</v>
      </c>
      <c r="G46" s="1">
        <v>892.50000000000296</v>
      </c>
      <c r="H46" s="1">
        <v>2404.4933333333438</v>
      </c>
      <c r="I46" s="1">
        <v>4476.3127777778027</v>
      </c>
      <c r="J46" s="1">
        <v>8797.9531158197715</v>
      </c>
      <c r="K46" s="1">
        <v>13678.36136427917</v>
      </c>
      <c r="L46" s="1"/>
      <c r="M46" s="1">
        <v>0</v>
      </c>
      <c r="N46" s="1">
        <v>0</v>
      </c>
      <c r="O46" s="1">
        <v>0</v>
      </c>
      <c r="P46" s="1">
        <v>137.25697660765911</v>
      </c>
      <c r="Q46" s="1">
        <v>1062.6589022103974</v>
      </c>
      <c r="R46" s="1">
        <v>5468.9569280556107</v>
      </c>
      <c r="S46" s="1">
        <v>11052.028566966665</v>
      </c>
      <c r="T46" s="1">
        <v>12091.381211042361</v>
      </c>
      <c r="U46" s="1">
        <v>14043.508581992064</v>
      </c>
    </row>
    <row r="47" spans="1:21" x14ac:dyDescent="0.45">
      <c r="B47" t="s">
        <v>4</v>
      </c>
      <c r="C47" s="1">
        <v>4625.6602729348451</v>
      </c>
      <c r="D47" s="1">
        <v>7146.8732041877638</v>
      </c>
      <c r="E47" s="1">
        <v>6094.774831680581</v>
      </c>
      <c r="F47" s="1">
        <v>4766.2761233796155</v>
      </c>
      <c r="G47" s="1">
        <v>3009.8432380613831</v>
      </c>
      <c r="H47" s="1">
        <v>1089.8826748019612</v>
      </c>
      <c r="I47" s="1">
        <v>881.7206175630547</v>
      </c>
      <c r="J47" s="1">
        <v>575.49559834418096</v>
      </c>
      <c r="K47" s="1">
        <v>91.140067281252996</v>
      </c>
      <c r="L47" s="1"/>
      <c r="M47" s="1">
        <v>4625.6602729348451</v>
      </c>
      <c r="N47" s="1">
        <v>7096.3682509223554</v>
      </c>
      <c r="O47" s="1">
        <v>6199.6158810199513</v>
      </c>
      <c r="P47" s="1">
        <v>5066.4805935401873</v>
      </c>
      <c r="Q47" s="1">
        <v>3472.1592611186256</v>
      </c>
      <c r="R47" s="1">
        <v>1216.550514414419</v>
      </c>
      <c r="S47" s="1">
        <v>1915.3209047599501</v>
      </c>
      <c r="T47" s="1">
        <v>1916.0625</v>
      </c>
      <c r="U47" s="1">
        <v>1965.81</v>
      </c>
    </row>
    <row r="48" spans="1:21" x14ac:dyDescent="0.45">
      <c r="B48" t="s">
        <v>5</v>
      </c>
      <c r="C48" s="1">
        <v>50390.41969347516</v>
      </c>
      <c r="D48" s="1">
        <v>46952.471751977217</v>
      </c>
      <c r="E48" s="1">
        <v>42001.370167014131</v>
      </c>
      <c r="F48" s="1">
        <v>35586.836374999963</v>
      </c>
      <c r="G48" s="1">
        <v>25880.451517329981</v>
      </c>
      <c r="H48" s="1">
        <v>14567.735477723165</v>
      </c>
      <c r="I48" s="1">
        <v>10206.27638726409</v>
      </c>
      <c r="J48" s="1">
        <v>6715.386573068683</v>
      </c>
      <c r="K48" s="1">
        <v>2806.68167761833</v>
      </c>
      <c r="L48" s="1"/>
      <c r="M48" s="1">
        <v>50390.41969347516</v>
      </c>
      <c r="N48" s="1">
        <v>46427.515956336349</v>
      </c>
      <c r="O48" s="1">
        <v>41848.805294282065</v>
      </c>
      <c r="P48" s="1">
        <v>35970.30859893305</v>
      </c>
      <c r="Q48" s="1">
        <v>27290.438420477421</v>
      </c>
      <c r="R48" s="1">
        <v>11434.851085093731</v>
      </c>
      <c r="S48" s="1">
        <v>14.541759137403099</v>
      </c>
      <c r="T48" s="1">
        <v>0</v>
      </c>
      <c r="U48" s="1">
        <v>0</v>
      </c>
    </row>
    <row r="49" spans="2:21" x14ac:dyDescent="0.45">
      <c r="B49" t="s">
        <v>6</v>
      </c>
      <c r="C49" s="1">
        <v>56159.395693679202</v>
      </c>
      <c r="D49" s="1">
        <v>55822.271656453522</v>
      </c>
      <c r="E49" s="1">
        <v>52142.667320733104</v>
      </c>
      <c r="F49" s="1">
        <v>47824.076632641794</v>
      </c>
      <c r="G49" s="1">
        <v>42188.748763414973</v>
      </c>
      <c r="H49" s="1">
        <v>35173.816046657652</v>
      </c>
      <c r="I49" s="1">
        <v>34533.420043689315</v>
      </c>
      <c r="J49" s="1">
        <v>35596.537901211464</v>
      </c>
      <c r="K49" s="1">
        <v>36001.780629295783</v>
      </c>
      <c r="L49" s="1"/>
      <c r="M49" s="1">
        <v>56159.395693679202</v>
      </c>
      <c r="N49" s="1">
        <v>55627.416405996693</v>
      </c>
      <c r="O49" s="1">
        <v>52623.140555108534</v>
      </c>
      <c r="P49" s="1">
        <v>48798.827851692957</v>
      </c>
      <c r="Q49" s="1">
        <v>43515.301134682493</v>
      </c>
      <c r="R49" s="1">
        <v>36083.296081878456</v>
      </c>
      <c r="S49" s="1">
        <v>33445.245701228007</v>
      </c>
      <c r="T49" s="1">
        <v>34443.286479548631</v>
      </c>
      <c r="U49" s="1">
        <v>35688.740074627058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B6" sqref="B6:B11"/>
    </sheetView>
  </sheetViews>
  <sheetFormatPr defaultRowHeight="14.25" x14ac:dyDescent="0.45"/>
  <cols>
    <col min="2" max="2" width="11.73046875" bestFit="1" customWidth="1"/>
    <col min="12" max="12" width="4.3984375" customWidth="1"/>
  </cols>
  <sheetData>
    <row r="1" spans="1:21" ht="18" x14ac:dyDescent="0.55000000000000004">
      <c r="A1" s="3" t="s">
        <v>35</v>
      </c>
    </row>
    <row r="2" spans="1:21" ht="18" x14ac:dyDescent="0.55000000000000004">
      <c r="A2" s="3"/>
    </row>
    <row r="3" spans="1:21" ht="18" x14ac:dyDescent="0.55000000000000004">
      <c r="B3" s="5"/>
      <c r="C3" s="3" t="s">
        <v>32</v>
      </c>
      <c r="D3" s="5"/>
      <c r="E3" s="5"/>
      <c r="F3" s="5"/>
      <c r="G3" s="5"/>
      <c r="H3" s="5"/>
      <c r="I3" s="5"/>
      <c r="J3" s="5"/>
      <c r="K3" s="5"/>
      <c r="L3" s="5"/>
      <c r="M3" s="3" t="s">
        <v>33</v>
      </c>
      <c r="N3" s="5"/>
      <c r="O3" s="5"/>
      <c r="P3" s="5"/>
      <c r="Q3" s="5"/>
      <c r="R3" s="5"/>
      <c r="S3" s="5"/>
      <c r="T3" s="5"/>
      <c r="U3" s="5"/>
    </row>
    <row r="4" spans="1:21" ht="18" x14ac:dyDescent="0.55000000000000004">
      <c r="B4" s="5"/>
      <c r="C4" s="3" t="s">
        <v>7</v>
      </c>
      <c r="D4" s="5"/>
      <c r="E4" s="5"/>
      <c r="F4" s="5"/>
      <c r="G4" s="5"/>
      <c r="H4" s="5"/>
      <c r="I4" s="5"/>
      <c r="J4" s="5"/>
      <c r="K4" s="5"/>
      <c r="L4" s="5"/>
      <c r="M4" s="3" t="s">
        <v>8</v>
      </c>
      <c r="N4" s="5"/>
      <c r="O4" s="5"/>
      <c r="P4" s="5"/>
      <c r="Q4" s="5"/>
      <c r="R4" s="5"/>
      <c r="S4" s="5"/>
      <c r="T4" s="5"/>
      <c r="U4" s="5"/>
    </row>
    <row r="5" spans="1:21" x14ac:dyDescent="0.45">
      <c r="B5" s="5"/>
      <c r="C5" s="2">
        <v>2018</v>
      </c>
      <c r="D5" s="2">
        <v>2020</v>
      </c>
      <c r="E5" s="2">
        <v>2023</v>
      </c>
      <c r="F5" s="2">
        <v>2026</v>
      </c>
      <c r="G5" s="2">
        <v>2030</v>
      </c>
      <c r="H5" s="2">
        <v>2035</v>
      </c>
      <c r="I5" s="2">
        <v>2040</v>
      </c>
      <c r="J5" s="2">
        <v>2045</v>
      </c>
      <c r="K5" s="2">
        <v>2050</v>
      </c>
      <c r="L5" s="5"/>
      <c r="M5" s="2">
        <v>2018</v>
      </c>
      <c r="N5" s="2">
        <v>2020</v>
      </c>
      <c r="O5" s="2">
        <v>2023</v>
      </c>
      <c r="P5" s="2">
        <v>2026</v>
      </c>
      <c r="Q5" s="2">
        <v>2030</v>
      </c>
      <c r="R5" s="2">
        <v>2035</v>
      </c>
      <c r="S5" s="2">
        <v>2040</v>
      </c>
      <c r="T5" s="2">
        <v>2045</v>
      </c>
      <c r="U5" s="2">
        <v>2050</v>
      </c>
    </row>
    <row r="6" spans="1:21" x14ac:dyDescent="0.45">
      <c r="B6" s="5" t="s">
        <v>1</v>
      </c>
      <c r="C6" s="4">
        <v>59394.678939575097</v>
      </c>
      <c r="D6" s="4">
        <v>68683.240875841308</v>
      </c>
      <c r="E6" s="4">
        <v>71617.3269754801</v>
      </c>
      <c r="F6" s="4">
        <v>74643.62275997721</v>
      </c>
      <c r="G6" s="4">
        <v>78682.2738860955</v>
      </c>
      <c r="H6" s="4">
        <v>80506.782030511895</v>
      </c>
      <c r="I6" s="4">
        <v>81786.255847745997</v>
      </c>
      <c r="J6" s="4">
        <v>82253.904301935399</v>
      </c>
      <c r="K6" s="4">
        <v>82687.350905169398</v>
      </c>
      <c r="L6" s="4"/>
      <c r="M6" s="4">
        <v>59394.678939575097</v>
      </c>
      <c r="N6" s="4">
        <v>68670.056188915594</v>
      </c>
      <c r="O6" s="4">
        <v>71647.601015354303</v>
      </c>
      <c r="P6" s="4">
        <v>74732.395626445898</v>
      </c>
      <c r="Q6" s="4">
        <v>78769.210659339704</v>
      </c>
      <c r="R6" s="4">
        <v>80736.048595829896</v>
      </c>
      <c r="S6" s="4">
        <v>82147.498332631905</v>
      </c>
      <c r="T6" s="4">
        <v>82553.832334306702</v>
      </c>
      <c r="U6" s="4">
        <v>83004.421536333713</v>
      </c>
    </row>
    <row r="7" spans="1:21" x14ac:dyDescent="0.45">
      <c r="B7" s="5" t="s">
        <v>34</v>
      </c>
      <c r="C7" s="4">
        <v>0</v>
      </c>
      <c r="D7" s="4">
        <v>0</v>
      </c>
      <c r="E7" s="4">
        <v>0</v>
      </c>
      <c r="F7" s="4">
        <v>0</v>
      </c>
      <c r="G7" s="4">
        <v>523.75000000000102</v>
      </c>
      <c r="H7" s="4">
        <v>926.75000000000398</v>
      </c>
      <c r="I7" s="4">
        <v>2805.9707792207801</v>
      </c>
      <c r="J7" s="4">
        <v>2805.9707792207801</v>
      </c>
      <c r="K7" s="4">
        <v>2805.9707792207801</v>
      </c>
      <c r="L7" s="4"/>
      <c r="M7" s="4">
        <v>0</v>
      </c>
      <c r="N7" s="4">
        <v>0</v>
      </c>
      <c r="O7" s="4">
        <v>0</v>
      </c>
      <c r="P7" s="4">
        <v>0</v>
      </c>
      <c r="Q7" s="4">
        <v>2402.9707792207801</v>
      </c>
      <c r="R7" s="4">
        <v>2805.9707792207801</v>
      </c>
      <c r="S7" s="4">
        <v>2805.9707792207801</v>
      </c>
      <c r="T7" s="4">
        <v>2805.9707792207801</v>
      </c>
      <c r="U7" s="4">
        <v>2805.9707792207801</v>
      </c>
    </row>
    <row r="8" spans="1:21" x14ac:dyDescent="0.45">
      <c r="B8" s="5" t="s">
        <v>29</v>
      </c>
      <c r="C8" s="4">
        <v>8065.4423999999999</v>
      </c>
      <c r="D8" s="4">
        <v>9559.4839447419799</v>
      </c>
      <c r="E8" s="4">
        <v>9704.7590337895017</v>
      </c>
      <c r="F8" s="4">
        <v>10105.76660583195</v>
      </c>
      <c r="G8" s="4">
        <v>10210.260750163699</v>
      </c>
      <c r="H8" s="4">
        <v>10026.531952786199</v>
      </c>
      <c r="I8" s="4">
        <v>12455.846962400507</v>
      </c>
      <c r="J8" s="4">
        <v>12343.549372939979</v>
      </c>
      <c r="K8" s="4">
        <v>12093.068741078738</v>
      </c>
      <c r="L8" s="4"/>
      <c r="M8" s="4">
        <v>8065.4423999999999</v>
      </c>
      <c r="N8" s="4">
        <v>9499.8127563988201</v>
      </c>
      <c r="O8" s="4">
        <v>10024.54373810968</v>
      </c>
      <c r="P8" s="4">
        <v>11566.280114120371</v>
      </c>
      <c r="Q8" s="4">
        <v>12553.270078526501</v>
      </c>
      <c r="R8" s="4">
        <v>11835.65901758604</v>
      </c>
      <c r="S8" s="4">
        <v>12432.232177738795</v>
      </c>
      <c r="T8" s="4">
        <v>12075.937727809849</v>
      </c>
      <c r="U8" s="4">
        <v>11729.129751242732</v>
      </c>
    </row>
    <row r="9" spans="1:21" x14ac:dyDescent="0.45">
      <c r="B9" s="5" t="s">
        <v>30</v>
      </c>
      <c r="C9" s="4">
        <v>883.99033882209596</v>
      </c>
      <c r="D9" s="4">
        <v>1027.1573120495</v>
      </c>
      <c r="E9" s="4">
        <v>1662.47840453103</v>
      </c>
      <c r="F9" s="4">
        <v>1858.1212486561899</v>
      </c>
      <c r="G9" s="4">
        <v>2152.24414956703</v>
      </c>
      <c r="H9" s="4">
        <v>2039.4702523896501</v>
      </c>
      <c r="I9" s="4">
        <v>1893.5271442957701</v>
      </c>
      <c r="J9" s="4">
        <v>1817.62237485228</v>
      </c>
      <c r="K9" s="4">
        <v>1678.1940333236701</v>
      </c>
      <c r="L9" s="4"/>
      <c r="M9" s="4">
        <v>883.99033882209596</v>
      </c>
      <c r="N9" s="4">
        <v>1014.04932326287</v>
      </c>
      <c r="O9" s="4">
        <v>1614.5666007154</v>
      </c>
      <c r="P9" s="4">
        <v>1825.1601465976501</v>
      </c>
      <c r="Q9" s="4">
        <v>2090.9638320704198</v>
      </c>
      <c r="R9" s="4">
        <v>2024.19816333935</v>
      </c>
      <c r="S9" s="4">
        <v>1892.77899147472</v>
      </c>
      <c r="T9" s="4">
        <v>1817.2435958747801</v>
      </c>
      <c r="U9" s="4">
        <v>1685.9682551964399</v>
      </c>
    </row>
    <row r="10" spans="1:21" x14ac:dyDescent="0.45">
      <c r="B10" s="5" t="s">
        <v>31</v>
      </c>
      <c r="C10" s="4">
        <v>40969.821922168703</v>
      </c>
      <c r="D10" s="4">
        <v>31904.90056270895</v>
      </c>
      <c r="E10" s="4">
        <v>31077.385131746341</v>
      </c>
      <c r="F10" s="4">
        <v>30224.214792929739</v>
      </c>
      <c r="G10" s="4">
        <v>27408.416468592302</v>
      </c>
      <c r="H10" s="4">
        <v>24650.776024110972</v>
      </c>
      <c r="I10" s="4">
        <v>20116.938831538151</v>
      </c>
      <c r="J10" s="4">
        <v>19770.080154301901</v>
      </c>
      <c r="K10" s="4">
        <v>19699.192625920859</v>
      </c>
      <c r="L10" s="4"/>
      <c r="M10" s="4">
        <v>40969.821922168703</v>
      </c>
      <c r="N10" s="4">
        <v>31988.500421962592</v>
      </c>
      <c r="O10" s="4">
        <v>30779.364552789229</v>
      </c>
      <c r="P10" s="4">
        <v>28699.783526689069</v>
      </c>
      <c r="Q10" s="4">
        <v>23549.772370621562</v>
      </c>
      <c r="R10" s="4">
        <v>21130.86288588688</v>
      </c>
      <c r="S10" s="4">
        <v>19666.45</v>
      </c>
      <c r="T10" s="4">
        <v>19666.45</v>
      </c>
      <c r="U10" s="4">
        <v>19666.45</v>
      </c>
    </row>
    <row r="11" spans="1:21" x14ac:dyDescent="0.45">
      <c r="B11" s="5" t="s">
        <v>6</v>
      </c>
      <c r="C11" s="4">
        <v>109313.9336005659</v>
      </c>
      <c r="D11" s="4">
        <v>111174.78269534174</v>
      </c>
      <c r="E11" s="4">
        <v>114061.94954554699</v>
      </c>
      <c r="F11" s="4">
        <v>116831.72540739508</v>
      </c>
      <c r="G11" s="4">
        <v>118976.94525441853</v>
      </c>
      <c r="H11" s="4">
        <v>118150.31025979872</v>
      </c>
      <c r="I11" s="4">
        <v>119058.53956520121</v>
      </c>
      <c r="J11" s="4">
        <v>118991.12698325033</v>
      </c>
      <c r="K11" s="4">
        <v>118963.77708471344</v>
      </c>
      <c r="L11" s="4"/>
      <c r="M11" s="4">
        <v>109313.9336005659</v>
      </c>
      <c r="N11" s="4">
        <v>111172.41869053987</v>
      </c>
      <c r="O11" s="4">
        <v>114066.07590696862</v>
      </c>
      <c r="P11" s="4">
        <v>116823.61941385298</v>
      </c>
      <c r="Q11" s="4">
        <v>119366.18771977897</v>
      </c>
      <c r="R11" s="4">
        <v>118532.73944186293</v>
      </c>
      <c r="S11" s="4">
        <v>118944.9302810662</v>
      </c>
      <c r="T11" s="4">
        <v>118919.43443721211</v>
      </c>
      <c r="U11" s="4">
        <v>118891.94032199365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4.25" x14ac:dyDescent="0.45"/>
  <cols>
    <col min="2" max="2" width="11.73046875" bestFit="1" customWidth="1"/>
    <col min="12" max="12" width="4.73046875" customWidth="1"/>
  </cols>
  <sheetData>
    <row r="1" spans="1:21" ht="18" x14ac:dyDescent="0.55000000000000004">
      <c r="A1" s="3" t="s">
        <v>36</v>
      </c>
    </row>
    <row r="3" spans="1:21" ht="18" x14ac:dyDescent="0.55000000000000004">
      <c r="B3" s="5"/>
      <c r="C3" s="3" t="s">
        <v>32</v>
      </c>
      <c r="D3" s="5"/>
      <c r="E3" s="5"/>
      <c r="F3" s="5"/>
      <c r="G3" s="5"/>
      <c r="H3" s="5"/>
      <c r="I3" s="5"/>
      <c r="J3" s="5"/>
      <c r="K3" s="5"/>
      <c r="L3" s="5"/>
      <c r="M3" s="3" t="s">
        <v>33</v>
      </c>
      <c r="N3" s="5"/>
      <c r="O3" s="5"/>
      <c r="P3" s="5"/>
      <c r="Q3" s="5"/>
      <c r="R3" s="5"/>
      <c r="S3" s="5"/>
      <c r="T3" s="5"/>
      <c r="U3" s="5"/>
    </row>
    <row r="4" spans="1:21" ht="18" x14ac:dyDescent="0.55000000000000004">
      <c r="B4" s="5"/>
      <c r="C4" s="3" t="s">
        <v>7</v>
      </c>
      <c r="D4" s="5"/>
      <c r="E4" s="5"/>
      <c r="F4" s="5"/>
      <c r="G4" s="5"/>
      <c r="H4" s="5"/>
      <c r="I4" s="5"/>
      <c r="J4" s="5"/>
      <c r="K4" s="5"/>
      <c r="L4" s="5"/>
      <c r="M4" s="3" t="s">
        <v>8</v>
      </c>
      <c r="N4" s="5"/>
      <c r="O4" s="5"/>
      <c r="P4" s="5"/>
      <c r="Q4" s="5"/>
      <c r="R4" s="5"/>
      <c r="S4" s="5"/>
      <c r="T4" s="5"/>
      <c r="U4" s="5"/>
    </row>
    <row r="5" spans="1:21" x14ac:dyDescent="0.45">
      <c r="B5" s="5"/>
      <c r="C5" s="2">
        <v>2018</v>
      </c>
      <c r="D5" s="2">
        <v>2020</v>
      </c>
      <c r="E5" s="2">
        <v>2023</v>
      </c>
      <c r="F5" s="2">
        <v>2026</v>
      </c>
      <c r="G5" s="2">
        <v>2030</v>
      </c>
      <c r="H5" s="2">
        <v>2035</v>
      </c>
      <c r="I5" s="2">
        <v>2040</v>
      </c>
      <c r="J5" s="2">
        <v>2045</v>
      </c>
      <c r="K5" s="2">
        <v>2050</v>
      </c>
      <c r="L5" s="5"/>
      <c r="M5" s="2">
        <v>2018</v>
      </c>
      <c r="N5" s="2">
        <v>2020</v>
      </c>
      <c r="O5" s="2">
        <v>2023</v>
      </c>
      <c r="P5" s="2">
        <v>2026</v>
      </c>
      <c r="Q5" s="2">
        <v>2030</v>
      </c>
      <c r="R5" s="2">
        <v>2035</v>
      </c>
      <c r="S5" s="2">
        <v>2040</v>
      </c>
      <c r="T5" s="2">
        <v>2045</v>
      </c>
      <c r="U5" s="2">
        <v>2050</v>
      </c>
    </row>
    <row r="6" spans="1:21" x14ac:dyDescent="0.45">
      <c r="B6" s="5" t="s">
        <v>1</v>
      </c>
      <c r="C6" s="4">
        <v>24781.727028459001</v>
      </c>
      <c r="D6" s="4">
        <v>25091.047196913201</v>
      </c>
      <c r="E6" s="4">
        <v>22539.391615278299</v>
      </c>
      <c r="F6" s="4">
        <v>22664.198988708202</v>
      </c>
      <c r="G6" s="4">
        <v>22842.9644841427</v>
      </c>
      <c r="H6" s="4">
        <v>22914.285734966201</v>
      </c>
      <c r="I6" s="4">
        <v>22963.655200000001</v>
      </c>
      <c r="J6" s="4">
        <v>23016.9771233133</v>
      </c>
      <c r="K6" s="4">
        <v>23118.254499999999</v>
      </c>
      <c r="L6" s="4"/>
      <c r="M6" s="4">
        <v>24781.727028459001</v>
      </c>
      <c r="N6" s="4">
        <v>25167.795351499</v>
      </c>
      <c r="O6" s="4">
        <v>22584.970797886901</v>
      </c>
      <c r="P6" s="4">
        <v>22699.529945126898</v>
      </c>
      <c r="Q6" s="4">
        <v>22882.224082594199</v>
      </c>
      <c r="R6" s="4">
        <v>22929.469901639601</v>
      </c>
      <c r="S6" s="4">
        <v>22977.404517183</v>
      </c>
      <c r="T6" s="4">
        <v>23031.0251800115</v>
      </c>
      <c r="U6" s="4">
        <v>23130.152540019801</v>
      </c>
    </row>
    <row r="7" spans="1:21" x14ac:dyDescent="0.45">
      <c r="B7" s="5" t="s">
        <v>29</v>
      </c>
      <c r="C7" s="4">
        <v>202.93694400837299</v>
      </c>
      <c r="D7" s="4">
        <v>310.79629031599399</v>
      </c>
      <c r="E7" s="4">
        <v>270.20890151432002</v>
      </c>
      <c r="F7" s="4">
        <v>229.621512712645</v>
      </c>
      <c r="G7" s="4">
        <v>175.504994310412</v>
      </c>
      <c r="H7" s="4">
        <v>29.140531095848999</v>
      </c>
      <c r="I7" s="4">
        <v>0</v>
      </c>
      <c r="J7" s="4">
        <v>0</v>
      </c>
      <c r="K7" s="4">
        <v>0</v>
      </c>
      <c r="L7" s="4"/>
      <c r="M7" s="4">
        <v>202.93694400837299</v>
      </c>
      <c r="N7" s="4">
        <v>383.61959270271097</v>
      </c>
      <c r="O7" s="4">
        <v>343.03220390103701</v>
      </c>
      <c r="P7" s="4">
        <v>302.44481509936202</v>
      </c>
      <c r="Q7" s="4">
        <v>248.32829669712899</v>
      </c>
      <c r="R7" s="4">
        <v>44.869462095630197</v>
      </c>
      <c r="S7" s="4">
        <v>7.8151269716660003</v>
      </c>
      <c r="T7" s="4">
        <v>9.1489643757876404</v>
      </c>
      <c r="U7" s="4">
        <v>9.1489643757876493</v>
      </c>
    </row>
    <row r="8" spans="1:21" x14ac:dyDescent="0.45">
      <c r="B8" s="5" t="s">
        <v>30</v>
      </c>
      <c r="C8" s="4">
        <v>3641.6472731964495</v>
      </c>
      <c r="D8" s="4">
        <v>3742.8425508059599</v>
      </c>
      <c r="E8" s="4">
        <v>6897.9455410552901</v>
      </c>
      <c r="F8" s="4">
        <v>6931.0621372282494</v>
      </c>
      <c r="G8" s="4">
        <v>6967.9781857497501</v>
      </c>
      <c r="H8" s="4">
        <v>7065.1665434357801</v>
      </c>
      <c r="I8" s="4">
        <v>7114.6622727272597</v>
      </c>
      <c r="J8" s="4">
        <v>7170.2568232930698</v>
      </c>
      <c r="K8" s="4">
        <v>7080.5318181818202</v>
      </c>
      <c r="L8" s="4"/>
      <c r="M8" s="4">
        <v>3641.6472731964495</v>
      </c>
      <c r="N8" s="4">
        <v>3742.8425508059599</v>
      </c>
      <c r="O8" s="4">
        <v>6768.1435949054394</v>
      </c>
      <c r="P8" s="4">
        <v>6800.5498331109393</v>
      </c>
      <c r="Q8" s="4">
        <v>6833.1215914301793</v>
      </c>
      <c r="R8" s="4">
        <v>7028.9258060888296</v>
      </c>
      <c r="S8" s="4">
        <v>7088.2793966158397</v>
      </c>
      <c r="T8" s="4">
        <v>7142.0133803883109</v>
      </c>
      <c r="U8" s="4">
        <v>7055.3762259331397</v>
      </c>
    </row>
    <row r="9" spans="1:21" x14ac:dyDescent="0.45">
      <c r="B9" s="5" t="s">
        <v>31</v>
      </c>
      <c r="C9" s="4">
        <v>1168.1317607350099</v>
      </c>
      <c r="D9" s="4">
        <v>551.15375311500998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/>
      <c r="M9" s="4">
        <v>1168.1317607350099</v>
      </c>
      <c r="N9" s="4">
        <v>409.01012083739403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45">
      <c r="B10" s="5" t="s">
        <v>6</v>
      </c>
      <c r="C10" s="4">
        <v>29794.443006398833</v>
      </c>
      <c r="D10" s="4">
        <v>29695.839791150163</v>
      </c>
      <c r="E10" s="4">
        <v>29707.546057847911</v>
      </c>
      <c r="F10" s="4">
        <v>29824.882638649098</v>
      </c>
      <c r="G10" s="4">
        <v>29986.447664202864</v>
      </c>
      <c r="H10" s="4">
        <v>30008.59280949783</v>
      </c>
      <c r="I10" s="4">
        <v>30078.31747272726</v>
      </c>
      <c r="J10" s="4">
        <v>30187.233946606371</v>
      </c>
      <c r="K10" s="4">
        <v>30198.786318181817</v>
      </c>
      <c r="L10" s="4"/>
      <c r="M10" s="4">
        <v>29794.443006398833</v>
      </c>
      <c r="N10" s="4">
        <v>29703.267615845063</v>
      </c>
      <c r="O10" s="4">
        <v>29696.146596693376</v>
      </c>
      <c r="P10" s="4">
        <v>29802.524593337199</v>
      </c>
      <c r="Q10" s="4">
        <v>29963.673970721506</v>
      </c>
      <c r="R10" s="4">
        <v>30003.265169824059</v>
      </c>
      <c r="S10" s="4">
        <v>30073.499040770505</v>
      </c>
      <c r="T10" s="4">
        <v>30182.1875247756</v>
      </c>
      <c r="U10" s="4">
        <v>30194.677730328731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C6" sqref="C6"/>
    </sheetView>
  </sheetViews>
  <sheetFormatPr defaultRowHeight="14.25" x14ac:dyDescent="0.45"/>
  <cols>
    <col min="2" max="2" width="11.73046875" bestFit="1" customWidth="1"/>
    <col min="12" max="12" width="5.73046875" customWidth="1"/>
  </cols>
  <sheetData>
    <row r="1" spans="1:21" ht="18" x14ac:dyDescent="0.55000000000000004">
      <c r="A1" s="3" t="s">
        <v>37</v>
      </c>
    </row>
    <row r="3" spans="1:21" ht="18" x14ac:dyDescent="0.55000000000000004">
      <c r="C3" s="3" t="s">
        <v>32</v>
      </c>
      <c r="M3" s="3" t="s">
        <v>33</v>
      </c>
    </row>
    <row r="4" spans="1:21" ht="18" x14ac:dyDescent="0.55000000000000004">
      <c r="B4" s="5"/>
      <c r="C4" s="3" t="s">
        <v>7</v>
      </c>
      <c r="D4" s="5"/>
      <c r="E4" s="5"/>
      <c r="F4" s="5"/>
      <c r="G4" s="5"/>
      <c r="H4" s="5"/>
      <c r="I4" s="5"/>
      <c r="J4" s="5"/>
      <c r="K4" s="5"/>
      <c r="L4" s="5"/>
      <c r="M4" s="3" t="s">
        <v>8</v>
      </c>
      <c r="N4" s="5"/>
      <c r="O4" s="5"/>
      <c r="P4" s="5"/>
      <c r="Q4" s="5"/>
      <c r="R4" s="5"/>
      <c r="S4" s="5"/>
      <c r="T4" s="5"/>
      <c r="U4" s="5"/>
    </row>
    <row r="5" spans="1:21" x14ac:dyDescent="0.45">
      <c r="B5" s="5"/>
      <c r="C5" s="2">
        <v>2018</v>
      </c>
      <c r="D5" s="2">
        <v>2020</v>
      </c>
      <c r="E5" s="2">
        <v>2023</v>
      </c>
      <c r="F5" s="2">
        <v>2026</v>
      </c>
      <c r="G5" s="2">
        <v>2030</v>
      </c>
      <c r="H5" s="2">
        <v>2035</v>
      </c>
      <c r="I5" s="2">
        <v>2040</v>
      </c>
      <c r="J5" s="2">
        <v>2045</v>
      </c>
      <c r="K5" s="2">
        <v>2050</v>
      </c>
      <c r="M5" s="2">
        <v>2018</v>
      </c>
      <c r="N5" s="2">
        <v>2020</v>
      </c>
      <c r="O5" s="2">
        <v>2023</v>
      </c>
      <c r="P5" s="2">
        <v>2026</v>
      </c>
      <c r="Q5" s="2">
        <v>2030</v>
      </c>
      <c r="R5" s="2">
        <v>2035</v>
      </c>
      <c r="S5" s="2">
        <v>2040</v>
      </c>
      <c r="T5" s="2">
        <v>2045</v>
      </c>
      <c r="U5" s="2">
        <v>2050</v>
      </c>
    </row>
    <row r="6" spans="1:21" x14ac:dyDescent="0.45">
      <c r="B6" s="5" t="s">
        <v>1</v>
      </c>
      <c r="C6" s="4">
        <v>37746.006453015099</v>
      </c>
      <c r="D6" s="4">
        <v>38238.168066525497</v>
      </c>
      <c r="E6" s="4">
        <v>38471.558388195903</v>
      </c>
      <c r="F6" s="4">
        <v>38431.913731748697</v>
      </c>
      <c r="G6" s="4">
        <v>38507.316387684798</v>
      </c>
      <c r="H6" s="4">
        <v>37839.559719848497</v>
      </c>
      <c r="I6" s="4">
        <v>37290.812177874403</v>
      </c>
      <c r="J6" s="4">
        <v>36937.011527394498</v>
      </c>
      <c r="K6" s="4">
        <v>36626.183480729298</v>
      </c>
      <c r="L6" s="4"/>
      <c r="M6" s="4">
        <v>37746.006453015099</v>
      </c>
      <c r="N6" s="4">
        <v>38238.203349914198</v>
      </c>
      <c r="O6" s="4">
        <v>38475.869847257498</v>
      </c>
      <c r="P6" s="4">
        <v>38444.647392411898</v>
      </c>
      <c r="Q6" s="4">
        <v>38509.266981465997</v>
      </c>
      <c r="R6" s="4">
        <v>37809.864294791303</v>
      </c>
      <c r="S6" s="4">
        <v>37390.272252827599</v>
      </c>
      <c r="T6" s="4">
        <v>37045.437447285003</v>
      </c>
      <c r="U6" s="4">
        <v>36739.090143255402</v>
      </c>
    </row>
    <row r="7" spans="1:21" x14ac:dyDescent="0.45">
      <c r="B7" s="5" t="s">
        <v>29</v>
      </c>
      <c r="C7" s="4">
        <v>5717.2464410100001</v>
      </c>
      <c r="D7" s="4">
        <v>6284.5319242566929</v>
      </c>
      <c r="E7" s="4">
        <v>6954.5863892649195</v>
      </c>
      <c r="F7" s="4">
        <v>7129.0406622011697</v>
      </c>
      <c r="G7" s="4">
        <v>7267.3539454059901</v>
      </c>
      <c r="H7" s="4">
        <v>7708.8536591436305</v>
      </c>
      <c r="I7" s="4">
        <v>8055.8528206422907</v>
      </c>
      <c r="J7" s="4">
        <v>8209.7338299982803</v>
      </c>
      <c r="K7" s="4">
        <v>8176.2494081572695</v>
      </c>
      <c r="L7" s="4"/>
      <c r="M7" s="4">
        <v>5717.2464410100001</v>
      </c>
      <c r="N7" s="4">
        <v>6281.6746975395672</v>
      </c>
      <c r="O7" s="4">
        <v>6958.9803865505201</v>
      </c>
      <c r="P7" s="4">
        <v>7084.6588436000202</v>
      </c>
      <c r="Q7" s="4">
        <v>7272.2269682092901</v>
      </c>
      <c r="R7" s="4">
        <v>7705.1796186746706</v>
      </c>
      <c r="S7" s="4">
        <v>7545.4764017581501</v>
      </c>
      <c r="T7" s="4">
        <v>7652.8174384518497</v>
      </c>
      <c r="U7" s="4">
        <v>7615.7217056621794</v>
      </c>
    </row>
    <row r="8" spans="1:21" x14ac:dyDescent="0.45">
      <c r="B8" s="5" t="s">
        <v>30</v>
      </c>
      <c r="C8" s="4">
        <v>1193.30994816054</v>
      </c>
      <c r="D8" s="4">
        <v>1795.848952955412</v>
      </c>
      <c r="E8" s="4">
        <v>1532.8955815893269</v>
      </c>
      <c r="F8" s="4">
        <v>1652.7661854890503</v>
      </c>
      <c r="G8" s="4">
        <v>1862.2497080057781</v>
      </c>
      <c r="H8" s="4">
        <v>2076.9511125772242</v>
      </c>
      <c r="I8" s="4">
        <v>2258.929220941593</v>
      </c>
      <c r="J8" s="4">
        <v>2363.1385014429152</v>
      </c>
      <c r="K8" s="4">
        <v>2628.0041706414399</v>
      </c>
      <c r="L8" s="4"/>
      <c r="M8" s="4">
        <v>1193.30994816054</v>
      </c>
      <c r="N8" s="4">
        <v>1798.18563415176</v>
      </c>
      <c r="O8" s="4">
        <v>1526.6723149949371</v>
      </c>
      <c r="P8" s="4">
        <v>1668.008355850468</v>
      </c>
      <c r="Q8" s="4">
        <v>1857.0007838324282</v>
      </c>
      <c r="R8" s="4">
        <v>2129.3215222238932</v>
      </c>
      <c r="S8" s="4">
        <v>2391.672906754176</v>
      </c>
      <c r="T8" s="4">
        <v>2513.4030037184511</v>
      </c>
      <c r="U8" s="4">
        <v>2774.2372402332403</v>
      </c>
    </row>
    <row r="9" spans="1:21" x14ac:dyDescent="0.45">
      <c r="B9" s="5" t="s">
        <v>31</v>
      </c>
      <c r="C9" s="4">
        <v>1600.5324871410801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/>
      <c r="M9" s="4">
        <v>1600.5324871410801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45">
      <c r="B10" s="5" t="s">
        <v>6</v>
      </c>
      <c r="C10" s="4">
        <v>46257.095329326716</v>
      </c>
      <c r="D10" s="4">
        <v>46318.548943737602</v>
      </c>
      <c r="E10" s="4">
        <v>46959.040359050152</v>
      </c>
      <c r="F10" s="4">
        <v>47213.720579438916</v>
      </c>
      <c r="G10" s="4">
        <v>47636.920041096571</v>
      </c>
      <c r="H10" s="4">
        <v>47625.364491569351</v>
      </c>
      <c r="I10" s="4">
        <v>47605.594219458289</v>
      </c>
      <c r="J10" s="4">
        <v>47509.883858835696</v>
      </c>
      <c r="K10" s="4">
        <v>47430.437059528012</v>
      </c>
      <c r="L10" s="4"/>
      <c r="M10" s="4">
        <v>46257.095329326716</v>
      </c>
      <c r="N10" s="4">
        <v>46318.063681605527</v>
      </c>
      <c r="O10" s="4">
        <v>46961.522548802954</v>
      </c>
      <c r="P10" s="4">
        <v>47197.314591862392</v>
      </c>
      <c r="Q10" s="4">
        <v>47638.494733507716</v>
      </c>
      <c r="R10" s="4">
        <v>47644.36543568987</v>
      </c>
      <c r="S10" s="4">
        <v>47327.421561339921</v>
      </c>
      <c r="T10" s="4">
        <v>47211.657889455302</v>
      </c>
      <c r="U10" s="4">
        <v>47129.049089150823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O48" sqref="O48"/>
    </sheetView>
  </sheetViews>
  <sheetFormatPr defaultRowHeight="14.25" x14ac:dyDescent="0.45"/>
  <cols>
    <col min="1" max="1" width="13.265625" bestFit="1" customWidth="1"/>
    <col min="2" max="2" width="10.73046875" bestFit="1" customWidth="1"/>
    <col min="3" max="5" width="5" bestFit="1" customWidth="1"/>
    <col min="6" max="8" width="6.73046875" bestFit="1" customWidth="1"/>
    <col min="9" max="10" width="7.73046875" bestFit="1" customWidth="1"/>
    <col min="11" max="11" width="3" customWidth="1"/>
    <col min="12" max="12" width="6" customWidth="1"/>
    <col min="13" max="14" width="5" bestFit="1" customWidth="1"/>
    <col min="15" max="15" width="5.265625" bestFit="1" customWidth="1"/>
    <col min="16" max="17" width="6.73046875" bestFit="1" customWidth="1"/>
    <col min="18" max="20" width="7.73046875" bestFit="1" customWidth="1"/>
  </cols>
  <sheetData>
    <row r="1" spans="1:20" ht="18" x14ac:dyDescent="0.55000000000000004">
      <c r="A1" s="3" t="s">
        <v>27</v>
      </c>
    </row>
    <row r="3" spans="1:20" ht="18" x14ac:dyDescent="0.55000000000000004"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 t="s">
        <v>8</v>
      </c>
    </row>
    <row r="4" spans="1:20" x14ac:dyDescent="0.45">
      <c r="B4" s="2">
        <v>2018</v>
      </c>
      <c r="C4" s="2">
        <v>2020</v>
      </c>
      <c r="D4" s="2">
        <v>2023</v>
      </c>
      <c r="E4" s="2">
        <v>2026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L4" s="2">
        <v>2018</v>
      </c>
      <c r="M4" s="2">
        <v>2020</v>
      </c>
      <c r="N4" s="2">
        <v>2023</v>
      </c>
      <c r="O4" s="2">
        <v>2026</v>
      </c>
      <c r="P4" s="2">
        <v>2030</v>
      </c>
      <c r="Q4" s="2">
        <v>2035</v>
      </c>
      <c r="R4" s="2">
        <v>2040</v>
      </c>
      <c r="S4" s="2">
        <v>2045</v>
      </c>
      <c r="T4" s="2">
        <v>2050</v>
      </c>
    </row>
    <row r="5" spans="1:20" x14ac:dyDescent="0.45">
      <c r="A5" t="s">
        <v>17</v>
      </c>
      <c r="B5" s="1">
        <v>0</v>
      </c>
      <c r="C5" s="1">
        <v>0</v>
      </c>
      <c r="D5" s="1">
        <v>0</v>
      </c>
      <c r="E5" s="1">
        <v>0</v>
      </c>
      <c r="F5" s="1">
        <v>523.75000000000102</v>
      </c>
      <c r="G5" s="1">
        <v>926.75000000000398</v>
      </c>
      <c r="H5" s="1">
        <v>2805.9707792207837</v>
      </c>
      <c r="I5" s="1">
        <v>2805.9707792207837</v>
      </c>
      <c r="J5" s="1">
        <v>2805.9707792207837</v>
      </c>
      <c r="L5" s="1">
        <v>0</v>
      </c>
      <c r="M5" s="1">
        <v>0</v>
      </c>
      <c r="N5" s="1">
        <v>0</v>
      </c>
      <c r="O5" s="1">
        <v>0</v>
      </c>
      <c r="P5" s="1">
        <v>2402.970779220781</v>
      </c>
      <c r="Q5" s="1">
        <v>2805.9707792207837</v>
      </c>
      <c r="R5" s="1">
        <v>2805.9707792207837</v>
      </c>
      <c r="S5" s="1">
        <v>2805.9707792207837</v>
      </c>
      <c r="T5" s="1">
        <v>2805.9707792207837</v>
      </c>
    </row>
    <row r="6" spans="1:20" x14ac:dyDescent="0.45">
      <c r="A6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1426.06727841167</v>
      </c>
      <c r="J6" s="1">
        <v>3953.3540942468467</v>
      </c>
      <c r="L6" s="1">
        <v>0</v>
      </c>
      <c r="M6" s="1">
        <v>0</v>
      </c>
      <c r="N6" s="1">
        <v>0</v>
      </c>
      <c r="O6" s="1">
        <v>79.296668515644797</v>
      </c>
      <c r="P6" s="1">
        <v>164.55859411838031</v>
      </c>
      <c r="Q6" s="1">
        <v>947.90451708958199</v>
      </c>
      <c r="R6" s="1">
        <v>3889.6250659845932</v>
      </c>
      <c r="S6" s="1">
        <v>4216.6678338847441</v>
      </c>
      <c r="T6" s="1">
        <v>4533.4721980390013</v>
      </c>
    </row>
    <row r="7" spans="1:20" x14ac:dyDescent="0.45">
      <c r="A7" t="s">
        <v>19</v>
      </c>
      <c r="B7" s="1">
        <v>0</v>
      </c>
      <c r="C7" s="1">
        <v>0</v>
      </c>
      <c r="D7" s="1">
        <v>0</v>
      </c>
      <c r="E7" s="1">
        <v>0</v>
      </c>
      <c r="F7" s="1">
        <v>892.50000000000205</v>
      </c>
      <c r="G7" s="1">
        <v>2404.4933333333438</v>
      </c>
      <c r="H7" s="1">
        <v>4476.3127777778027</v>
      </c>
      <c r="I7" s="1">
        <v>7371.885837408101</v>
      </c>
      <c r="J7" s="1">
        <v>9725.0072700323235</v>
      </c>
      <c r="L7" s="1">
        <v>0</v>
      </c>
      <c r="M7" s="1">
        <v>0</v>
      </c>
      <c r="N7" s="1">
        <v>0</v>
      </c>
      <c r="O7" s="1">
        <v>57.960308092014301</v>
      </c>
      <c r="P7" s="1">
        <v>898.10030809201703</v>
      </c>
      <c r="Q7" s="1">
        <v>4521.0524109660282</v>
      </c>
      <c r="R7" s="1">
        <v>7162.4035009820709</v>
      </c>
      <c r="S7" s="1">
        <v>7874.7133771576155</v>
      </c>
      <c r="T7" s="1">
        <v>9510.0363839530619</v>
      </c>
    </row>
    <row r="8" spans="1:20" x14ac:dyDescent="0.4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1416.2500000000032</v>
      </c>
      <c r="G8" s="1">
        <v>3331.2433333333479</v>
      </c>
      <c r="H8" s="1">
        <v>7282.2835569985864</v>
      </c>
      <c r="I8" s="1">
        <v>11603.923895040554</v>
      </c>
      <c r="J8" s="1">
        <v>16484.332143499953</v>
      </c>
      <c r="L8" s="1">
        <v>0</v>
      </c>
      <c r="M8" s="1">
        <v>0</v>
      </c>
      <c r="N8" s="1">
        <v>0</v>
      </c>
      <c r="O8" s="1">
        <v>137.25697660765911</v>
      </c>
      <c r="P8" s="1">
        <v>3465.6296814311781</v>
      </c>
      <c r="Q8" s="1">
        <v>8274.9277072763944</v>
      </c>
      <c r="R8" s="1">
        <v>13857.999346187447</v>
      </c>
      <c r="S8" s="1">
        <v>14897.351990263143</v>
      </c>
      <c r="T8" s="1">
        <v>16849.479361212849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B11" sqref="B11:T11"/>
    </sheetView>
  </sheetViews>
  <sheetFormatPr defaultRowHeight="14.25" x14ac:dyDescent="0.45"/>
  <cols>
    <col min="1" max="1" width="15.265625" customWidth="1"/>
    <col min="11" max="11" width="3.265625" customWidth="1"/>
  </cols>
  <sheetData>
    <row r="1" spans="1:20" ht="18" x14ac:dyDescent="0.55000000000000004">
      <c r="A1" s="3" t="s">
        <v>28</v>
      </c>
    </row>
    <row r="3" spans="1:20" ht="18" x14ac:dyDescent="0.55000000000000004"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 t="s">
        <v>8</v>
      </c>
    </row>
    <row r="4" spans="1:20" x14ac:dyDescent="0.45">
      <c r="B4" s="2">
        <v>2018</v>
      </c>
      <c r="C4" s="2">
        <v>2020</v>
      </c>
      <c r="D4" s="2">
        <v>2023</v>
      </c>
      <c r="E4" s="2">
        <v>2026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K4" s="2"/>
      <c r="L4" s="2">
        <v>2018</v>
      </c>
      <c r="M4" s="2">
        <v>2020</v>
      </c>
      <c r="N4" s="2">
        <v>2023</v>
      </c>
      <c r="O4" s="2">
        <v>2026</v>
      </c>
      <c r="P4" s="2">
        <v>2030</v>
      </c>
      <c r="Q4" s="2">
        <v>2035</v>
      </c>
      <c r="R4" s="2">
        <v>2040</v>
      </c>
      <c r="S4" s="2">
        <v>2045</v>
      </c>
      <c r="T4" s="2">
        <v>2050</v>
      </c>
    </row>
    <row r="5" spans="1:20" x14ac:dyDescent="0.45">
      <c r="A5" t="s">
        <v>20</v>
      </c>
      <c r="B5" s="1">
        <v>24781.727028459001</v>
      </c>
      <c r="C5" s="1">
        <v>25091.047196913201</v>
      </c>
      <c r="D5" s="1">
        <v>22539.391615278299</v>
      </c>
      <c r="E5" s="1">
        <v>22664.198988708202</v>
      </c>
      <c r="F5" s="1">
        <v>22842.9644841427</v>
      </c>
      <c r="G5" s="1">
        <v>22914.285734966201</v>
      </c>
      <c r="H5" s="1">
        <v>22963.655200000001</v>
      </c>
      <c r="I5" s="1">
        <v>23016.9771233133</v>
      </c>
      <c r="J5" s="1">
        <v>23118.254499999999</v>
      </c>
      <c r="K5" s="1"/>
      <c r="L5" s="1">
        <v>24781.727028459001</v>
      </c>
      <c r="M5" s="1">
        <v>25167.795351499</v>
      </c>
      <c r="N5" s="1">
        <v>22584.970797886901</v>
      </c>
      <c r="O5" s="1">
        <v>22699.529945126898</v>
      </c>
      <c r="P5" s="1">
        <v>22882.224082594199</v>
      </c>
      <c r="Q5" s="1">
        <v>22929.469901639601</v>
      </c>
      <c r="R5" s="1">
        <v>22977.404517183</v>
      </c>
      <c r="S5" s="1">
        <v>23031.0251800115</v>
      </c>
      <c r="T5" s="1">
        <v>23130.152540019801</v>
      </c>
    </row>
    <row r="6" spans="1:20" x14ac:dyDescent="0.45">
      <c r="A6" t="s">
        <v>21</v>
      </c>
      <c r="B6" s="1">
        <v>240.41787588058099</v>
      </c>
      <c r="C6" s="1">
        <v>255.838933896719</v>
      </c>
      <c r="D6" s="1">
        <v>466.75269741958999</v>
      </c>
      <c r="E6" s="1">
        <v>705.21062920041902</v>
      </c>
      <c r="F6" s="1">
        <v>903.43408056055205</v>
      </c>
      <c r="G6" s="1">
        <v>954.71076884429397</v>
      </c>
      <c r="H6" s="1">
        <v>904.14925168144498</v>
      </c>
      <c r="I6" s="1">
        <v>879.92581973249105</v>
      </c>
      <c r="J6" s="1">
        <v>857.75312586032703</v>
      </c>
      <c r="K6" s="1"/>
      <c r="L6" s="1">
        <v>240.41787588058099</v>
      </c>
      <c r="M6" s="1">
        <v>292.127551365047</v>
      </c>
      <c r="N6" s="1">
        <v>554.43671762324402</v>
      </c>
      <c r="O6" s="1">
        <v>835.11553453175702</v>
      </c>
      <c r="P6" s="1">
        <v>895.039610277252</v>
      </c>
      <c r="Q6" s="1">
        <v>1046.8727536951001</v>
      </c>
      <c r="R6" s="1">
        <v>1829.7216518329101</v>
      </c>
      <c r="S6" s="1">
        <v>1818.0529548627801</v>
      </c>
      <c r="T6" s="1">
        <v>1768.12688680004</v>
      </c>
    </row>
    <row r="7" spans="1:20" x14ac:dyDescent="0.45">
      <c r="A7" t="s">
        <v>22</v>
      </c>
      <c r="B7" s="1">
        <v>0</v>
      </c>
      <c r="C7" s="1">
        <v>0</v>
      </c>
      <c r="D7" s="1">
        <v>0</v>
      </c>
      <c r="E7" s="1">
        <v>0</v>
      </c>
      <c r="F7" s="1">
        <v>2108.5716520650799</v>
      </c>
      <c r="G7" s="1">
        <v>4841.14256790335</v>
      </c>
      <c r="H7" s="1">
        <v>10292.9982444259</v>
      </c>
      <c r="I7" s="1">
        <v>16047.1739147757</v>
      </c>
      <c r="J7" s="1">
        <v>22350.149389083301</v>
      </c>
      <c r="K7" s="1"/>
      <c r="L7" s="1">
        <v>0</v>
      </c>
      <c r="M7" s="1">
        <v>0</v>
      </c>
      <c r="N7" s="1">
        <v>0</v>
      </c>
      <c r="O7" s="1">
        <v>210.09245479972299</v>
      </c>
      <c r="P7" s="1">
        <v>5133.03974180564</v>
      </c>
      <c r="Q7" s="1">
        <v>12007.2485589758</v>
      </c>
      <c r="R7" s="1">
        <v>19743.3795103878</v>
      </c>
      <c r="S7" s="1">
        <v>20722.091003855599</v>
      </c>
      <c r="T7" s="1">
        <v>22874.207292886302</v>
      </c>
    </row>
    <row r="8" spans="1:20" x14ac:dyDescent="0.45">
      <c r="A8" t="s">
        <v>17</v>
      </c>
      <c r="B8" s="1">
        <v>59394.678939575002</v>
      </c>
      <c r="C8" s="1">
        <v>68683.240875841293</v>
      </c>
      <c r="D8" s="1">
        <v>71617.326975480202</v>
      </c>
      <c r="E8" s="1">
        <v>74643.622759977196</v>
      </c>
      <c r="F8" s="1">
        <v>78682.2738860955</v>
      </c>
      <c r="G8" s="1">
        <v>80506.782030512099</v>
      </c>
      <c r="H8" s="1">
        <v>81786.255847746201</v>
      </c>
      <c r="I8" s="1">
        <v>82253.904301935501</v>
      </c>
      <c r="J8" s="1">
        <v>82687.350905169602</v>
      </c>
      <c r="K8" s="1"/>
      <c r="L8" s="1">
        <v>59394.678939575002</v>
      </c>
      <c r="M8" s="1">
        <v>68670.056188915594</v>
      </c>
      <c r="N8" s="1">
        <v>71647.601015354405</v>
      </c>
      <c r="O8" s="1">
        <v>74732.395626445999</v>
      </c>
      <c r="P8" s="1">
        <v>78769.210659339806</v>
      </c>
      <c r="Q8" s="1">
        <v>80736.0485958301</v>
      </c>
      <c r="R8" s="1">
        <v>82147.498332631905</v>
      </c>
      <c r="S8" s="1">
        <v>82553.832334306702</v>
      </c>
      <c r="T8" s="1">
        <v>83004.421536333903</v>
      </c>
    </row>
    <row r="9" spans="1:20" x14ac:dyDescent="0.45">
      <c r="A9" t="s">
        <v>23</v>
      </c>
      <c r="B9" s="1">
        <v>37746.006453015099</v>
      </c>
      <c r="C9" s="1">
        <v>38238.168066525497</v>
      </c>
      <c r="D9" s="1">
        <v>38471.558388195903</v>
      </c>
      <c r="E9" s="1">
        <v>38431.913731748798</v>
      </c>
      <c r="F9" s="1">
        <v>38507.316387684798</v>
      </c>
      <c r="G9" s="1">
        <v>37839.559719848497</v>
      </c>
      <c r="H9" s="1">
        <v>37290.812177874403</v>
      </c>
      <c r="I9" s="1">
        <v>36937.011527394498</v>
      </c>
      <c r="J9" s="1">
        <v>36626.183480729298</v>
      </c>
      <c r="K9" s="1"/>
      <c r="L9" s="1">
        <v>37746.006453015099</v>
      </c>
      <c r="M9" s="1">
        <v>38238.203349914198</v>
      </c>
      <c r="N9" s="1">
        <v>38475.869847257498</v>
      </c>
      <c r="O9" s="1">
        <v>38444.647392411898</v>
      </c>
      <c r="P9" s="1">
        <v>38509.266981465997</v>
      </c>
      <c r="Q9" s="1">
        <v>37809.864294791303</v>
      </c>
      <c r="R9" s="1">
        <v>37390.272252827599</v>
      </c>
      <c r="S9" s="1">
        <v>37045.437447285003</v>
      </c>
      <c r="T9" s="1">
        <v>36739.090143255402</v>
      </c>
    </row>
    <row r="10" spans="1:20" x14ac:dyDescent="0.45">
      <c r="A10" t="s">
        <v>24</v>
      </c>
      <c r="B10" s="1">
        <v>939.29652726920699</v>
      </c>
      <c r="C10" s="1">
        <v>1559.71134028854</v>
      </c>
      <c r="D10" s="1">
        <v>4019.0664720384002</v>
      </c>
      <c r="E10" s="1">
        <v>7180.4797203398402</v>
      </c>
      <c r="F10" s="1">
        <v>11460.154008023601</v>
      </c>
      <c r="G10" s="1">
        <v>16297.5795607992</v>
      </c>
      <c r="H10" s="1">
        <v>18289.710261084299</v>
      </c>
      <c r="I10" s="1">
        <v>18834.4026139788</v>
      </c>
      <c r="J10" s="1">
        <v>19380.9805499168</v>
      </c>
      <c r="K10" s="1"/>
      <c r="L10" s="1">
        <v>939.29652726920699</v>
      </c>
      <c r="M10" s="1">
        <v>1827.8362546139499</v>
      </c>
      <c r="N10" s="1">
        <v>4039.23562997199</v>
      </c>
      <c r="O10" s="1">
        <v>6895.3516826120403</v>
      </c>
      <c r="P10" s="1">
        <v>10744.244550876099</v>
      </c>
      <c r="Q10" s="1">
        <v>15648.8125543147</v>
      </c>
      <c r="R10" s="1">
        <v>18283.9544703639</v>
      </c>
      <c r="S10" s="1">
        <v>18865.500189529499</v>
      </c>
      <c r="T10" s="1">
        <v>19383.520552895199</v>
      </c>
    </row>
    <row r="11" spans="1:20" x14ac:dyDescent="0.45">
      <c r="A11" t="s">
        <v>6</v>
      </c>
      <c r="B11" s="4">
        <v>123102.12682419889</v>
      </c>
      <c r="C11" s="4">
        <v>133828.00641346525</v>
      </c>
      <c r="D11" s="4">
        <v>137114.09614841238</v>
      </c>
      <c r="E11" s="4">
        <v>143625.42582997447</v>
      </c>
      <c r="F11" s="4">
        <v>154504.71449857223</v>
      </c>
      <c r="G11" s="4">
        <v>163354.06038287363</v>
      </c>
      <c r="H11" s="4">
        <v>171527.58098281227</v>
      </c>
      <c r="I11" s="4">
        <v>177969.39530113028</v>
      </c>
      <c r="J11" s="4">
        <v>185020.67195075934</v>
      </c>
      <c r="K11" s="4"/>
      <c r="L11" s="4">
        <v>123102.12682419889</v>
      </c>
      <c r="M11" s="4">
        <v>134196.01869630779</v>
      </c>
      <c r="N11" s="4">
        <v>137302.11400809404</v>
      </c>
      <c r="O11" s="4">
        <v>143817.13263592831</v>
      </c>
      <c r="P11" s="4">
        <v>156933.02562635898</v>
      </c>
      <c r="Q11" s="4">
        <v>170178.3166592466</v>
      </c>
      <c r="R11" s="4">
        <v>182372.23073522712</v>
      </c>
      <c r="S11" s="4">
        <v>184035.93910985108</v>
      </c>
      <c r="T11" s="4">
        <v>186899.51895219064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86"/>
  <sheetViews>
    <sheetView topLeftCell="F27" workbookViewId="0">
      <selection activeCell="B44" sqref="B44"/>
    </sheetView>
  </sheetViews>
  <sheetFormatPr defaultRowHeight="14.25" x14ac:dyDescent="0.45"/>
  <cols>
    <col min="2" max="2" width="47.59765625" bestFit="1" customWidth="1"/>
    <col min="14" max="14" width="41.86328125" bestFit="1" customWidth="1"/>
  </cols>
  <sheetData>
    <row r="3" spans="1:23" ht="18" x14ac:dyDescent="0.55000000000000004">
      <c r="C3" s="3" t="s">
        <v>7</v>
      </c>
      <c r="O3" s="3" t="s">
        <v>8</v>
      </c>
    </row>
    <row r="4" spans="1:23" x14ac:dyDescent="0.45">
      <c r="C4" s="2">
        <v>2018</v>
      </c>
      <c r="D4" s="2">
        <v>2020</v>
      </c>
      <c r="E4" s="2">
        <v>2023</v>
      </c>
      <c r="F4" s="2">
        <v>2026</v>
      </c>
      <c r="G4" s="2">
        <v>2030</v>
      </c>
      <c r="H4" s="2">
        <v>2035</v>
      </c>
      <c r="I4" s="2">
        <v>2040</v>
      </c>
      <c r="J4" s="2">
        <v>2045</v>
      </c>
      <c r="K4" s="2">
        <v>2050</v>
      </c>
      <c r="O4" s="2">
        <v>2018</v>
      </c>
      <c r="P4" s="2">
        <v>2020</v>
      </c>
      <c r="Q4" s="2">
        <v>2023</v>
      </c>
      <c r="R4" s="2">
        <v>2026</v>
      </c>
      <c r="S4" s="2">
        <v>2030</v>
      </c>
      <c r="T4" s="2">
        <v>2035</v>
      </c>
      <c r="U4" s="2">
        <v>2040</v>
      </c>
      <c r="V4" s="2">
        <v>2045</v>
      </c>
      <c r="W4" s="2">
        <v>2050</v>
      </c>
    </row>
    <row r="5" spans="1:23" x14ac:dyDescent="0.45">
      <c r="A5" t="s">
        <v>38</v>
      </c>
      <c r="B5" t="s">
        <v>39</v>
      </c>
      <c r="C5" s="1">
        <f>'Energy use transport'!C5+'Energy use transport'!C10+'Energy use transport'!C39</f>
        <v>663.20755255549398</v>
      </c>
      <c r="D5" s="1">
        <f>'Energy use transport'!D5+'Energy use transport'!D10+'Energy use transport'!D39</f>
        <v>1102.9730071079471</v>
      </c>
      <c r="E5" s="1">
        <f>'Energy use transport'!E5+'Energy use transport'!E10+'Energy use transport'!E39</f>
        <v>2859.2275556839281</v>
      </c>
      <c r="F5" s="1">
        <f>'Energy use transport'!F5+'Energy use transport'!F10+'Energy use transport'!F39</f>
        <v>4695.3032911338532</v>
      </c>
      <c r="G5" s="1">
        <f>'Energy use transport'!G5+'Energy use transport'!G10+'Energy use transport'!G39</f>
        <v>7085.5773326777271</v>
      </c>
      <c r="H5" s="1">
        <f>'Energy use transport'!H5+'Energy use transport'!H10+'Energy use transport'!H39</f>
        <v>10032.565358923694</v>
      </c>
      <c r="I5" s="1">
        <f>'Energy use transport'!I5+'Energy use transport'!I10+'Energy use transport'!I39</f>
        <v>10971.82076833107</v>
      </c>
      <c r="J5" s="1">
        <f>'Energy use transport'!J5+'Energy use transport'!J10+'Energy use transport'!J39</f>
        <v>11209.799746294269</v>
      </c>
      <c r="K5" s="1">
        <f>'Energy use transport'!K5+'Energy use transport'!K10+'Energy use transport'!K39</f>
        <v>11440.200448012629</v>
      </c>
      <c r="M5" t="s">
        <v>38</v>
      </c>
      <c r="N5" t="s">
        <v>39</v>
      </c>
      <c r="O5" s="1">
        <f>'Energy use transport'!M5+'Energy use transport'!M10+'Energy use transport'!M39</f>
        <v>663.20755255549398</v>
      </c>
      <c r="P5" s="1">
        <f>'Energy use transport'!N5+'Energy use transport'!N10+'Energy use transport'!N39</f>
        <v>1142.2572115243984</v>
      </c>
      <c r="Q5" s="1">
        <f>'Energy use transport'!O5+'Energy use transport'!O10+'Energy use transport'!O39</f>
        <v>2747.6614347554687</v>
      </c>
      <c r="R5" s="1">
        <f>'Energy use transport'!P5+'Energy use transport'!P10+'Energy use transport'!P39</f>
        <v>4564.0200587622785</v>
      </c>
      <c r="S5" s="1">
        <f>'Energy use transport'!Q5+'Energy use transport'!Q10+'Energy use transport'!Q39</f>
        <v>6956.438868766505</v>
      </c>
      <c r="T5" s="1">
        <f>'Energy use transport'!R5+'Energy use transport'!R10+'Energy use transport'!R39</f>
        <v>9903.5758605695937</v>
      </c>
      <c r="U5" s="1">
        <f>'Energy use transport'!S5+'Energy use transport'!S10+'Energy use transport'!S39</f>
        <v>10962.965555934199</v>
      </c>
      <c r="V5" s="1">
        <f>'Energy use transport'!T5+'Energy use transport'!T10+'Energy use transport'!T39</f>
        <v>11209.799746294269</v>
      </c>
      <c r="W5" s="1">
        <f>'Energy use transport'!U5+'Energy use transport'!U10+'Energy use transport'!U39</f>
        <v>11440.200448012629</v>
      </c>
    </row>
    <row r="6" spans="1:23" x14ac:dyDescent="0.45">
      <c r="B6" t="s">
        <v>40</v>
      </c>
      <c r="C6" s="1">
        <f>'Energy use transport'!C6+'Energy use transport'!C11+'Energy use transport'!C40</f>
        <v>3150.2933560981819</v>
      </c>
      <c r="D6" s="1">
        <f>'Energy use transport'!D6+'Energy use transport'!D11+'Energy use transport'!D40</f>
        <v>4792.0589655029071</v>
      </c>
      <c r="E6" s="1">
        <f>'Energy use transport'!E6+'Energy use transport'!E11+'Energy use transport'!E40</f>
        <v>3935.3708398341732</v>
      </c>
      <c r="F6" s="1">
        <f>'Energy use transport'!F6+'Energy use transport'!F11+'Energy use transport'!F40</f>
        <v>3034.8124098983694</v>
      </c>
      <c r="G6" s="1">
        <f>'Energy use transport'!G6+'Energy use transport'!G11+'Energy use transport'!G40</f>
        <v>1835.5034922336263</v>
      </c>
      <c r="H6" s="1">
        <f>'Energy use transport'!H6+'Energy use transport'!H11+'Energy use transport'!H40</f>
        <v>223.65941383712669</v>
      </c>
      <c r="I6" s="1">
        <f>'Energy use transport'!I6+'Energy use transport'!I11+'Energy use transport'!I40</f>
        <v>0</v>
      </c>
      <c r="J6" s="1">
        <f>'Energy use transport'!J6+'Energy use transport'!J11+'Energy use transport'!J40</f>
        <v>0</v>
      </c>
      <c r="K6" s="1">
        <f>'Energy use transport'!K6+'Energy use transport'!K11+'Energy use transport'!K40</f>
        <v>0</v>
      </c>
      <c r="N6" t="s">
        <v>40</v>
      </c>
      <c r="O6" s="1">
        <f>'Energy use transport'!M6+'Energy use transport'!M11+'Energy use transport'!M40</f>
        <v>3150.2933560981819</v>
      </c>
      <c r="P6" s="1">
        <f>'Energy use transport'!N6+'Energy use transport'!N11+'Energy use transport'!N40</f>
        <v>4772.5450087868303</v>
      </c>
      <c r="Q6" s="1">
        <f>'Energy use transport'!O6+'Energy use transport'!O11+'Energy use transport'!O40</f>
        <v>3988.6025731880418</v>
      </c>
      <c r="R6" s="1">
        <f>'Energy use transport'!P6+'Energy use transport'!P11+'Energy use transport'!P40</f>
        <v>3093.9047928287446</v>
      </c>
      <c r="S6" s="1">
        <f>'Energy use transport'!Q6+'Energy use transport'!Q11+'Energy use transport'!Q40</f>
        <v>1891.6443012713967</v>
      </c>
      <c r="T6" s="1">
        <f>'Energy use transport'!R6+'Energy use transport'!R11+'Energy use transport'!R40</f>
        <v>277.52281715195232</v>
      </c>
      <c r="U6" s="1">
        <f>'Energy use transport'!S6+'Energy use transport'!S11+'Energy use transport'!S40</f>
        <v>1869.9504397843509</v>
      </c>
      <c r="V6" s="1">
        <f>'Energy use transport'!T6+'Energy use transport'!T11+'Energy use transport'!T40</f>
        <v>1916.0625</v>
      </c>
      <c r="W6" s="1">
        <f>'Energy use transport'!U6+'Energy use transport'!U11+'Energy use transport'!U40</f>
        <v>1965.81</v>
      </c>
    </row>
    <row r="7" spans="1:23" x14ac:dyDescent="0.45">
      <c r="B7" t="s">
        <v>41</v>
      </c>
      <c r="C7" s="1">
        <f>'Energy use transport'!C7+'Energy use transport'!C12+'Energy use transport'!C41</f>
        <v>28212.151278053334</v>
      </c>
      <c r="D7" s="1">
        <f>'Energy use transport'!D7+'Energy use transport'!D12+'Energy use transport'!D41</f>
        <v>25584.098506203067</v>
      </c>
      <c r="E7" s="1">
        <f>'Energy use transport'!E7+'Energy use transport'!E12+'Energy use transport'!E41</f>
        <v>21502.656151032996</v>
      </c>
      <c r="F7" s="1">
        <f>'Energy use transport'!F7+'Energy use transport'!F12+'Energy use transport'!F41</f>
        <v>17178.19876062392</v>
      </c>
      <c r="G7" s="1">
        <f>'Energy use transport'!G7+'Energy use transport'!G12+'Energy use transport'!G41</f>
        <v>11400.156515048498</v>
      </c>
      <c r="H7" s="1">
        <f>'Energy use transport'!H7+'Energy use transport'!H12+'Energy use transport'!H41</f>
        <v>3692.10852083196</v>
      </c>
      <c r="I7" s="1">
        <f>'Energy use transport'!I7+'Energy use transport'!I12+'Energy use transport'!I41</f>
        <v>1866.3150000000001</v>
      </c>
      <c r="J7" s="1">
        <f>'Energy use transport'!J7+'Energy use transport'!J12+'Energy use transport'!J41</f>
        <v>1916.0625</v>
      </c>
      <c r="K7" s="1">
        <f>'Energy use transport'!K7+'Energy use transport'!K12+'Energy use transport'!K41</f>
        <v>1965.81</v>
      </c>
      <c r="N7" t="s">
        <v>41</v>
      </c>
      <c r="O7" s="1">
        <f>'Energy use transport'!M7+'Energy use transport'!M12+'Energy use transport'!M41</f>
        <v>28212.151278053334</v>
      </c>
      <c r="P7" s="1">
        <f>'Energy use transport'!N7+'Energy use transport'!N12+'Energy use transport'!N41</f>
        <v>25504.666382914249</v>
      </c>
      <c r="Q7" s="1">
        <f>'Energy use transport'!O7+'Energy use transport'!O12+'Energy use transport'!O41</f>
        <v>21722.218900605531</v>
      </c>
      <c r="R7" s="1">
        <f>'Energy use transport'!P7+'Energy use transport'!P12+'Energy use transport'!P41</f>
        <v>17429.337195607659</v>
      </c>
      <c r="S7" s="1">
        <f>'Energy use transport'!Q7+'Energy use transport'!Q12+'Energy use transport'!Q41</f>
        <v>11639.074924061386</v>
      </c>
      <c r="T7" s="1">
        <f>'Energy use transport'!R7+'Energy use transport'!R12+'Energy use transport'!R41</f>
        <v>3921.7367139109529</v>
      </c>
      <c r="U7" s="1">
        <f>'Energy use transport'!S7+'Energy use transport'!S12+'Energy use transport'!S41</f>
        <v>14.541759137403099</v>
      </c>
      <c r="V7" s="1">
        <f>'Energy use transport'!T7+'Energy use transport'!T12+'Energy use transport'!T41</f>
        <v>0</v>
      </c>
      <c r="W7" s="1">
        <f>'Energy use transport'!U7+'Energy use transport'!U12+'Energy use transport'!U41</f>
        <v>0</v>
      </c>
    </row>
    <row r="8" spans="1:23" x14ac:dyDescent="0.45">
      <c r="B8" t="s">
        <v>6</v>
      </c>
      <c r="C8" s="1">
        <f>'Energy use transport'!C8+'Energy use transport'!C13+'Energy use transport'!C42</f>
        <v>32025.652186707011</v>
      </c>
      <c r="D8" s="1">
        <f>'Energy use transport'!D8+'Energy use transport'!D13+'Energy use transport'!D42</f>
        <v>31479.130478813917</v>
      </c>
      <c r="E8" s="1">
        <f>'Energy use transport'!E8+'Energy use transport'!E13+'Energy use transport'!E42</f>
        <v>28297.254546551103</v>
      </c>
      <c r="F8" s="1">
        <f>'Energy use transport'!F8+'Energy use transport'!F13+'Energy use transport'!F42</f>
        <v>24908.314461656144</v>
      </c>
      <c r="G8" s="1">
        <f>'Energy use transport'!G8+'Energy use transport'!G13+'Energy use transport'!G42</f>
        <v>20321.237339959851</v>
      </c>
      <c r="H8" s="1">
        <f>'Energy use transport'!H8+'Energy use transport'!H13+'Energy use transport'!H42</f>
        <v>13948.333293592779</v>
      </c>
      <c r="I8" s="1">
        <f>'Energy use transport'!I8+'Energy use transport'!I13+'Energy use transport'!I42</f>
        <v>12838.135768331071</v>
      </c>
      <c r="J8" s="1">
        <f>'Energy use transport'!J8+'Energy use transport'!J13+'Energy use transport'!J42</f>
        <v>13125.862246294269</v>
      </c>
      <c r="K8" s="1">
        <f>'Energy use transport'!K8+'Energy use transport'!K13+'Energy use transport'!K42</f>
        <v>13406.010448012628</v>
      </c>
      <c r="N8" t="s">
        <v>6</v>
      </c>
      <c r="O8" s="1">
        <f>'Energy use transport'!M8+'Energy use transport'!M13+'Energy use transport'!M42</f>
        <v>32025.652186707011</v>
      </c>
      <c r="P8" s="1">
        <f>'Energy use transport'!N8+'Energy use transport'!N13+'Energy use transport'!N42</f>
        <v>31419.468603225483</v>
      </c>
      <c r="Q8" s="1">
        <f>'Energy use transport'!O8+'Energy use transport'!O13+'Energy use transport'!O42</f>
        <v>28458.482908549046</v>
      </c>
      <c r="R8" s="1">
        <f>'Energy use transport'!P8+'Energy use transport'!P13+'Energy use transport'!P42</f>
        <v>25087.262047198681</v>
      </c>
      <c r="S8" s="1">
        <f>'Energy use transport'!Q8+'Energy use transport'!Q13+'Energy use transport'!Q42</f>
        <v>20487.158094099286</v>
      </c>
      <c r="T8" s="1">
        <f>'Energy use transport'!R8+'Energy use transport'!R13+'Energy use transport'!R42</f>
        <v>14102.8353916325</v>
      </c>
      <c r="U8" s="1">
        <f>'Energy use transport'!S8+'Energy use transport'!S13+'Energy use transport'!S42</f>
        <v>12847.457754855954</v>
      </c>
      <c r="V8" s="1">
        <f>'Energy use transport'!T8+'Energy use transport'!T13+'Energy use transport'!T42</f>
        <v>13125.862246294269</v>
      </c>
      <c r="W8" s="1">
        <f>'Energy use transport'!U8+'Energy use transport'!U13+'Energy use transport'!U42</f>
        <v>13406.010448012628</v>
      </c>
    </row>
    <row r="11" spans="1:23" x14ac:dyDescent="0.45">
      <c r="A11" t="s">
        <v>42</v>
      </c>
      <c r="B11" t="s">
        <v>43</v>
      </c>
      <c r="C11" s="1">
        <f>'Energy use transport'!C15+'Energy use transport'!C22</f>
        <v>0</v>
      </c>
      <c r="D11" s="1">
        <f>'Energy use transport'!D15+'Energy use transport'!D22</f>
        <v>0</v>
      </c>
      <c r="E11" s="1">
        <f>'Energy use transport'!E15+'Energy use transport'!E22</f>
        <v>464.06431631532899</v>
      </c>
      <c r="F11" s="1">
        <f>'Energy use transport'!F15+'Energy use transport'!F22</f>
        <v>1412.1499037500787</v>
      </c>
      <c r="G11" s="1">
        <f>'Energy use transport'!G15+'Energy use transport'!G22</f>
        <v>2584.4908121778285</v>
      </c>
      <c r="H11" s="1">
        <f>'Energy use transport'!H15+'Energy use transport'!H22</f>
        <v>3632.7710026340892</v>
      </c>
      <c r="I11" s="1">
        <f>'Energy use transport'!I15+'Energy use transport'!I22</f>
        <v>4106.5952072138534</v>
      </c>
      <c r="J11" s="1">
        <f>'Energy use transport'!J15+'Energy use transport'!J22</f>
        <v>4302.1405994852139</v>
      </c>
      <c r="K11" s="1">
        <f>'Energy use transport'!K15+'Energy use transport'!K22</f>
        <v>4497.6859917565653</v>
      </c>
      <c r="M11" t="s">
        <v>42</v>
      </c>
      <c r="N11" t="s">
        <v>43</v>
      </c>
      <c r="O11" s="1">
        <f>'Energy use transport'!M15+'Energy use transport'!M22</f>
        <v>0</v>
      </c>
      <c r="P11" s="1">
        <f>'Energy use transport'!N15+'Energy use transport'!N22</f>
        <v>38.535255759170603</v>
      </c>
      <c r="Q11" s="1">
        <f>'Energy use transport'!O15+'Energy use transport'!O22</f>
        <v>219.10379017177394</v>
      </c>
      <c r="R11" s="1">
        <f>'Energy use transport'!P15+'Energy use transport'!P22</f>
        <v>743.36266551644735</v>
      </c>
      <c r="S11" s="1">
        <f>'Energy use transport'!Q15+'Energy use transport'!Q22</f>
        <v>1655.5213635920841</v>
      </c>
      <c r="T11" s="1">
        <f>'Energy use transport'!R15+'Energy use transport'!R22</f>
        <v>3065.8346831214676</v>
      </c>
      <c r="U11" s="1">
        <f>'Energy use transport'!S15+'Energy use transport'!S22</f>
        <v>4059.5923519297876</v>
      </c>
      <c r="V11" s="1">
        <f>'Energy use transport'!T15+'Energy use transport'!T22</f>
        <v>4302.1405994852139</v>
      </c>
      <c r="W11" s="1">
        <f>'Energy use transport'!U15+'Energy use transport'!U22</f>
        <v>4497.6859917565653</v>
      </c>
    </row>
    <row r="12" spans="1:23" x14ac:dyDescent="0.45">
      <c r="B12" t="s">
        <v>44</v>
      </c>
      <c r="C12" s="1">
        <f>'Energy use transport'!C16+'Energy use transport'!C18+'Energy use transport'!C23+'Energy use transport'!C25</f>
        <v>1679.3861168366529</v>
      </c>
      <c r="D12" s="1">
        <f>'Energy use transport'!D16+'Energy use transport'!D18+'Energy use transport'!D23+'Energy use transport'!D25</f>
        <v>2518.0295986848569</v>
      </c>
      <c r="E12" s="1">
        <f>'Energy use transport'!E16+'Energy use transport'!E18+'Energy use transport'!E23+'Energy use transport'!E25</f>
        <v>2261.4135918464076</v>
      </c>
      <c r="F12" s="1">
        <f>'Energy use transport'!F16+'Energy use transport'!F18+'Energy use transport'!F23+'Energy use transport'!F25</f>
        <v>2172.5181274036158</v>
      </c>
      <c r="G12" s="1">
        <f>'Energy use transport'!G16+'Energy use transport'!G18+'Energy use transport'!G23+'Energy use transport'!G25</f>
        <v>2374.3397458277568</v>
      </c>
      <c r="H12" s="1">
        <f>'Energy use transport'!H16+'Energy use transport'!H18+'Energy use transport'!H23+'Energy use transport'!H25</f>
        <v>2066.2232609648345</v>
      </c>
      <c r="I12" s="1">
        <f>'Energy use transport'!I16+'Energy use transport'!I18+'Energy use transport'!I23+'Energy use transport'!I25</f>
        <v>1771.7872842297218</v>
      </c>
      <c r="J12" s="1">
        <f>'Energy use transport'!J16+'Energy use transport'!J18+'Energy use transport'!J23+'Energy use transport'!J25</f>
        <v>1575.2422650108479</v>
      </c>
      <c r="K12" s="1">
        <f>'Energy use transport'!K16+'Energy use transport'!K18+'Energy use transport'!K23+'Energy use transport'!K25</f>
        <v>468.30370414808101</v>
      </c>
      <c r="N12" t="s">
        <v>44</v>
      </c>
      <c r="O12" s="1">
        <f>'Energy use transport'!M16+'Energy use transport'!M18+'Energy use transport'!M23+'Energy use transport'!M25</f>
        <v>1679.3861168366529</v>
      </c>
      <c r="P12" s="1">
        <f>'Energy use transport'!N16+'Energy use transport'!N18+'Energy use transport'!N23+'Energy use transport'!N25</f>
        <v>2599.5191862595561</v>
      </c>
      <c r="Q12" s="1">
        <f>'Energy use transport'!O16+'Energy use transport'!O18+'Energy use transport'!O23+'Energy use transport'!O25</f>
        <v>2821.050807666456</v>
      </c>
      <c r="R12" s="1">
        <f>'Energy use transport'!P16+'Energy use transport'!P18+'Energy use transport'!P23+'Energy use transport'!P25</f>
        <v>2852.5758007114428</v>
      </c>
      <c r="S12" s="1">
        <f>'Energy use transport'!Q16+'Energy use transport'!Q18+'Energy use transport'!Q23+'Energy use transport'!Q25</f>
        <v>2780.5149598472258</v>
      </c>
      <c r="T12" s="1">
        <f>'Energy use transport'!R16+'Energy use transport'!R18+'Energy use transport'!R23+'Energy use transport'!R25</f>
        <v>1819.3475042853725</v>
      </c>
      <c r="U12" s="1">
        <f>'Energy use transport'!S16+'Energy use transport'!S18+'Energy use transport'!S23+'Energy use transport'!S25</f>
        <v>146.36391194529611</v>
      </c>
      <c r="V12" s="1">
        <f>'Energy use transport'!T16+'Energy use transport'!T18+'Energy use transport'!T23+'Energy use transport'!T25</f>
        <v>0</v>
      </c>
      <c r="W12" s="1">
        <f>'Energy use transport'!U16+'Energy use transport'!U18+'Energy use transport'!U23+'Energy use transport'!U25</f>
        <v>0</v>
      </c>
    </row>
    <row r="13" spans="1:23" x14ac:dyDescent="0.45">
      <c r="B13" t="s">
        <v>45</v>
      </c>
      <c r="C13" s="1">
        <f>'Energy use transport'!C17+'Energy use transport'!C24</f>
        <v>0</v>
      </c>
      <c r="D13" s="1">
        <f>'Energy use transport'!D17+'Energy use transport'!D24</f>
        <v>0</v>
      </c>
      <c r="E13" s="1">
        <f>'Energy use transport'!E17+'Energy use transport'!E24</f>
        <v>0</v>
      </c>
      <c r="F13" s="1">
        <f>'Energy use transport'!F17+'Energy use transport'!F24</f>
        <v>0</v>
      </c>
      <c r="G13" s="1">
        <f>'Energy use transport'!G17+'Energy use transport'!G24</f>
        <v>0</v>
      </c>
      <c r="H13" s="1">
        <f>'Energy use transport'!H17+'Energy use transport'!H24</f>
        <v>0</v>
      </c>
      <c r="I13" s="1">
        <f>'Energy use transport'!I17+'Energy use transport'!I24</f>
        <v>0</v>
      </c>
      <c r="J13" s="1">
        <f>'Energy use transport'!J17+'Energy use transport'!J24</f>
        <v>1426.06727841167</v>
      </c>
      <c r="K13" s="1">
        <f>'Energy use transport'!K17+'Energy use transport'!K24</f>
        <v>3953.3540942468467</v>
      </c>
      <c r="N13" t="s">
        <v>45</v>
      </c>
      <c r="O13" s="1">
        <f>'Energy use transport'!M17+'Energy use transport'!M24</f>
        <v>0</v>
      </c>
      <c r="P13" s="1">
        <f>'Energy use transport'!N17+'Energy use transport'!N24</f>
        <v>0</v>
      </c>
      <c r="Q13" s="1">
        <f>'Energy use transport'!O17+'Energy use transport'!O24</f>
        <v>0</v>
      </c>
      <c r="R13" s="1">
        <f>'Energy use transport'!P17+'Energy use transport'!P24</f>
        <v>79.296668515644797</v>
      </c>
      <c r="S13" s="1">
        <f>'Energy use transport'!Q17+'Energy use transport'!Q24</f>
        <v>164.55859411838031</v>
      </c>
      <c r="T13" s="1">
        <f>'Energy use transport'!R17+'Energy use transport'!R24</f>
        <v>947.90451708958199</v>
      </c>
      <c r="U13" s="1">
        <f>'Energy use transport'!S17+'Energy use transport'!S24</f>
        <v>3889.6250659845932</v>
      </c>
      <c r="V13" s="1">
        <f>'Energy use transport'!T17+'Energy use transport'!T24</f>
        <v>4216.6678338847441</v>
      </c>
      <c r="W13" s="1">
        <f>'Energy use transport'!U17+'Energy use transport'!U24</f>
        <v>4533.4721980390013</v>
      </c>
    </row>
    <row r="14" spans="1:23" x14ac:dyDescent="0.45">
      <c r="B14" t="s">
        <v>46</v>
      </c>
      <c r="C14" s="1">
        <f>'Energy use transport'!C19+'Energy use transport'!C26</f>
        <v>10819.357390135539</v>
      </c>
      <c r="D14" s="1">
        <f>'Energy use transport'!D19+'Energy use transport'!D26</f>
        <v>10038.944912288085</v>
      </c>
      <c r="E14" s="1">
        <f>'Energy use transport'!E19+'Energy use transport'!E26</f>
        <v>9205.880175766255</v>
      </c>
      <c r="F14" s="1">
        <f>'Energy use transport'!F19+'Energy use transport'!F26</f>
        <v>7381.5031995779455</v>
      </c>
      <c r="G14" s="1">
        <f>'Energy use transport'!G19+'Energy use transport'!G26</f>
        <v>5006.3957585288554</v>
      </c>
      <c r="H14" s="1">
        <f>'Energy use transport'!H19+'Energy use transport'!H26</f>
        <v>3692.846533586925</v>
      </c>
      <c r="I14" s="1">
        <f>'Energy use transport'!I19+'Energy use transport'!I26</f>
        <v>3758.914211716175</v>
      </c>
      <c r="J14" s="1">
        <f>'Energy use transport'!J19+'Energy use transport'!J26</f>
        <v>2453.42860346729</v>
      </c>
      <c r="K14" s="1">
        <f>'Energy use transport'!K19+'Energy use transport'!K26</f>
        <v>388.54449735691998</v>
      </c>
      <c r="N14" t="s">
        <v>46</v>
      </c>
      <c r="O14" s="1">
        <f>'Energy use transport'!M19+'Energy use transport'!M26</f>
        <v>10819.357390135539</v>
      </c>
      <c r="P14" s="1">
        <f>'Energy use transport'!N19+'Energy use transport'!N26</f>
        <v>9906.8254006830375</v>
      </c>
      <c r="Q14" s="1">
        <f>'Energy use transport'!O19+'Energy use transport'!O26</f>
        <v>9425.898838651814</v>
      </c>
      <c r="R14" s="1">
        <f>'Energy use transport'!P19+'Energy use transport'!P26</f>
        <v>8409.4020977698401</v>
      </c>
      <c r="S14" s="1">
        <f>'Energy use transport'!Q19+'Energy use transport'!Q26</f>
        <v>6737.9848288223902</v>
      </c>
      <c r="T14" s="1">
        <f>'Energy use transport'!R19+'Energy use transport'!R26</f>
        <v>4003.2233409610371</v>
      </c>
      <c r="U14" s="1">
        <f>'Energy use transport'!S19+'Energy use transport'!S26</f>
        <v>0</v>
      </c>
      <c r="V14" s="1">
        <f>'Energy use transport'!T19+'Energy use transport'!T26</f>
        <v>0</v>
      </c>
      <c r="W14" s="1">
        <f>'Energy use transport'!U19+'Energy use transport'!U26</f>
        <v>0</v>
      </c>
    </row>
    <row r="15" spans="1:23" x14ac:dyDescent="0.45">
      <c r="B15" t="s">
        <v>6</v>
      </c>
      <c r="C15" s="1">
        <f>'Energy use transport'!C20+'Energy use transport'!C27</f>
        <v>12498.743506972192</v>
      </c>
      <c r="D15" s="1">
        <f>'Energy use transport'!D20+'Energy use transport'!D27</f>
        <v>12556.974510972941</v>
      </c>
      <c r="E15" s="1">
        <f>'Energy use transport'!E20+'Energy use transport'!E27</f>
        <v>11931.358083927991</v>
      </c>
      <c r="F15" s="1">
        <f>'Energy use transport'!F20+'Energy use transport'!F27</f>
        <v>10966.171230731641</v>
      </c>
      <c r="G15" s="1">
        <f>'Energy use transport'!G20+'Energy use transport'!G27</f>
        <v>9965.2263165344411</v>
      </c>
      <c r="H15" s="1">
        <f>'Energy use transport'!H20+'Energy use transport'!H27</f>
        <v>9391.8407971858487</v>
      </c>
      <c r="I15" s="1">
        <f>'Energy use transport'!I20+'Energy use transport'!I27</f>
        <v>9637.2967031597509</v>
      </c>
      <c r="J15" s="1">
        <f>'Energy use transport'!J20+'Energy use transport'!J27</f>
        <v>9756.8787463750232</v>
      </c>
      <c r="K15" s="1">
        <f>'Energy use transport'!K20+'Energy use transport'!K27</f>
        <v>9307.8882875084128</v>
      </c>
      <c r="N15" t="s">
        <v>6</v>
      </c>
      <c r="O15" s="1">
        <f>'Energy use transport'!M20+'Energy use transport'!M27</f>
        <v>12498.743506972192</v>
      </c>
      <c r="P15" s="1">
        <f>'Energy use transport'!N20+'Energy use transport'!N27</f>
        <v>12544.879842701765</v>
      </c>
      <c r="Q15" s="1">
        <f>'Energy use transport'!O20+'Energy use transport'!O27</f>
        <v>12466.053436490045</v>
      </c>
      <c r="R15" s="1">
        <f>'Energy use transport'!P20+'Energy use transport'!P27</f>
        <v>12084.637232513374</v>
      </c>
      <c r="S15" s="1">
        <f>'Energy use transport'!Q20+'Energy use transport'!Q27</f>
        <v>11338.579746380081</v>
      </c>
      <c r="T15" s="1">
        <f>'Energy use transport'!R20+'Energy use transport'!R27</f>
        <v>9836.3100454574596</v>
      </c>
      <c r="U15" s="1">
        <f>'Energy use transport'!S20+'Energy use transport'!S27</f>
        <v>8095.5813298596768</v>
      </c>
      <c r="V15" s="1">
        <f>'Energy use transport'!T20+'Energy use transport'!T27</f>
        <v>8518.8084333699571</v>
      </c>
      <c r="W15" s="1">
        <f>'Energy use transport'!U20+'Energy use transport'!U27</f>
        <v>9031.1581897955657</v>
      </c>
    </row>
    <row r="18" spans="1:23" x14ac:dyDescent="0.45">
      <c r="A18" t="s">
        <v>47</v>
      </c>
      <c r="B18" t="s">
        <v>48</v>
      </c>
      <c r="C18" s="1">
        <f>'Energy use transport'!C29</f>
        <v>0</v>
      </c>
      <c r="D18" s="1">
        <f>'Energy use transport'!D29</f>
        <v>0</v>
      </c>
      <c r="E18" s="1">
        <f>'Energy use transport'!E29</f>
        <v>127.108255387703</v>
      </c>
      <c r="F18" s="1">
        <f>'Energy use transport'!F29</f>
        <v>372.95450538770302</v>
      </c>
      <c r="G18" s="1">
        <f>'Energy use transport'!G29</f>
        <v>928.56200538770406</v>
      </c>
      <c r="H18" s="1">
        <f>'Energy use transport'!H29</f>
        <v>1448.675521012706</v>
      </c>
      <c r="I18" s="1">
        <f>'Energy use transport'!I29</f>
        <v>1701.9516928877058</v>
      </c>
      <c r="J18" s="1">
        <f>'Energy use transport'!J29</f>
        <v>1709.1098437500032</v>
      </c>
      <c r="K18" s="1">
        <f>'Energy use transport'!K29</f>
        <v>1715.9231250000041</v>
      </c>
      <c r="M18" t="s">
        <v>47</v>
      </c>
      <c r="N18" t="s">
        <v>48</v>
      </c>
      <c r="O18" s="1">
        <f>'Energy use transport'!M29</f>
        <v>0</v>
      </c>
      <c r="P18" s="1">
        <f>'Energy use transport'!N29</f>
        <v>158.26976562499999</v>
      </c>
      <c r="Q18" s="1">
        <f>'Energy use transport'!O29</f>
        <v>404.11601562499999</v>
      </c>
      <c r="R18" s="1">
        <f>'Energy use transport'!P29</f>
        <v>794.6656249999993</v>
      </c>
      <c r="S18" s="1">
        <f>'Energy use transport'!Q29</f>
        <v>1202.6981250000013</v>
      </c>
      <c r="T18" s="1">
        <f>'Energy use transport'!R29</f>
        <v>1449.0203906250031</v>
      </c>
      <c r="U18" s="1">
        <f>'Energy use transport'!S29</f>
        <v>1702.2965625000031</v>
      </c>
      <c r="V18" s="1">
        <f>'Energy use transport'!T29</f>
        <v>1709.1098437500032</v>
      </c>
      <c r="W18" s="1">
        <f>'Energy use transport'!U29</f>
        <v>1715.8341131260229</v>
      </c>
    </row>
    <row r="19" spans="1:23" x14ac:dyDescent="0.45">
      <c r="B19" t="s">
        <v>49</v>
      </c>
      <c r="C19" s="1">
        <f>'Energy use transport'!C30</f>
        <v>0</v>
      </c>
      <c r="D19" s="1">
        <f>'Energy use transport'!D30</f>
        <v>0</v>
      </c>
      <c r="E19" s="1">
        <f>'Energy use transport'!E30</f>
        <v>0</v>
      </c>
      <c r="F19" s="1">
        <f>'Energy use transport'!F30</f>
        <v>0</v>
      </c>
      <c r="G19" s="1">
        <f>'Energy use transport'!G30</f>
        <v>0</v>
      </c>
      <c r="H19" s="1">
        <f>'Energy use transport'!H30</f>
        <v>0</v>
      </c>
      <c r="I19" s="1">
        <f>'Energy use transport'!I30</f>
        <v>309.93333333333317</v>
      </c>
      <c r="J19" s="1">
        <f>'Energy use transport'!J30</f>
        <v>200.25333333333322</v>
      </c>
      <c r="K19" s="1">
        <f>'Energy use transport'!K30</f>
        <v>200.25333333333322</v>
      </c>
      <c r="N19" t="s">
        <v>49</v>
      </c>
      <c r="O19" s="1">
        <f>'Energy use transport'!M30</f>
        <v>0</v>
      </c>
      <c r="P19" s="1">
        <f>'Energy use transport'!N30</f>
        <v>0</v>
      </c>
      <c r="Q19" s="1">
        <f>'Energy use transport'!O30</f>
        <v>0</v>
      </c>
      <c r="R19" s="1">
        <f>'Energy use transport'!P30</f>
        <v>0</v>
      </c>
      <c r="S19" s="1">
        <f>'Energy use transport'!Q30</f>
        <v>0</v>
      </c>
      <c r="T19" s="1">
        <f>'Energy use transport'!R30</f>
        <v>1819.6801929770918</v>
      </c>
      <c r="U19" s="1">
        <f>'Energy use transport'!S30</f>
        <v>2599.0065530303009</v>
      </c>
      <c r="V19" s="1">
        <f>'Energy use transport'!T30</f>
        <v>2097.0425789767742</v>
      </c>
      <c r="W19" s="1">
        <f>'Energy use transport'!U30</f>
        <v>828.70093973977464</v>
      </c>
    </row>
    <row r="20" spans="1:23" x14ac:dyDescent="0.45">
      <c r="B20" t="s">
        <v>50</v>
      </c>
      <c r="C20" s="1">
        <f>'Energy use transport'!C31</f>
        <v>0</v>
      </c>
      <c r="D20" s="1">
        <f>'Energy use transport'!D31</f>
        <v>0</v>
      </c>
      <c r="E20" s="1">
        <f>'Energy use transport'!E31</f>
        <v>0</v>
      </c>
      <c r="F20" s="1">
        <f>'Energy use transport'!F31</f>
        <v>0</v>
      </c>
      <c r="G20" s="1">
        <f>'Energy use transport'!G31</f>
        <v>892.50000000000296</v>
      </c>
      <c r="H20" s="1">
        <f>'Energy use transport'!H31</f>
        <v>2404.4933333333438</v>
      </c>
      <c r="I20" s="1">
        <f>'Energy use transport'!I31</f>
        <v>4476.3127777778027</v>
      </c>
      <c r="J20" s="1">
        <f>'Energy use transport'!J31</f>
        <v>7371.885837408101</v>
      </c>
      <c r="K20" s="1">
        <f>'Energy use transport'!K31</f>
        <v>9725.0072700323235</v>
      </c>
      <c r="N20" t="s">
        <v>50</v>
      </c>
      <c r="O20" s="1">
        <f>'Energy use transport'!M31</f>
        <v>0</v>
      </c>
      <c r="P20" s="1">
        <f>'Energy use transport'!N31</f>
        <v>0</v>
      </c>
      <c r="Q20" s="1">
        <f>'Energy use transport'!O31</f>
        <v>0</v>
      </c>
      <c r="R20" s="1">
        <f>'Energy use transport'!P31</f>
        <v>57.960308092014301</v>
      </c>
      <c r="S20" s="1">
        <f>'Energy use transport'!Q31</f>
        <v>898.10030809201703</v>
      </c>
      <c r="T20" s="1">
        <f>'Energy use transport'!R31</f>
        <v>4521.0524109660282</v>
      </c>
      <c r="U20" s="1">
        <f>'Energy use transport'!S31</f>
        <v>7162.4035009820709</v>
      </c>
      <c r="V20" s="1">
        <f>'Energy use transport'!T31</f>
        <v>7874.7133771576155</v>
      </c>
      <c r="W20" s="1">
        <f>'Energy use transport'!U31</f>
        <v>9510.0363839530619</v>
      </c>
    </row>
    <row r="21" spans="1:23" x14ac:dyDescent="0.45">
      <c r="B21" t="s">
        <v>51</v>
      </c>
      <c r="C21" s="1">
        <f>'Energy use transport'!C32</f>
        <v>10900</v>
      </c>
      <c r="D21" s="1">
        <f>'Energy use transport'!D32</f>
        <v>11026.999999999996</v>
      </c>
      <c r="E21" s="1">
        <f>'Energy use transport'!E32</f>
        <v>10991.52976819964</v>
      </c>
      <c r="F21" s="1">
        <f>'Energy use transport'!F32</f>
        <v>10744.969768199642</v>
      </c>
      <c r="G21" s="1">
        <f>'Energy use transport'!G32</f>
        <v>9201.2231015329762</v>
      </c>
      <c r="H21" s="1">
        <f>'Energy use transport'!H32</f>
        <v>7021.2231015329753</v>
      </c>
      <c r="I21" s="1">
        <f>'Energy use transport'!I32</f>
        <v>4531.2897681996437</v>
      </c>
      <c r="J21" s="1">
        <f>'Energy use transport'!J32</f>
        <v>2314.7978940507242</v>
      </c>
      <c r="K21" s="1">
        <f>'Energy use transport'!K32</f>
        <v>449.698165409073</v>
      </c>
      <c r="N21" t="s">
        <v>51</v>
      </c>
      <c r="O21" s="1">
        <f>'Energy use transport'!M32</f>
        <v>10900</v>
      </c>
      <c r="P21" s="1">
        <f>'Energy use transport'!N32</f>
        <v>10745.631527777774</v>
      </c>
      <c r="Q21" s="1">
        <f>'Energy use transport'!O32</f>
        <v>10499.071527777773</v>
      </c>
      <c r="R21" s="1">
        <f>'Energy use transport'!P32</f>
        <v>9942.6359722222187</v>
      </c>
      <c r="S21" s="1">
        <f>'Energy use transport'!Q32</f>
        <v>8708.7648611111072</v>
      </c>
      <c r="T21" s="1">
        <f>'Energy use transport'!R32</f>
        <v>3395.1476502203723</v>
      </c>
      <c r="U21" s="1">
        <f>'Energy use transport'!S32</f>
        <v>0</v>
      </c>
      <c r="V21" s="1">
        <f>'Energy use transport'!T32</f>
        <v>0</v>
      </c>
      <c r="W21" s="1">
        <f>'Energy use transport'!U32</f>
        <v>0</v>
      </c>
    </row>
    <row r="22" spans="1:23" x14ac:dyDescent="0.45">
      <c r="B22" t="s">
        <v>6</v>
      </c>
      <c r="C22" s="1">
        <f>'Energy use transport'!C33</f>
        <v>10900</v>
      </c>
      <c r="D22" s="1">
        <f>'Energy use transport'!D33</f>
        <v>11026.999999999996</v>
      </c>
      <c r="E22" s="1">
        <f>'Energy use transport'!E33</f>
        <v>11118.638023587342</v>
      </c>
      <c r="F22" s="1">
        <f>'Energy use transport'!F33</f>
        <v>11117.924273587345</v>
      </c>
      <c r="G22" s="1">
        <f>'Energy use transport'!G33</f>
        <v>11022.285106920683</v>
      </c>
      <c r="H22" s="1">
        <f>'Energy use transport'!H33</f>
        <v>10874.391955879026</v>
      </c>
      <c r="I22" s="1">
        <f>'Energy use transport'!I33</f>
        <v>11019.487572198486</v>
      </c>
      <c r="J22" s="1">
        <f>'Energy use transport'!J33</f>
        <v>11596.046908542161</v>
      </c>
      <c r="K22" s="1">
        <f>'Energy use transport'!K33</f>
        <v>12090.881893774733</v>
      </c>
      <c r="N22" t="s">
        <v>6</v>
      </c>
      <c r="O22" s="1">
        <f>'Energy use transport'!M33</f>
        <v>10900</v>
      </c>
      <c r="P22" s="1">
        <f>'Energy use transport'!N33</f>
        <v>10903.901293402774</v>
      </c>
      <c r="Q22" s="1">
        <f>'Energy use transport'!O33</f>
        <v>10903.187543402773</v>
      </c>
      <c r="R22" s="1">
        <f>'Energy use transport'!P33</f>
        <v>10795.261905314232</v>
      </c>
      <c r="S22" s="1">
        <f>'Energy use transport'!Q33</f>
        <v>10809.563294203126</v>
      </c>
      <c r="T22" s="1">
        <f>'Energy use transport'!R33</f>
        <v>11184.900644788497</v>
      </c>
      <c r="U22" s="1">
        <f>'Energy use transport'!S33</f>
        <v>11463.706616512376</v>
      </c>
      <c r="V22" s="1">
        <f>'Energy use transport'!T33</f>
        <v>11680.865799884392</v>
      </c>
      <c r="W22" s="1">
        <f>'Energy use transport'!U33</f>
        <v>12054.57143681886</v>
      </c>
    </row>
    <row r="25" spans="1:23" x14ac:dyDescent="0.45">
      <c r="A25" t="s">
        <v>52</v>
      </c>
      <c r="B25" t="s">
        <v>53</v>
      </c>
      <c r="C25" s="1">
        <f>'Energy use transport'!C35</f>
        <v>276.08897471371398</v>
      </c>
      <c r="D25" s="1">
        <f>'Energy use transport'!D35</f>
        <v>456.73833318059701</v>
      </c>
      <c r="E25" s="1">
        <f>'Energy use transport'!E35</f>
        <v>494.11259465143002</v>
      </c>
      <c r="F25" s="1">
        <f>'Energy use transport'!F35</f>
        <v>549.50202006821598</v>
      </c>
      <c r="G25" s="1">
        <f>'Energy use transport'!G35</f>
        <v>607.32385778035098</v>
      </c>
      <c r="H25" s="1">
        <f>'Energy use transport'!H35</f>
        <v>797.69267822869801</v>
      </c>
      <c r="I25" s="1">
        <f>'Energy use transport'!I35</f>
        <v>988.74259265173396</v>
      </c>
      <c r="J25" s="1">
        <f>'Energy use transport'!J35</f>
        <v>1086.6524244493401</v>
      </c>
      <c r="K25" s="1">
        <f>'Energy use transport'!K35</f>
        <v>1194.3709851476699</v>
      </c>
      <c r="M25" t="s">
        <v>52</v>
      </c>
      <c r="N25" t="s">
        <v>53</v>
      </c>
      <c r="O25" s="1">
        <f>'Energy use transport'!M35</f>
        <v>276.08897471371398</v>
      </c>
      <c r="P25" s="1">
        <f>'Energy use transport'!N35</f>
        <v>488.77402170538699</v>
      </c>
      <c r="Q25" s="1">
        <f>'Energy use transport'!O35</f>
        <v>593.80063941972605</v>
      </c>
      <c r="R25" s="1">
        <f>'Energy use transport'!P35</f>
        <v>642.73333333333699</v>
      </c>
      <c r="S25" s="1">
        <f>'Energy use transport'!Q35</f>
        <v>675.38619351746104</v>
      </c>
      <c r="T25" s="1">
        <f>'Energy use transport'!R35</f>
        <v>844.50661999863496</v>
      </c>
      <c r="U25" s="1">
        <f>'Energy use transport'!S35</f>
        <v>1038.5</v>
      </c>
      <c r="V25" s="1">
        <f>'Energy use transport'!T35</f>
        <v>1117.75000000001</v>
      </c>
      <c r="W25" s="1">
        <f>'Energy use transport'!U35</f>
        <v>1197</v>
      </c>
    </row>
    <row r="26" spans="1:23" x14ac:dyDescent="0.45">
      <c r="B26" t="s">
        <v>54</v>
      </c>
      <c r="C26" s="1">
        <f>'Energy use transport'!C36</f>
        <v>458.91102528628898</v>
      </c>
      <c r="D26" s="1">
        <f>'Energy use transport'!D36</f>
        <v>302.42833348607201</v>
      </c>
      <c r="E26" s="1">
        <f>'Energy use transport'!E36</f>
        <v>301.30407201524002</v>
      </c>
      <c r="F26" s="1">
        <f>'Energy use transport'!F36</f>
        <v>282.16464659845502</v>
      </c>
      <c r="G26" s="1">
        <f>'Energy use transport'!G36</f>
        <v>272.67614221964999</v>
      </c>
      <c r="H26" s="1">
        <f>'Energy use transport'!H36</f>
        <v>161.557321771304</v>
      </c>
      <c r="I26" s="1">
        <f>'Energy use transport'!I36</f>
        <v>49.757407348270497</v>
      </c>
      <c r="J26" s="1">
        <f>'Energy use transport'!J36</f>
        <v>31.0975755506696</v>
      </c>
      <c r="K26" s="1">
        <f>'Energy use transport'!K36</f>
        <v>2.6290148523368999</v>
      </c>
      <c r="N26" t="s">
        <v>54</v>
      </c>
      <c r="O26" s="1">
        <f>'Energy use transport'!M36</f>
        <v>458.91102528628898</v>
      </c>
      <c r="P26" s="1">
        <f>'Energy use transport'!N36</f>
        <v>270.39264496128197</v>
      </c>
      <c r="Q26" s="1">
        <f>'Energy use transport'!O36</f>
        <v>201.61602724694399</v>
      </c>
      <c r="R26" s="1">
        <f>'Energy use transport'!P36</f>
        <v>188.93333333333399</v>
      </c>
      <c r="S26" s="1">
        <f>'Energy use transport'!Q36</f>
        <v>204.61380648254001</v>
      </c>
      <c r="T26" s="1">
        <f>'Energy use transport'!R36</f>
        <v>114.743380001367</v>
      </c>
      <c r="U26" s="1">
        <f>'Energy use transport'!S36</f>
        <v>0</v>
      </c>
      <c r="V26" s="1">
        <f>'Energy use transport'!T36</f>
        <v>0</v>
      </c>
      <c r="W26" s="1">
        <f>'Energy use transport'!U36</f>
        <v>0</v>
      </c>
    </row>
    <row r="27" spans="1:23" x14ac:dyDescent="0.45">
      <c r="B27" t="s">
        <v>6</v>
      </c>
      <c r="C27" s="1">
        <f>'Energy use transport'!C37</f>
        <v>735.00000000000296</v>
      </c>
      <c r="D27" s="1">
        <f>'Energy use transport'!D37</f>
        <v>759.16666666666902</v>
      </c>
      <c r="E27" s="1">
        <f>'Energy use transport'!E37</f>
        <v>795.41666666667004</v>
      </c>
      <c r="F27" s="1">
        <f>'Energy use transport'!F37</f>
        <v>831.66666666667106</v>
      </c>
      <c r="G27" s="1">
        <f>'Energy use transport'!G37</f>
        <v>880.00000000000091</v>
      </c>
      <c r="H27" s="1">
        <f>'Energy use transport'!H37</f>
        <v>959.25000000000205</v>
      </c>
      <c r="I27" s="1">
        <f>'Energy use transport'!I37</f>
        <v>1038.5000000000045</v>
      </c>
      <c r="J27" s="1">
        <f>'Energy use transport'!J37</f>
        <v>1117.7500000000095</v>
      </c>
      <c r="K27" s="1">
        <f>'Energy use transport'!K37</f>
        <v>1197.0000000000068</v>
      </c>
      <c r="N27" t="s">
        <v>6</v>
      </c>
      <c r="O27" s="1">
        <f>'Energy use transport'!M37</f>
        <v>735.00000000000296</v>
      </c>
      <c r="P27" s="1">
        <f>'Energy use transport'!N37</f>
        <v>759.16666666666902</v>
      </c>
      <c r="Q27" s="1">
        <f>'Energy use transport'!O37</f>
        <v>795.41666666667004</v>
      </c>
      <c r="R27" s="1">
        <f>'Energy use transport'!P37</f>
        <v>831.66666666667095</v>
      </c>
      <c r="S27" s="1">
        <f>'Energy use transport'!Q37</f>
        <v>880.00000000000102</v>
      </c>
      <c r="T27" s="1">
        <f>'Energy use transport'!R37</f>
        <v>959.25000000000193</v>
      </c>
      <c r="U27" s="1">
        <f>'Energy use transport'!S37</f>
        <v>1038.5</v>
      </c>
      <c r="V27" s="1">
        <f>'Energy use transport'!T37</f>
        <v>1117.75000000001</v>
      </c>
      <c r="W27" s="1">
        <f>'Energy use transport'!U37</f>
        <v>1197</v>
      </c>
    </row>
    <row r="28" spans="1:23" x14ac:dyDescent="0.45">
      <c r="C28" s="1"/>
      <c r="D28" s="1"/>
      <c r="E28" s="1"/>
      <c r="F28" s="1"/>
      <c r="G28" s="1"/>
      <c r="H28" s="1"/>
      <c r="I28" s="1"/>
      <c r="J28" s="1"/>
      <c r="K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45">
      <c r="C29" s="1"/>
      <c r="D29" s="1"/>
      <c r="E29" s="1"/>
      <c r="F29" s="1"/>
      <c r="G29" s="1"/>
      <c r="H29" s="1"/>
      <c r="I29" s="1"/>
      <c r="J29" s="1"/>
      <c r="K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45">
      <c r="A30" t="s">
        <v>70</v>
      </c>
      <c r="B30" t="s">
        <v>64</v>
      </c>
      <c r="C30" s="1">
        <f>'Energy use industry'!C6</f>
        <v>59394.678939575097</v>
      </c>
      <c r="D30" s="1">
        <f>'Energy use industry'!D6</f>
        <v>68683.240875841308</v>
      </c>
      <c r="E30" s="1">
        <f>'Energy use industry'!E6</f>
        <v>71617.3269754801</v>
      </c>
      <c r="F30" s="1">
        <f>'Energy use industry'!F6</f>
        <v>74643.62275997721</v>
      </c>
      <c r="G30" s="1">
        <f>'Energy use industry'!G6</f>
        <v>78682.2738860955</v>
      </c>
      <c r="H30" s="1">
        <f>'Energy use industry'!H6</f>
        <v>80506.782030511895</v>
      </c>
      <c r="I30" s="1">
        <f>'Energy use industry'!I6</f>
        <v>81786.255847745997</v>
      </c>
      <c r="J30" s="1">
        <f>'Energy use industry'!J6</f>
        <v>82253.904301935399</v>
      </c>
      <c r="K30" s="1">
        <f>'Energy use industry'!K6</f>
        <v>82687.350905169398</v>
      </c>
      <c r="M30" t="s">
        <v>70</v>
      </c>
      <c r="N30" t="s">
        <v>64</v>
      </c>
      <c r="O30" s="1">
        <f>'Energy use industry'!M6</f>
        <v>59394.678939575097</v>
      </c>
      <c r="P30" s="1">
        <f>'Energy use industry'!N6</f>
        <v>68670.056188915594</v>
      </c>
      <c r="Q30" s="1">
        <f>'Energy use industry'!O6</f>
        <v>71647.601015354303</v>
      </c>
      <c r="R30" s="1">
        <f>'Energy use industry'!P6</f>
        <v>74732.395626445898</v>
      </c>
      <c r="S30" s="1">
        <f>'Energy use industry'!Q6</f>
        <v>78769.210659339704</v>
      </c>
      <c r="T30" s="1">
        <f>'Energy use industry'!R6</f>
        <v>80736.048595829896</v>
      </c>
      <c r="U30" s="1">
        <f>'Energy use industry'!S6</f>
        <v>82147.498332631905</v>
      </c>
      <c r="V30" s="1">
        <f>'Energy use industry'!T6</f>
        <v>82553.832334306702</v>
      </c>
      <c r="W30" s="1">
        <f>'Energy use industry'!U6</f>
        <v>83004.421536333713</v>
      </c>
    </row>
    <row r="31" spans="1:23" x14ac:dyDescent="0.45">
      <c r="B31" t="s">
        <v>65</v>
      </c>
      <c r="C31" s="1">
        <f>'Energy use industry'!C10*Drivers!$B$2/(Drivers!$B$2+Drivers!$B$3+Drivers!$B$4)</f>
        <v>10799.737298432838</v>
      </c>
      <c r="D31" s="1">
        <f>'Energy use industry'!D10*Drivers!$B$2/(Drivers!$B$2+Drivers!$B$3+Drivers!$B$4)</f>
        <v>8410.2036192506694</v>
      </c>
      <c r="E31" s="1">
        <f>'Energy use industry'!E10*Drivers!$B$2/(Drivers!$B$2+Drivers!$B$3+Drivers!$B$4)</f>
        <v>8192.0686885747855</v>
      </c>
      <c r="F31" s="1">
        <f>'Energy use industry'!F10*Drivers!$B$2/(Drivers!$B$2+Drivers!$B$3+Drivers!$B$4)</f>
        <v>7967.1710664289458</v>
      </c>
      <c r="G31" s="1">
        <f>'Energy use industry'!G10*Drivers!$B$2/(Drivers!$B$2+Drivers!$B$3+Drivers!$B$4)</f>
        <v>7224.9202886251751</v>
      </c>
      <c r="H31" s="1">
        <f>'Energy use industry'!H10*Drivers!$B$2/(Drivers!$B$2+Drivers!$B$3+Drivers!$B$4)</f>
        <v>6498.0000588885387</v>
      </c>
      <c r="I31" s="1">
        <f>'Energy use industry'!I10*Drivers!$B$2/(Drivers!$B$2+Drivers!$B$3+Drivers!$B$4)</f>
        <v>5302.8703674129647</v>
      </c>
      <c r="J31" s="1">
        <f>'Energy use industry'!J10*Drivers!$B$2/(Drivers!$B$2+Drivers!$B$3+Drivers!$B$4)</f>
        <v>5211.4376391733895</v>
      </c>
      <c r="K31" s="1">
        <f>'Energy use industry'!K10*Drivers!$B$2/(Drivers!$B$2+Drivers!$B$3+Drivers!$B$4)</f>
        <v>5192.7515270954618</v>
      </c>
      <c r="N31" t="s">
        <v>65</v>
      </c>
      <c r="O31" s="1">
        <f>'Energy use industry'!M10*Drivers!$B$2/(Drivers!$B$2+Drivers!$B$3+Drivers!$B$4)</f>
        <v>10799.737298432838</v>
      </c>
      <c r="P31" s="1">
        <f>'Energy use industry'!N10*Drivers!$B$2/(Drivers!$B$2+Drivers!$B$3+Drivers!$B$4)</f>
        <v>8432.2407303672499</v>
      </c>
      <c r="Q31" s="1">
        <f>'Energy use industry'!O10*Drivers!$B$2/(Drivers!$B$2+Drivers!$B$3+Drivers!$B$4)</f>
        <v>8113.5097929960348</v>
      </c>
      <c r="R31" s="1">
        <f>'Energy use industry'!P10*Drivers!$B$2/(Drivers!$B$2+Drivers!$B$3+Drivers!$B$4)</f>
        <v>7565.3275525324843</v>
      </c>
      <c r="S31" s="1">
        <f>'Energy use industry'!Q10*Drivers!$B$2/(Drivers!$B$2+Drivers!$B$3+Drivers!$B$4)</f>
        <v>6207.7730170212562</v>
      </c>
      <c r="T31" s="1">
        <f>'Energy use industry'!R10*Drivers!$B$2/(Drivers!$B$2+Drivers!$B$3+Drivers!$B$4)</f>
        <v>5570.1430308951349</v>
      </c>
      <c r="U31" s="1">
        <f>'Energy use industry'!S10*Drivers!$B$2/(Drivers!$B$2+Drivers!$B$3+Drivers!$B$4)</f>
        <v>5184.1204971857414</v>
      </c>
      <c r="V31" s="1">
        <f>'Energy use industry'!T10*Drivers!$B$2/(Drivers!$B$2+Drivers!$B$3+Drivers!$B$4)</f>
        <v>5184.1204971857414</v>
      </c>
      <c r="W31" s="1">
        <f>'Energy use industry'!U10*Drivers!$B$2/(Drivers!$B$2+Drivers!$B$3+Drivers!$B$4)</f>
        <v>5184.1204971857414</v>
      </c>
    </row>
    <row r="32" spans="1:23" x14ac:dyDescent="0.45">
      <c r="B32" t="s">
        <v>66</v>
      </c>
      <c r="C32" s="1">
        <f>'Energy use industry'!C7</f>
        <v>0</v>
      </c>
      <c r="D32" s="1">
        <f>'Energy use industry'!D7</f>
        <v>0</v>
      </c>
      <c r="E32" s="1">
        <f>'Energy use industry'!E7</f>
        <v>0</v>
      </c>
      <c r="F32" s="1">
        <f>'Energy use industry'!F7</f>
        <v>0</v>
      </c>
      <c r="G32" s="1">
        <f>'Energy use industry'!G7</f>
        <v>523.75000000000102</v>
      </c>
      <c r="H32" s="1">
        <f>'Energy use industry'!H7</f>
        <v>926.75000000000398</v>
      </c>
      <c r="I32" s="1">
        <f>'Energy use industry'!I7</f>
        <v>2805.9707792207801</v>
      </c>
      <c r="J32" s="1">
        <f>'Energy use industry'!J7</f>
        <v>2805.9707792207801</v>
      </c>
      <c r="K32" s="1">
        <f>'Energy use industry'!K7</f>
        <v>2805.9707792207801</v>
      </c>
      <c r="N32" t="s">
        <v>66</v>
      </c>
      <c r="O32" s="1">
        <f>'Energy use industry'!M7</f>
        <v>0</v>
      </c>
      <c r="P32" s="1">
        <f>'Energy use industry'!N7</f>
        <v>0</v>
      </c>
      <c r="Q32" s="1">
        <f>'Energy use industry'!O7</f>
        <v>0</v>
      </c>
      <c r="R32" s="1">
        <f>'Energy use industry'!P7</f>
        <v>0</v>
      </c>
      <c r="S32" s="1">
        <f>'Energy use industry'!Q7</f>
        <v>2402.9707792207801</v>
      </c>
      <c r="T32" s="1">
        <f>'Energy use industry'!R7</f>
        <v>2805.9707792207801</v>
      </c>
      <c r="U32" s="1">
        <f>'Energy use industry'!S7</f>
        <v>2805.9707792207801</v>
      </c>
      <c r="V32" s="1">
        <f>'Energy use industry'!T7</f>
        <v>2805.9707792207801</v>
      </c>
      <c r="W32" s="1">
        <f>'Energy use industry'!U7</f>
        <v>2805.9707792207801</v>
      </c>
    </row>
    <row r="33" spans="1:23" x14ac:dyDescent="0.45">
      <c r="B33" t="s">
        <v>67</v>
      </c>
      <c r="C33" s="1">
        <f>'Energy use industry'!C10*Drivers!$B$3/(Drivers!$B$2+Drivers!$B$3+Drivers!$B$4)</f>
        <v>749.4479619908908</v>
      </c>
      <c r="D33" s="1">
        <f>'Energy use industry'!D10*Drivers!$B$3/(Drivers!$B$2+Drivers!$B$3+Drivers!$B$4)</f>
        <v>583.62622980565152</v>
      </c>
      <c r="E33" s="1">
        <f>'Energy use industry'!E10*Drivers!$B$3/(Drivers!$B$2+Drivers!$B$3+Drivers!$B$4)</f>
        <v>568.48875240999405</v>
      </c>
      <c r="F33" s="1">
        <f>'Energy use industry'!F10*Drivers!$B$3/(Drivers!$B$2+Drivers!$B$3+Drivers!$B$4)</f>
        <v>552.8819779194464</v>
      </c>
      <c r="G33" s="1">
        <f>'Energy use industry'!G10*Drivers!$B$3/(Drivers!$B$2+Drivers!$B$3+Drivers!$B$4)</f>
        <v>501.37347198644454</v>
      </c>
      <c r="H33" s="1">
        <f>'Energy use industry'!H10*Drivers!$B$3/(Drivers!$B$2+Drivers!$B$3+Drivers!$B$4)</f>
        <v>450.92882970934704</v>
      </c>
      <c r="I33" s="1">
        <f>'Energy use industry'!I10*Drivers!$B$3/(Drivers!$B$2+Drivers!$B$3+Drivers!$B$4)</f>
        <v>367.99278350374664</v>
      </c>
      <c r="J33" s="1">
        <f>'Energy use industry'!J10*Drivers!$B$3/(Drivers!$B$2+Drivers!$B$3+Drivers!$B$4)</f>
        <v>361.64780770064448</v>
      </c>
      <c r="K33" s="1">
        <f>'Energy use industry'!K10*Drivers!$B$3/(Drivers!$B$2+Drivers!$B$3+Drivers!$B$4)</f>
        <v>360.35108462050351</v>
      </c>
      <c r="N33" t="s">
        <v>67</v>
      </c>
      <c r="O33" s="1">
        <f>'Energy use industry'!M10*Drivers!$B$3/(Drivers!$B$2+Drivers!$B$3+Drivers!$B$4)</f>
        <v>749.4479619908908</v>
      </c>
      <c r="P33" s="1">
        <f>'Energy use industry'!N10*Drivers!$B$3/(Drivers!$B$2+Drivers!$B$3+Drivers!$B$4)</f>
        <v>585.15549552370589</v>
      </c>
      <c r="Q33" s="1">
        <f>'Energy use industry'!O10*Drivers!$B$3/(Drivers!$B$2+Drivers!$B$3+Drivers!$B$4)</f>
        <v>563.03715645346142</v>
      </c>
      <c r="R33" s="1">
        <f>'Energy use industry'!P10*Drivers!$B$3/(Drivers!$B$2+Drivers!$B$3+Drivers!$B$4)</f>
        <v>524.99604012236102</v>
      </c>
      <c r="S33" s="1">
        <f>'Energy use industry'!Q10*Drivers!$B$3/(Drivers!$B$2+Drivers!$B$3+Drivers!$B$4)</f>
        <v>430.78851897478467</v>
      </c>
      <c r="T33" s="1">
        <f>'Energy use industry'!R10*Drivers!$B$3/(Drivers!$B$2+Drivers!$B$3+Drivers!$B$4)</f>
        <v>386.5401747418332</v>
      </c>
      <c r="U33" s="1">
        <f>'Energy use industry'!S10*Drivers!$B$3/(Drivers!$B$2+Drivers!$B$3+Drivers!$B$4)</f>
        <v>359.75213414634146</v>
      </c>
      <c r="V33" s="1">
        <f>'Energy use industry'!T10*Drivers!$B$3/(Drivers!$B$2+Drivers!$B$3+Drivers!$B$4)</f>
        <v>359.75213414634146</v>
      </c>
      <c r="W33" s="1">
        <f>'Energy use industry'!U10*Drivers!$B$3/(Drivers!$B$2+Drivers!$B$3+Drivers!$B$4)</f>
        <v>359.75213414634146</v>
      </c>
    </row>
    <row r="34" spans="1:23" x14ac:dyDescent="0.45">
      <c r="B34" t="s">
        <v>68</v>
      </c>
      <c r="C34" s="1">
        <f>'Energy use industry'!C8</f>
        <v>8065.4423999999999</v>
      </c>
      <c r="D34" s="1">
        <f>'Energy use industry'!D8</f>
        <v>9559.4839447419799</v>
      </c>
      <c r="E34" s="1">
        <f>'Energy use industry'!E8</f>
        <v>9704.7590337895017</v>
      </c>
      <c r="F34" s="1">
        <f>'Energy use industry'!F8</f>
        <v>10105.76660583195</v>
      </c>
      <c r="G34" s="1">
        <f>'Energy use industry'!G8</f>
        <v>10210.260750163699</v>
      </c>
      <c r="H34" s="1">
        <f>'Energy use industry'!H8</f>
        <v>10026.531952786199</v>
      </c>
      <c r="I34" s="1">
        <f>'Energy use industry'!I8</f>
        <v>12455.846962400507</v>
      </c>
      <c r="J34" s="1">
        <f>'Energy use industry'!J8</f>
        <v>12343.549372939979</v>
      </c>
      <c r="K34" s="1">
        <f>'Energy use industry'!K8</f>
        <v>12093.068741078738</v>
      </c>
      <c r="N34" t="s">
        <v>68</v>
      </c>
      <c r="O34" s="1">
        <f>'Energy use industry'!M8</f>
        <v>8065.4423999999999</v>
      </c>
      <c r="P34" s="1">
        <f>'Energy use industry'!N8</f>
        <v>9499.8127563988201</v>
      </c>
      <c r="Q34" s="1">
        <f>'Energy use industry'!O8</f>
        <v>10024.54373810968</v>
      </c>
      <c r="R34" s="1">
        <f>'Energy use industry'!P8</f>
        <v>11566.280114120371</v>
      </c>
      <c r="S34" s="1">
        <f>'Energy use industry'!Q8</f>
        <v>12553.270078526501</v>
      </c>
      <c r="T34" s="1">
        <f>'Energy use industry'!R8</f>
        <v>11835.65901758604</v>
      </c>
      <c r="U34" s="1">
        <f>'Energy use industry'!S8</f>
        <v>12432.232177738795</v>
      </c>
      <c r="V34" s="1">
        <f>'Energy use industry'!T8</f>
        <v>12075.937727809849</v>
      </c>
      <c r="W34" s="1">
        <f>'Energy use industry'!U8</f>
        <v>11729.129751242732</v>
      </c>
    </row>
    <row r="35" spans="1:23" x14ac:dyDescent="0.45">
      <c r="B35" t="s">
        <v>69</v>
      </c>
      <c r="C35" s="1">
        <f>'Energy use industry'!C10*Drivers!$B$4/(Drivers!$B$2+Drivers!$B$3+Drivers!$B$4)</f>
        <v>29420.636661744978</v>
      </c>
      <c r="D35" s="1">
        <f>'Energy use industry'!D10*Drivers!$B$4/(Drivers!$B$2+Drivers!$B$3+Drivers!$B$4)</f>
        <v>22911.070713652629</v>
      </c>
      <c r="E35" s="1">
        <f>'Energy use industry'!E10*Drivers!$B$4/(Drivers!$B$2+Drivers!$B$3+Drivers!$B$4)</f>
        <v>22316.827690761565</v>
      </c>
      <c r="F35" s="1">
        <f>'Energy use industry'!F10*Drivers!$B$4/(Drivers!$B$2+Drivers!$B$3+Drivers!$B$4)</f>
        <v>21704.161748581348</v>
      </c>
      <c r="G35" s="1">
        <f>'Energy use industry'!G10*Drivers!$B$4/(Drivers!$B$2+Drivers!$B$3+Drivers!$B$4)</f>
        <v>19682.122707980681</v>
      </c>
      <c r="H35" s="1">
        <f>'Energy use industry'!H10*Drivers!$B$4/(Drivers!$B$2+Drivers!$B$3+Drivers!$B$4)</f>
        <v>17701.847135513086</v>
      </c>
      <c r="I35" s="1">
        <f>'Energy use industry'!I10*Drivers!$B$4/(Drivers!$B$2+Drivers!$B$3+Drivers!$B$4)</f>
        <v>14446.075680621441</v>
      </c>
      <c r="J35" s="1">
        <f>'Energy use industry'!J10*Drivers!$B$4/(Drivers!$B$2+Drivers!$B$3+Drivers!$B$4)</f>
        <v>14196.994707427868</v>
      </c>
      <c r="K35" s="1">
        <f>'Energy use industry'!K10*Drivers!$B$4/(Drivers!$B$2+Drivers!$B$3+Drivers!$B$4)</f>
        <v>14146.090014204896</v>
      </c>
      <c r="N35" t="s">
        <v>69</v>
      </c>
      <c r="O35" s="1">
        <f>'Energy use industry'!M10*Drivers!$B$4/(Drivers!$B$2+Drivers!$B$3+Drivers!$B$4)</f>
        <v>29420.636661744978</v>
      </c>
      <c r="P35" s="1">
        <f>'Energy use industry'!N10*Drivers!$B$4/(Drivers!$B$2+Drivers!$B$3+Drivers!$B$4)</f>
        <v>22971.104196071639</v>
      </c>
      <c r="Q35" s="1">
        <f>'Energy use industry'!O10*Drivers!$B$4/(Drivers!$B$2+Drivers!$B$3+Drivers!$B$4)</f>
        <v>22102.817603339736</v>
      </c>
      <c r="R35" s="1">
        <f>'Energy use industry'!P10*Drivers!$B$4/(Drivers!$B$2+Drivers!$B$3+Drivers!$B$4)</f>
        <v>20609.459934034228</v>
      </c>
      <c r="S35" s="1">
        <f>'Energy use industry'!Q10*Drivers!$B$4/(Drivers!$B$2+Drivers!$B$3+Drivers!$B$4)</f>
        <v>16911.210834625523</v>
      </c>
      <c r="T35" s="1">
        <f>'Energy use industry'!R10*Drivers!$B$4/(Drivers!$B$2+Drivers!$B$3+Drivers!$B$4)</f>
        <v>15174.179680249912</v>
      </c>
      <c r="U35" s="1">
        <f>'Energy use industry'!S10*Drivers!$B$4/(Drivers!$B$2+Drivers!$B$3+Drivers!$B$4)</f>
        <v>14122.577368667919</v>
      </c>
      <c r="V35" s="1">
        <f>'Energy use industry'!T10*Drivers!$B$4/(Drivers!$B$2+Drivers!$B$3+Drivers!$B$4)</f>
        <v>14122.577368667919</v>
      </c>
      <c r="W35" s="1">
        <f>'Energy use industry'!U10*Drivers!$B$4/(Drivers!$B$2+Drivers!$B$3+Drivers!$B$4)</f>
        <v>14122.577368667919</v>
      </c>
    </row>
    <row r="36" spans="1:23" x14ac:dyDescent="0.45">
      <c r="C36" s="1"/>
      <c r="D36" s="1"/>
      <c r="E36" s="1"/>
      <c r="F36" s="1"/>
      <c r="G36" s="1"/>
      <c r="H36" s="1"/>
      <c r="I36" s="1"/>
      <c r="J36" s="1"/>
      <c r="K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45">
      <c r="C37" s="1"/>
      <c r="D37" s="1"/>
      <c r="E37" s="1"/>
      <c r="F37" s="1"/>
      <c r="G37" s="1"/>
      <c r="H37" s="1"/>
      <c r="I37" s="1"/>
      <c r="J37" s="1"/>
      <c r="K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45">
      <c r="A38" t="s">
        <v>79</v>
      </c>
      <c r="B38" t="s">
        <v>74</v>
      </c>
      <c r="C38" s="1">
        <f>'Energy use commercial'!C6+'Energy use residential'!C6</f>
        <v>62527.733481474104</v>
      </c>
      <c r="D38" s="1">
        <f>'Energy use commercial'!D6+'Energy use residential'!D6</f>
        <v>63329.215263438702</v>
      </c>
      <c r="E38" s="1">
        <f>'Energy use commercial'!E6+'Energy use residential'!E6</f>
        <v>61010.950003474201</v>
      </c>
      <c r="F38" s="1">
        <f>'Energy use commercial'!F6+'Energy use residential'!F6</f>
        <v>61096.112720456898</v>
      </c>
      <c r="G38" s="1">
        <f>'Energy use commercial'!G6+'Energy use residential'!G6</f>
        <v>61350.280871827497</v>
      </c>
      <c r="H38" s="1">
        <f>'Energy use commercial'!H6+'Energy use residential'!H6</f>
        <v>60753.845454814698</v>
      </c>
      <c r="I38" s="1">
        <f>'Energy use commercial'!I6+'Energy use residential'!I6</f>
        <v>60254.467377874404</v>
      </c>
      <c r="J38" s="1">
        <f>'Energy use commercial'!J6+'Energy use residential'!J6</f>
        <v>59953.988650707797</v>
      </c>
      <c r="K38" s="1">
        <f>'Energy use commercial'!K6+'Energy use residential'!K6</f>
        <v>59744.437980729301</v>
      </c>
      <c r="M38" t="s">
        <v>79</v>
      </c>
      <c r="N38" t="s">
        <v>74</v>
      </c>
      <c r="O38" s="1">
        <f>'Energy use commercial'!M6+'Energy use residential'!M6</f>
        <v>62527.733481474104</v>
      </c>
      <c r="P38" s="1">
        <f>'Energy use commercial'!N6+'Energy use residential'!N6</f>
        <v>63405.998701413198</v>
      </c>
      <c r="Q38" s="1">
        <f>'Energy use commercial'!O6+'Energy use residential'!O6</f>
        <v>61060.840645144403</v>
      </c>
      <c r="R38" s="1">
        <f>'Energy use commercial'!P6+'Energy use residential'!P6</f>
        <v>61144.1773375388</v>
      </c>
      <c r="S38" s="1">
        <f>'Energy use commercial'!Q6+'Energy use residential'!Q6</f>
        <v>61391.491064060196</v>
      </c>
      <c r="T38" s="1">
        <f>'Energy use commercial'!R6+'Energy use residential'!R6</f>
        <v>60739.334196430907</v>
      </c>
      <c r="U38" s="1">
        <f>'Energy use commercial'!S6+'Energy use residential'!S6</f>
        <v>60367.676770010599</v>
      </c>
      <c r="V38" s="1">
        <f>'Energy use commercial'!T6+'Energy use residential'!T6</f>
        <v>60076.462627296503</v>
      </c>
      <c r="W38" s="1">
        <f>'Energy use commercial'!U6+'Energy use residential'!U6</f>
        <v>59869.242683275203</v>
      </c>
    </row>
    <row r="39" spans="1:23" x14ac:dyDescent="0.45">
      <c r="B39" t="s">
        <v>75</v>
      </c>
      <c r="C39" s="1">
        <f>('Energy use commercial'!C9+'Energy use residential'!C9)*Drivers!$C$2/(Drivers!$C$2+Drivers!$C$3)</f>
        <v>2562.533288982494</v>
      </c>
      <c r="D39" s="1">
        <f>('Energy use commercial'!D9+'Energy use residential'!D9)*Drivers!$C$2/(Drivers!$C$2+Drivers!$C$3)</f>
        <v>510.11957870597712</v>
      </c>
      <c r="E39" s="1">
        <f>('Energy use commercial'!E9+'Energy use residential'!E9)*Drivers!$C$2/(Drivers!$C$2+Drivers!$C$3)</f>
        <v>0</v>
      </c>
      <c r="F39" s="1">
        <f>('Energy use commercial'!F9+'Energy use residential'!F9)*Drivers!$C$2/(Drivers!$C$2+Drivers!$C$3)</f>
        <v>0</v>
      </c>
      <c r="G39" s="1">
        <f>('Energy use commercial'!G9+'Energy use residential'!G9)*Drivers!$C$2/(Drivers!$C$2+Drivers!$C$3)</f>
        <v>0</v>
      </c>
      <c r="H39" s="1">
        <f>('Energy use commercial'!H9+'Energy use residential'!H9)*Drivers!$C$2/(Drivers!$C$2+Drivers!$C$3)</f>
        <v>0</v>
      </c>
      <c r="I39" s="1">
        <f>('Energy use commercial'!I9+'Energy use residential'!I9)*Drivers!$C$2/(Drivers!$C$2+Drivers!$C$3)</f>
        <v>0</v>
      </c>
      <c r="J39" s="1">
        <f>('Energy use commercial'!J9+'Energy use residential'!J9)*Drivers!$C$2/(Drivers!$C$2+Drivers!$C$3)</f>
        <v>0</v>
      </c>
      <c r="K39" s="1">
        <f>('Energy use commercial'!K9+'Energy use residential'!K9)*Drivers!$C$2/(Drivers!$C$2+Drivers!$C$3)</f>
        <v>0</v>
      </c>
      <c r="N39" t="s">
        <v>75</v>
      </c>
      <c r="O39" s="1">
        <f>('Energy use commercial'!M9+'Energy use residential'!M9)*Drivers!$C$2/(Drivers!$C$2+Drivers!$C$3)</f>
        <v>2562.533288982494</v>
      </c>
      <c r="P39" s="1">
        <f>('Energy use commercial'!N9+'Energy use residential'!N9)*Drivers!$C$2/(Drivers!$C$2+Drivers!$C$3)</f>
        <v>378.55874036752539</v>
      </c>
      <c r="Q39" s="1">
        <f>('Energy use commercial'!O9+'Energy use residential'!O9)*Drivers!$C$2/(Drivers!$C$2+Drivers!$C$3)</f>
        <v>0</v>
      </c>
      <c r="R39" s="1">
        <f>('Energy use commercial'!P9+'Energy use residential'!P9)*Drivers!$C$2/(Drivers!$C$2+Drivers!$C$3)</f>
        <v>0</v>
      </c>
      <c r="S39" s="1">
        <f>('Energy use commercial'!Q9+'Energy use residential'!Q9)*Drivers!$C$2/(Drivers!$C$2+Drivers!$C$3)</f>
        <v>0</v>
      </c>
      <c r="T39" s="1">
        <f>('Energy use commercial'!R9+'Energy use residential'!R9)*Drivers!$C$2/(Drivers!$C$2+Drivers!$C$3)</f>
        <v>0</v>
      </c>
      <c r="U39" s="1">
        <f>('Energy use commercial'!S9+'Energy use residential'!S9)*Drivers!$C$2/(Drivers!$C$2+Drivers!$C$3)</f>
        <v>0</v>
      </c>
      <c r="V39" s="1">
        <f>('Energy use commercial'!T9+'Energy use residential'!T9)*Drivers!$C$2/(Drivers!$C$2+Drivers!$C$3)</f>
        <v>0</v>
      </c>
      <c r="W39" s="1">
        <f>('Energy use commercial'!U9+'Energy use residential'!U9)*Drivers!$C$2/(Drivers!$C$2+Drivers!$C$3)</f>
        <v>0</v>
      </c>
    </row>
    <row r="40" spans="1:23" x14ac:dyDescent="0.45">
      <c r="B40" t="s">
        <v>76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N40" t="s">
        <v>76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45">
      <c r="B41" t="s">
        <v>77</v>
      </c>
      <c r="C41" s="1">
        <f>('Energy use commercial'!C9+'Energy use residential'!C9)*Drivers!$C$3/(Drivers!$C$2+Drivers!$C$3)</f>
        <v>206.13095889359604</v>
      </c>
      <c r="D41" s="1">
        <f>('Energy use commercial'!D9+'Energy use residential'!D9)*Drivers!$C$3/(Drivers!$C$2+Drivers!$C$3)</f>
        <v>41.034174409032879</v>
      </c>
      <c r="E41" s="1">
        <f>('Energy use commercial'!E9+'Energy use residential'!E9)*Drivers!$C$3/(Drivers!$C$2+Drivers!$C$3)</f>
        <v>0</v>
      </c>
      <c r="F41" s="1">
        <f>('Energy use commercial'!F9+'Energy use residential'!F9)*Drivers!$C$3/(Drivers!$C$2+Drivers!$C$3)</f>
        <v>0</v>
      </c>
      <c r="G41" s="1">
        <f>('Energy use commercial'!G9+'Energy use residential'!G9)*Drivers!$C$3/(Drivers!$C$2+Drivers!$C$3)</f>
        <v>0</v>
      </c>
      <c r="H41" s="1">
        <f>('Energy use commercial'!H9+'Energy use residential'!H9)*Drivers!$C$3/(Drivers!$C$2+Drivers!$C$3)</f>
        <v>0</v>
      </c>
      <c r="I41" s="1">
        <f>('Energy use commercial'!I9+'Energy use residential'!I9)*Drivers!$C$3/(Drivers!$C$2+Drivers!$C$3)</f>
        <v>0</v>
      </c>
      <c r="J41" s="1">
        <f>('Energy use commercial'!J9+'Energy use residential'!J9)*Drivers!$C$3/(Drivers!$C$2+Drivers!$C$3)</f>
        <v>0</v>
      </c>
      <c r="K41" s="1">
        <f>('Energy use commercial'!K9+'Energy use residential'!K9)*Drivers!$C$3/(Drivers!$C$2+Drivers!$C$3)</f>
        <v>0</v>
      </c>
      <c r="N41" t="s">
        <v>77</v>
      </c>
      <c r="O41" s="1">
        <f>('Energy use commercial'!M9+'Energy use residential'!M9)*Drivers!$C$3/(Drivers!$C$2+Drivers!$C$3)</f>
        <v>206.13095889359604</v>
      </c>
      <c r="P41" s="1">
        <f>('Energy use commercial'!N9+'Energy use residential'!N9)*Drivers!$C$3/(Drivers!$C$2+Drivers!$C$3)</f>
        <v>30.451380469868678</v>
      </c>
      <c r="Q41" s="1">
        <f>('Energy use commercial'!O9+'Energy use residential'!O9)*Drivers!$C$3/(Drivers!$C$2+Drivers!$C$3)</f>
        <v>0</v>
      </c>
      <c r="R41" s="1">
        <f>('Energy use commercial'!P9+'Energy use residential'!P9)*Drivers!$C$3/(Drivers!$C$2+Drivers!$C$3)</f>
        <v>0</v>
      </c>
      <c r="S41" s="1">
        <f>('Energy use commercial'!Q9+'Energy use residential'!Q9)*Drivers!$C$3/(Drivers!$C$2+Drivers!$C$3)</f>
        <v>0</v>
      </c>
      <c r="T41" s="1">
        <f>('Energy use commercial'!R9+'Energy use residential'!R9)*Drivers!$C$3/(Drivers!$C$2+Drivers!$C$3)</f>
        <v>0</v>
      </c>
      <c r="U41" s="1">
        <f>('Energy use commercial'!S9+'Energy use residential'!S9)*Drivers!$C$3/(Drivers!$C$2+Drivers!$C$3)</f>
        <v>0</v>
      </c>
      <c r="V41" s="1">
        <f>('Energy use commercial'!T9+'Energy use residential'!T9)*Drivers!$C$3/(Drivers!$C$2+Drivers!$C$3)</f>
        <v>0</v>
      </c>
      <c r="W41" s="1">
        <f>('Energy use commercial'!U9+'Energy use residential'!U9)*Drivers!$C$3/(Drivers!$C$2+Drivers!$C$3)</f>
        <v>0</v>
      </c>
    </row>
    <row r="42" spans="1:23" x14ac:dyDescent="0.45">
      <c r="B42" t="s">
        <v>78</v>
      </c>
      <c r="C42" s="1">
        <f>'Energy use commercial'!C7+'Energy use residential'!C7</f>
        <v>5920.183385018373</v>
      </c>
      <c r="D42" s="1">
        <f>'Energy use commercial'!D7+'Energy use residential'!D7</f>
        <v>6595.3282145726871</v>
      </c>
      <c r="E42" s="1">
        <f>'Energy use commercial'!E7+'Energy use residential'!E7</f>
        <v>7224.7952907792396</v>
      </c>
      <c r="F42" s="1">
        <f>'Energy use commercial'!F7+'Energy use residential'!F7</f>
        <v>7358.6621749138149</v>
      </c>
      <c r="G42" s="1">
        <f>'Energy use commercial'!G7+'Energy use residential'!G7</f>
        <v>7442.8589397164023</v>
      </c>
      <c r="H42" s="1">
        <f>'Energy use commercial'!H7+'Energy use residential'!H7</f>
        <v>7737.9941902394794</v>
      </c>
      <c r="I42" s="1">
        <f>'Energy use commercial'!I7+'Energy use residential'!I7</f>
        <v>8055.8528206422907</v>
      </c>
      <c r="J42" s="1">
        <f>'Energy use commercial'!J7+'Energy use residential'!J7</f>
        <v>8209.7338299982803</v>
      </c>
      <c r="K42" s="1">
        <f>'Energy use commercial'!K7+'Energy use residential'!K7</f>
        <v>8176.2494081572695</v>
      </c>
      <c r="N42" t="s">
        <v>78</v>
      </c>
      <c r="O42" s="1">
        <f>'Energy use commercial'!M7+'Energy use residential'!M7</f>
        <v>5920.183385018373</v>
      </c>
      <c r="P42" s="1">
        <f>'Energy use commercial'!N7+'Energy use residential'!N7</f>
        <v>6665.2942902422783</v>
      </c>
      <c r="Q42" s="1">
        <f>'Energy use commercial'!O7+'Energy use residential'!O7</f>
        <v>7302.0125904515571</v>
      </c>
      <c r="R42" s="1">
        <f>'Energy use commercial'!P7+'Energy use residential'!P7</f>
        <v>7387.1036586993823</v>
      </c>
      <c r="S42" s="1">
        <f>'Energy use commercial'!Q7+'Energy use residential'!Q7</f>
        <v>7520.5552649064193</v>
      </c>
      <c r="T42" s="1">
        <f>'Energy use commercial'!R7+'Energy use residential'!R7</f>
        <v>7750.0490807703009</v>
      </c>
      <c r="U42" s="1">
        <f>'Energy use commercial'!S7+'Energy use residential'!S7</f>
        <v>7553.2915287298165</v>
      </c>
      <c r="V42" s="1">
        <f>'Energy use commercial'!T7+'Energy use residential'!T7</f>
        <v>7661.9664028276375</v>
      </c>
      <c r="W42" s="1">
        <f>'Energy use commercial'!U7+'Energy use residential'!U7</f>
        <v>7624.8706700379671</v>
      </c>
    </row>
    <row r="46" spans="1:23" x14ac:dyDescent="0.45">
      <c r="C46">
        <v>2015</v>
      </c>
      <c r="D46">
        <v>2020</v>
      </c>
      <c r="E46">
        <v>2025</v>
      </c>
      <c r="F46">
        <v>2030</v>
      </c>
      <c r="G46">
        <v>2035</v>
      </c>
      <c r="H46">
        <v>2040</v>
      </c>
      <c r="I46">
        <v>2045</v>
      </c>
      <c r="J46">
        <v>2050</v>
      </c>
      <c r="O46">
        <v>2015</v>
      </c>
      <c r="P46">
        <v>2020</v>
      </c>
      <c r="Q46">
        <v>2025</v>
      </c>
      <c r="R46">
        <v>2030</v>
      </c>
      <c r="S46">
        <v>2035</v>
      </c>
      <c r="T46">
        <v>2040</v>
      </c>
      <c r="U46">
        <v>2045</v>
      </c>
      <c r="V46">
        <v>2050</v>
      </c>
    </row>
    <row r="47" spans="1:23" x14ac:dyDescent="0.45">
      <c r="B47" t="s">
        <v>39</v>
      </c>
      <c r="C47" s="1">
        <f>C5</f>
        <v>663.20755255549398</v>
      </c>
      <c r="D47" s="1">
        <f>D5</f>
        <v>1102.9730071079471</v>
      </c>
      <c r="E47" s="1">
        <f>0.2*E5+0.8*F5</f>
        <v>4328.0881440438679</v>
      </c>
      <c r="F47" s="1">
        <f>G5</f>
        <v>7085.5773326777271</v>
      </c>
      <c r="G47" s="1">
        <f t="shared" ref="G47:J47" si="0">G5</f>
        <v>7085.5773326777271</v>
      </c>
      <c r="H47" s="1">
        <f t="shared" si="0"/>
        <v>10032.565358923694</v>
      </c>
      <c r="I47" s="1">
        <f t="shared" si="0"/>
        <v>10971.82076833107</v>
      </c>
      <c r="J47" s="1">
        <f t="shared" si="0"/>
        <v>11209.799746294269</v>
      </c>
      <c r="N47" t="s">
        <v>39</v>
      </c>
      <c r="O47" s="1">
        <f>O5</f>
        <v>663.20755255549398</v>
      </c>
      <c r="P47" s="1">
        <f>P5</f>
        <v>1142.2572115243984</v>
      </c>
      <c r="Q47" s="1">
        <f>0.2*Q5+0.8*R5</f>
        <v>4200.7483339609171</v>
      </c>
      <c r="R47" s="1">
        <f>S5</f>
        <v>6956.438868766505</v>
      </c>
      <c r="S47" s="1">
        <f t="shared" ref="S47:V47" si="1">S5</f>
        <v>6956.438868766505</v>
      </c>
      <c r="T47" s="1">
        <f t="shared" si="1"/>
        <v>9903.5758605695937</v>
      </c>
      <c r="U47" s="1">
        <f t="shared" si="1"/>
        <v>10962.965555934199</v>
      </c>
      <c r="V47" s="1">
        <f t="shared" si="1"/>
        <v>11209.799746294269</v>
      </c>
    </row>
    <row r="48" spans="1:23" x14ac:dyDescent="0.45">
      <c r="B48" t="s">
        <v>40</v>
      </c>
      <c r="C48" s="1">
        <f t="shared" ref="C48:D48" si="2">C6</f>
        <v>3150.2933560981819</v>
      </c>
      <c r="D48" s="1">
        <f t="shared" si="2"/>
        <v>4792.0589655029071</v>
      </c>
      <c r="E48" s="1">
        <f t="shared" ref="E48:E49" si="3">0.2*E6+0.8*F6</f>
        <v>3214.9240958855307</v>
      </c>
      <c r="F48" s="1">
        <f t="shared" ref="F48:F49" si="4">G6</f>
        <v>1835.5034922336263</v>
      </c>
      <c r="G48" s="1">
        <f t="shared" ref="G48:J49" si="5">G6</f>
        <v>1835.5034922336263</v>
      </c>
      <c r="H48" s="1">
        <f t="shared" si="5"/>
        <v>223.65941383712669</v>
      </c>
      <c r="I48" s="1">
        <f t="shared" si="5"/>
        <v>0</v>
      </c>
      <c r="J48" s="1">
        <f t="shared" si="5"/>
        <v>0</v>
      </c>
      <c r="N48" t="s">
        <v>40</v>
      </c>
      <c r="O48" s="1">
        <f t="shared" ref="O48:P48" si="6">O6</f>
        <v>3150.2933560981819</v>
      </c>
      <c r="P48" s="1">
        <f t="shared" si="6"/>
        <v>4772.5450087868303</v>
      </c>
      <c r="Q48" s="1">
        <f t="shared" ref="Q48:Q49" si="7">0.2*Q6+0.8*R6</f>
        <v>3272.844348900604</v>
      </c>
      <c r="R48" s="1">
        <f t="shared" ref="R48:R49" si="8">S6</f>
        <v>1891.6443012713967</v>
      </c>
      <c r="S48" s="1">
        <f t="shared" ref="S48:V48" si="9">S6</f>
        <v>1891.6443012713967</v>
      </c>
      <c r="T48" s="1">
        <f t="shared" si="9"/>
        <v>277.52281715195232</v>
      </c>
      <c r="U48" s="1">
        <f t="shared" si="9"/>
        <v>1869.9504397843509</v>
      </c>
      <c r="V48" s="1">
        <f t="shared" si="9"/>
        <v>1916.0625</v>
      </c>
    </row>
    <row r="49" spans="2:22" x14ac:dyDescent="0.45">
      <c r="B49" t="s">
        <v>41</v>
      </c>
      <c r="C49" s="1">
        <f t="shared" ref="C49:D49" si="10">C7</f>
        <v>28212.151278053334</v>
      </c>
      <c r="D49" s="1">
        <f t="shared" si="10"/>
        <v>25584.098506203067</v>
      </c>
      <c r="E49" s="1">
        <f t="shared" si="3"/>
        <v>18043.090238705736</v>
      </c>
      <c r="F49" s="1">
        <f t="shared" si="4"/>
        <v>11400.156515048498</v>
      </c>
      <c r="G49" s="1">
        <f t="shared" si="5"/>
        <v>11400.156515048498</v>
      </c>
      <c r="H49" s="1">
        <f t="shared" si="5"/>
        <v>3692.10852083196</v>
      </c>
      <c r="I49" s="1">
        <f t="shared" si="5"/>
        <v>1866.3150000000001</v>
      </c>
      <c r="J49" s="1">
        <f t="shared" si="5"/>
        <v>1916.0625</v>
      </c>
      <c r="N49" t="s">
        <v>41</v>
      </c>
      <c r="O49" s="1">
        <f t="shared" ref="O49:P49" si="11">O7</f>
        <v>28212.151278053334</v>
      </c>
      <c r="P49" s="1">
        <f t="shared" si="11"/>
        <v>25504.666382914249</v>
      </c>
      <c r="Q49" s="1">
        <f t="shared" si="7"/>
        <v>18287.913536607233</v>
      </c>
      <c r="R49" s="1">
        <f t="shared" si="8"/>
        <v>11639.074924061386</v>
      </c>
      <c r="S49" s="1">
        <f t="shared" ref="S49:V49" si="12">S7</f>
        <v>11639.074924061386</v>
      </c>
      <c r="T49" s="1">
        <f t="shared" si="12"/>
        <v>3921.7367139109529</v>
      </c>
      <c r="U49" s="1">
        <f t="shared" si="12"/>
        <v>14.541759137403099</v>
      </c>
      <c r="V49" s="1">
        <f t="shared" si="12"/>
        <v>0</v>
      </c>
    </row>
    <row r="50" spans="2:22" x14ac:dyDescent="0.45">
      <c r="B50" t="s">
        <v>43</v>
      </c>
      <c r="C50" s="1">
        <f>C11</f>
        <v>0</v>
      </c>
      <c r="D50" s="1">
        <f>D11</f>
        <v>0</v>
      </c>
      <c r="E50" s="1">
        <f>0.2*E11+0.8*F11</f>
        <v>1222.5327862631289</v>
      </c>
      <c r="F50" s="1">
        <f>G11</f>
        <v>2584.4908121778285</v>
      </c>
      <c r="G50" s="1">
        <f t="shared" ref="G50:J50" si="13">G11</f>
        <v>2584.4908121778285</v>
      </c>
      <c r="H50" s="1">
        <f t="shared" si="13"/>
        <v>3632.7710026340892</v>
      </c>
      <c r="I50" s="1">
        <f t="shared" si="13"/>
        <v>4106.5952072138534</v>
      </c>
      <c r="J50" s="1">
        <f t="shared" si="13"/>
        <v>4302.1405994852139</v>
      </c>
      <c r="N50" t="s">
        <v>43</v>
      </c>
      <c r="O50" s="1">
        <f>O11</f>
        <v>0</v>
      </c>
      <c r="P50" s="1">
        <f>P11</f>
        <v>38.535255759170603</v>
      </c>
      <c r="Q50" s="1">
        <f>0.2*Q11+0.8*R11</f>
        <v>638.51089044751268</v>
      </c>
      <c r="R50" s="1">
        <f>S11</f>
        <v>1655.5213635920841</v>
      </c>
      <c r="S50" s="1">
        <f t="shared" ref="S50:V50" si="14">S11</f>
        <v>1655.5213635920841</v>
      </c>
      <c r="T50" s="1">
        <f t="shared" si="14"/>
        <v>3065.8346831214676</v>
      </c>
      <c r="U50" s="1">
        <f t="shared" si="14"/>
        <v>4059.5923519297876</v>
      </c>
      <c r="V50" s="1">
        <f t="shared" si="14"/>
        <v>4302.1405994852139</v>
      </c>
    </row>
    <row r="51" spans="2:22" x14ac:dyDescent="0.45">
      <c r="B51" t="s">
        <v>44</v>
      </c>
      <c r="C51" s="1">
        <f t="shared" ref="C51:D53" si="15">C12</f>
        <v>1679.3861168366529</v>
      </c>
      <c r="D51" s="1">
        <f t="shared" si="15"/>
        <v>2518.0295986848569</v>
      </c>
      <c r="E51" s="1">
        <f t="shared" ref="E51:E52" si="16">0.2*E12+0.8*F12</f>
        <v>2190.2972202921742</v>
      </c>
      <c r="F51" s="1">
        <f t="shared" ref="F51:F53" si="17">G12</f>
        <v>2374.3397458277568</v>
      </c>
      <c r="G51" s="1">
        <f t="shared" ref="G51:J53" si="18">G12</f>
        <v>2374.3397458277568</v>
      </c>
      <c r="H51" s="1">
        <f t="shared" si="18"/>
        <v>2066.2232609648345</v>
      </c>
      <c r="I51" s="1">
        <f t="shared" si="18"/>
        <v>1771.7872842297218</v>
      </c>
      <c r="J51" s="1">
        <f t="shared" si="18"/>
        <v>1575.2422650108479</v>
      </c>
      <c r="N51" t="s">
        <v>44</v>
      </c>
      <c r="O51" s="1">
        <f t="shared" ref="O51:P51" si="19">O12</f>
        <v>1679.3861168366529</v>
      </c>
      <c r="P51" s="1">
        <f t="shared" si="19"/>
        <v>2599.5191862595561</v>
      </c>
      <c r="Q51" s="1">
        <f t="shared" ref="Q51:Q52" si="20">0.2*Q12+0.8*R12</f>
        <v>2846.2708021024455</v>
      </c>
      <c r="R51" s="1">
        <f t="shared" ref="R51:R53" si="21">S12</f>
        <v>2780.5149598472258</v>
      </c>
      <c r="S51" s="1">
        <f t="shared" ref="S51:V51" si="22">S12</f>
        <v>2780.5149598472258</v>
      </c>
      <c r="T51" s="1">
        <f t="shared" si="22"/>
        <v>1819.3475042853725</v>
      </c>
      <c r="U51" s="1">
        <f t="shared" si="22"/>
        <v>146.36391194529611</v>
      </c>
      <c r="V51" s="1">
        <f t="shared" si="22"/>
        <v>0</v>
      </c>
    </row>
    <row r="52" spans="2:22" x14ac:dyDescent="0.45">
      <c r="B52" t="s">
        <v>45</v>
      </c>
      <c r="C52" s="1">
        <f t="shared" si="15"/>
        <v>0</v>
      </c>
      <c r="D52" s="1">
        <f t="shared" si="15"/>
        <v>0</v>
      </c>
      <c r="E52" s="1">
        <f t="shared" si="16"/>
        <v>0</v>
      </c>
      <c r="F52" s="1">
        <f t="shared" si="17"/>
        <v>0</v>
      </c>
      <c r="G52" s="1">
        <f t="shared" si="18"/>
        <v>0</v>
      </c>
      <c r="H52" s="1">
        <f t="shared" si="18"/>
        <v>0</v>
      </c>
      <c r="I52" s="1">
        <f t="shared" si="18"/>
        <v>0</v>
      </c>
      <c r="J52" s="1">
        <f t="shared" si="18"/>
        <v>1426.06727841167</v>
      </c>
      <c r="N52" t="s">
        <v>45</v>
      </c>
      <c r="O52" s="1">
        <f t="shared" ref="O52:P52" si="23">O13</f>
        <v>0</v>
      </c>
      <c r="P52" s="1">
        <f t="shared" si="23"/>
        <v>0</v>
      </c>
      <c r="Q52" s="1">
        <f t="shared" si="20"/>
        <v>63.437334812515843</v>
      </c>
      <c r="R52" s="1">
        <f t="shared" si="21"/>
        <v>164.55859411838031</v>
      </c>
      <c r="S52" s="1">
        <f t="shared" ref="S52:V52" si="24">S13</f>
        <v>164.55859411838031</v>
      </c>
      <c r="T52" s="1">
        <f t="shared" si="24"/>
        <v>947.90451708958199</v>
      </c>
      <c r="U52" s="1">
        <f t="shared" si="24"/>
        <v>3889.6250659845932</v>
      </c>
      <c r="V52" s="1">
        <f t="shared" si="24"/>
        <v>4216.6678338847441</v>
      </c>
    </row>
    <row r="53" spans="2:22" x14ac:dyDescent="0.45">
      <c r="B53" t="s">
        <v>46</v>
      </c>
      <c r="C53" s="1">
        <f t="shared" si="15"/>
        <v>10819.357390135539</v>
      </c>
      <c r="D53" s="1">
        <f t="shared" si="15"/>
        <v>10038.944912288085</v>
      </c>
      <c r="E53" s="1">
        <f>0.2*E14+0.8*F14</f>
        <v>7746.3785948156083</v>
      </c>
      <c r="F53" s="1">
        <f t="shared" si="17"/>
        <v>5006.3957585288554</v>
      </c>
      <c r="G53" s="1">
        <f t="shared" si="18"/>
        <v>5006.3957585288554</v>
      </c>
      <c r="H53" s="1">
        <f t="shared" si="18"/>
        <v>3692.846533586925</v>
      </c>
      <c r="I53" s="1">
        <f t="shared" si="18"/>
        <v>3758.914211716175</v>
      </c>
      <c r="J53" s="1">
        <f t="shared" si="18"/>
        <v>2453.42860346729</v>
      </c>
      <c r="N53" t="s">
        <v>46</v>
      </c>
      <c r="O53" s="1">
        <f t="shared" ref="O53:P53" si="25">O14</f>
        <v>10819.357390135539</v>
      </c>
      <c r="P53" s="1">
        <f t="shared" si="25"/>
        <v>9906.8254006830375</v>
      </c>
      <c r="Q53" s="1">
        <f>0.2*Q14+0.8*R14</f>
        <v>8612.7014459462353</v>
      </c>
      <c r="R53" s="1">
        <f t="shared" si="21"/>
        <v>6737.9848288223902</v>
      </c>
      <c r="S53" s="1">
        <f t="shared" ref="S53:V53" si="26">S14</f>
        <v>6737.9848288223902</v>
      </c>
      <c r="T53" s="1">
        <f t="shared" si="26"/>
        <v>4003.2233409610371</v>
      </c>
      <c r="U53" s="1">
        <f t="shared" si="26"/>
        <v>0</v>
      </c>
      <c r="V53" s="1">
        <f t="shared" si="26"/>
        <v>0</v>
      </c>
    </row>
    <row r="54" spans="2:22" x14ac:dyDescent="0.45">
      <c r="B54" t="s">
        <v>48</v>
      </c>
      <c r="C54" s="1">
        <f>C18</f>
        <v>0</v>
      </c>
      <c r="D54" s="1">
        <f>D18</f>
        <v>0</v>
      </c>
      <c r="E54" s="1">
        <f>0.2*E18+0.8*F18</f>
        <v>323.78525538770305</v>
      </c>
      <c r="F54" s="1">
        <f>G18</f>
        <v>928.56200538770406</v>
      </c>
      <c r="G54" s="1">
        <f t="shared" ref="G54:J54" si="27">G18</f>
        <v>928.56200538770406</v>
      </c>
      <c r="H54" s="1">
        <f t="shared" si="27"/>
        <v>1448.675521012706</v>
      </c>
      <c r="I54" s="1">
        <f t="shared" si="27"/>
        <v>1701.9516928877058</v>
      </c>
      <c r="J54" s="1">
        <f t="shared" si="27"/>
        <v>1709.1098437500032</v>
      </c>
      <c r="N54" t="s">
        <v>48</v>
      </c>
      <c r="O54" s="1">
        <f>O18</f>
        <v>0</v>
      </c>
      <c r="P54" s="1">
        <f>P18</f>
        <v>158.26976562499999</v>
      </c>
      <c r="Q54" s="1">
        <f>0.2*Q18+0.8*R18</f>
        <v>716.55570312499947</v>
      </c>
      <c r="R54" s="1">
        <f>S18</f>
        <v>1202.6981250000013</v>
      </c>
      <c r="S54" s="1">
        <f t="shared" ref="S54:V54" si="28">S18</f>
        <v>1202.6981250000013</v>
      </c>
      <c r="T54" s="1">
        <f t="shared" si="28"/>
        <v>1449.0203906250031</v>
      </c>
      <c r="U54" s="1">
        <f t="shared" si="28"/>
        <v>1702.2965625000031</v>
      </c>
      <c r="V54" s="1">
        <f t="shared" si="28"/>
        <v>1709.1098437500032</v>
      </c>
    </row>
    <row r="55" spans="2:22" x14ac:dyDescent="0.45">
      <c r="B55" t="s">
        <v>49</v>
      </c>
      <c r="C55" s="1">
        <f t="shared" ref="C55:D57" si="29">C19</f>
        <v>0</v>
      </c>
      <c r="D55" s="1">
        <f t="shared" si="29"/>
        <v>0</v>
      </c>
      <c r="E55" s="1">
        <f t="shared" ref="E55:E57" si="30">0.2*E19+0.8*F19</f>
        <v>0</v>
      </c>
      <c r="F55" s="1">
        <f t="shared" ref="F55:F57" si="31">G19</f>
        <v>0</v>
      </c>
      <c r="G55" s="1">
        <f t="shared" ref="G55:J57" si="32">G19</f>
        <v>0</v>
      </c>
      <c r="H55" s="1">
        <f t="shared" si="32"/>
        <v>0</v>
      </c>
      <c r="I55" s="1">
        <f t="shared" si="32"/>
        <v>309.93333333333317</v>
      </c>
      <c r="J55" s="1">
        <f t="shared" si="32"/>
        <v>200.25333333333322</v>
      </c>
      <c r="N55" t="s">
        <v>49</v>
      </c>
      <c r="O55" s="1">
        <f t="shared" ref="O55:P55" si="33">O19</f>
        <v>0</v>
      </c>
      <c r="P55" s="1">
        <f t="shared" si="33"/>
        <v>0</v>
      </c>
      <c r="Q55" s="1">
        <f t="shared" ref="Q55:Q57" si="34">0.2*Q19+0.8*R19</f>
        <v>0</v>
      </c>
      <c r="R55" s="1">
        <f t="shared" ref="R55:R57" si="35">S19</f>
        <v>0</v>
      </c>
      <c r="S55" s="1">
        <f t="shared" ref="S55:V55" si="36">S19</f>
        <v>0</v>
      </c>
      <c r="T55" s="1">
        <f t="shared" si="36"/>
        <v>1819.6801929770918</v>
      </c>
      <c r="U55" s="1">
        <f t="shared" si="36"/>
        <v>2599.0065530303009</v>
      </c>
      <c r="V55" s="1">
        <f t="shared" si="36"/>
        <v>2097.0425789767742</v>
      </c>
    </row>
    <row r="56" spans="2:22" x14ac:dyDescent="0.45">
      <c r="B56" t="s">
        <v>50</v>
      </c>
      <c r="C56" s="1">
        <f t="shared" si="29"/>
        <v>0</v>
      </c>
      <c r="D56" s="1">
        <f t="shared" si="29"/>
        <v>0</v>
      </c>
      <c r="E56" s="1">
        <f t="shared" si="30"/>
        <v>0</v>
      </c>
      <c r="F56" s="1">
        <f t="shared" si="31"/>
        <v>892.50000000000296</v>
      </c>
      <c r="G56" s="1">
        <f t="shared" si="32"/>
        <v>892.50000000000296</v>
      </c>
      <c r="H56" s="1">
        <f t="shared" si="32"/>
        <v>2404.4933333333438</v>
      </c>
      <c r="I56" s="1">
        <f t="shared" si="32"/>
        <v>4476.3127777778027</v>
      </c>
      <c r="J56" s="1">
        <f t="shared" si="32"/>
        <v>7371.885837408101</v>
      </c>
      <c r="N56" t="s">
        <v>50</v>
      </c>
      <c r="O56" s="1">
        <f t="shared" ref="O56:P56" si="37">O20</f>
        <v>0</v>
      </c>
      <c r="P56" s="1">
        <f t="shared" si="37"/>
        <v>0</v>
      </c>
      <c r="Q56" s="1">
        <f t="shared" si="34"/>
        <v>46.368246473611443</v>
      </c>
      <c r="R56" s="1">
        <f t="shared" si="35"/>
        <v>898.10030809201703</v>
      </c>
      <c r="S56" s="1">
        <f t="shared" ref="S56:V56" si="38">S20</f>
        <v>898.10030809201703</v>
      </c>
      <c r="T56" s="1">
        <f t="shared" si="38"/>
        <v>4521.0524109660282</v>
      </c>
      <c r="U56" s="1">
        <f t="shared" si="38"/>
        <v>7162.4035009820709</v>
      </c>
      <c r="V56" s="1">
        <f t="shared" si="38"/>
        <v>7874.7133771576155</v>
      </c>
    </row>
    <row r="57" spans="2:22" x14ac:dyDescent="0.45">
      <c r="B57" t="s">
        <v>51</v>
      </c>
      <c r="C57" s="1">
        <f t="shared" si="29"/>
        <v>10900</v>
      </c>
      <c r="D57" s="1">
        <f t="shared" si="29"/>
        <v>11026.999999999996</v>
      </c>
      <c r="E57" s="1">
        <f t="shared" si="30"/>
        <v>10794.281768199642</v>
      </c>
      <c r="F57" s="1">
        <f t="shared" si="31"/>
        <v>9201.2231015329762</v>
      </c>
      <c r="G57" s="1">
        <f t="shared" si="32"/>
        <v>9201.2231015329762</v>
      </c>
      <c r="H57" s="1">
        <f t="shared" si="32"/>
        <v>7021.2231015329753</v>
      </c>
      <c r="I57" s="1">
        <f t="shared" si="32"/>
        <v>4531.2897681996437</v>
      </c>
      <c r="J57" s="1">
        <f t="shared" si="32"/>
        <v>2314.7978940507242</v>
      </c>
      <c r="N57" t="s">
        <v>51</v>
      </c>
      <c r="O57" s="1">
        <f t="shared" ref="O57:P57" si="39">O21</f>
        <v>10900</v>
      </c>
      <c r="P57" s="1">
        <f t="shared" si="39"/>
        <v>10745.631527777774</v>
      </c>
      <c r="Q57" s="1">
        <f t="shared" si="34"/>
        <v>10053.923083333331</v>
      </c>
      <c r="R57" s="1">
        <f t="shared" si="35"/>
        <v>8708.7648611111072</v>
      </c>
      <c r="S57" s="1">
        <f t="shared" ref="S57:V57" si="40">S21</f>
        <v>8708.7648611111072</v>
      </c>
      <c r="T57" s="1">
        <f t="shared" si="40"/>
        <v>3395.1476502203723</v>
      </c>
      <c r="U57" s="1">
        <f t="shared" si="40"/>
        <v>0</v>
      </c>
      <c r="V57" s="1">
        <f t="shared" si="40"/>
        <v>0</v>
      </c>
    </row>
    <row r="58" spans="2:22" x14ac:dyDescent="0.45">
      <c r="B58" t="s">
        <v>53</v>
      </c>
      <c r="C58" s="1">
        <f>C25</f>
        <v>276.08897471371398</v>
      </c>
      <c r="D58" s="1">
        <f>D25</f>
        <v>456.73833318059701</v>
      </c>
      <c r="E58" s="1">
        <f>0.2*E25+0.8*F25</f>
        <v>538.42413498485882</v>
      </c>
      <c r="F58" s="1">
        <f>G25</f>
        <v>607.32385778035098</v>
      </c>
      <c r="G58" s="1">
        <f t="shared" ref="G58:J58" si="41">G25</f>
        <v>607.32385778035098</v>
      </c>
      <c r="H58" s="1">
        <f t="shared" si="41"/>
        <v>797.69267822869801</v>
      </c>
      <c r="I58" s="1">
        <f t="shared" si="41"/>
        <v>988.74259265173396</v>
      </c>
      <c r="J58" s="1">
        <f t="shared" si="41"/>
        <v>1086.6524244493401</v>
      </c>
      <c r="N58" t="s">
        <v>53</v>
      </c>
      <c r="O58" s="1">
        <f>O25</f>
        <v>276.08897471371398</v>
      </c>
      <c r="P58" s="1">
        <f>P25</f>
        <v>488.77402170538699</v>
      </c>
      <c r="Q58" s="1">
        <f>0.2*Q25+0.8*R25</f>
        <v>632.94679455061475</v>
      </c>
      <c r="R58" s="1">
        <f>S25</f>
        <v>675.38619351746104</v>
      </c>
      <c r="S58" s="1">
        <f t="shared" ref="S58:V58" si="42">S25</f>
        <v>675.38619351746104</v>
      </c>
      <c r="T58" s="1">
        <f t="shared" si="42"/>
        <v>844.50661999863496</v>
      </c>
      <c r="U58" s="1">
        <f t="shared" si="42"/>
        <v>1038.5</v>
      </c>
      <c r="V58" s="1">
        <f t="shared" si="42"/>
        <v>1117.75000000001</v>
      </c>
    </row>
    <row r="59" spans="2:22" x14ac:dyDescent="0.45">
      <c r="B59" t="s">
        <v>54</v>
      </c>
      <c r="C59" s="1">
        <f>C26</f>
        <v>458.91102528628898</v>
      </c>
      <c r="D59" s="1">
        <f>D26</f>
        <v>302.42833348607201</v>
      </c>
      <c r="E59" s="1">
        <f>0.2*E26+0.8*F26</f>
        <v>285.99253168181201</v>
      </c>
      <c r="F59" s="1">
        <f>G26</f>
        <v>272.67614221964999</v>
      </c>
      <c r="G59" s="1">
        <f t="shared" ref="G59:J59" si="43">G26</f>
        <v>272.67614221964999</v>
      </c>
      <c r="H59" s="1">
        <f t="shared" si="43"/>
        <v>161.557321771304</v>
      </c>
      <c r="I59" s="1">
        <f t="shared" si="43"/>
        <v>49.757407348270497</v>
      </c>
      <c r="J59" s="1">
        <f t="shared" si="43"/>
        <v>31.0975755506696</v>
      </c>
      <c r="N59" t="s">
        <v>54</v>
      </c>
      <c r="O59" s="1">
        <f>O26</f>
        <v>458.91102528628898</v>
      </c>
      <c r="P59" s="1">
        <f>P26</f>
        <v>270.39264496128197</v>
      </c>
      <c r="Q59" s="1">
        <f>0.2*Q26+0.8*R26</f>
        <v>191.469872116056</v>
      </c>
      <c r="R59" s="1">
        <f>S26</f>
        <v>204.61380648254001</v>
      </c>
      <c r="S59" s="1">
        <f t="shared" ref="S59:V59" si="44">S26</f>
        <v>204.61380648254001</v>
      </c>
      <c r="T59" s="1">
        <f t="shared" si="44"/>
        <v>114.743380001367</v>
      </c>
      <c r="U59" s="1">
        <f t="shared" si="44"/>
        <v>0</v>
      </c>
      <c r="V59" s="1">
        <f t="shared" si="44"/>
        <v>0</v>
      </c>
    </row>
    <row r="60" spans="2:22" x14ac:dyDescent="0.45">
      <c r="B60" t="s">
        <v>64</v>
      </c>
      <c r="C60" s="1">
        <f>C30</f>
        <v>59394.678939575097</v>
      </c>
      <c r="D60" s="1">
        <f>D30</f>
        <v>68683.240875841308</v>
      </c>
      <c r="E60" s="1">
        <f>0.2*D30+0.8*E30</f>
        <v>71030.509755552339</v>
      </c>
      <c r="F60" s="1">
        <f>G30</f>
        <v>78682.2738860955</v>
      </c>
      <c r="G60" s="1">
        <f t="shared" ref="G60:J60" si="45">G30</f>
        <v>78682.2738860955</v>
      </c>
      <c r="H60" s="1">
        <f t="shared" si="45"/>
        <v>80506.782030511895</v>
      </c>
      <c r="I60" s="1">
        <f t="shared" si="45"/>
        <v>81786.255847745997</v>
      </c>
      <c r="J60" s="1">
        <f t="shared" si="45"/>
        <v>82253.904301935399</v>
      </c>
      <c r="N60" t="s">
        <v>64</v>
      </c>
      <c r="O60" s="1">
        <f>O30</f>
        <v>59394.678939575097</v>
      </c>
      <c r="P60" s="1">
        <f>P30</f>
        <v>68670.056188915594</v>
      </c>
      <c r="Q60" s="1">
        <f>0.2*P30+0.8*Q30</f>
        <v>71052.092050066567</v>
      </c>
      <c r="R60" s="1">
        <f>S30</f>
        <v>78769.210659339704</v>
      </c>
      <c r="S60" s="1">
        <f t="shared" ref="S60:V60" si="46">S30</f>
        <v>78769.210659339704</v>
      </c>
      <c r="T60" s="1">
        <f t="shared" si="46"/>
        <v>80736.048595829896</v>
      </c>
      <c r="U60" s="1">
        <f t="shared" si="46"/>
        <v>82147.498332631905</v>
      </c>
      <c r="V60" s="1">
        <f t="shared" si="46"/>
        <v>82553.832334306702</v>
      </c>
    </row>
    <row r="61" spans="2:22" x14ac:dyDescent="0.45">
      <c r="B61" t="s">
        <v>65</v>
      </c>
      <c r="C61" s="1">
        <f t="shared" ref="C61:D65" si="47">C31</f>
        <v>10799.737298432838</v>
      </c>
      <c r="D61" s="1">
        <f t="shared" si="47"/>
        <v>8410.2036192506694</v>
      </c>
      <c r="E61" s="1">
        <f t="shared" ref="E61:E65" si="48">0.2*D31+0.8*E31</f>
        <v>8235.695674709963</v>
      </c>
      <c r="F61" s="1">
        <f t="shared" ref="F61:F65" si="49">G31</f>
        <v>7224.9202886251751</v>
      </c>
      <c r="G61" s="1">
        <f t="shared" ref="G61:J65" si="50">G31</f>
        <v>7224.9202886251751</v>
      </c>
      <c r="H61" s="1">
        <f t="shared" si="50"/>
        <v>6498.0000588885387</v>
      </c>
      <c r="I61" s="1">
        <f t="shared" si="50"/>
        <v>5302.8703674129647</v>
      </c>
      <c r="J61" s="1">
        <f t="shared" si="50"/>
        <v>5211.4376391733895</v>
      </c>
      <c r="N61" t="s">
        <v>65</v>
      </c>
      <c r="O61" s="1">
        <f t="shared" ref="O61:P61" si="51">O31</f>
        <v>10799.737298432838</v>
      </c>
      <c r="P61" s="1">
        <f t="shared" si="51"/>
        <v>8432.2407303672499</v>
      </c>
      <c r="Q61" s="1">
        <f t="shared" ref="Q61:Q65" si="52">0.2*P31+0.8*Q31</f>
        <v>8177.2559804702778</v>
      </c>
      <c r="R61" s="1">
        <f t="shared" ref="R61:R65" si="53">S31</f>
        <v>6207.7730170212562</v>
      </c>
      <c r="S61" s="1">
        <f t="shared" ref="S61:V61" si="54">S31</f>
        <v>6207.7730170212562</v>
      </c>
      <c r="T61" s="1">
        <f t="shared" si="54"/>
        <v>5570.1430308951349</v>
      </c>
      <c r="U61" s="1">
        <f t="shared" si="54"/>
        <v>5184.1204971857414</v>
      </c>
      <c r="V61" s="1">
        <f t="shared" si="54"/>
        <v>5184.1204971857414</v>
      </c>
    </row>
    <row r="62" spans="2:22" x14ac:dyDescent="0.45">
      <c r="B62" t="s">
        <v>66</v>
      </c>
      <c r="C62" s="1">
        <f t="shared" si="47"/>
        <v>0</v>
      </c>
      <c r="D62" s="1">
        <f t="shared" si="47"/>
        <v>0</v>
      </c>
      <c r="E62" s="1">
        <f t="shared" si="48"/>
        <v>0</v>
      </c>
      <c r="F62" s="1">
        <f t="shared" si="49"/>
        <v>523.75000000000102</v>
      </c>
      <c r="G62" s="1">
        <f t="shared" si="50"/>
        <v>523.75000000000102</v>
      </c>
      <c r="H62" s="1">
        <f t="shared" si="50"/>
        <v>926.75000000000398</v>
      </c>
      <c r="I62" s="1">
        <f t="shared" si="50"/>
        <v>2805.9707792207801</v>
      </c>
      <c r="J62" s="1">
        <f t="shared" si="50"/>
        <v>2805.9707792207801</v>
      </c>
      <c r="N62" t="s">
        <v>66</v>
      </c>
      <c r="O62" s="1">
        <f t="shared" ref="O62:P62" si="55">O32</f>
        <v>0</v>
      </c>
      <c r="P62" s="1">
        <f t="shared" si="55"/>
        <v>0</v>
      </c>
      <c r="Q62" s="1">
        <f t="shared" si="52"/>
        <v>0</v>
      </c>
      <c r="R62" s="1">
        <f t="shared" si="53"/>
        <v>2402.9707792207801</v>
      </c>
      <c r="S62" s="1">
        <f t="shared" ref="S62:V62" si="56">S32</f>
        <v>2402.9707792207801</v>
      </c>
      <c r="T62" s="1">
        <f t="shared" si="56"/>
        <v>2805.9707792207801</v>
      </c>
      <c r="U62" s="1">
        <f t="shared" si="56"/>
        <v>2805.9707792207801</v>
      </c>
      <c r="V62" s="1">
        <f t="shared" si="56"/>
        <v>2805.9707792207801</v>
      </c>
    </row>
    <row r="63" spans="2:22" x14ac:dyDescent="0.45">
      <c r="B63" t="s">
        <v>67</v>
      </c>
      <c r="C63" s="1">
        <f t="shared" si="47"/>
        <v>749.4479619908908</v>
      </c>
      <c r="D63" s="1">
        <f t="shared" si="47"/>
        <v>583.62622980565152</v>
      </c>
      <c r="E63" s="1">
        <f t="shared" si="48"/>
        <v>571.51624788912557</v>
      </c>
      <c r="F63" s="1">
        <f t="shared" si="49"/>
        <v>501.37347198644454</v>
      </c>
      <c r="G63" s="1">
        <f t="shared" si="50"/>
        <v>501.37347198644454</v>
      </c>
      <c r="H63" s="1">
        <f t="shared" si="50"/>
        <v>450.92882970934704</v>
      </c>
      <c r="I63" s="1">
        <f t="shared" si="50"/>
        <v>367.99278350374664</v>
      </c>
      <c r="J63" s="1">
        <f t="shared" si="50"/>
        <v>361.64780770064448</v>
      </c>
      <c r="N63" t="s">
        <v>67</v>
      </c>
      <c r="O63" s="1">
        <f t="shared" ref="O63:P63" si="57">O33</f>
        <v>749.4479619908908</v>
      </c>
      <c r="P63" s="1">
        <f t="shared" si="57"/>
        <v>585.15549552370589</v>
      </c>
      <c r="Q63" s="1">
        <f t="shared" si="52"/>
        <v>567.46082426751036</v>
      </c>
      <c r="R63" s="1">
        <f t="shared" si="53"/>
        <v>430.78851897478467</v>
      </c>
      <c r="S63" s="1">
        <f t="shared" ref="S63:V63" si="58">S33</f>
        <v>430.78851897478467</v>
      </c>
      <c r="T63" s="1">
        <f t="shared" si="58"/>
        <v>386.5401747418332</v>
      </c>
      <c r="U63" s="1">
        <f t="shared" si="58"/>
        <v>359.75213414634146</v>
      </c>
      <c r="V63" s="1">
        <f t="shared" si="58"/>
        <v>359.75213414634146</v>
      </c>
    </row>
    <row r="64" spans="2:22" x14ac:dyDescent="0.45">
      <c r="B64" t="s">
        <v>68</v>
      </c>
      <c r="C64" s="1">
        <f t="shared" si="47"/>
        <v>8065.4423999999999</v>
      </c>
      <c r="D64" s="1">
        <f t="shared" si="47"/>
        <v>9559.4839447419799</v>
      </c>
      <c r="E64" s="1">
        <f t="shared" si="48"/>
        <v>9675.7040159799981</v>
      </c>
      <c r="F64" s="1">
        <f t="shared" si="49"/>
        <v>10210.260750163699</v>
      </c>
      <c r="G64" s="1">
        <f t="shared" si="50"/>
        <v>10210.260750163699</v>
      </c>
      <c r="H64" s="1">
        <f t="shared" si="50"/>
        <v>10026.531952786199</v>
      </c>
      <c r="I64" s="1">
        <f t="shared" si="50"/>
        <v>12455.846962400507</v>
      </c>
      <c r="J64" s="1">
        <f t="shared" si="50"/>
        <v>12343.549372939979</v>
      </c>
      <c r="N64" t="s">
        <v>68</v>
      </c>
      <c r="O64" s="1">
        <f t="shared" ref="O64:P64" si="59">O34</f>
        <v>8065.4423999999999</v>
      </c>
      <c r="P64" s="1">
        <f t="shared" si="59"/>
        <v>9499.8127563988201</v>
      </c>
      <c r="Q64" s="1">
        <f t="shared" si="52"/>
        <v>9919.597541767509</v>
      </c>
      <c r="R64" s="1">
        <f t="shared" si="53"/>
        <v>12553.270078526501</v>
      </c>
      <c r="S64" s="1">
        <f t="shared" ref="S64:V64" si="60">S34</f>
        <v>12553.270078526501</v>
      </c>
      <c r="T64" s="1">
        <f t="shared" si="60"/>
        <v>11835.65901758604</v>
      </c>
      <c r="U64" s="1">
        <f t="shared" si="60"/>
        <v>12432.232177738795</v>
      </c>
      <c r="V64" s="1">
        <f t="shared" si="60"/>
        <v>12075.937727809849</v>
      </c>
    </row>
    <row r="65" spans="2:22" x14ac:dyDescent="0.45">
      <c r="B65" t="s">
        <v>69</v>
      </c>
      <c r="C65" s="1">
        <f t="shared" si="47"/>
        <v>29420.636661744978</v>
      </c>
      <c r="D65" s="1">
        <f t="shared" si="47"/>
        <v>22911.070713652629</v>
      </c>
      <c r="E65" s="1">
        <f t="shared" si="48"/>
        <v>22435.676295339777</v>
      </c>
      <c r="F65" s="1">
        <f t="shared" si="49"/>
        <v>19682.122707980681</v>
      </c>
      <c r="G65" s="1">
        <f t="shared" si="50"/>
        <v>19682.122707980681</v>
      </c>
      <c r="H65" s="1">
        <f t="shared" si="50"/>
        <v>17701.847135513086</v>
      </c>
      <c r="I65" s="1">
        <f t="shared" si="50"/>
        <v>14446.075680621441</v>
      </c>
      <c r="J65" s="1">
        <f t="shared" si="50"/>
        <v>14196.994707427868</v>
      </c>
      <c r="N65" t="s">
        <v>69</v>
      </c>
      <c r="O65" s="1">
        <f t="shared" ref="O65:P65" si="61">O35</f>
        <v>29420.636661744978</v>
      </c>
      <c r="P65" s="1">
        <f t="shared" si="61"/>
        <v>22971.104196071639</v>
      </c>
      <c r="Q65" s="1">
        <f t="shared" si="52"/>
        <v>22276.474921886118</v>
      </c>
      <c r="R65" s="1">
        <f t="shared" si="53"/>
        <v>16911.210834625523</v>
      </c>
      <c r="S65" s="1">
        <f t="shared" ref="S65:V65" si="62">S35</f>
        <v>16911.210834625523</v>
      </c>
      <c r="T65" s="1">
        <f t="shared" si="62"/>
        <v>15174.179680249912</v>
      </c>
      <c r="U65" s="1">
        <f t="shared" si="62"/>
        <v>14122.577368667919</v>
      </c>
      <c r="V65" s="1">
        <f t="shared" si="62"/>
        <v>14122.577368667919</v>
      </c>
    </row>
    <row r="66" spans="2:22" x14ac:dyDescent="0.45">
      <c r="B66" t="s">
        <v>74</v>
      </c>
      <c r="C66" s="1">
        <f>C38</f>
        <v>62527.733481474104</v>
      </c>
      <c r="D66" s="1">
        <f>D38</f>
        <v>63329.215263438702</v>
      </c>
      <c r="E66" s="1">
        <f>0.2*D38+0.8*F38</f>
        <v>61542.733229053265</v>
      </c>
      <c r="F66" s="1">
        <f>G38</f>
        <v>61350.280871827497</v>
      </c>
      <c r="G66" s="1">
        <f t="shared" ref="G66:J66" si="63">H38</f>
        <v>60753.845454814698</v>
      </c>
      <c r="H66" s="1">
        <f t="shared" si="63"/>
        <v>60254.467377874404</v>
      </c>
      <c r="I66" s="1">
        <f t="shared" si="63"/>
        <v>59953.988650707797</v>
      </c>
      <c r="J66" s="1">
        <f t="shared" si="63"/>
        <v>59744.437980729301</v>
      </c>
      <c r="N66" t="s">
        <v>74</v>
      </c>
      <c r="O66" s="1">
        <f>O38</f>
        <v>62527.733481474104</v>
      </c>
      <c r="P66" s="1">
        <f>P38</f>
        <v>63405.998701413198</v>
      </c>
      <c r="Q66" s="1">
        <f>0.2*P38+0.8*R38</f>
        <v>61596.541610313681</v>
      </c>
      <c r="R66" s="1">
        <f>S38</f>
        <v>61391.491064060196</v>
      </c>
      <c r="S66" s="1">
        <f t="shared" ref="S66:V66" si="64">T38</f>
        <v>60739.334196430907</v>
      </c>
      <c r="T66" s="1">
        <f t="shared" si="64"/>
        <v>60367.676770010599</v>
      </c>
      <c r="U66" s="1">
        <f t="shared" si="64"/>
        <v>60076.462627296503</v>
      </c>
      <c r="V66" s="1">
        <f t="shared" si="64"/>
        <v>59869.242683275203</v>
      </c>
    </row>
    <row r="67" spans="2:22" x14ac:dyDescent="0.45">
      <c r="B67" t="s">
        <v>75</v>
      </c>
      <c r="C67" s="1">
        <f t="shared" ref="C67:D67" si="65">C39</f>
        <v>2562.533288982494</v>
      </c>
      <c r="D67" s="1">
        <f t="shared" si="65"/>
        <v>510.11957870597712</v>
      </c>
      <c r="E67" s="1">
        <f t="shared" ref="E67:E70" si="66">0.2*D39+0.8*F39</f>
        <v>102.02391574119542</v>
      </c>
      <c r="F67" s="1">
        <f t="shared" ref="F67:J70" si="67">G39</f>
        <v>0</v>
      </c>
      <c r="G67" s="1">
        <f t="shared" si="67"/>
        <v>0</v>
      </c>
      <c r="H67" s="1">
        <f t="shared" si="67"/>
        <v>0</v>
      </c>
      <c r="I67" s="1">
        <f t="shared" si="67"/>
        <v>0</v>
      </c>
      <c r="J67" s="1">
        <f t="shared" si="67"/>
        <v>0</v>
      </c>
      <c r="N67" t="s">
        <v>75</v>
      </c>
      <c r="O67" s="1">
        <f t="shared" ref="O67:P67" si="68">O39</f>
        <v>2562.533288982494</v>
      </c>
      <c r="P67" s="1">
        <f t="shared" si="68"/>
        <v>378.55874036752539</v>
      </c>
      <c r="Q67" s="1">
        <f t="shared" ref="Q67:Q70" si="69">0.2*P39+0.8*R39</f>
        <v>75.711748073505078</v>
      </c>
      <c r="R67" s="1">
        <f t="shared" ref="R67:V67" si="70">S39</f>
        <v>0</v>
      </c>
      <c r="S67" s="1">
        <f t="shared" si="70"/>
        <v>0</v>
      </c>
      <c r="T67" s="1">
        <f t="shared" si="70"/>
        <v>0</v>
      </c>
      <c r="U67" s="1">
        <f t="shared" si="70"/>
        <v>0</v>
      </c>
      <c r="V67" s="1">
        <f t="shared" si="70"/>
        <v>0</v>
      </c>
    </row>
    <row r="68" spans="2:22" x14ac:dyDescent="0.45">
      <c r="B68" t="s">
        <v>76</v>
      </c>
      <c r="C68" s="1">
        <f t="shared" ref="C68:D68" si="71">C40</f>
        <v>0</v>
      </c>
      <c r="D68" s="1">
        <f t="shared" si="71"/>
        <v>0</v>
      </c>
      <c r="E68" s="1">
        <f t="shared" si="66"/>
        <v>0</v>
      </c>
      <c r="F68" s="1">
        <f t="shared" si="67"/>
        <v>0</v>
      </c>
      <c r="G68" s="1">
        <f t="shared" si="67"/>
        <v>0</v>
      </c>
      <c r="H68" s="1">
        <f t="shared" si="67"/>
        <v>0</v>
      </c>
      <c r="I68" s="1">
        <f t="shared" si="67"/>
        <v>0</v>
      </c>
      <c r="J68" s="1">
        <f t="shared" si="67"/>
        <v>0</v>
      </c>
      <c r="N68" t="s">
        <v>76</v>
      </c>
      <c r="O68" s="1">
        <f t="shared" ref="O68:P68" si="72">O40</f>
        <v>0</v>
      </c>
      <c r="P68" s="1">
        <f t="shared" si="72"/>
        <v>0</v>
      </c>
      <c r="Q68" s="1">
        <f t="shared" si="69"/>
        <v>0</v>
      </c>
      <c r="R68" s="1">
        <f t="shared" ref="R68:V68" si="73">S40</f>
        <v>0</v>
      </c>
      <c r="S68" s="1">
        <f t="shared" si="73"/>
        <v>0</v>
      </c>
      <c r="T68" s="1">
        <f t="shared" si="73"/>
        <v>0</v>
      </c>
      <c r="U68" s="1">
        <f t="shared" si="73"/>
        <v>0</v>
      </c>
      <c r="V68" s="1">
        <f t="shared" si="73"/>
        <v>0</v>
      </c>
    </row>
    <row r="69" spans="2:22" x14ac:dyDescent="0.45">
      <c r="B69" t="s">
        <v>77</v>
      </c>
      <c r="C69" s="1">
        <f t="shared" ref="C69:D69" si="74">C41</f>
        <v>206.13095889359604</v>
      </c>
      <c r="D69" s="1">
        <f t="shared" si="74"/>
        <v>41.034174409032879</v>
      </c>
      <c r="E69" s="1">
        <f t="shared" si="66"/>
        <v>8.2068348818065768</v>
      </c>
      <c r="F69" s="1">
        <f t="shared" si="67"/>
        <v>0</v>
      </c>
      <c r="G69" s="1">
        <f t="shared" si="67"/>
        <v>0</v>
      </c>
      <c r="H69" s="1">
        <f t="shared" si="67"/>
        <v>0</v>
      </c>
      <c r="I69" s="1">
        <f t="shared" si="67"/>
        <v>0</v>
      </c>
      <c r="J69" s="1">
        <f t="shared" si="67"/>
        <v>0</v>
      </c>
      <c r="N69" t="s">
        <v>77</v>
      </c>
      <c r="O69" s="1">
        <f t="shared" ref="O69:P69" si="75">O41</f>
        <v>206.13095889359604</v>
      </c>
      <c r="P69" s="1">
        <f t="shared" si="75"/>
        <v>30.451380469868678</v>
      </c>
      <c r="Q69" s="1">
        <f t="shared" si="69"/>
        <v>6.0902760939737357</v>
      </c>
      <c r="R69" s="1">
        <f t="shared" ref="R69:V69" si="76">S41</f>
        <v>0</v>
      </c>
      <c r="S69" s="1">
        <f t="shared" si="76"/>
        <v>0</v>
      </c>
      <c r="T69" s="1">
        <f t="shared" si="76"/>
        <v>0</v>
      </c>
      <c r="U69" s="1">
        <f t="shared" si="76"/>
        <v>0</v>
      </c>
      <c r="V69" s="1">
        <f t="shared" si="76"/>
        <v>0</v>
      </c>
    </row>
    <row r="70" spans="2:22" x14ac:dyDescent="0.45">
      <c r="B70" t="s">
        <v>78</v>
      </c>
      <c r="C70" s="1">
        <f t="shared" ref="C70:D70" si="77">C42</f>
        <v>5920.183385018373</v>
      </c>
      <c r="D70" s="1">
        <f t="shared" si="77"/>
        <v>6595.3282145726871</v>
      </c>
      <c r="E70" s="1">
        <f t="shared" si="66"/>
        <v>7205.99538284559</v>
      </c>
      <c r="F70" s="1">
        <f t="shared" si="67"/>
        <v>7442.8589397164023</v>
      </c>
      <c r="G70" s="1">
        <f t="shared" si="67"/>
        <v>7737.9941902394794</v>
      </c>
      <c r="H70" s="1">
        <f t="shared" si="67"/>
        <v>8055.8528206422907</v>
      </c>
      <c r="I70" s="1">
        <f t="shared" si="67"/>
        <v>8209.7338299982803</v>
      </c>
      <c r="J70" s="1">
        <f t="shared" si="67"/>
        <v>8176.2494081572695</v>
      </c>
      <c r="N70" t="s">
        <v>78</v>
      </c>
      <c r="O70" s="1">
        <f t="shared" ref="O70:P70" si="78">O42</f>
        <v>5920.183385018373</v>
      </c>
      <c r="P70" s="1">
        <f t="shared" si="78"/>
        <v>6665.2942902422783</v>
      </c>
      <c r="Q70" s="1">
        <f t="shared" si="69"/>
        <v>7242.7417850079619</v>
      </c>
      <c r="R70" s="1">
        <f t="shared" ref="R70:V70" si="79">S42</f>
        <v>7520.5552649064193</v>
      </c>
      <c r="S70" s="1">
        <f t="shared" si="79"/>
        <v>7750.0490807703009</v>
      </c>
      <c r="T70" s="1">
        <f t="shared" si="79"/>
        <v>7553.2915287298165</v>
      </c>
      <c r="U70" s="1">
        <f t="shared" si="79"/>
        <v>7661.9664028276375</v>
      </c>
      <c r="V70" s="1">
        <f t="shared" si="79"/>
        <v>7624.8706700379671</v>
      </c>
    </row>
    <row r="75" spans="2:22" x14ac:dyDescent="0.45">
      <c r="C75" t="s">
        <v>55</v>
      </c>
    </row>
    <row r="76" spans="2:22" x14ac:dyDescent="0.45">
      <c r="B76" t="s">
        <v>52</v>
      </c>
      <c r="C76" t="s">
        <v>10</v>
      </c>
    </row>
    <row r="77" spans="2:22" x14ac:dyDescent="0.45">
      <c r="B77" t="s">
        <v>38</v>
      </c>
      <c r="C77" t="s">
        <v>14</v>
      </c>
      <c r="D77" t="s">
        <v>16</v>
      </c>
      <c r="E77" t="s">
        <v>9</v>
      </c>
    </row>
    <row r="78" spans="2:22" x14ac:dyDescent="0.45">
      <c r="B78" t="s">
        <v>42</v>
      </c>
      <c r="C78" t="s">
        <v>15</v>
      </c>
      <c r="D78" t="s">
        <v>0</v>
      </c>
    </row>
    <row r="79" spans="2:22" x14ac:dyDescent="0.45">
      <c r="B79" t="s">
        <v>56</v>
      </c>
      <c r="C79" t="s">
        <v>11</v>
      </c>
    </row>
    <row r="80" spans="2:22" x14ac:dyDescent="0.45">
      <c r="B80" t="s">
        <v>57</v>
      </c>
      <c r="C80" t="s">
        <v>11</v>
      </c>
    </row>
    <row r="81" spans="2:3" x14ac:dyDescent="0.45">
      <c r="B81" t="s">
        <v>58</v>
      </c>
      <c r="C81" t="s">
        <v>11</v>
      </c>
    </row>
    <row r="82" spans="2:3" x14ac:dyDescent="0.45">
      <c r="B82" t="s">
        <v>59</v>
      </c>
      <c r="C82" t="s">
        <v>11</v>
      </c>
    </row>
    <row r="83" spans="2:3" x14ac:dyDescent="0.45">
      <c r="B83" t="s">
        <v>60</v>
      </c>
      <c r="C83" t="s">
        <v>11</v>
      </c>
    </row>
    <row r="84" spans="2:3" x14ac:dyDescent="0.45">
      <c r="B84" t="s">
        <v>61</v>
      </c>
      <c r="C84" t="s">
        <v>11</v>
      </c>
    </row>
    <row r="85" spans="2:3" x14ac:dyDescent="0.45">
      <c r="B85" t="s">
        <v>62</v>
      </c>
      <c r="C85" t="s">
        <v>11</v>
      </c>
    </row>
    <row r="86" spans="2:3" x14ac:dyDescent="0.45">
      <c r="B86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45"/>
  <sheetData>
    <row r="1" spans="1:3" x14ac:dyDescent="0.45">
      <c r="B1" t="s">
        <v>17</v>
      </c>
      <c r="C1" t="s">
        <v>80</v>
      </c>
    </row>
    <row r="2" spans="1:3" x14ac:dyDescent="0.45">
      <c r="A2" t="s">
        <v>71</v>
      </c>
      <c r="B2">
        <v>0.1124</v>
      </c>
      <c r="C2">
        <v>0.1181</v>
      </c>
    </row>
    <row r="3" spans="1:3" x14ac:dyDescent="0.45">
      <c r="A3" t="s">
        <v>72</v>
      </c>
      <c r="B3">
        <v>7.7999999999999996E-3</v>
      </c>
      <c r="C3">
        <v>9.4999999999999998E-3</v>
      </c>
    </row>
    <row r="4" spans="1:3" x14ac:dyDescent="0.45">
      <c r="A4" t="s">
        <v>73</v>
      </c>
      <c r="B4">
        <v>0.30620000000000003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B36" sqref="B36:I65"/>
    </sheetView>
  </sheetViews>
  <sheetFormatPr defaultRowHeight="14.25" x14ac:dyDescent="0.45"/>
  <cols>
    <col min="1" max="1" width="44.86328125" bestFit="1" customWidth="1"/>
    <col min="13" max="13" width="13.6640625" bestFit="1" customWidth="1"/>
  </cols>
  <sheetData>
    <row r="1" spans="1:13" x14ac:dyDescent="0.45">
      <c r="L1" t="s">
        <v>81</v>
      </c>
      <c r="M1" s="6">
        <v>3.5999999999999998E-6</v>
      </c>
    </row>
    <row r="2" spans="1:13" ht="18" x14ac:dyDescent="0.55000000000000004">
      <c r="A2" s="3" t="s">
        <v>7</v>
      </c>
      <c r="L2" t="s">
        <v>82</v>
      </c>
    </row>
    <row r="3" spans="1:13" x14ac:dyDescent="0.45">
      <c r="A3" t="s">
        <v>64</v>
      </c>
      <c r="B3" s="7">
        <f>'for REMES'!C60*NewInput!$M$1</f>
        <v>0.21382084418247033</v>
      </c>
      <c r="C3" s="7">
        <f>'for REMES'!D60*NewInput!$M$1</f>
        <v>0.24725966715302869</v>
      </c>
      <c r="D3" s="7">
        <f>'for REMES'!E60*NewInput!$M$1</f>
        <v>0.2557098351199884</v>
      </c>
      <c r="E3" s="7">
        <f>'for REMES'!F60*NewInput!$M$1</f>
        <v>0.28325618598994379</v>
      </c>
      <c r="F3" s="7">
        <f>'for REMES'!G60*NewInput!$M$1</f>
        <v>0.28325618598994379</v>
      </c>
      <c r="G3" s="7">
        <f>'for REMES'!H60*NewInput!$M$1</f>
        <v>0.28982441530984282</v>
      </c>
      <c r="H3" s="7">
        <f>'for REMES'!I60*NewInput!$M$1</f>
        <v>0.29443052105188555</v>
      </c>
      <c r="I3" s="7">
        <f>'for REMES'!J60*NewInput!$M$1</f>
        <v>0.2961140554869674</v>
      </c>
    </row>
    <row r="4" spans="1:13" x14ac:dyDescent="0.45">
      <c r="A4" t="s">
        <v>65</v>
      </c>
      <c r="B4" s="7">
        <f>'for REMES'!C61*NewInput!$M$1</f>
        <v>3.8879054274358213E-2</v>
      </c>
      <c r="C4" s="7">
        <f>'for REMES'!D61*NewInput!$M$1</f>
        <v>3.0276733029302408E-2</v>
      </c>
      <c r="D4" s="7">
        <f>'for REMES'!E61*NewInput!$M$1</f>
        <v>2.9648504428955866E-2</v>
      </c>
      <c r="E4" s="7">
        <f>'for REMES'!F61*NewInput!$M$1</f>
        <v>2.6009713039050628E-2</v>
      </c>
      <c r="F4" s="7">
        <f>'for REMES'!G61*NewInput!$M$1</f>
        <v>2.6009713039050628E-2</v>
      </c>
      <c r="G4" s="7">
        <f>'for REMES'!H61*NewInput!$M$1</f>
        <v>2.339280021199874E-2</v>
      </c>
      <c r="H4" s="7">
        <f>'for REMES'!I61*NewInput!$M$1</f>
        <v>1.9090333322686674E-2</v>
      </c>
      <c r="I4" s="7">
        <f>'for REMES'!J61*NewInput!$M$1</f>
        <v>1.8761175501024203E-2</v>
      </c>
    </row>
    <row r="5" spans="1:13" x14ac:dyDescent="0.45">
      <c r="A5" t="s">
        <v>66</v>
      </c>
      <c r="B5" s="7">
        <f>'for REMES'!C62*NewInput!$M$1</f>
        <v>0</v>
      </c>
      <c r="C5" s="7">
        <f>'for REMES'!D62*NewInput!$M$1</f>
        <v>0</v>
      </c>
      <c r="D5" s="7">
        <f>'for REMES'!E62*NewInput!$M$1</f>
        <v>0</v>
      </c>
      <c r="E5" s="7">
        <f>'for REMES'!F62*NewInput!$M$1</f>
        <v>1.8855000000000035E-3</v>
      </c>
      <c r="F5" s="7">
        <f>'for REMES'!G62*NewInput!$M$1</f>
        <v>1.8855000000000035E-3</v>
      </c>
      <c r="G5" s="7">
        <f>'for REMES'!H62*NewInput!$M$1</f>
        <v>3.3363000000000143E-3</v>
      </c>
      <c r="H5" s="7">
        <f>'for REMES'!I62*NewInput!$M$1</f>
        <v>1.0101494805194807E-2</v>
      </c>
      <c r="I5" s="7">
        <f>'for REMES'!J62*NewInput!$M$1</f>
        <v>1.0101494805194807E-2</v>
      </c>
    </row>
    <row r="6" spans="1:13" x14ac:dyDescent="0.45">
      <c r="A6" t="s">
        <v>67</v>
      </c>
      <c r="B6" s="7">
        <f>'for REMES'!C63*NewInput!$M$1</f>
        <v>2.698012663167207E-3</v>
      </c>
      <c r="C6" s="7">
        <f>'for REMES'!D63*NewInput!$M$1</f>
        <v>2.1010544273003455E-3</v>
      </c>
      <c r="D6" s="7">
        <f>'for REMES'!E63*NewInput!$M$1</f>
        <v>2.0574584924008522E-3</v>
      </c>
      <c r="E6" s="7">
        <f>'for REMES'!F63*NewInput!$M$1</f>
        <v>1.8049444991512004E-3</v>
      </c>
      <c r="F6" s="7">
        <f>'for REMES'!G63*NewInput!$M$1</f>
        <v>1.8049444991512004E-3</v>
      </c>
      <c r="G6" s="7">
        <f>'for REMES'!H63*NewInput!$M$1</f>
        <v>1.6233437869536493E-3</v>
      </c>
      <c r="H6" s="7">
        <f>'for REMES'!I63*NewInput!$M$1</f>
        <v>1.3247740206134878E-3</v>
      </c>
      <c r="I6" s="7">
        <f>'for REMES'!J63*NewInput!$M$1</f>
        <v>1.30193210772232E-3</v>
      </c>
    </row>
    <row r="7" spans="1:13" x14ac:dyDescent="0.45">
      <c r="A7" t="s">
        <v>68</v>
      </c>
      <c r="B7" s="7">
        <f>'for REMES'!C64*NewInput!$M$1</f>
        <v>2.903559264E-2</v>
      </c>
      <c r="C7" s="7">
        <f>'for REMES'!D64*NewInput!$M$1</f>
        <v>3.4414142201071127E-2</v>
      </c>
      <c r="D7" s="7">
        <f>'for REMES'!E64*NewInput!$M$1</f>
        <v>3.4832534457527993E-2</v>
      </c>
      <c r="E7" s="7">
        <f>'for REMES'!F64*NewInput!$M$1</f>
        <v>3.6756938700589319E-2</v>
      </c>
      <c r="F7" s="7">
        <f>'for REMES'!G64*NewInput!$M$1</f>
        <v>3.6756938700589319E-2</v>
      </c>
      <c r="G7" s="7">
        <f>'for REMES'!H64*NewInput!$M$1</f>
        <v>3.6095515030030313E-2</v>
      </c>
      <c r="H7" s="7">
        <f>'for REMES'!I64*NewInput!$M$1</f>
        <v>4.4841049064641821E-2</v>
      </c>
      <c r="I7" s="7">
        <f>'for REMES'!J64*NewInput!$M$1</f>
        <v>4.4436777742583922E-2</v>
      </c>
    </row>
    <row r="8" spans="1:13" x14ac:dyDescent="0.45">
      <c r="A8" t="s">
        <v>69</v>
      </c>
      <c r="B8" s="7">
        <f>'for REMES'!C65*NewInput!$M$1</f>
        <v>0.10591429198228192</v>
      </c>
      <c r="C8" s="7">
        <f>'for REMES'!D65*NewInput!$M$1</f>
        <v>8.2479854569149455E-2</v>
      </c>
      <c r="D8" s="7">
        <f>'for REMES'!E65*NewInput!$M$1</f>
        <v>8.0768434663223199E-2</v>
      </c>
      <c r="E8" s="7">
        <f>'for REMES'!F65*NewInput!$M$1</f>
        <v>7.085564174873045E-2</v>
      </c>
      <c r="F8" s="7">
        <f>'for REMES'!G65*NewInput!$M$1</f>
        <v>7.085564174873045E-2</v>
      </c>
      <c r="G8" s="7">
        <f>'for REMES'!H65*NewInput!$M$1</f>
        <v>6.3726649687847109E-2</v>
      </c>
      <c r="H8" s="7">
        <f>'for REMES'!I65*NewInput!$M$1</f>
        <v>5.2005872450237189E-2</v>
      </c>
      <c r="I8" s="7">
        <f>'for REMES'!J65*NewInput!$M$1</f>
        <v>5.1109180946740322E-2</v>
      </c>
    </row>
    <row r="9" spans="1:13" x14ac:dyDescent="0.45">
      <c r="A9" t="s">
        <v>74</v>
      </c>
      <c r="B9" s="7">
        <f>'for REMES'!C66*NewInput!$M$1</f>
        <v>0.22509984053330676</v>
      </c>
      <c r="C9" s="7">
        <f>'for REMES'!D66*NewInput!$M$1</f>
        <v>0.2279851749483793</v>
      </c>
      <c r="D9" s="7">
        <f>'for REMES'!E66*NewInput!$M$1</f>
        <v>0.22155383962459174</v>
      </c>
      <c r="E9" s="7">
        <f>'for REMES'!F66*NewInput!$M$1</f>
        <v>0.22086101113857898</v>
      </c>
      <c r="F9" s="7">
        <f>'for REMES'!G66*NewInput!$M$1</f>
        <v>0.2187138436373329</v>
      </c>
      <c r="G9" s="7">
        <f>'for REMES'!H66*NewInput!$M$1</f>
        <v>0.21691608256034783</v>
      </c>
      <c r="H9" s="7">
        <f>'for REMES'!I66*NewInput!$M$1</f>
        <v>0.21583435914254806</v>
      </c>
      <c r="I9" s="7">
        <f>'for REMES'!J66*NewInput!$M$1</f>
        <v>0.21507997673062548</v>
      </c>
    </row>
    <row r="10" spans="1:13" x14ac:dyDescent="0.45">
      <c r="A10" t="s">
        <v>75</v>
      </c>
      <c r="B10" s="7">
        <f>'for REMES'!C67*NewInput!$M$1</f>
        <v>9.2251198403369775E-3</v>
      </c>
      <c r="C10" s="7">
        <f>'for REMES'!D67*NewInput!$M$1</f>
        <v>1.8364304833415176E-3</v>
      </c>
      <c r="D10" s="7">
        <f>'for REMES'!E67*NewInput!$M$1</f>
        <v>3.672860966683035E-4</v>
      </c>
      <c r="E10" s="7">
        <f>'for REMES'!F67*NewInput!$M$1</f>
        <v>0</v>
      </c>
      <c r="F10" s="7">
        <f>'for REMES'!G67*NewInput!$M$1</f>
        <v>0</v>
      </c>
      <c r="G10" s="7">
        <f>'for REMES'!H67*NewInput!$M$1</f>
        <v>0</v>
      </c>
      <c r="H10" s="7">
        <f>'for REMES'!I67*NewInput!$M$1</f>
        <v>0</v>
      </c>
      <c r="I10" s="7">
        <f>'for REMES'!J67*NewInput!$M$1</f>
        <v>0</v>
      </c>
    </row>
    <row r="11" spans="1:13" x14ac:dyDescent="0.45">
      <c r="A11" t="s">
        <v>76</v>
      </c>
      <c r="B11" s="7">
        <f>'for REMES'!C68*NewInput!$M$1</f>
        <v>0</v>
      </c>
      <c r="C11" s="7">
        <f>'for REMES'!D68*NewInput!$M$1</f>
        <v>0</v>
      </c>
      <c r="D11" s="7">
        <f>'for REMES'!E68*NewInput!$M$1</f>
        <v>0</v>
      </c>
      <c r="E11" s="7">
        <f>'for REMES'!F68*NewInput!$M$1</f>
        <v>0</v>
      </c>
      <c r="F11" s="7">
        <f>'for REMES'!G68*NewInput!$M$1</f>
        <v>0</v>
      </c>
      <c r="G11" s="7">
        <f>'for REMES'!H68*NewInput!$M$1</f>
        <v>0</v>
      </c>
      <c r="H11" s="7">
        <f>'for REMES'!I68*NewInput!$M$1</f>
        <v>0</v>
      </c>
      <c r="I11" s="7">
        <f>'for REMES'!J68*NewInput!$M$1</f>
        <v>0</v>
      </c>
    </row>
    <row r="12" spans="1:13" x14ac:dyDescent="0.45">
      <c r="A12" t="s">
        <v>77</v>
      </c>
      <c r="B12" s="7">
        <f>'for REMES'!C69*NewInput!$M$1</f>
        <v>7.4207145201694576E-4</v>
      </c>
      <c r="C12" s="7">
        <f>'for REMES'!D69*NewInput!$M$1</f>
        <v>1.4772302787251836E-4</v>
      </c>
      <c r="D12" s="7">
        <f>'for REMES'!E69*NewInput!$M$1</f>
        <v>2.9544605574503676E-5</v>
      </c>
      <c r="E12" s="7">
        <f>'for REMES'!F69*NewInput!$M$1</f>
        <v>0</v>
      </c>
      <c r="F12" s="7">
        <f>'for REMES'!G69*NewInput!$M$1</f>
        <v>0</v>
      </c>
      <c r="G12" s="7">
        <f>'for REMES'!H69*NewInput!$M$1</f>
        <v>0</v>
      </c>
      <c r="H12" s="7">
        <f>'for REMES'!I69*NewInput!$M$1</f>
        <v>0</v>
      </c>
      <c r="I12" s="7">
        <f>'for REMES'!J69*NewInput!$M$1</f>
        <v>0</v>
      </c>
    </row>
    <row r="13" spans="1:13" x14ac:dyDescent="0.45">
      <c r="A13" t="s">
        <v>78</v>
      </c>
      <c r="B13" s="7">
        <f>'for REMES'!C70*NewInput!$M$1</f>
        <v>2.1312660186066142E-2</v>
      </c>
      <c r="C13" s="7">
        <f>'for REMES'!D70*NewInput!$M$1</f>
        <v>2.3743181572461674E-2</v>
      </c>
      <c r="D13" s="7">
        <f>'for REMES'!E70*NewInput!$M$1</f>
        <v>2.5941583378244124E-2</v>
      </c>
      <c r="E13" s="7">
        <f>'for REMES'!F70*NewInput!$M$1</f>
        <v>2.6794292182979046E-2</v>
      </c>
      <c r="F13" s="7">
        <f>'for REMES'!G70*NewInput!$M$1</f>
        <v>2.7856779084862126E-2</v>
      </c>
      <c r="G13" s="7">
        <f>'for REMES'!H70*NewInput!$M$1</f>
        <v>2.9001070154312244E-2</v>
      </c>
      <c r="H13" s="7">
        <f>'for REMES'!I70*NewInput!$M$1</f>
        <v>2.9555041787993806E-2</v>
      </c>
      <c r="I13" s="7">
        <f>'for REMES'!J70*NewInput!$M$1</f>
        <v>2.943449786936617E-2</v>
      </c>
    </row>
    <row r="14" spans="1:13" x14ac:dyDescent="0.45">
      <c r="A14" t="s">
        <v>83</v>
      </c>
      <c r="B14" s="7">
        <v>1.5E-3</v>
      </c>
      <c r="C14" s="7">
        <v>1.5E-3</v>
      </c>
      <c r="D14" s="7">
        <v>1.5E-3</v>
      </c>
      <c r="E14" s="7">
        <v>1.5E-3</v>
      </c>
      <c r="F14" s="7">
        <v>1.5E-3</v>
      </c>
      <c r="G14" s="7">
        <v>1.5E-3</v>
      </c>
      <c r="H14" s="7">
        <v>1.5E-3</v>
      </c>
      <c r="I14" s="7">
        <v>1.5E-3</v>
      </c>
    </row>
    <row r="15" spans="1:13" x14ac:dyDescent="0.45">
      <c r="A15" t="s">
        <v>84</v>
      </c>
      <c r="B15" s="7">
        <v>7.7999999999999996E-3</v>
      </c>
      <c r="C15" s="7">
        <v>7.7999999999999996E-3</v>
      </c>
      <c r="D15" s="7">
        <v>7.7999999999999996E-3</v>
      </c>
      <c r="E15" s="7">
        <v>7.7999999999999996E-3</v>
      </c>
      <c r="F15" s="7">
        <v>7.7999999999999996E-3</v>
      </c>
      <c r="G15" s="7">
        <v>7.7999999999999996E-3</v>
      </c>
      <c r="H15" s="7">
        <v>7.7999999999999996E-3</v>
      </c>
      <c r="I15" s="7">
        <v>7.7999999999999996E-3</v>
      </c>
    </row>
    <row r="16" spans="1:13" x14ac:dyDescent="0.45">
      <c r="A16" t="s">
        <v>85</v>
      </c>
      <c r="B16" s="7">
        <v>0.3639</v>
      </c>
      <c r="C16" s="7">
        <v>0.3639</v>
      </c>
      <c r="D16" s="7">
        <v>0.3639</v>
      </c>
      <c r="E16" s="7">
        <v>0.3639</v>
      </c>
      <c r="F16" s="7">
        <v>0.3639</v>
      </c>
      <c r="G16" s="7">
        <v>0.3639</v>
      </c>
      <c r="H16" s="7">
        <v>0.3639</v>
      </c>
      <c r="I16" s="7">
        <v>0.3639</v>
      </c>
    </row>
    <row r="17" spans="1:9" x14ac:dyDescent="0.45">
      <c r="A17" t="s">
        <v>86</v>
      </c>
      <c r="B17" s="7"/>
      <c r="C17" s="7"/>
      <c r="D17" s="7"/>
      <c r="E17" s="7"/>
      <c r="F17" s="7"/>
      <c r="G17" s="7"/>
      <c r="H17" s="7"/>
      <c r="I17" s="7"/>
    </row>
    <row r="18" spans="1:9" x14ac:dyDescent="0.45">
      <c r="A18" t="s">
        <v>87</v>
      </c>
      <c r="B18" s="7">
        <v>8.3000000000000001E-3</v>
      </c>
      <c r="C18" s="7">
        <v>8.3000000000000001E-3</v>
      </c>
      <c r="D18" s="7">
        <v>8.3000000000000001E-3</v>
      </c>
      <c r="E18" s="7">
        <v>8.3000000000000001E-3</v>
      </c>
      <c r="F18" s="7">
        <v>8.3000000000000001E-3</v>
      </c>
      <c r="G18" s="7">
        <v>8.3000000000000001E-3</v>
      </c>
      <c r="H18" s="7">
        <v>8.3000000000000001E-3</v>
      </c>
      <c r="I18" s="7">
        <v>8.3000000000000001E-3</v>
      </c>
    </row>
    <row r="19" spans="1:9" x14ac:dyDescent="0.45">
      <c r="A19" t="s">
        <v>88</v>
      </c>
      <c r="B19" s="7"/>
      <c r="C19" s="7"/>
      <c r="D19" s="7"/>
      <c r="E19" s="7"/>
      <c r="F19" s="7"/>
      <c r="G19" s="7"/>
      <c r="H19" s="7"/>
      <c r="I19" s="7"/>
    </row>
    <row r="20" spans="1:9" x14ac:dyDescent="0.45">
      <c r="A20" t="s">
        <v>39</v>
      </c>
      <c r="B20" s="8">
        <f>'for REMES'!C47*NewInput!$M$1</f>
        <v>2.3875471891997781E-3</v>
      </c>
      <c r="C20" s="8">
        <f>'for REMES'!D47*NewInput!$M$1</f>
        <v>3.9707028255886092E-3</v>
      </c>
      <c r="D20" s="8">
        <f>'for REMES'!E47*NewInput!$M$1</f>
        <v>1.5581117318557923E-2</v>
      </c>
      <c r="E20" s="8">
        <f>'for REMES'!F47*NewInput!$M$1</f>
        <v>2.5508078397639817E-2</v>
      </c>
      <c r="F20" s="8">
        <f>'for REMES'!G47*NewInput!$M$1</f>
        <v>2.5508078397639817E-2</v>
      </c>
      <c r="G20" s="8">
        <f>'for REMES'!H47*NewInput!$M$1</f>
        <v>3.6117235292125294E-2</v>
      </c>
      <c r="H20" s="8">
        <f>'for REMES'!I47*NewInput!$M$1</f>
        <v>3.9498554765991852E-2</v>
      </c>
      <c r="I20" s="8">
        <f>'for REMES'!J47*NewInput!$M$1</f>
        <v>4.0355279086659368E-2</v>
      </c>
    </row>
    <row r="21" spans="1:9" x14ac:dyDescent="0.45">
      <c r="A21" t="s">
        <v>40</v>
      </c>
      <c r="B21" s="8">
        <f>'for REMES'!C48*NewInput!$M$1</f>
        <v>1.1341056081953455E-2</v>
      </c>
      <c r="C21" s="8">
        <f>'for REMES'!D48*NewInput!$M$1</f>
        <v>1.7251412275810465E-2</v>
      </c>
      <c r="D21" s="8">
        <f>'for REMES'!E48*NewInput!$M$1</f>
        <v>1.1573726745187911E-2</v>
      </c>
      <c r="E21" s="8">
        <f>'for REMES'!F48*NewInput!$M$1</f>
        <v>6.6078125720410545E-3</v>
      </c>
      <c r="F21" s="8">
        <f>'for REMES'!G48*NewInput!$M$1</f>
        <v>6.6078125720410545E-3</v>
      </c>
      <c r="G21" s="8">
        <f>'for REMES'!H48*NewInput!$M$1</f>
        <v>8.0517388981365609E-4</v>
      </c>
      <c r="H21" s="8">
        <f>'for REMES'!I48*NewInput!$M$1</f>
        <v>0</v>
      </c>
      <c r="I21" s="8">
        <f>'for REMES'!J48*NewInput!$M$1</f>
        <v>0</v>
      </c>
    </row>
    <row r="22" spans="1:9" x14ac:dyDescent="0.45">
      <c r="A22" t="s">
        <v>41</v>
      </c>
      <c r="B22" s="8">
        <f>'for REMES'!C49*NewInput!$M$1</f>
        <v>0.101563744600992</v>
      </c>
      <c r="C22" s="8">
        <f>'for REMES'!D49*NewInput!$M$1</f>
        <v>9.2102754622331043E-2</v>
      </c>
      <c r="D22" s="8">
        <f>'for REMES'!E49*NewInput!$M$1</f>
        <v>6.4955124859340643E-2</v>
      </c>
      <c r="E22" s="8">
        <f>'for REMES'!F49*NewInput!$M$1</f>
        <v>4.1040563454174596E-2</v>
      </c>
      <c r="F22" s="8">
        <f>'for REMES'!G49*NewInput!$M$1</f>
        <v>4.1040563454174596E-2</v>
      </c>
      <c r="G22" s="8">
        <f>'for REMES'!H49*NewInput!$M$1</f>
        <v>1.3291590674995055E-2</v>
      </c>
      <c r="H22" s="8">
        <f>'for REMES'!I49*NewInput!$M$1</f>
        <v>6.7187339999999996E-3</v>
      </c>
      <c r="I22" s="8">
        <f>'for REMES'!J49*NewInput!$M$1</f>
        <v>6.8978249999999998E-3</v>
      </c>
    </row>
    <row r="23" spans="1:9" x14ac:dyDescent="0.45">
      <c r="A23" t="s">
        <v>43</v>
      </c>
      <c r="B23" s="8">
        <f>'for REMES'!C50*NewInput!$M$1</f>
        <v>0</v>
      </c>
      <c r="C23" s="8">
        <f>'for REMES'!D50*NewInput!$M$1</f>
        <v>0</v>
      </c>
      <c r="D23" s="8">
        <f>'for REMES'!E50*NewInput!$M$1</f>
        <v>4.4011180305472634E-3</v>
      </c>
      <c r="E23" s="8">
        <f>'for REMES'!F50*NewInput!$M$1</f>
        <v>9.3041669238401823E-3</v>
      </c>
      <c r="F23" s="8">
        <f>'for REMES'!G50*NewInput!$M$1</f>
        <v>9.3041669238401823E-3</v>
      </c>
      <c r="G23" s="8">
        <f>'for REMES'!H50*NewInput!$M$1</f>
        <v>1.307797560948272E-2</v>
      </c>
      <c r="H23" s="8">
        <f>'for REMES'!I50*NewInput!$M$1</f>
        <v>1.4783742745969872E-2</v>
      </c>
      <c r="I23" s="8">
        <f>'for REMES'!J50*NewInput!$M$1</f>
        <v>1.5487706158146769E-2</v>
      </c>
    </row>
    <row r="24" spans="1:9" x14ac:dyDescent="0.45">
      <c r="A24" t="s">
        <v>44</v>
      </c>
      <c r="B24" s="8">
        <f>'for REMES'!C51*NewInput!$M$1</f>
        <v>6.0457900206119502E-3</v>
      </c>
      <c r="C24" s="8">
        <f>'for REMES'!D51*NewInput!$M$1</f>
        <v>9.0649065552654839E-3</v>
      </c>
      <c r="D24" s="8">
        <f>'for REMES'!E51*NewInput!$M$1</f>
        <v>7.8850699930518263E-3</v>
      </c>
      <c r="E24" s="8">
        <f>'for REMES'!F51*NewInput!$M$1</f>
        <v>8.5476230849799249E-3</v>
      </c>
      <c r="F24" s="8">
        <f>'for REMES'!G51*NewInput!$M$1</f>
        <v>8.5476230849799249E-3</v>
      </c>
      <c r="G24" s="8">
        <f>'for REMES'!H51*NewInput!$M$1</f>
        <v>7.4384037394734041E-3</v>
      </c>
      <c r="H24" s="8">
        <f>'for REMES'!I51*NewInput!$M$1</f>
        <v>6.3784342232269982E-3</v>
      </c>
      <c r="I24" s="8">
        <f>'for REMES'!J51*NewInput!$M$1</f>
        <v>5.6708721540390519E-3</v>
      </c>
    </row>
    <row r="25" spans="1:9" x14ac:dyDescent="0.45">
      <c r="A25" t="s">
        <v>45</v>
      </c>
      <c r="B25" s="8">
        <f>'for REMES'!C52*NewInput!$M$1</f>
        <v>0</v>
      </c>
      <c r="C25" s="8">
        <f>'for REMES'!D52*NewInput!$M$1</f>
        <v>0</v>
      </c>
      <c r="D25" s="8">
        <f>'for REMES'!E52*NewInput!$M$1</f>
        <v>0</v>
      </c>
      <c r="E25" s="8">
        <f>'for REMES'!F52*NewInput!$M$1</f>
        <v>0</v>
      </c>
      <c r="F25" s="8">
        <f>'for REMES'!G52*NewInput!$M$1</f>
        <v>0</v>
      </c>
      <c r="G25" s="8">
        <f>'for REMES'!H52*NewInput!$M$1</f>
        <v>0</v>
      </c>
      <c r="H25" s="8">
        <f>'for REMES'!I52*NewInput!$M$1</f>
        <v>0</v>
      </c>
      <c r="I25" s="8">
        <f>'for REMES'!J52*NewInput!$M$1</f>
        <v>5.1338422022820119E-3</v>
      </c>
    </row>
    <row r="26" spans="1:9" x14ac:dyDescent="0.45">
      <c r="A26" t="s">
        <v>46</v>
      </c>
      <c r="B26" s="8">
        <f>'for REMES'!C53*NewInput!$M$1</f>
        <v>3.8949686604487943E-2</v>
      </c>
      <c r="C26" s="8">
        <f>'for REMES'!D53*NewInput!$M$1</f>
        <v>3.6140201684237108E-2</v>
      </c>
      <c r="D26" s="8">
        <f>'for REMES'!E53*NewInput!$M$1</f>
        <v>2.7886962941336187E-2</v>
      </c>
      <c r="E26" s="8">
        <f>'for REMES'!F53*NewInput!$M$1</f>
        <v>1.8023024730703878E-2</v>
      </c>
      <c r="F26" s="8">
        <f>'for REMES'!G53*NewInput!$M$1</f>
        <v>1.8023024730703878E-2</v>
      </c>
      <c r="G26" s="8">
        <f>'for REMES'!H53*NewInput!$M$1</f>
        <v>1.3294247520912929E-2</v>
      </c>
      <c r="H26" s="8">
        <f>'for REMES'!I53*NewInput!$M$1</f>
        <v>1.3532091162178229E-2</v>
      </c>
      <c r="I26" s="8">
        <f>'for REMES'!J53*NewInput!$M$1</f>
        <v>8.832342972482244E-3</v>
      </c>
    </row>
    <row r="27" spans="1:9" x14ac:dyDescent="0.45">
      <c r="A27" t="s">
        <v>48</v>
      </c>
      <c r="B27" s="8">
        <f>'for REMES'!C54*NewInput!$M$1</f>
        <v>0</v>
      </c>
      <c r="C27" s="8">
        <f>'for REMES'!D54*NewInput!$M$1</f>
        <v>0</v>
      </c>
      <c r="D27" s="8">
        <f>'for REMES'!E54*NewInput!$M$1</f>
        <v>1.1656269193957309E-3</v>
      </c>
      <c r="E27" s="8">
        <f>'for REMES'!F54*NewInput!$M$1</f>
        <v>3.3428232193957346E-3</v>
      </c>
      <c r="F27" s="8">
        <f>'for REMES'!G54*NewInput!$M$1</f>
        <v>3.3428232193957346E-3</v>
      </c>
      <c r="G27" s="8">
        <f>'for REMES'!H54*NewInput!$M$1</f>
        <v>5.2152318756457415E-3</v>
      </c>
      <c r="H27" s="8">
        <f>'for REMES'!I54*NewInput!$M$1</f>
        <v>6.1270260943957402E-3</v>
      </c>
      <c r="I27" s="8">
        <f>'for REMES'!J54*NewInput!$M$1</f>
        <v>6.152795437500011E-3</v>
      </c>
    </row>
    <row r="28" spans="1:9" x14ac:dyDescent="0.45">
      <c r="A28" t="s">
        <v>49</v>
      </c>
      <c r="B28" s="8">
        <f>'for REMES'!C55*NewInput!$M$1</f>
        <v>0</v>
      </c>
      <c r="C28" s="8">
        <f>'for REMES'!D55*NewInput!$M$1</f>
        <v>0</v>
      </c>
      <c r="D28" s="8">
        <f>'for REMES'!E55*NewInput!$M$1</f>
        <v>0</v>
      </c>
      <c r="E28" s="8">
        <f>'for REMES'!F55*NewInput!$M$1</f>
        <v>0</v>
      </c>
      <c r="F28" s="8">
        <f>'for REMES'!G55*NewInput!$M$1</f>
        <v>0</v>
      </c>
      <c r="G28" s="8">
        <f>'for REMES'!H55*NewInput!$M$1</f>
        <v>0</v>
      </c>
      <c r="H28" s="8">
        <f>'for REMES'!I55*NewInput!$M$1</f>
        <v>1.1157599999999993E-3</v>
      </c>
      <c r="I28" s="8">
        <f>'for REMES'!J55*NewInput!$M$1</f>
        <v>7.2091199999999955E-4</v>
      </c>
    </row>
    <row r="29" spans="1:9" x14ac:dyDescent="0.45">
      <c r="A29" t="s">
        <v>50</v>
      </c>
      <c r="B29" s="8">
        <f>'for REMES'!C56*NewInput!$M$1</f>
        <v>0</v>
      </c>
      <c r="C29" s="8">
        <f>'for REMES'!D56*NewInput!$M$1</f>
        <v>0</v>
      </c>
      <c r="D29" s="8">
        <f>'for REMES'!E56*NewInput!$M$1</f>
        <v>0</v>
      </c>
      <c r="E29" s="8">
        <f>'for REMES'!F56*NewInput!$M$1</f>
        <v>3.2130000000000106E-3</v>
      </c>
      <c r="F29" s="8">
        <f>'for REMES'!G56*NewInput!$M$1</f>
        <v>3.2130000000000106E-3</v>
      </c>
      <c r="G29" s="8">
        <f>'for REMES'!H56*NewInput!$M$1</f>
        <v>8.656176000000038E-3</v>
      </c>
      <c r="H29" s="8">
        <f>'for REMES'!I56*NewInput!$M$1</f>
        <v>1.611472600000009E-2</v>
      </c>
      <c r="I29" s="8">
        <f>'for REMES'!J56*NewInput!$M$1</f>
        <v>2.6538789014669162E-2</v>
      </c>
    </row>
    <row r="30" spans="1:9" x14ac:dyDescent="0.45">
      <c r="A30" t="s">
        <v>51</v>
      </c>
      <c r="B30" s="8">
        <f>'for REMES'!C57*NewInput!$M$1</f>
        <v>3.9239999999999997E-2</v>
      </c>
      <c r="C30" s="8">
        <f>'for REMES'!D57*NewInput!$M$1</f>
        <v>3.9697199999999988E-2</v>
      </c>
      <c r="D30" s="8">
        <f>'for REMES'!E57*NewInput!$M$1</f>
        <v>3.8859414365518707E-2</v>
      </c>
      <c r="E30" s="8">
        <f>'for REMES'!F57*NewInput!$M$1</f>
        <v>3.3124403165518713E-2</v>
      </c>
      <c r="F30" s="8">
        <f>'for REMES'!G57*NewInput!$M$1</f>
        <v>3.3124403165518713E-2</v>
      </c>
      <c r="G30" s="8">
        <f>'for REMES'!H57*NewInput!$M$1</f>
        <v>2.5276403165518709E-2</v>
      </c>
      <c r="H30" s="8">
        <f>'for REMES'!I57*NewInput!$M$1</f>
        <v>1.6312643165518715E-2</v>
      </c>
      <c r="I30" s="8">
        <f>'for REMES'!J57*NewInput!$M$1</f>
        <v>8.333272418582607E-3</v>
      </c>
    </row>
    <row r="31" spans="1:9" x14ac:dyDescent="0.45">
      <c r="A31" t="s">
        <v>53</v>
      </c>
      <c r="B31" s="8">
        <f>'for REMES'!C58*NewInput!$M$1</f>
        <v>9.9392030896937019E-4</v>
      </c>
      <c r="C31" s="8">
        <f>'for REMES'!D58*NewInput!$M$1</f>
        <v>1.6442579994501493E-3</v>
      </c>
      <c r="D31" s="8">
        <f>'for REMES'!E58*NewInput!$M$1</f>
        <v>1.9383268859454916E-3</v>
      </c>
      <c r="E31" s="8">
        <f>'for REMES'!F58*NewInput!$M$1</f>
        <v>2.1863658880092634E-3</v>
      </c>
      <c r="F31" s="8">
        <f>'for REMES'!G58*NewInput!$M$1</f>
        <v>2.1863658880092634E-3</v>
      </c>
      <c r="G31" s="8">
        <f>'for REMES'!H58*NewInput!$M$1</f>
        <v>2.8716936416233129E-3</v>
      </c>
      <c r="H31" s="8">
        <f>'for REMES'!I58*NewInput!$M$1</f>
        <v>3.5594733335462419E-3</v>
      </c>
      <c r="I31" s="8">
        <f>'for REMES'!J58*NewInput!$M$1</f>
        <v>3.9119487280176238E-3</v>
      </c>
    </row>
    <row r="32" spans="1:9" x14ac:dyDescent="0.45">
      <c r="A32" t="s">
        <v>54</v>
      </c>
      <c r="B32" s="8">
        <f>'for REMES'!C59*NewInput!$M$1</f>
        <v>1.6520796910306401E-3</v>
      </c>
      <c r="C32" s="8">
        <f>'for REMES'!D59*NewInput!$M$1</f>
        <v>1.0887420005498592E-3</v>
      </c>
      <c r="D32" s="8">
        <f>'for REMES'!E59*NewInput!$M$1</f>
        <v>1.0295731140545232E-3</v>
      </c>
      <c r="E32" s="8">
        <f>'for REMES'!F59*NewInput!$M$1</f>
        <v>9.8163411199073992E-4</v>
      </c>
      <c r="F32" s="8">
        <f>'for REMES'!G59*NewInput!$M$1</f>
        <v>9.8163411199073992E-4</v>
      </c>
      <c r="G32" s="8">
        <f>'for REMES'!H59*NewInput!$M$1</f>
        <v>5.8160635837669434E-4</v>
      </c>
      <c r="H32" s="8">
        <f>'for REMES'!I59*NewInput!$M$1</f>
        <v>1.7912666645377378E-4</v>
      </c>
      <c r="I32" s="8">
        <f>'for REMES'!J59*NewInput!$M$1</f>
        <v>1.1195127198241055E-4</v>
      </c>
    </row>
    <row r="34" spans="1:11" ht="18" x14ac:dyDescent="0.55000000000000004">
      <c r="A34" s="3" t="s">
        <v>8</v>
      </c>
      <c r="B34" s="8"/>
      <c r="C34" s="8"/>
      <c r="D34" s="8"/>
      <c r="E34" s="8"/>
      <c r="F34" s="8"/>
      <c r="G34" s="8"/>
      <c r="H34" s="8"/>
      <c r="I34" s="8"/>
      <c r="J34" s="7"/>
      <c r="K34" s="7"/>
    </row>
    <row r="35" spans="1:11" x14ac:dyDescent="0.45">
      <c r="B35">
        <v>2015</v>
      </c>
      <c r="C35">
        <v>2020</v>
      </c>
      <c r="D35">
        <v>2025</v>
      </c>
      <c r="E35">
        <v>2030</v>
      </c>
      <c r="F35">
        <v>2035</v>
      </c>
      <c r="G35">
        <v>2040</v>
      </c>
      <c r="H35">
        <v>2045</v>
      </c>
      <c r="I35">
        <v>2050</v>
      </c>
      <c r="J35" s="7"/>
      <c r="K35" s="7"/>
    </row>
    <row r="36" spans="1:11" x14ac:dyDescent="0.45">
      <c r="A36" t="s">
        <v>64</v>
      </c>
      <c r="B36" s="7">
        <f>'for REMES'!O60*NewInput!$M$1</f>
        <v>0.21382084418247033</v>
      </c>
      <c r="C36" s="7">
        <f>'for REMES'!P60*NewInput!$M$1</f>
        <v>0.24721220228009613</v>
      </c>
      <c r="D36" s="7">
        <f>'for REMES'!Q60*NewInput!$M$1</f>
        <v>0.25578753138023963</v>
      </c>
      <c r="E36" s="7">
        <f>'for REMES'!R60*NewInput!$M$1</f>
        <v>0.2835691583736229</v>
      </c>
      <c r="F36" s="7">
        <f>'for REMES'!S60*NewInput!$M$1</f>
        <v>0.2835691583736229</v>
      </c>
      <c r="G36" s="7">
        <f>'for REMES'!T60*NewInput!$M$1</f>
        <v>0.29064977494498762</v>
      </c>
      <c r="H36" s="7">
        <f>'for REMES'!U60*NewInput!$M$1</f>
        <v>0.29573099399747482</v>
      </c>
      <c r="I36" s="7">
        <f>'for REMES'!V60*NewInput!$M$1</f>
        <v>0.29719379640350413</v>
      </c>
      <c r="J36" s="7"/>
      <c r="K36" s="7"/>
    </row>
    <row r="37" spans="1:11" x14ac:dyDescent="0.45">
      <c r="A37" t="s">
        <v>65</v>
      </c>
      <c r="B37" s="7">
        <f>'for REMES'!O61*NewInput!$M$1</f>
        <v>3.8879054274358213E-2</v>
      </c>
      <c r="C37" s="7">
        <f>'for REMES'!P61*NewInput!$M$1</f>
        <v>3.0356066629322099E-2</v>
      </c>
      <c r="D37" s="7">
        <f>'for REMES'!Q61*NewInput!$M$1</f>
        <v>2.9438121529692999E-2</v>
      </c>
      <c r="E37" s="7">
        <f>'for REMES'!R61*NewInput!$M$1</f>
        <v>2.2347982861276521E-2</v>
      </c>
      <c r="F37" s="7">
        <f>'for REMES'!S61*NewInput!$M$1</f>
        <v>2.2347982861276521E-2</v>
      </c>
      <c r="G37" s="7">
        <f>'for REMES'!T61*NewInput!$M$1</f>
        <v>2.0052514911222483E-2</v>
      </c>
      <c r="H37" s="7">
        <f>'for REMES'!U61*NewInput!$M$1</f>
        <v>1.8662833789868667E-2</v>
      </c>
      <c r="I37" s="7">
        <f>'for REMES'!V61*NewInput!$M$1</f>
        <v>1.8662833789868667E-2</v>
      </c>
      <c r="J37" s="7"/>
      <c r="K37" s="7"/>
    </row>
    <row r="38" spans="1:11" x14ac:dyDescent="0.45">
      <c r="A38" t="s">
        <v>66</v>
      </c>
      <c r="B38" s="7">
        <f>'for REMES'!O62*NewInput!$M$1</f>
        <v>0</v>
      </c>
      <c r="C38" s="7">
        <f>'for REMES'!P62*NewInput!$M$1</f>
        <v>0</v>
      </c>
      <c r="D38" s="7">
        <f>'for REMES'!Q62*NewInput!$M$1</f>
        <v>0</v>
      </c>
      <c r="E38" s="7">
        <f>'for REMES'!R62*NewInput!$M$1</f>
        <v>8.6506948051948071E-3</v>
      </c>
      <c r="F38" s="7">
        <f>'for REMES'!S62*NewInput!$M$1</f>
        <v>8.6506948051948071E-3</v>
      </c>
      <c r="G38" s="7">
        <f>'for REMES'!T62*NewInput!$M$1</f>
        <v>1.0101494805194807E-2</v>
      </c>
      <c r="H38" s="7">
        <f>'for REMES'!U62*NewInput!$M$1</f>
        <v>1.0101494805194807E-2</v>
      </c>
      <c r="I38" s="7">
        <f>'for REMES'!V62*NewInput!$M$1</f>
        <v>1.0101494805194807E-2</v>
      </c>
      <c r="J38" s="7"/>
      <c r="K38" s="7"/>
    </row>
    <row r="39" spans="1:11" x14ac:dyDescent="0.45">
      <c r="A39" t="s">
        <v>67</v>
      </c>
      <c r="B39" s="7">
        <f>'for REMES'!O63*NewInput!$M$1</f>
        <v>2.698012663167207E-3</v>
      </c>
      <c r="C39" s="7">
        <f>'for REMES'!P63*NewInput!$M$1</f>
        <v>2.1065597838853412E-3</v>
      </c>
      <c r="D39" s="7">
        <f>'for REMES'!Q63*NewInput!$M$1</f>
        <v>2.0428589673630372E-3</v>
      </c>
      <c r="E39" s="7">
        <f>'for REMES'!R63*NewInput!$M$1</f>
        <v>1.5508386683092247E-3</v>
      </c>
      <c r="F39" s="7">
        <f>'for REMES'!S63*NewInput!$M$1</f>
        <v>1.5508386683092247E-3</v>
      </c>
      <c r="G39" s="7">
        <f>'for REMES'!T63*NewInput!$M$1</f>
        <v>1.3915446290705994E-3</v>
      </c>
      <c r="H39" s="7">
        <f>'for REMES'!U63*NewInput!$M$1</f>
        <v>1.2951076829268292E-3</v>
      </c>
      <c r="I39" s="7">
        <f>'for REMES'!V63*NewInput!$M$1</f>
        <v>1.2951076829268292E-3</v>
      </c>
      <c r="J39" s="7"/>
      <c r="K39" s="7"/>
    </row>
    <row r="40" spans="1:11" x14ac:dyDescent="0.45">
      <c r="A40" t="s">
        <v>68</v>
      </c>
      <c r="B40" s="7">
        <f>'for REMES'!O64*NewInput!$M$1</f>
        <v>2.903559264E-2</v>
      </c>
      <c r="C40" s="7">
        <f>'for REMES'!P64*NewInput!$M$1</f>
        <v>3.4199325923035748E-2</v>
      </c>
      <c r="D40" s="7">
        <f>'for REMES'!Q64*NewInput!$M$1</f>
        <v>3.5710551150363028E-2</v>
      </c>
      <c r="E40" s="7">
        <f>'for REMES'!R64*NewInput!$M$1</f>
        <v>4.51917722826954E-2</v>
      </c>
      <c r="F40" s="7">
        <f>'for REMES'!S64*NewInput!$M$1</f>
        <v>4.51917722826954E-2</v>
      </c>
      <c r="G40" s="7">
        <f>'for REMES'!T64*NewInput!$M$1</f>
        <v>4.2608372463309743E-2</v>
      </c>
      <c r="H40" s="7">
        <f>'for REMES'!U64*NewInput!$M$1</f>
        <v>4.4756035839859661E-2</v>
      </c>
      <c r="I40" s="7">
        <f>'for REMES'!V64*NewInput!$M$1</f>
        <v>4.3473375820115456E-2</v>
      </c>
      <c r="J40" s="7"/>
      <c r="K40" s="7"/>
    </row>
    <row r="41" spans="1:11" x14ac:dyDescent="0.45">
      <c r="A41" t="s">
        <v>69</v>
      </c>
      <c r="B41" s="7">
        <f>'for REMES'!O65*NewInput!$M$1</f>
        <v>0.10591429198228192</v>
      </c>
      <c r="C41" s="7">
        <f>'for REMES'!P65*NewInput!$M$1</f>
        <v>8.2695975105857897E-2</v>
      </c>
      <c r="D41" s="7">
        <f>'for REMES'!Q65*NewInput!$M$1</f>
        <v>8.019530971879002E-2</v>
      </c>
      <c r="E41" s="7">
        <f>'for REMES'!R65*NewInput!$M$1</f>
        <v>6.0880359004651878E-2</v>
      </c>
      <c r="F41" s="7">
        <f>'for REMES'!S65*NewInput!$M$1</f>
        <v>6.0880359004651878E-2</v>
      </c>
      <c r="G41" s="7">
        <f>'for REMES'!T65*NewInput!$M$1</f>
        <v>5.4627046848899678E-2</v>
      </c>
      <c r="H41" s="7">
        <f>'for REMES'!U65*NewInput!$M$1</f>
        <v>5.0841278527204506E-2</v>
      </c>
      <c r="I41" s="7">
        <f>'for REMES'!V65*NewInput!$M$1</f>
        <v>5.0841278527204506E-2</v>
      </c>
      <c r="J41" s="7"/>
      <c r="K41" s="7"/>
    </row>
    <row r="42" spans="1:11" x14ac:dyDescent="0.45">
      <c r="A42" t="s">
        <v>74</v>
      </c>
      <c r="B42" s="7">
        <f>'for REMES'!O66*NewInput!$M$1</f>
        <v>0.22509984053330676</v>
      </c>
      <c r="C42" s="7">
        <f>'for REMES'!P66*NewInput!$M$1</f>
        <v>0.2282615953250875</v>
      </c>
      <c r="D42" s="7">
        <f>'for REMES'!Q66*NewInput!$M$1</f>
        <v>0.22174754979712924</v>
      </c>
      <c r="E42" s="7">
        <f>'for REMES'!R66*NewInput!$M$1</f>
        <v>0.2210093678306167</v>
      </c>
      <c r="F42" s="7">
        <f>'for REMES'!S66*NewInput!$M$1</f>
        <v>0.21866160310715127</v>
      </c>
      <c r="G42" s="7">
        <f>'for REMES'!T66*NewInput!$M$1</f>
        <v>0.21732363637203814</v>
      </c>
      <c r="H42" s="7">
        <f>'for REMES'!U66*NewInput!$M$1</f>
        <v>0.21627526545826739</v>
      </c>
      <c r="I42" s="7">
        <f>'for REMES'!V66*NewInput!$M$1</f>
        <v>0.21552927365979072</v>
      </c>
      <c r="J42" s="7"/>
      <c r="K42" s="7"/>
    </row>
    <row r="43" spans="1:11" x14ac:dyDescent="0.45">
      <c r="A43" t="s">
        <v>75</v>
      </c>
      <c r="B43" s="7">
        <f>'for REMES'!O67*NewInput!$M$1</f>
        <v>9.2251198403369775E-3</v>
      </c>
      <c r="C43" s="7">
        <f>'for REMES'!P67*NewInput!$M$1</f>
        <v>1.3628114653230913E-3</v>
      </c>
      <c r="D43" s="7">
        <f>'for REMES'!Q67*NewInput!$M$1</f>
        <v>2.7256229306461826E-4</v>
      </c>
      <c r="E43" s="7">
        <f>'for REMES'!R67*NewInput!$M$1</f>
        <v>0</v>
      </c>
      <c r="F43" s="7">
        <f>'for REMES'!S67*NewInput!$M$1</f>
        <v>0</v>
      </c>
      <c r="G43" s="7">
        <f>'for REMES'!T67*NewInput!$M$1</f>
        <v>0</v>
      </c>
      <c r="H43" s="7">
        <f>'for REMES'!U67*NewInput!$M$1</f>
        <v>0</v>
      </c>
      <c r="I43" s="7">
        <f>'for REMES'!V67*NewInput!$M$1</f>
        <v>0</v>
      </c>
      <c r="J43" s="7"/>
      <c r="K43" s="7"/>
    </row>
    <row r="44" spans="1:11" x14ac:dyDescent="0.45">
      <c r="A44" t="s">
        <v>76</v>
      </c>
      <c r="B44" s="7">
        <f>'for REMES'!O68*NewInput!$M$1</f>
        <v>0</v>
      </c>
      <c r="C44" s="7">
        <f>'for REMES'!P68*NewInput!$M$1</f>
        <v>0</v>
      </c>
      <c r="D44" s="7">
        <f>'for REMES'!Q68*NewInput!$M$1</f>
        <v>0</v>
      </c>
      <c r="E44" s="7">
        <f>'for REMES'!R68*NewInput!$M$1</f>
        <v>0</v>
      </c>
      <c r="F44" s="7">
        <f>'for REMES'!S68*NewInput!$M$1</f>
        <v>0</v>
      </c>
      <c r="G44" s="7">
        <f>'for REMES'!T68*NewInput!$M$1</f>
        <v>0</v>
      </c>
      <c r="H44" s="7">
        <f>'for REMES'!U68*NewInput!$M$1</f>
        <v>0</v>
      </c>
      <c r="I44" s="7">
        <f>'for REMES'!V68*NewInput!$M$1</f>
        <v>0</v>
      </c>
      <c r="J44" s="7"/>
      <c r="K44" s="7"/>
    </row>
    <row r="45" spans="1:11" x14ac:dyDescent="0.45">
      <c r="A45" t="s">
        <v>77</v>
      </c>
      <c r="B45" s="7">
        <f>'for REMES'!O69*NewInput!$M$1</f>
        <v>7.4207145201694576E-4</v>
      </c>
      <c r="C45" s="7">
        <f>'for REMES'!P69*NewInput!$M$1</f>
        <v>1.0962496969152724E-4</v>
      </c>
      <c r="D45" s="7">
        <f>'for REMES'!Q69*NewInput!$M$1</f>
        <v>2.1924993938305449E-5</v>
      </c>
      <c r="E45" s="7">
        <f>'for REMES'!R69*NewInput!$M$1</f>
        <v>0</v>
      </c>
      <c r="F45" s="7">
        <f>'for REMES'!S69*NewInput!$M$1</f>
        <v>0</v>
      </c>
      <c r="G45" s="7">
        <f>'for REMES'!T69*NewInput!$M$1</f>
        <v>0</v>
      </c>
      <c r="H45" s="7">
        <f>'for REMES'!U69*NewInput!$M$1</f>
        <v>0</v>
      </c>
      <c r="I45" s="7">
        <f>'for REMES'!V69*NewInput!$M$1</f>
        <v>0</v>
      </c>
      <c r="J45" s="7"/>
      <c r="K45" s="7"/>
    </row>
    <row r="46" spans="1:11" x14ac:dyDescent="0.45">
      <c r="A46" t="s">
        <v>78</v>
      </c>
      <c r="B46" s="7">
        <f>'for REMES'!O70*NewInput!$M$1</f>
        <v>2.1312660186066142E-2</v>
      </c>
      <c r="C46" s="7">
        <f>'for REMES'!P70*NewInput!$M$1</f>
        <v>2.3995059444872201E-2</v>
      </c>
      <c r="D46" s="7">
        <f>'for REMES'!Q70*NewInput!$M$1</f>
        <v>2.6073870426028663E-2</v>
      </c>
      <c r="E46" s="7">
        <f>'for REMES'!R70*NewInput!$M$1</f>
        <v>2.7073998953663109E-2</v>
      </c>
      <c r="F46" s="7">
        <f>'for REMES'!S70*NewInput!$M$1</f>
        <v>2.7900176690773083E-2</v>
      </c>
      <c r="G46" s="7">
        <f>'for REMES'!T70*NewInput!$M$1</f>
        <v>2.7191849503427339E-2</v>
      </c>
      <c r="H46" s="7">
        <f>'for REMES'!U70*NewInput!$M$1</f>
        <v>2.7583079050179492E-2</v>
      </c>
      <c r="I46" s="7">
        <f>'for REMES'!V70*NewInput!$M$1</f>
        <v>2.744953441213668E-2</v>
      </c>
      <c r="J46" s="7"/>
      <c r="K46" s="7"/>
    </row>
    <row r="47" spans="1:11" x14ac:dyDescent="0.45">
      <c r="A47" t="s">
        <v>83</v>
      </c>
      <c r="B47" s="7">
        <v>1.5E-3</v>
      </c>
      <c r="C47" s="7">
        <v>1.5E-3</v>
      </c>
      <c r="D47" s="7">
        <v>1.2999999999999999E-3</v>
      </c>
      <c r="E47" s="7">
        <v>1.1000000000000001E-3</v>
      </c>
      <c r="F47" s="7">
        <v>8.9999999999999998E-4</v>
      </c>
      <c r="G47" s="7">
        <v>8.0000000000000004E-4</v>
      </c>
      <c r="H47" s="7">
        <v>6.9999999999999999E-4</v>
      </c>
      <c r="I47" s="7">
        <v>5.9999999999999995E-4</v>
      </c>
      <c r="J47" s="7"/>
      <c r="K47" s="7"/>
    </row>
    <row r="48" spans="1:11" x14ac:dyDescent="0.45">
      <c r="A48" t="s">
        <v>84</v>
      </c>
      <c r="B48" s="7">
        <v>7.7999999999999996E-3</v>
      </c>
      <c r="C48" s="7">
        <v>6.6E-3</v>
      </c>
      <c r="D48" s="7"/>
      <c r="E48" s="7"/>
      <c r="F48" s="7"/>
      <c r="G48" s="7"/>
      <c r="H48" s="7"/>
      <c r="I48" s="7"/>
    </row>
    <row r="49" spans="1:9" x14ac:dyDescent="0.45">
      <c r="A49" t="s">
        <v>85</v>
      </c>
      <c r="B49" s="7">
        <v>0.3639</v>
      </c>
      <c r="C49" s="7">
        <v>0.3639</v>
      </c>
      <c r="D49" s="7">
        <v>0.3639</v>
      </c>
      <c r="E49" s="7">
        <v>0.3639</v>
      </c>
      <c r="F49" s="7">
        <v>0.3639</v>
      </c>
      <c r="G49" s="7">
        <v>0.3639</v>
      </c>
      <c r="H49" s="7">
        <v>0.3639</v>
      </c>
      <c r="I49" s="7">
        <v>0.3639</v>
      </c>
    </row>
    <row r="50" spans="1:9" x14ac:dyDescent="0.45">
      <c r="A50" t="s">
        <v>86</v>
      </c>
      <c r="B50" s="7"/>
      <c r="C50" s="7"/>
      <c r="D50" s="7"/>
      <c r="E50" s="7"/>
      <c r="F50" s="7">
        <v>8.3000000000000001E-3</v>
      </c>
      <c r="G50" s="7">
        <v>2.3599999999999999E-2</v>
      </c>
      <c r="H50" s="7">
        <v>3.0700000000000002E-2</v>
      </c>
      <c r="I50" s="7">
        <v>3.0700000000000002E-2</v>
      </c>
    </row>
    <row r="51" spans="1:9" x14ac:dyDescent="0.45">
      <c r="A51" t="s">
        <v>87</v>
      </c>
      <c r="B51" s="7">
        <v>8.3000000000000001E-3</v>
      </c>
      <c r="C51" s="7">
        <v>8.3000000000000001E-3</v>
      </c>
      <c r="D51" s="7">
        <v>6.8400000000000002E-2</v>
      </c>
      <c r="E51" s="7">
        <v>0.16320000000000001</v>
      </c>
      <c r="F51" s="7">
        <v>0.1971</v>
      </c>
      <c r="G51" s="7">
        <v>0.1928</v>
      </c>
      <c r="H51" s="7">
        <v>0.1928</v>
      </c>
      <c r="I51" s="7">
        <v>0.1928</v>
      </c>
    </row>
    <row r="52" spans="1:9" x14ac:dyDescent="0.45">
      <c r="A52" t="s">
        <v>88</v>
      </c>
      <c r="B52" s="7"/>
      <c r="C52" s="7"/>
      <c r="D52" s="7"/>
      <c r="E52" s="7"/>
      <c r="F52" s="7"/>
      <c r="G52" s="7">
        <v>8.5599999999999996E-2</v>
      </c>
      <c r="H52" s="7">
        <v>8.5599999999999996E-2</v>
      </c>
      <c r="I52" s="7">
        <v>8.5699999999999998E-2</v>
      </c>
    </row>
    <row r="53" spans="1:9" x14ac:dyDescent="0.45">
      <c r="A53" t="s">
        <v>39</v>
      </c>
      <c r="B53" s="8">
        <f>'for REMES'!O47*NewInput!$M$1</f>
        <v>2.3875471891997781E-3</v>
      </c>
      <c r="C53" s="8">
        <f>'for REMES'!P47*NewInput!$M$1</f>
        <v>4.1121259614878341E-3</v>
      </c>
      <c r="D53" s="8">
        <f>'for REMES'!Q47*NewInput!$M$1</f>
        <v>1.5122694002259301E-2</v>
      </c>
      <c r="E53" s="8">
        <f>'for REMES'!R47*NewInput!$M$1</f>
        <v>2.5043179927559417E-2</v>
      </c>
      <c r="F53" s="8">
        <f>'for REMES'!S47*NewInput!$M$1</f>
        <v>2.5043179927559417E-2</v>
      </c>
      <c r="G53" s="8">
        <f>'for REMES'!T47*NewInput!$M$1</f>
        <v>3.5652873098050535E-2</v>
      </c>
      <c r="H53" s="8">
        <f>'for REMES'!U47*NewInput!$M$1</f>
        <v>3.9466676001363117E-2</v>
      </c>
      <c r="I53" s="8">
        <f>'for REMES'!V47*NewInput!$M$1</f>
        <v>4.0355279086659368E-2</v>
      </c>
    </row>
    <row r="54" spans="1:9" x14ac:dyDescent="0.45">
      <c r="A54" t="s">
        <v>40</v>
      </c>
      <c r="B54" s="8">
        <f>'for REMES'!O48*NewInput!$M$1</f>
        <v>1.1341056081953455E-2</v>
      </c>
      <c r="C54" s="8">
        <f>'for REMES'!P48*NewInput!$M$1</f>
        <v>1.7181162031632589E-2</v>
      </c>
      <c r="D54" s="8">
        <f>'for REMES'!Q48*NewInput!$M$1</f>
        <v>1.1782239656042174E-2</v>
      </c>
      <c r="E54" s="8">
        <f>'for REMES'!R48*NewInput!$M$1</f>
        <v>6.809919484577028E-3</v>
      </c>
      <c r="F54" s="8">
        <f>'for REMES'!S48*NewInput!$M$1</f>
        <v>6.809919484577028E-3</v>
      </c>
      <c r="G54" s="8">
        <f>'for REMES'!T48*NewInput!$M$1</f>
        <v>9.9908214174702827E-4</v>
      </c>
      <c r="H54" s="8">
        <f>'for REMES'!U48*NewInput!$M$1</f>
        <v>6.7318215832236628E-3</v>
      </c>
      <c r="I54" s="8">
        <f>'for REMES'!V48*NewInput!$M$1</f>
        <v>6.8978249999999998E-3</v>
      </c>
    </row>
    <row r="55" spans="1:9" x14ac:dyDescent="0.45">
      <c r="A55" t="s">
        <v>41</v>
      </c>
      <c r="B55" s="8">
        <f>'for REMES'!O49*NewInput!$M$1</f>
        <v>0.101563744600992</v>
      </c>
      <c r="C55" s="8">
        <f>'for REMES'!P49*NewInput!$M$1</f>
        <v>9.1816798978491293E-2</v>
      </c>
      <c r="D55" s="8">
        <f>'for REMES'!Q49*NewInput!$M$1</f>
        <v>6.5836488731786033E-2</v>
      </c>
      <c r="E55" s="8">
        <f>'for REMES'!R49*NewInput!$M$1</f>
        <v>4.1900669726620987E-2</v>
      </c>
      <c r="F55" s="8">
        <f>'for REMES'!S49*NewInput!$M$1</f>
        <v>4.1900669726620987E-2</v>
      </c>
      <c r="G55" s="8">
        <f>'for REMES'!T49*NewInput!$M$1</f>
        <v>1.4118252170079429E-2</v>
      </c>
      <c r="H55" s="8">
        <f>'for REMES'!U49*NewInput!$M$1</f>
        <v>5.2350332894651154E-5</v>
      </c>
      <c r="I55" s="8">
        <f>'for REMES'!V49*NewInput!$M$1</f>
        <v>0</v>
      </c>
    </row>
    <row r="56" spans="1:9" x14ac:dyDescent="0.45">
      <c r="A56" t="s">
        <v>43</v>
      </c>
      <c r="B56" s="8">
        <f>'for REMES'!O50*NewInput!$M$1</f>
        <v>0</v>
      </c>
      <c r="C56" s="8">
        <f>'for REMES'!P50*NewInput!$M$1</f>
        <v>1.3872692073301418E-4</v>
      </c>
      <c r="D56" s="8">
        <f>'for REMES'!Q50*NewInput!$M$1</f>
        <v>2.2986392056110454E-3</v>
      </c>
      <c r="E56" s="8">
        <f>'for REMES'!R50*NewInput!$M$1</f>
        <v>5.9598769089315023E-3</v>
      </c>
      <c r="F56" s="8">
        <f>'for REMES'!S50*NewInput!$M$1</f>
        <v>5.9598769089315023E-3</v>
      </c>
      <c r="G56" s="8">
        <f>'for REMES'!T50*NewInput!$M$1</f>
        <v>1.1037004859237283E-2</v>
      </c>
      <c r="H56" s="8">
        <f>'for REMES'!U50*NewInput!$M$1</f>
        <v>1.4614532466947234E-2</v>
      </c>
      <c r="I56" s="8">
        <f>'for REMES'!V50*NewInput!$M$1</f>
        <v>1.5487706158146769E-2</v>
      </c>
    </row>
    <row r="57" spans="1:9" x14ac:dyDescent="0.45">
      <c r="A57" t="s">
        <v>44</v>
      </c>
      <c r="B57" s="8">
        <f>'for REMES'!O51*NewInput!$M$1</f>
        <v>6.0457900206119502E-3</v>
      </c>
      <c r="C57" s="8">
        <f>'for REMES'!P51*NewInput!$M$1</f>
        <v>9.3582690705344019E-3</v>
      </c>
      <c r="D57" s="8">
        <f>'for REMES'!Q51*NewInput!$M$1</f>
        <v>1.0246574887568803E-2</v>
      </c>
      <c r="E57" s="8">
        <f>'for REMES'!R51*NewInput!$M$1</f>
        <v>1.0009853855450012E-2</v>
      </c>
      <c r="F57" s="8">
        <f>'for REMES'!S51*NewInput!$M$1</f>
        <v>1.0009853855450012E-2</v>
      </c>
      <c r="G57" s="8">
        <f>'for REMES'!T51*NewInput!$M$1</f>
        <v>6.5496510154273409E-3</v>
      </c>
      <c r="H57" s="8">
        <f>'for REMES'!U51*NewInput!$M$1</f>
        <v>5.2691008300306602E-4</v>
      </c>
      <c r="I57" s="8">
        <f>'for REMES'!V51*NewInput!$M$1</f>
        <v>0</v>
      </c>
    </row>
    <row r="58" spans="1:9" x14ac:dyDescent="0.45">
      <c r="A58" t="s">
        <v>45</v>
      </c>
      <c r="B58" s="8">
        <f>'for REMES'!O52*NewInput!$M$1</f>
        <v>0</v>
      </c>
      <c r="C58" s="8">
        <f>'for REMES'!P52*NewInput!$M$1</f>
        <v>0</v>
      </c>
      <c r="D58" s="8">
        <f>'for REMES'!Q52*NewInput!$M$1</f>
        <v>2.2837440532505701E-4</v>
      </c>
      <c r="E58" s="8">
        <f>'for REMES'!R52*NewInput!$M$1</f>
        <v>5.9241093882616907E-4</v>
      </c>
      <c r="F58" s="8">
        <f>'for REMES'!S52*NewInput!$M$1</f>
        <v>5.9241093882616907E-4</v>
      </c>
      <c r="G58" s="8">
        <f>'for REMES'!T52*NewInput!$M$1</f>
        <v>3.412456261522495E-3</v>
      </c>
      <c r="H58" s="8">
        <f>'for REMES'!U52*NewInput!$M$1</f>
        <v>1.4002650237544535E-2</v>
      </c>
      <c r="I58" s="8">
        <f>'for REMES'!V52*NewInput!$M$1</f>
        <v>1.5180004201985078E-2</v>
      </c>
    </row>
    <row r="59" spans="1:9" x14ac:dyDescent="0.45">
      <c r="A59" t="s">
        <v>46</v>
      </c>
      <c r="B59" s="8">
        <f>'for REMES'!O53*NewInput!$M$1</f>
        <v>3.8949686604487943E-2</v>
      </c>
      <c r="C59" s="8">
        <f>'for REMES'!P53*NewInput!$M$1</f>
        <v>3.5664571442458937E-2</v>
      </c>
      <c r="D59" s="8">
        <f>'for REMES'!Q53*NewInput!$M$1</f>
        <v>3.1005725205406447E-2</v>
      </c>
      <c r="E59" s="8">
        <f>'for REMES'!R53*NewInput!$M$1</f>
        <v>2.4256745383760603E-2</v>
      </c>
      <c r="F59" s="8">
        <f>'for REMES'!S53*NewInput!$M$1</f>
        <v>2.4256745383760603E-2</v>
      </c>
      <c r="G59" s="8">
        <f>'for REMES'!T53*NewInput!$M$1</f>
        <v>1.4411604027459734E-2</v>
      </c>
      <c r="H59" s="8">
        <f>'for REMES'!U53*NewInput!$M$1</f>
        <v>0</v>
      </c>
      <c r="I59" s="8">
        <f>'for REMES'!V53*NewInput!$M$1</f>
        <v>0</v>
      </c>
    </row>
    <row r="60" spans="1:9" x14ac:dyDescent="0.45">
      <c r="A60" t="s">
        <v>48</v>
      </c>
      <c r="B60" s="8">
        <f>'for REMES'!O54*NewInput!$M$1</f>
        <v>0</v>
      </c>
      <c r="C60" s="8">
        <f>'for REMES'!P54*NewInput!$M$1</f>
        <v>5.6977115624999998E-4</v>
      </c>
      <c r="D60" s="8">
        <f>'for REMES'!Q54*NewInput!$M$1</f>
        <v>2.579600531249998E-3</v>
      </c>
      <c r="E60" s="8">
        <f>'for REMES'!R54*NewInput!$M$1</f>
        <v>4.329713250000004E-3</v>
      </c>
      <c r="F60" s="8">
        <f>'for REMES'!S54*NewInput!$M$1</f>
        <v>4.329713250000004E-3</v>
      </c>
      <c r="G60" s="8">
        <f>'for REMES'!T54*NewInput!$M$1</f>
        <v>5.2164734062500112E-3</v>
      </c>
      <c r="H60" s="8">
        <f>'for REMES'!U54*NewInput!$M$1</f>
        <v>6.1282676250000107E-3</v>
      </c>
      <c r="I60" s="8">
        <f>'for REMES'!V54*NewInput!$M$1</f>
        <v>6.152795437500011E-3</v>
      </c>
    </row>
    <row r="61" spans="1:9" x14ac:dyDescent="0.45">
      <c r="A61" t="s">
        <v>49</v>
      </c>
      <c r="B61" s="8">
        <f>'for REMES'!O55*NewInput!$M$1</f>
        <v>0</v>
      </c>
      <c r="C61" s="8">
        <f>'for REMES'!P55*NewInput!$M$1</f>
        <v>0</v>
      </c>
      <c r="D61" s="8">
        <f>'for REMES'!Q55*NewInput!$M$1</f>
        <v>0</v>
      </c>
      <c r="E61" s="8">
        <f>'for REMES'!R55*NewInput!$M$1</f>
        <v>0</v>
      </c>
      <c r="F61" s="8">
        <f>'for REMES'!S55*NewInput!$M$1</f>
        <v>0</v>
      </c>
      <c r="G61" s="8">
        <f>'for REMES'!T55*NewInput!$M$1</f>
        <v>6.5508486947175298E-3</v>
      </c>
      <c r="H61" s="8">
        <f>'for REMES'!U55*NewInput!$M$1</f>
        <v>9.3564235909090829E-3</v>
      </c>
      <c r="I61" s="8">
        <f>'for REMES'!V55*NewInput!$M$1</f>
        <v>7.5493532843163864E-3</v>
      </c>
    </row>
    <row r="62" spans="1:9" x14ac:dyDescent="0.45">
      <c r="A62" t="s">
        <v>50</v>
      </c>
      <c r="B62" s="8">
        <f>'for REMES'!O56*NewInput!$M$1</f>
        <v>0</v>
      </c>
      <c r="C62" s="8">
        <f>'for REMES'!P56*NewInput!$M$1</f>
        <v>0</v>
      </c>
      <c r="D62" s="8">
        <f>'for REMES'!Q56*NewInput!$M$1</f>
        <v>1.6692568730500119E-4</v>
      </c>
      <c r="E62" s="8">
        <f>'for REMES'!R56*NewInput!$M$1</f>
        <v>3.2331611091312613E-3</v>
      </c>
      <c r="F62" s="8">
        <f>'for REMES'!S56*NewInput!$M$1</f>
        <v>3.2331611091312613E-3</v>
      </c>
      <c r="G62" s="8">
        <f>'for REMES'!T56*NewInput!$M$1</f>
        <v>1.6275788679477699E-2</v>
      </c>
      <c r="H62" s="8">
        <f>'for REMES'!U56*NewInput!$M$1</f>
        <v>2.5784652603535452E-2</v>
      </c>
      <c r="I62" s="8">
        <f>'for REMES'!V56*NewInput!$M$1</f>
        <v>2.8348968157767416E-2</v>
      </c>
    </row>
    <row r="63" spans="1:9" x14ac:dyDescent="0.45">
      <c r="A63" t="s">
        <v>51</v>
      </c>
      <c r="B63" s="8">
        <f>'for REMES'!O57*NewInput!$M$1</f>
        <v>3.9239999999999997E-2</v>
      </c>
      <c r="C63" s="8">
        <f>'for REMES'!P57*NewInput!$M$1</f>
        <v>3.8684273499999984E-2</v>
      </c>
      <c r="D63" s="8">
        <f>'for REMES'!Q57*NewInput!$M$1</f>
        <v>3.6194123099999989E-2</v>
      </c>
      <c r="E63" s="8">
        <f>'for REMES'!R57*NewInput!$M$1</f>
        <v>3.1351553499999983E-2</v>
      </c>
      <c r="F63" s="8">
        <f>'for REMES'!S57*NewInput!$M$1</f>
        <v>3.1351553499999983E-2</v>
      </c>
      <c r="G63" s="8">
        <f>'for REMES'!T57*NewInput!$M$1</f>
        <v>1.2222531540793339E-2</v>
      </c>
      <c r="H63" s="8">
        <f>'for REMES'!U57*NewInput!$M$1</f>
        <v>0</v>
      </c>
      <c r="I63" s="8">
        <f>'for REMES'!V57*NewInput!$M$1</f>
        <v>0</v>
      </c>
    </row>
    <row r="64" spans="1:9" x14ac:dyDescent="0.45">
      <c r="A64" t="s">
        <v>53</v>
      </c>
      <c r="B64" s="8">
        <f>'for REMES'!O58*NewInput!$M$1</f>
        <v>9.9392030896937019E-4</v>
      </c>
      <c r="C64" s="8">
        <f>'for REMES'!P58*NewInput!$M$1</f>
        <v>1.7595864781393931E-3</v>
      </c>
      <c r="D64" s="8">
        <f>'for REMES'!Q58*NewInput!$M$1</f>
        <v>2.2786084603822129E-3</v>
      </c>
      <c r="E64" s="8">
        <f>'for REMES'!R58*NewInput!$M$1</f>
        <v>2.4313902966628595E-3</v>
      </c>
      <c r="F64" s="8">
        <f>'for REMES'!S58*NewInput!$M$1</f>
        <v>2.4313902966628595E-3</v>
      </c>
      <c r="G64" s="8">
        <f>'for REMES'!T58*NewInput!$M$1</f>
        <v>3.0402238319950856E-3</v>
      </c>
      <c r="H64" s="8">
        <f>'for REMES'!U58*NewInput!$M$1</f>
        <v>3.7385999999999999E-3</v>
      </c>
      <c r="I64" s="8">
        <f>'for REMES'!V58*NewInput!$M$1</f>
        <v>4.023900000000036E-3</v>
      </c>
    </row>
    <row r="65" spans="1:9" x14ac:dyDescent="0.45">
      <c r="A65" t="s">
        <v>54</v>
      </c>
      <c r="B65" s="8">
        <f>'for REMES'!O59*NewInput!$M$1</f>
        <v>1.6520796910306401E-3</v>
      </c>
      <c r="C65" s="8">
        <f>'for REMES'!P59*NewInput!$M$1</f>
        <v>9.7341352186061506E-4</v>
      </c>
      <c r="D65" s="8">
        <f>'for REMES'!Q59*NewInput!$M$1</f>
        <v>6.8929153961780159E-4</v>
      </c>
      <c r="E65" s="8">
        <f>'for REMES'!R59*NewInput!$M$1</f>
        <v>7.36609703337144E-4</v>
      </c>
      <c r="F65" s="8">
        <f>'for REMES'!S59*NewInput!$M$1</f>
        <v>7.36609703337144E-4</v>
      </c>
      <c r="G65" s="8">
        <f>'for REMES'!T59*NewInput!$M$1</f>
        <v>4.1307616800492119E-4</v>
      </c>
      <c r="H65" s="8">
        <f>'for REMES'!U59*NewInput!$M$1</f>
        <v>0</v>
      </c>
      <c r="I65" s="8">
        <f>'for REMES'!V59*NewInput!$M$1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1"/>
  <sheetViews>
    <sheetView tabSelected="1" topLeftCell="B1" workbookViewId="0">
      <selection activeCell="L25" sqref="L25"/>
    </sheetView>
  </sheetViews>
  <sheetFormatPr defaultRowHeight="14.25" x14ac:dyDescent="0.45"/>
  <cols>
    <col min="1" max="1" width="52.1328125" bestFit="1" customWidth="1"/>
    <col min="14" max="14" width="52.1328125" bestFit="1" customWidth="1"/>
    <col min="22" max="22" width="10.73046875" bestFit="1" customWidth="1"/>
  </cols>
  <sheetData>
    <row r="1" spans="1:22" x14ac:dyDescent="0.45">
      <c r="A1" t="s">
        <v>89</v>
      </c>
      <c r="B1" t="s">
        <v>90</v>
      </c>
      <c r="C1" t="s">
        <v>91</v>
      </c>
      <c r="O1">
        <v>2015</v>
      </c>
      <c r="P1">
        <v>2020</v>
      </c>
      <c r="Q1">
        <v>2025</v>
      </c>
      <c r="R1">
        <v>2030</v>
      </c>
      <c r="S1">
        <v>2035</v>
      </c>
      <c r="T1">
        <v>2040</v>
      </c>
      <c r="U1">
        <v>2045</v>
      </c>
      <c r="V1">
        <v>2050</v>
      </c>
    </row>
    <row r="2" spans="1:22" x14ac:dyDescent="0.45">
      <c r="A2" t="s">
        <v>64</v>
      </c>
      <c r="B2">
        <v>2015</v>
      </c>
      <c r="C2">
        <f t="array" ref="C2:C9">TRANSPOSE(O2:V2)</f>
        <v>0.21382084418247033</v>
      </c>
      <c r="N2" t="s">
        <v>64</v>
      </c>
      <c r="O2">
        <f>NewInput!B36+NewInput!B38</f>
        <v>0.21382084418247033</v>
      </c>
      <c r="P2">
        <f>NewInput!C36+NewInput!C38</f>
        <v>0.24721220228009613</v>
      </c>
      <c r="Q2">
        <f>NewInput!D36+NewInput!D38</f>
        <v>0.25578753138023963</v>
      </c>
      <c r="R2">
        <f>NewInput!E36+NewInput!E38</f>
        <v>0.29221985317881771</v>
      </c>
      <c r="S2">
        <f>NewInput!F36+NewInput!F38</f>
        <v>0.29221985317881771</v>
      </c>
      <c r="T2">
        <f>NewInput!G36+NewInput!G38</f>
        <v>0.3007512697501824</v>
      </c>
      <c r="U2">
        <f>NewInput!H36+NewInput!H38</f>
        <v>0.30583248880266961</v>
      </c>
      <c r="V2">
        <f>NewInput!I36+NewInput!I38</f>
        <v>0.30729529120869892</v>
      </c>
    </row>
    <row r="3" spans="1:22" x14ac:dyDescent="0.45">
      <c r="A3" t="s">
        <v>64</v>
      </c>
      <c r="B3">
        <v>2020</v>
      </c>
      <c r="C3">
        <v>0.24721220228009613</v>
      </c>
      <c r="N3" t="s">
        <v>65</v>
      </c>
      <c r="O3">
        <f>NewInput!B37</f>
        <v>3.8879054274358213E-2</v>
      </c>
      <c r="P3">
        <f>NewInput!C37</f>
        <v>3.0356066629322099E-2</v>
      </c>
      <c r="Q3">
        <f>NewInput!D37</f>
        <v>2.9438121529692999E-2</v>
      </c>
      <c r="R3">
        <f>NewInput!E37</f>
        <v>2.2347982861276521E-2</v>
      </c>
      <c r="S3">
        <f>NewInput!F37</f>
        <v>2.2347982861276521E-2</v>
      </c>
      <c r="T3">
        <f>NewInput!G37</f>
        <v>2.0052514911222483E-2</v>
      </c>
      <c r="U3">
        <f>NewInput!H37</f>
        <v>1.8662833789868667E-2</v>
      </c>
      <c r="V3">
        <f>NewInput!I37</f>
        <v>1.8662833789868667E-2</v>
      </c>
    </row>
    <row r="4" spans="1:22" x14ac:dyDescent="0.45">
      <c r="A4" t="s">
        <v>64</v>
      </c>
      <c r="B4">
        <v>2025</v>
      </c>
      <c r="C4">
        <v>0.25578753138023963</v>
      </c>
      <c r="N4" t="s">
        <v>66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1E-8</v>
      </c>
    </row>
    <row r="5" spans="1:22" x14ac:dyDescent="0.45">
      <c r="A5" t="s">
        <v>64</v>
      </c>
      <c r="B5">
        <v>2030</v>
      </c>
      <c r="C5">
        <v>0.29221985317881771</v>
      </c>
      <c r="N5" t="s">
        <v>67</v>
      </c>
      <c r="O5">
        <f>NewInput!B39</f>
        <v>2.698012663167207E-3</v>
      </c>
      <c r="P5">
        <f>NewInput!C39</f>
        <v>2.1065597838853412E-3</v>
      </c>
      <c r="Q5">
        <f>NewInput!D39</f>
        <v>2.0428589673630372E-3</v>
      </c>
      <c r="R5">
        <f>NewInput!E39</f>
        <v>1.5508386683092247E-3</v>
      </c>
      <c r="S5">
        <f>NewInput!F39</f>
        <v>1.5508386683092247E-3</v>
      </c>
      <c r="T5">
        <f>NewInput!G39</f>
        <v>1.3915446290705994E-3</v>
      </c>
      <c r="U5">
        <f>NewInput!H39</f>
        <v>1.2951076829268292E-3</v>
      </c>
      <c r="V5">
        <f>NewInput!I39</f>
        <v>1.2951076829268292E-3</v>
      </c>
    </row>
    <row r="6" spans="1:22" x14ac:dyDescent="0.45">
      <c r="A6" t="s">
        <v>64</v>
      </c>
      <c r="B6">
        <v>2035</v>
      </c>
      <c r="C6">
        <v>0.29221985317881771</v>
      </c>
      <c r="N6" t="s">
        <v>68</v>
      </c>
      <c r="O6">
        <f>NewInput!B40</f>
        <v>2.903559264E-2</v>
      </c>
      <c r="P6">
        <f>NewInput!C40</f>
        <v>3.4199325923035748E-2</v>
      </c>
      <c r="Q6">
        <f>NewInput!D40</f>
        <v>3.5710551150363028E-2</v>
      </c>
      <c r="R6">
        <f>NewInput!E40</f>
        <v>4.51917722826954E-2</v>
      </c>
      <c r="S6">
        <f>NewInput!F40</f>
        <v>4.51917722826954E-2</v>
      </c>
      <c r="T6">
        <f>NewInput!G40</f>
        <v>4.2608372463309743E-2</v>
      </c>
      <c r="U6">
        <f>NewInput!H40</f>
        <v>4.4756035839859661E-2</v>
      </c>
      <c r="V6">
        <f>NewInput!I40</f>
        <v>4.3473375820115456E-2</v>
      </c>
    </row>
    <row r="7" spans="1:22" x14ac:dyDescent="0.45">
      <c r="A7" t="s">
        <v>64</v>
      </c>
      <c r="B7">
        <v>2040</v>
      </c>
      <c r="C7">
        <v>0.3007512697501824</v>
      </c>
      <c r="N7" t="s">
        <v>69</v>
      </c>
      <c r="O7">
        <f>NewInput!B41</f>
        <v>0.10591429198228192</v>
      </c>
      <c r="P7">
        <f>NewInput!C41</f>
        <v>8.2695975105857897E-2</v>
      </c>
      <c r="Q7">
        <f>NewInput!D41</f>
        <v>8.019530971879002E-2</v>
      </c>
      <c r="R7">
        <f>NewInput!E41</f>
        <v>6.0880359004651878E-2</v>
      </c>
      <c r="S7">
        <f>NewInput!F41</f>
        <v>6.0880359004651878E-2</v>
      </c>
      <c r="T7">
        <f>NewInput!G41</f>
        <v>5.4627046848899678E-2</v>
      </c>
      <c r="U7">
        <f>NewInput!H41</f>
        <v>5.0841278527204506E-2</v>
      </c>
      <c r="V7">
        <f>NewInput!I41</f>
        <v>5.0841278527204506E-2</v>
      </c>
    </row>
    <row r="8" spans="1:22" x14ac:dyDescent="0.45">
      <c r="A8" t="s">
        <v>64</v>
      </c>
      <c r="B8">
        <v>2045</v>
      </c>
      <c r="C8">
        <v>0.30583248880266961</v>
      </c>
      <c r="N8" t="s">
        <v>74</v>
      </c>
      <c r="O8">
        <f>NewInput!B42</f>
        <v>0.22509984053330676</v>
      </c>
      <c r="P8">
        <f>NewInput!C42</f>
        <v>0.2282615953250875</v>
      </c>
      <c r="Q8">
        <f>NewInput!D42</f>
        <v>0.22174754979712924</v>
      </c>
      <c r="R8">
        <f>NewInput!E42</f>
        <v>0.2210093678306167</v>
      </c>
      <c r="S8">
        <f>NewInput!F42</f>
        <v>0.21866160310715127</v>
      </c>
      <c r="T8">
        <f>NewInput!G42</f>
        <v>0.21732363637203814</v>
      </c>
      <c r="U8">
        <f>NewInput!H42</f>
        <v>0.21627526545826739</v>
      </c>
      <c r="V8">
        <f>NewInput!I42</f>
        <v>0.21552927365979072</v>
      </c>
    </row>
    <row r="9" spans="1:22" x14ac:dyDescent="0.45">
      <c r="A9" t="s">
        <v>64</v>
      </c>
      <c r="B9">
        <v>2050</v>
      </c>
      <c r="C9">
        <v>0.30729529120869892</v>
      </c>
      <c r="N9" t="s">
        <v>75</v>
      </c>
      <c r="O9">
        <f>NewInput!B43</f>
        <v>9.2251198403369775E-3</v>
      </c>
      <c r="P9">
        <f>NewInput!C43</f>
        <v>1.3628114653230913E-3</v>
      </c>
      <c r="Q9">
        <f>NewInput!D43</f>
        <v>2.7256229306461826E-4</v>
      </c>
      <c r="R9">
        <f>NewInput!E43</f>
        <v>0</v>
      </c>
      <c r="S9">
        <f>NewInput!F43</f>
        <v>0</v>
      </c>
      <c r="T9">
        <f>NewInput!G43</f>
        <v>0</v>
      </c>
      <c r="U9">
        <f>NewInput!H43</f>
        <v>0</v>
      </c>
      <c r="V9">
        <f>NewInput!I43</f>
        <v>0</v>
      </c>
    </row>
    <row r="10" spans="1:22" x14ac:dyDescent="0.45">
      <c r="A10" t="s">
        <v>65</v>
      </c>
      <c r="B10">
        <v>2015</v>
      </c>
      <c r="C10">
        <f t="array" ref="C10:C17">TRANSPOSE(O3:V3)</f>
        <v>3.8879054274358213E-2</v>
      </c>
      <c r="N10" t="s">
        <v>76</v>
      </c>
      <c r="O10">
        <f>NewInput!B44</f>
        <v>0</v>
      </c>
      <c r="P10">
        <f>NewInput!C44</f>
        <v>0</v>
      </c>
      <c r="Q10">
        <f>NewInput!D44</f>
        <v>0</v>
      </c>
      <c r="R10">
        <f>NewInput!E44</f>
        <v>0</v>
      </c>
      <c r="S10">
        <f>NewInput!F44</f>
        <v>0</v>
      </c>
      <c r="T10">
        <f>NewInput!G44</f>
        <v>0</v>
      </c>
      <c r="U10">
        <f>NewInput!H44</f>
        <v>0</v>
      </c>
      <c r="V10">
        <v>1E-8</v>
      </c>
    </row>
    <row r="11" spans="1:22" x14ac:dyDescent="0.45">
      <c r="A11" t="s">
        <v>65</v>
      </c>
      <c r="B11">
        <v>2020</v>
      </c>
      <c r="C11">
        <v>3.0356066629322099E-2</v>
      </c>
      <c r="N11" t="s">
        <v>77</v>
      </c>
      <c r="O11">
        <f>NewInput!B45</f>
        <v>7.4207145201694576E-4</v>
      </c>
      <c r="P11">
        <f>NewInput!C45</f>
        <v>1.0962496969152724E-4</v>
      </c>
      <c r="Q11">
        <f>NewInput!D45</f>
        <v>2.1924993938305449E-5</v>
      </c>
      <c r="R11">
        <f>NewInput!E45</f>
        <v>0</v>
      </c>
      <c r="S11">
        <f>NewInput!F45</f>
        <v>0</v>
      </c>
      <c r="T11">
        <f>NewInput!G45</f>
        <v>0</v>
      </c>
      <c r="U11">
        <f>NewInput!H45</f>
        <v>0</v>
      </c>
      <c r="V11">
        <f>NewInput!I45</f>
        <v>0</v>
      </c>
    </row>
    <row r="12" spans="1:22" x14ac:dyDescent="0.45">
      <c r="A12" t="s">
        <v>65</v>
      </c>
      <c r="B12">
        <v>2025</v>
      </c>
      <c r="C12">
        <v>2.9438121529692999E-2</v>
      </c>
      <c r="N12" t="s">
        <v>78</v>
      </c>
      <c r="O12">
        <f>NewInput!B46</f>
        <v>2.1312660186066142E-2</v>
      </c>
      <c r="P12">
        <f>NewInput!C46</f>
        <v>2.3995059444872201E-2</v>
      </c>
      <c r="Q12">
        <f>NewInput!D46</f>
        <v>2.6073870426028663E-2</v>
      </c>
      <c r="R12">
        <f>NewInput!E46</f>
        <v>2.7073998953663109E-2</v>
      </c>
      <c r="S12">
        <f>NewInput!F46</f>
        <v>2.7900176690773083E-2</v>
      </c>
      <c r="T12">
        <f>NewInput!G46</f>
        <v>2.7191849503427339E-2</v>
      </c>
      <c r="U12">
        <f>NewInput!H46</f>
        <v>2.7583079050179492E-2</v>
      </c>
      <c r="V12">
        <f>NewInput!I46</f>
        <v>2.744953441213668E-2</v>
      </c>
    </row>
    <row r="13" spans="1:22" x14ac:dyDescent="0.45">
      <c r="A13" t="s">
        <v>65</v>
      </c>
      <c r="B13">
        <v>2030</v>
      </c>
      <c r="C13">
        <v>2.2347982861276521E-2</v>
      </c>
      <c r="N13" t="s">
        <v>83</v>
      </c>
      <c r="O13">
        <f>NewInput!B47</f>
        <v>1.5E-3</v>
      </c>
      <c r="P13">
        <f>NewInput!C47</f>
        <v>1.5E-3</v>
      </c>
      <c r="Q13">
        <f>NewInput!D47</f>
        <v>1.2999999999999999E-3</v>
      </c>
      <c r="R13">
        <f>NewInput!E47</f>
        <v>1.1000000000000001E-3</v>
      </c>
      <c r="S13">
        <f>NewInput!F47</f>
        <v>8.9999999999999998E-4</v>
      </c>
      <c r="T13">
        <f>NewInput!G47</f>
        <v>8.0000000000000004E-4</v>
      </c>
      <c r="U13">
        <f>NewInput!H47</f>
        <v>6.9999999999999999E-4</v>
      </c>
      <c r="V13">
        <f>NewInput!I47</f>
        <v>5.9999999999999995E-4</v>
      </c>
    </row>
    <row r="14" spans="1:22" x14ac:dyDescent="0.45">
      <c r="A14" t="s">
        <v>65</v>
      </c>
      <c r="B14">
        <v>2035</v>
      </c>
      <c r="C14">
        <v>2.2347982861276521E-2</v>
      </c>
      <c r="N14" t="s">
        <v>84</v>
      </c>
      <c r="O14">
        <f>NewInput!B48</f>
        <v>7.7999999999999996E-3</v>
      </c>
      <c r="P14">
        <f>NewInput!C48</f>
        <v>6.6E-3</v>
      </c>
      <c r="Q14">
        <f>NewInput!D48</f>
        <v>0</v>
      </c>
      <c r="R14">
        <f>NewInput!E48</f>
        <v>0</v>
      </c>
      <c r="S14">
        <f>NewInput!F48</f>
        <v>0</v>
      </c>
      <c r="T14">
        <f>NewInput!G48</f>
        <v>0</v>
      </c>
      <c r="U14">
        <f>NewInput!H48</f>
        <v>0</v>
      </c>
      <c r="V14">
        <f>NewInput!I48</f>
        <v>0</v>
      </c>
    </row>
    <row r="15" spans="1:22" x14ac:dyDescent="0.45">
      <c r="A15" t="s">
        <v>65</v>
      </c>
      <c r="B15">
        <v>2040</v>
      </c>
      <c r="C15">
        <v>2.0052514911222483E-2</v>
      </c>
      <c r="N15" t="s">
        <v>85</v>
      </c>
      <c r="O15">
        <f>NewInput!B49</f>
        <v>0.3639</v>
      </c>
      <c r="P15">
        <f>NewInput!C49</f>
        <v>0.3639</v>
      </c>
      <c r="Q15">
        <f>NewInput!D49</f>
        <v>0.3639</v>
      </c>
      <c r="R15">
        <f>NewInput!E49</f>
        <v>0.3639</v>
      </c>
      <c r="S15">
        <f>NewInput!F49</f>
        <v>0.3639</v>
      </c>
      <c r="T15">
        <f>NewInput!G49</f>
        <v>0.3639</v>
      </c>
      <c r="U15">
        <f>NewInput!H49</f>
        <v>0.3639</v>
      </c>
      <c r="V15">
        <f>NewInput!I49</f>
        <v>0.3639</v>
      </c>
    </row>
    <row r="16" spans="1:22" x14ac:dyDescent="0.45">
      <c r="A16" t="s">
        <v>65</v>
      </c>
      <c r="B16">
        <v>2045</v>
      </c>
      <c r="C16">
        <v>1.8662833789868667E-2</v>
      </c>
      <c r="N16" t="s">
        <v>86</v>
      </c>
      <c r="O16">
        <f>NewInput!B50</f>
        <v>0</v>
      </c>
      <c r="P16">
        <f>NewInput!C50</f>
        <v>0</v>
      </c>
      <c r="Q16">
        <f>NewInput!D50</f>
        <v>0</v>
      </c>
      <c r="R16">
        <f>NewInput!E50</f>
        <v>0</v>
      </c>
      <c r="S16">
        <f>NewInput!F50</f>
        <v>8.3000000000000001E-3</v>
      </c>
      <c r="T16">
        <f>NewInput!G50</f>
        <v>2.3599999999999999E-2</v>
      </c>
      <c r="U16">
        <f>NewInput!H50</f>
        <v>3.0700000000000002E-2</v>
      </c>
      <c r="V16">
        <f>NewInput!I50</f>
        <v>3.0700000000000002E-2</v>
      </c>
    </row>
    <row r="17" spans="1:22" x14ac:dyDescent="0.45">
      <c r="A17" t="s">
        <v>65</v>
      </c>
      <c r="B17">
        <v>2050</v>
      </c>
      <c r="C17">
        <v>1.8662833789868667E-2</v>
      </c>
      <c r="N17" t="s">
        <v>87</v>
      </c>
      <c r="O17">
        <f>NewInput!B51</f>
        <v>8.3000000000000001E-3</v>
      </c>
      <c r="P17">
        <f>NewInput!C51</f>
        <v>8.3000000000000001E-3</v>
      </c>
      <c r="Q17">
        <f>NewInput!D51</f>
        <v>6.8400000000000002E-2</v>
      </c>
      <c r="R17">
        <f>NewInput!E51</f>
        <v>0.16320000000000001</v>
      </c>
      <c r="S17">
        <f>NewInput!F51</f>
        <v>0.1971</v>
      </c>
      <c r="T17">
        <f>NewInput!G51</f>
        <v>0.1928</v>
      </c>
      <c r="U17">
        <f>NewInput!H51</f>
        <v>0.1928</v>
      </c>
      <c r="V17">
        <f>NewInput!I51</f>
        <v>0.1928</v>
      </c>
    </row>
    <row r="18" spans="1:22" x14ac:dyDescent="0.45">
      <c r="A18" t="s">
        <v>66</v>
      </c>
      <c r="B18">
        <v>2015</v>
      </c>
      <c r="C18">
        <f t="array" ref="C18:C25">TRANSPOSE(O4:V4)</f>
        <v>0</v>
      </c>
      <c r="N18" t="s">
        <v>88</v>
      </c>
      <c r="O18">
        <f>NewInput!B52</f>
        <v>0</v>
      </c>
      <c r="P18">
        <f>NewInput!C52</f>
        <v>0</v>
      </c>
      <c r="Q18">
        <f>NewInput!D52</f>
        <v>0</v>
      </c>
      <c r="R18">
        <f>NewInput!E52</f>
        <v>0</v>
      </c>
      <c r="S18">
        <f>NewInput!F52</f>
        <v>0</v>
      </c>
      <c r="T18">
        <f>NewInput!G52</f>
        <v>8.5599999999999996E-2</v>
      </c>
      <c r="U18">
        <f>NewInput!H52</f>
        <v>8.5599999999999996E-2</v>
      </c>
      <c r="V18">
        <f>NewInput!I52</f>
        <v>8.5699999999999998E-2</v>
      </c>
    </row>
    <row r="19" spans="1:22" x14ac:dyDescent="0.45">
      <c r="A19" t="s">
        <v>66</v>
      </c>
      <c r="B19">
        <v>2020</v>
      </c>
      <c r="C19">
        <v>0</v>
      </c>
      <c r="N19" t="s">
        <v>39</v>
      </c>
      <c r="O19">
        <f>NewInput!B53</f>
        <v>2.3875471891997781E-3</v>
      </c>
      <c r="P19">
        <f>NewInput!C53</f>
        <v>4.1121259614878341E-3</v>
      </c>
      <c r="Q19">
        <f>NewInput!D53</f>
        <v>1.5122694002259301E-2</v>
      </c>
      <c r="R19">
        <f>NewInput!E53</f>
        <v>2.5043179927559417E-2</v>
      </c>
      <c r="S19">
        <f>NewInput!F53</f>
        <v>2.5043179927559417E-2</v>
      </c>
      <c r="T19">
        <f>NewInput!G53</f>
        <v>3.5652873098050535E-2</v>
      </c>
      <c r="U19">
        <f>NewInput!H53</f>
        <v>3.9466676001363117E-2</v>
      </c>
      <c r="V19">
        <f>NewInput!I53</f>
        <v>4.0355279086659368E-2</v>
      </c>
    </row>
    <row r="20" spans="1:22" x14ac:dyDescent="0.45">
      <c r="A20" t="s">
        <v>66</v>
      </c>
      <c r="B20">
        <v>2025</v>
      </c>
      <c r="C20">
        <v>0</v>
      </c>
      <c r="N20" t="s">
        <v>40</v>
      </c>
      <c r="O20">
        <f>NewInput!B54</f>
        <v>1.1341056081953455E-2</v>
      </c>
      <c r="P20">
        <f>NewInput!C54</f>
        <v>1.7181162031632589E-2</v>
      </c>
      <c r="Q20">
        <f>NewInput!D54</f>
        <v>1.1782239656042174E-2</v>
      </c>
      <c r="R20">
        <f>NewInput!E54</f>
        <v>6.809919484577028E-3</v>
      </c>
      <c r="S20">
        <f>NewInput!F54</f>
        <v>6.809919484577028E-3</v>
      </c>
      <c r="T20">
        <f>NewInput!G54</f>
        <v>9.9908214174702827E-4</v>
      </c>
      <c r="U20">
        <f>NewInput!H54</f>
        <v>6.7318215832236628E-3</v>
      </c>
      <c r="V20">
        <f>NewInput!I54</f>
        <v>6.8978249999999998E-3</v>
      </c>
    </row>
    <row r="21" spans="1:22" x14ac:dyDescent="0.45">
      <c r="A21" t="s">
        <v>66</v>
      </c>
      <c r="B21">
        <v>2030</v>
      </c>
      <c r="C21">
        <v>0</v>
      </c>
      <c r="N21" t="s">
        <v>41</v>
      </c>
      <c r="O21">
        <f>NewInput!B55</f>
        <v>0.101563744600992</v>
      </c>
      <c r="P21">
        <f>NewInput!C55</f>
        <v>9.1816798978491293E-2</v>
      </c>
      <c r="Q21">
        <f>NewInput!D55</f>
        <v>6.5836488731786033E-2</v>
      </c>
      <c r="R21">
        <f>NewInput!E55</f>
        <v>4.1900669726620987E-2</v>
      </c>
      <c r="S21">
        <f>NewInput!F55</f>
        <v>4.1900669726620987E-2</v>
      </c>
      <c r="T21">
        <f>NewInput!G55</f>
        <v>1.4118252170079429E-2</v>
      </c>
      <c r="U21">
        <f>NewInput!H55</f>
        <v>5.2350332894651154E-5</v>
      </c>
      <c r="V21">
        <f>NewInput!I55</f>
        <v>0</v>
      </c>
    </row>
    <row r="22" spans="1:22" x14ac:dyDescent="0.45">
      <c r="A22" t="s">
        <v>66</v>
      </c>
      <c r="B22">
        <v>2035</v>
      </c>
      <c r="C22">
        <v>0</v>
      </c>
      <c r="N22" t="s">
        <v>43</v>
      </c>
      <c r="O22">
        <f>NewInput!B56+NewInput!B58</f>
        <v>0</v>
      </c>
      <c r="P22">
        <f>NewInput!C56+NewInput!C58</f>
        <v>1.3872692073301418E-4</v>
      </c>
      <c r="Q22">
        <f>NewInput!D56+NewInput!D58</f>
        <v>2.5270136109361023E-3</v>
      </c>
      <c r="R22">
        <f>NewInput!E56+NewInput!E58</f>
        <v>6.5522878477576717E-3</v>
      </c>
      <c r="S22">
        <f>NewInput!F56+NewInput!F58</f>
        <v>6.5522878477576717E-3</v>
      </c>
      <c r="T22">
        <f>NewInput!G56+NewInput!G58</f>
        <v>1.4449461120759777E-2</v>
      </c>
      <c r="U22">
        <f>NewInput!H56+NewInput!H58</f>
        <v>2.8617182704491768E-2</v>
      </c>
      <c r="V22">
        <f>NewInput!I56+NewInput!I58</f>
        <v>3.0667710360131849E-2</v>
      </c>
    </row>
    <row r="23" spans="1:22" x14ac:dyDescent="0.45">
      <c r="A23" t="s">
        <v>66</v>
      </c>
      <c r="B23">
        <v>2040</v>
      </c>
      <c r="C23">
        <v>0</v>
      </c>
      <c r="N23" t="s">
        <v>44</v>
      </c>
      <c r="O23">
        <f>NewInput!B57</f>
        <v>6.0457900206119502E-3</v>
      </c>
      <c r="P23">
        <f>NewInput!C57</f>
        <v>9.3582690705344019E-3</v>
      </c>
      <c r="Q23">
        <f>NewInput!D57</f>
        <v>1.0246574887568803E-2</v>
      </c>
      <c r="R23">
        <f>NewInput!E57</f>
        <v>1.0009853855450012E-2</v>
      </c>
      <c r="S23">
        <f>NewInput!F57</f>
        <v>1.0009853855450012E-2</v>
      </c>
      <c r="T23">
        <f>NewInput!G57</f>
        <v>6.5496510154273409E-3</v>
      </c>
      <c r="U23">
        <f>NewInput!H57</f>
        <v>5.2691008300306602E-4</v>
      </c>
      <c r="V23">
        <f>NewInput!I57</f>
        <v>0</v>
      </c>
    </row>
    <row r="24" spans="1:22" x14ac:dyDescent="0.45">
      <c r="A24" t="s">
        <v>66</v>
      </c>
      <c r="B24">
        <v>2045</v>
      </c>
      <c r="C24">
        <v>0</v>
      </c>
      <c r="N24" t="s">
        <v>45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5">
      <c r="A25" t="s">
        <v>66</v>
      </c>
      <c r="B25">
        <v>2050</v>
      </c>
      <c r="C25">
        <v>1E-8</v>
      </c>
      <c r="N25" t="s">
        <v>46</v>
      </c>
      <c r="O25">
        <f>NewInput!B59</f>
        <v>3.8949686604487943E-2</v>
      </c>
      <c r="P25">
        <f>NewInput!C59</f>
        <v>3.5664571442458937E-2</v>
      </c>
      <c r="Q25">
        <f>NewInput!D59</f>
        <v>3.1005725205406447E-2</v>
      </c>
      <c r="R25">
        <f>NewInput!E59</f>
        <v>2.4256745383760603E-2</v>
      </c>
      <c r="S25">
        <f>NewInput!F59</f>
        <v>2.4256745383760603E-2</v>
      </c>
      <c r="T25">
        <f>NewInput!G59</f>
        <v>1.4411604027459734E-2</v>
      </c>
      <c r="U25">
        <f>NewInput!H59</f>
        <v>0</v>
      </c>
      <c r="V25">
        <f>NewInput!I59</f>
        <v>0</v>
      </c>
    </row>
    <row r="26" spans="1:22" x14ac:dyDescent="0.45">
      <c r="A26" t="s">
        <v>67</v>
      </c>
      <c r="B26">
        <v>2015</v>
      </c>
      <c r="C26">
        <f t="array" ref="C26:C33">TRANSPOSE(O5:V5)</f>
        <v>2.698012663167207E-3</v>
      </c>
      <c r="N26" t="s">
        <v>48</v>
      </c>
      <c r="O26">
        <f>NewInput!B60+NewInput!B62</f>
        <v>0</v>
      </c>
      <c r="P26">
        <f>NewInput!C60+NewInput!C62</f>
        <v>5.6977115624999998E-4</v>
      </c>
      <c r="Q26">
        <f>NewInput!D60+NewInput!D62</f>
        <v>2.7465262185549992E-3</v>
      </c>
      <c r="R26">
        <f>NewInput!E60+NewInput!E62</f>
        <v>7.5628743591312653E-3</v>
      </c>
      <c r="S26">
        <f>NewInput!F60+NewInput!F62</f>
        <v>7.5628743591312653E-3</v>
      </c>
      <c r="T26">
        <f>NewInput!G60+NewInput!G62</f>
        <v>2.1492262085727711E-2</v>
      </c>
      <c r="U26">
        <f>NewInput!H60+NewInput!H62</f>
        <v>3.1912920228535466E-2</v>
      </c>
      <c r="V26">
        <f>NewInput!I60+NewInput!I62</f>
        <v>3.4501763595267423E-2</v>
      </c>
    </row>
    <row r="27" spans="1:22" x14ac:dyDescent="0.45">
      <c r="A27" t="s">
        <v>67</v>
      </c>
      <c r="B27">
        <v>2020</v>
      </c>
      <c r="C27">
        <v>2.1065597838853412E-3</v>
      </c>
      <c r="N27" t="s">
        <v>49</v>
      </c>
      <c r="O27">
        <f>NewInput!B61</f>
        <v>0</v>
      </c>
      <c r="P27">
        <f>NewInput!C61</f>
        <v>0</v>
      </c>
      <c r="Q27">
        <f>NewInput!D61</f>
        <v>0</v>
      </c>
      <c r="R27">
        <f>NewInput!E61</f>
        <v>0</v>
      </c>
      <c r="S27">
        <f>NewInput!F61</f>
        <v>0</v>
      </c>
      <c r="T27">
        <f>NewInput!G61</f>
        <v>6.5508486947175298E-3</v>
      </c>
      <c r="U27">
        <f>NewInput!H61</f>
        <v>9.3564235909090829E-3</v>
      </c>
      <c r="V27">
        <f>NewInput!I61</f>
        <v>7.5493532843163864E-3</v>
      </c>
    </row>
    <row r="28" spans="1:22" x14ac:dyDescent="0.45">
      <c r="A28" t="s">
        <v>67</v>
      </c>
      <c r="B28">
        <v>2025</v>
      </c>
      <c r="C28">
        <v>2.0428589673630372E-3</v>
      </c>
      <c r="N28" t="s">
        <v>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1E-8</v>
      </c>
    </row>
    <row r="29" spans="1:22" x14ac:dyDescent="0.45">
      <c r="A29" t="s">
        <v>67</v>
      </c>
      <c r="B29">
        <v>2030</v>
      </c>
      <c r="C29">
        <v>1.5508386683092247E-3</v>
      </c>
      <c r="N29" t="s">
        <v>51</v>
      </c>
      <c r="O29">
        <f>NewInput!B63</f>
        <v>3.9239999999999997E-2</v>
      </c>
      <c r="P29">
        <f>NewInput!C63</f>
        <v>3.8684273499999984E-2</v>
      </c>
      <c r="Q29">
        <f>NewInput!D63</f>
        <v>3.6194123099999989E-2</v>
      </c>
      <c r="R29">
        <f>NewInput!E63</f>
        <v>3.1351553499999983E-2</v>
      </c>
      <c r="S29">
        <f>NewInput!F63</f>
        <v>3.1351553499999983E-2</v>
      </c>
      <c r="T29">
        <f>NewInput!G63</f>
        <v>1.2222531540793339E-2</v>
      </c>
      <c r="U29">
        <f>NewInput!H63</f>
        <v>0</v>
      </c>
      <c r="V29">
        <f>NewInput!I63</f>
        <v>0</v>
      </c>
    </row>
    <row r="30" spans="1:22" x14ac:dyDescent="0.45">
      <c r="A30" t="s">
        <v>67</v>
      </c>
      <c r="B30">
        <v>2035</v>
      </c>
      <c r="C30">
        <v>1.5508386683092247E-3</v>
      </c>
      <c r="N30" t="s">
        <v>53</v>
      </c>
      <c r="O30">
        <f>NewInput!B64</f>
        <v>9.9392030896937019E-4</v>
      </c>
      <c r="P30">
        <f>NewInput!C64</f>
        <v>1.7595864781393931E-3</v>
      </c>
      <c r="Q30">
        <f>NewInput!D64</f>
        <v>2.2786084603822129E-3</v>
      </c>
      <c r="R30">
        <f>NewInput!E64</f>
        <v>2.4313902966628595E-3</v>
      </c>
      <c r="S30">
        <f>NewInput!F64</f>
        <v>2.4313902966628595E-3</v>
      </c>
      <c r="T30">
        <f>NewInput!G64</f>
        <v>3.0402238319950856E-3</v>
      </c>
      <c r="U30">
        <f>NewInput!H64</f>
        <v>3.7385999999999999E-3</v>
      </c>
      <c r="V30">
        <f>NewInput!I64</f>
        <v>4.023900000000036E-3</v>
      </c>
    </row>
    <row r="31" spans="1:22" x14ac:dyDescent="0.45">
      <c r="A31" t="s">
        <v>67</v>
      </c>
      <c r="B31">
        <v>2040</v>
      </c>
      <c r="C31">
        <v>1.3915446290705994E-3</v>
      </c>
      <c r="N31" t="s">
        <v>54</v>
      </c>
      <c r="O31">
        <f>NewInput!B65</f>
        <v>1.6520796910306401E-3</v>
      </c>
      <c r="P31">
        <f>NewInput!C65</f>
        <v>9.7341352186061506E-4</v>
      </c>
      <c r="Q31">
        <f>NewInput!D65</f>
        <v>6.8929153961780159E-4</v>
      </c>
      <c r="R31">
        <f>NewInput!E65</f>
        <v>7.36609703337144E-4</v>
      </c>
      <c r="S31">
        <f>NewInput!F65</f>
        <v>7.36609703337144E-4</v>
      </c>
      <c r="T31">
        <f>NewInput!G65</f>
        <v>4.1307616800492119E-4</v>
      </c>
      <c r="U31">
        <f>NewInput!H65</f>
        <v>0</v>
      </c>
      <c r="V31">
        <f>NewInput!I65</f>
        <v>0</v>
      </c>
    </row>
    <row r="32" spans="1:22" x14ac:dyDescent="0.45">
      <c r="A32" t="s">
        <v>67</v>
      </c>
      <c r="B32">
        <v>2045</v>
      </c>
      <c r="C32">
        <v>1.2951076829268292E-3</v>
      </c>
    </row>
    <row r="33" spans="1:3" x14ac:dyDescent="0.45">
      <c r="A33" t="s">
        <v>67</v>
      </c>
      <c r="B33">
        <v>2050</v>
      </c>
      <c r="C33">
        <v>1.2951076829268292E-3</v>
      </c>
    </row>
    <row r="34" spans="1:3" x14ac:dyDescent="0.45">
      <c r="A34" t="s">
        <v>68</v>
      </c>
      <c r="B34">
        <v>2015</v>
      </c>
      <c r="C34">
        <f t="array" ref="C34:C41">TRANSPOSE(O6:V6)</f>
        <v>2.903559264E-2</v>
      </c>
    </row>
    <row r="35" spans="1:3" x14ac:dyDescent="0.45">
      <c r="A35" t="s">
        <v>68</v>
      </c>
      <c r="B35">
        <v>2020</v>
      </c>
      <c r="C35">
        <v>3.4199325923035748E-2</v>
      </c>
    </row>
    <row r="36" spans="1:3" x14ac:dyDescent="0.45">
      <c r="A36" t="s">
        <v>68</v>
      </c>
      <c r="B36">
        <v>2025</v>
      </c>
      <c r="C36">
        <v>3.5710551150363028E-2</v>
      </c>
    </row>
    <row r="37" spans="1:3" x14ac:dyDescent="0.45">
      <c r="A37" t="s">
        <v>68</v>
      </c>
      <c r="B37">
        <v>2030</v>
      </c>
      <c r="C37">
        <v>4.51917722826954E-2</v>
      </c>
    </row>
    <row r="38" spans="1:3" x14ac:dyDescent="0.45">
      <c r="A38" t="s">
        <v>68</v>
      </c>
      <c r="B38">
        <v>2035</v>
      </c>
      <c r="C38">
        <v>4.51917722826954E-2</v>
      </c>
    </row>
    <row r="39" spans="1:3" x14ac:dyDescent="0.45">
      <c r="A39" t="s">
        <v>68</v>
      </c>
      <c r="B39">
        <v>2040</v>
      </c>
      <c r="C39">
        <v>4.2608372463309743E-2</v>
      </c>
    </row>
    <row r="40" spans="1:3" x14ac:dyDescent="0.45">
      <c r="A40" t="s">
        <v>68</v>
      </c>
      <c r="B40">
        <v>2045</v>
      </c>
      <c r="C40">
        <v>4.4756035839859661E-2</v>
      </c>
    </row>
    <row r="41" spans="1:3" x14ac:dyDescent="0.45">
      <c r="A41" t="s">
        <v>68</v>
      </c>
      <c r="B41">
        <v>2050</v>
      </c>
      <c r="C41">
        <v>4.3473375820115456E-2</v>
      </c>
    </row>
    <row r="42" spans="1:3" x14ac:dyDescent="0.45">
      <c r="A42" t="s">
        <v>69</v>
      </c>
      <c r="B42">
        <v>2015</v>
      </c>
      <c r="C42">
        <f t="array" ref="C42:C49">TRANSPOSE(O7:V7)</f>
        <v>0.10591429198228192</v>
      </c>
    </row>
    <row r="43" spans="1:3" x14ac:dyDescent="0.45">
      <c r="A43" t="s">
        <v>69</v>
      </c>
      <c r="B43">
        <v>2020</v>
      </c>
      <c r="C43">
        <v>8.2695975105857897E-2</v>
      </c>
    </row>
    <row r="44" spans="1:3" x14ac:dyDescent="0.45">
      <c r="A44" t="s">
        <v>69</v>
      </c>
      <c r="B44">
        <v>2025</v>
      </c>
      <c r="C44">
        <v>8.019530971879002E-2</v>
      </c>
    </row>
    <row r="45" spans="1:3" x14ac:dyDescent="0.45">
      <c r="A45" t="s">
        <v>69</v>
      </c>
      <c r="B45">
        <v>2030</v>
      </c>
      <c r="C45">
        <v>6.0880359004651878E-2</v>
      </c>
    </row>
    <row r="46" spans="1:3" x14ac:dyDescent="0.45">
      <c r="A46" t="s">
        <v>69</v>
      </c>
      <c r="B46">
        <v>2035</v>
      </c>
      <c r="C46">
        <v>6.0880359004651878E-2</v>
      </c>
    </row>
    <row r="47" spans="1:3" x14ac:dyDescent="0.45">
      <c r="A47" t="s">
        <v>69</v>
      </c>
      <c r="B47">
        <v>2040</v>
      </c>
      <c r="C47">
        <v>5.4627046848899678E-2</v>
      </c>
    </row>
    <row r="48" spans="1:3" x14ac:dyDescent="0.45">
      <c r="A48" t="s">
        <v>69</v>
      </c>
      <c r="B48">
        <v>2045</v>
      </c>
      <c r="C48">
        <v>5.0841278527204506E-2</v>
      </c>
    </row>
    <row r="49" spans="1:3" x14ac:dyDescent="0.45">
      <c r="A49" t="s">
        <v>69</v>
      </c>
      <c r="B49">
        <v>2050</v>
      </c>
      <c r="C49">
        <v>5.0841278527204506E-2</v>
      </c>
    </row>
    <row r="50" spans="1:3" x14ac:dyDescent="0.45">
      <c r="A50" t="s">
        <v>74</v>
      </c>
      <c r="B50">
        <v>2015</v>
      </c>
      <c r="C50">
        <f t="array" ref="C50:C57">TRANSPOSE(O8:V8)</f>
        <v>0.22509984053330676</v>
      </c>
    </row>
    <row r="51" spans="1:3" x14ac:dyDescent="0.45">
      <c r="A51" t="s">
        <v>74</v>
      </c>
      <c r="B51">
        <v>2020</v>
      </c>
      <c r="C51">
        <v>0.2282615953250875</v>
      </c>
    </row>
    <row r="52" spans="1:3" x14ac:dyDescent="0.45">
      <c r="A52" t="s">
        <v>74</v>
      </c>
      <c r="B52">
        <v>2025</v>
      </c>
      <c r="C52">
        <v>0.22174754979712924</v>
      </c>
    </row>
    <row r="53" spans="1:3" x14ac:dyDescent="0.45">
      <c r="A53" t="s">
        <v>74</v>
      </c>
      <c r="B53">
        <v>2030</v>
      </c>
      <c r="C53">
        <v>0.2210093678306167</v>
      </c>
    </row>
    <row r="54" spans="1:3" x14ac:dyDescent="0.45">
      <c r="A54" t="s">
        <v>74</v>
      </c>
      <c r="B54">
        <v>2035</v>
      </c>
      <c r="C54">
        <v>0.21866160310715127</v>
      </c>
    </row>
    <row r="55" spans="1:3" x14ac:dyDescent="0.45">
      <c r="A55" t="s">
        <v>74</v>
      </c>
      <c r="B55">
        <v>2040</v>
      </c>
      <c r="C55">
        <v>0.21732363637203814</v>
      </c>
    </row>
    <row r="56" spans="1:3" x14ac:dyDescent="0.45">
      <c r="A56" t="s">
        <v>74</v>
      </c>
      <c r="B56">
        <v>2045</v>
      </c>
      <c r="C56">
        <v>0.21627526545826739</v>
      </c>
    </row>
    <row r="57" spans="1:3" x14ac:dyDescent="0.45">
      <c r="A57" t="s">
        <v>74</v>
      </c>
      <c r="B57">
        <v>2050</v>
      </c>
      <c r="C57">
        <v>0.21552927365979072</v>
      </c>
    </row>
    <row r="58" spans="1:3" x14ac:dyDescent="0.45">
      <c r="A58" t="s">
        <v>75</v>
      </c>
      <c r="B58">
        <v>2015</v>
      </c>
      <c r="C58">
        <f t="array" ref="C58:C65">TRANSPOSE(O9:V9)</f>
        <v>9.2251198403369775E-3</v>
      </c>
    </row>
    <row r="59" spans="1:3" x14ac:dyDescent="0.45">
      <c r="A59" t="s">
        <v>75</v>
      </c>
      <c r="B59">
        <v>2020</v>
      </c>
      <c r="C59">
        <v>1.3628114653230913E-3</v>
      </c>
    </row>
    <row r="60" spans="1:3" x14ac:dyDescent="0.45">
      <c r="A60" t="s">
        <v>75</v>
      </c>
      <c r="B60">
        <v>2025</v>
      </c>
      <c r="C60">
        <v>2.7256229306461826E-4</v>
      </c>
    </row>
    <row r="61" spans="1:3" x14ac:dyDescent="0.45">
      <c r="A61" t="s">
        <v>75</v>
      </c>
      <c r="B61">
        <v>2030</v>
      </c>
      <c r="C61">
        <v>0</v>
      </c>
    </row>
    <row r="62" spans="1:3" x14ac:dyDescent="0.45">
      <c r="A62" t="s">
        <v>75</v>
      </c>
      <c r="B62">
        <v>2035</v>
      </c>
      <c r="C62">
        <v>0</v>
      </c>
    </row>
    <row r="63" spans="1:3" x14ac:dyDescent="0.45">
      <c r="A63" t="s">
        <v>75</v>
      </c>
      <c r="B63">
        <v>2040</v>
      </c>
      <c r="C63">
        <v>0</v>
      </c>
    </row>
    <row r="64" spans="1:3" x14ac:dyDescent="0.45">
      <c r="A64" t="s">
        <v>75</v>
      </c>
      <c r="B64">
        <v>2045</v>
      </c>
      <c r="C64">
        <v>0</v>
      </c>
    </row>
    <row r="65" spans="1:3" x14ac:dyDescent="0.45">
      <c r="A65" t="s">
        <v>75</v>
      </c>
      <c r="B65">
        <v>2050</v>
      </c>
      <c r="C65">
        <v>0</v>
      </c>
    </row>
    <row r="66" spans="1:3" x14ac:dyDescent="0.45">
      <c r="A66" t="s">
        <v>76</v>
      </c>
      <c r="B66">
        <v>2015</v>
      </c>
      <c r="C66">
        <f t="array" ref="C66:C73">TRANSPOSE(O10:V10)</f>
        <v>0</v>
      </c>
    </row>
    <row r="67" spans="1:3" x14ac:dyDescent="0.45">
      <c r="A67" t="s">
        <v>76</v>
      </c>
      <c r="B67">
        <v>2020</v>
      </c>
      <c r="C67">
        <v>0</v>
      </c>
    </row>
    <row r="68" spans="1:3" x14ac:dyDescent="0.45">
      <c r="A68" t="s">
        <v>76</v>
      </c>
      <c r="B68">
        <v>2025</v>
      </c>
      <c r="C68">
        <v>0</v>
      </c>
    </row>
    <row r="69" spans="1:3" x14ac:dyDescent="0.45">
      <c r="A69" t="s">
        <v>76</v>
      </c>
      <c r="B69">
        <v>2030</v>
      </c>
      <c r="C69">
        <v>0</v>
      </c>
    </row>
    <row r="70" spans="1:3" x14ac:dyDescent="0.45">
      <c r="A70" t="s">
        <v>76</v>
      </c>
      <c r="B70">
        <v>2035</v>
      </c>
      <c r="C70">
        <v>0</v>
      </c>
    </row>
    <row r="71" spans="1:3" x14ac:dyDescent="0.45">
      <c r="A71" t="s">
        <v>76</v>
      </c>
      <c r="B71">
        <v>2040</v>
      </c>
      <c r="C71">
        <v>0</v>
      </c>
    </row>
    <row r="72" spans="1:3" x14ac:dyDescent="0.45">
      <c r="A72" t="s">
        <v>76</v>
      </c>
      <c r="B72">
        <v>2045</v>
      </c>
      <c r="C72">
        <v>0</v>
      </c>
    </row>
    <row r="73" spans="1:3" x14ac:dyDescent="0.45">
      <c r="A73" t="s">
        <v>76</v>
      </c>
      <c r="B73">
        <v>2050</v>
      </c>
      <c r="C73">
        <v>1E-8</v>
      </c>
    </row>
    <row r="74" spans="1:3" x14ac:dyDescent="0.45">
      <c r="A74" t="s">
        <v>77</v>
      </c>
      <c r="B74">
        <v>2015</v>
      </c>
      <c r="C74">
        <f t="array" ref="C74:C81">TRANSPOSE(O11:V11)</f>
        <v>7.4207145201694576E-4</v>
      </c>
    </row>
    <row r="75" spans="1:3" x14ac:dyDescent="0.45">
      <c r="A75" t="s">
        <v>77</v>
      </c>
      <c r="B75">
        <v>2020</v>
      </c>
      <c r="C75">
        <v>1.0962496969152724E-4</v>
      </c>
    </row>
    <row r="76" spans="1:3" x14ac:dyDescent="0.45">
      <c r="A76" t="s">
        <v>77</v>
      </c>
      <c r="B76">
        <v>2025</v>
      </c>
      <c r="C76">
        <v>2.1924993938305449E-5</v>
      </c>
    </row>
    <row r="77" spans="1:3" x14ac:dyDescent="0.45">
      <c r="A77" t="s">
        <v>77</v>
      </c>
      <c r="B77">
        <v>2030</v>
      </c>
      <c r="C77">
        <v>0</v>
      </c>
    </row>
    <row r="78" spans="1:3" x14ac:dyDescent="0.45">
      <c r="A78" t="s">
        <v>77</v>
      </c>
      <c r="B78">
        <v>2035</v>
      </c>
      <c r="C78">
        <v>0</v>
      </c>
    </row>
    <row r="79" spans="1:3" x14ac:dyDescent="0.45">
      <c r="A79" t="s">
        <v>77</v>
      </c>
      <c r="B79">
        <v>2040</v>
      </c>
      <c r="C79">
        <v>0</v>
      </c>
    </row>
    <row r="80" spans="1:3" x14ac:dyDescent="0.45">
      <c r="A80" t="s">
        <v>77</v>
      </c>
      <c r="B80">
        <v>2045</v>
      </c>
      <c r="C80">
        <v>0</v>
      </c>
    </row>
    <row r="81" spans="1:3" x14ac:dyDescent="0.45">
      <c r="A81" t="s">
        <v>77</v>
      </c>
      <c r="B81">
        <v>2050</v>
      </c>
      <c r="C81">
        <v>0</v>
      </c>
    </row>
    <row r="82" spans="1:3" x14ac:dyDescent="0.45">
      <c r="A82" t="s">
        <v>78</v>
      </c>
      <c r="B82">
        <v>2015</v>
      </c>
      <c r="C82">
        <f t="array" ref="C82:C89">TRANSPOSE(O12:V12)</f>
        <v>2.1312660186066142E-2</v>
      </c>
    </row>
    <row r="83" spans="1:3" x14ac:dyDescent="0.45">
      <c r="A83" t="s">
        <v>78</v>
      </c>
      <c r="B83">
        <v>2020</v>
      </c>
      <c r="C83">
        <v>2.3995059444872201E-2</v>
      </c>
    </row>
    <row r="84" spans="1:3" x14ac:dyDescent="0.45">
      <c r="A84" t="s">
        <v>78</v>
      </c>
      <c r="B84">
        <v>2025</v>
      </c>
      <c r="C84">
        <v>2.6073870426028663E-2</v>
      </c>
    </row>
    <row r="85" spans="1:3" x14ac:dyDescent="0.45">
      <c r="A85" t="s">
        <v>78</v>
      </c>
      <c r="B85">
        <v>2030</v>
      </c>
      <c r="C85">
        <v>2.7073998953663109E-2</v>
      </c>
    </row>
    <row r="86" spans="1:3" x14ac:dyDescent="0.45">
      <c r="A86" t="s">
        <v>78</v>
      </c>
      <c r="B86">
        <v>2035</v>
      </c>
      <c r="C86">
        <v>2.7900176690773083E-2</v>
      </c>
    </row>
    <row r="87" spans="1:3" x14ac:dyDescent="0.45">
      <c r="A87" t="s">
        <v>78</v>
      </c>
      <c r="B87">
        <v>2040</v>
      </c>
      <c r="C87">
        <v>2.7191849503427339E-2</v>
      </c>
    </row>
    <row r="88" spans="1:3" x14ac:dyDescent="0.45">
      <c r="A88" t="s">
        <v>78</v>
      </c>
      <c r="B88">
        <v>2045</v>
      </c>
      <c r="C88">
        <v>2.7583079050179492E-2</v>
      </c>
    </row>
    <row r="89" spans="1:3" x14ac:dyDescent="0.45">
      <c r="A89" t="s">
        <v>78</v>
      </c>
      <c r="B89">
        <v>2050</v>
      </c>
      <c r="C89">
        <v>2.744953441213668E-2</v>
      </c>
    </row>
    <row r="90" spans="1:3" x14ac:dyDescent="0.45">
      <c r="A90" t="s">
        <v>83</v>
      </c>
      <c r="B90">
        <v>2015</v>
      </c>
      <c r="C90">
        <f t="array" ref="C90:C97">TRANSPOSE(O13:V13)</f>
        <v>1.5E-3</v>
      </c>
    </row>
    <row r="91" spans="1:3" x14ac:dyDescent="0.45">
      <c r="A91" t="s">
        <v>83</v>
      </c>
      <c r="B91">
        <v>2020</v>
      </c>
      <c r="C91">
        <v>1.5E-3</v>
      </c>
    </row>
    <row r="92" spans="1:3" x14ac:dyDescent="0.45">
      <c r="A92" t="s">
        <v>83</v>
      </c>
      <c r="B92">
        <v>2025</v>
      </c>
      <c r="C92">
        <v>1.2999999999999999E-3</v>
      </c>
    </row>
    <row r="93" spans="1:3" x14ac:dyDescent="0.45">
      <c r="A93" t="s">
        <v>83</v>
      </c>
      <c r="B93">
        <v>2030</v>
      </c>
      <c r="C93">
        <v>1.1000000000000001E-3</v>
      </c>
    </row>
    <row r="94" spans="1:3" x14ac:dyDescent="0.45">
      <c r="A94" t="s">
        <v>83</v>
      </c>
      <c r="B94">
        <v>2035</v>
      </c>
      <c r="C94">
        <v>8.9999999999999998E-4</v>
      </c>
    </row>
    <row r="95" spans="1:3" x14ac:dyDescent="0.45">
      <c r="A95" t="s">
        <v>83</v>
      </c>
      <c r="B95">
        <v>2040</v>
      </c>
      <c r="C95">
        <v>8.0000000000000004E-4</v>
      </c>
    </row>
    <row r="96" spans="1:3" x14ac:dyDescent="0.45">
      <c r="A96" t="s">
        <v>83</v>
      </c>
      <c r="B96">
        <v>2045</v>
      </c>
      <c r="C96">
        <v>6.9999999999999999E-4</v>
      </c>
    </row>
    <row r="97" spans="1:3" x14ac:dyDescent="0.45">
      <c r="A97" t="s">
        <v>83</v>
      </c>
      <c r="B97">
        <v>2050</v>
      </c>
      <c r="C97">
        <v>5.9999999999999995E-4</v>
      </c>
    </row>
    <row r="98" spans="1:3" x14ac:dyDescent="0.45">
      <c r="A98" t="s">
        <v>84</v>
      </c>
      <c r="B98">
        <v>2015</v>
      </c>
      <c r="C98">
        <f t="array" ref="C98:C105">TRANSPOSE(O14:V14)</f>
        <v>7.7999999999999996E-3</v>
      </c>
    </row>
    <row r="99" spans="1:3" x14ac:dyDescent="0.45">
      <c r="A99" t="s">
        <v>84</v>
      </c>
      <c r="B99">
        <v>2020</v>
      </c>
      <c r="C99">
        <v>6.6E-3</v>
      </c>
    </row>
    <row r="100" spans="1:3" x14ac:dyDescent="0.45">
      <c r="A100" t="s">
        <v>84</v>
      </c>
      <c r="B100">
        <v>2025</v>
      </c>
      <c r="C100">
        <v>0</v>
      </c>
    </row>
    <row r="101" spans="1:3" x14ac:dyDescent="0.45">
      <c r="A101" t="s">
        <v>84</v>
      </c>
      <c r="B101">
        <v>2030</v>
      </c>
      <c r="C101">
        <v>0</v>
      </c>
    </row>
    <row r="102" spans="1:3" x14ac:dyDescent="0.45">
      <c r="A102" t="s">
        <v>84</v>
      </c>
      <c r="B102">
        <v>2035</v>
      </c>
      <c r="C102">
        <v>0</v>
      </c>
    </row>
    <row r="103" spans="1:3" x14ac:dyDescent="0.45">
      <c r="A103" t="s">
        <v>84</v>
      </c>
      <c r="B103">
        <v>2040</v>
      </c>
      <c r="C103">
        <v>0</v>
      </c>
    </row>
    <row r="104" spans="1:3" x14ac:dyDescent="0.45">
      <c r="A104" t="s">
        <v>84</v>
      </c>
      <c r="B104">
        <v>2045</v>
      </c>
      <c r="C104">
        <v>0</v>
      </c>
    </row>
    <row r="105" spans="1:3" x14ac:dyDescent="0.45">
      <c r="A105" t="s">
        <v>84</v>
      </c>
      <c r="B105">
        <v>2050</v>
      </c>
      <c r="C105">
        <v>0</v>
      </c>
    </row>
    <row r="106" spans="1:3" x14ac:dyDescent="0.45">
      <c r="A106" t="s">
        <v>85</v>
      </c>
      <c r="B106">
        <v>2015</v>
      </c>
      <c r="C106">
        <f t="array" ref="C106:C113">TRANSPOSE(O15:V15)</f>
        <v>0.3639</v>
      </c>
    </row>
    <row r="107" spans="1:3" x14ac:dyDescent="0.45">
      <c r="A107" t="s">
        <v>85</v>
      </c>
      <c r="B107">
        <v>2020</v>
      </c>
      <c r="C107">
        <v>0.3639</v>
      </c>
    </row>
    <row r="108" spans="1:3" x14ac:dyDescent="0.45">
      <c r="A108" t="s">
        <v>85</v>
      </c>
      <c r="B108">
        <v>2025</v>
      </c>
      <c r="C108">
        <v>0.3639</v>
      </c>
    </row>
    <row r="109" spans="1:3" x14ac:dyDescent="0.45">
      <c r="A109" t="s">
        <v>85</v>
      </c>
      <c r="B109">
        <v>2030</v>
      </c>
      <c r="C109">
        <v>0.3639</v>
      </c>
    </row>
    <row r="110" spans="1:3" x14ac:dyDescent="0.45">
      <c r="A110" t="s">
        <v>85</v>
      </c>
      <c r="B110">
        <v>2035</v>
      </c>
      <c r="C110">
        <v>0.3639</v>
      </c>
    </row>
    <row r="111" spans="1:3" x14ac:dyDescent="0.45">
      <c r="A111" t="s">
        <v>85</v>
      </c>
      <c r="B111">
        <v>2040</v>
      </c>
      <c r="C111">
        <v>0.3639</v>
      </c>
    </row>
    <row r="112" spans="1:3" x14ac:dyDescent="0.45">
      <c r="A112" t="s">
        <v>85</v>
      </c>
      <c r="B112">
        <v>2045</v>
      </c>
      <c r="C112">
        <v>0.3639</v>
      </c>
    </row>
    <row r="113" spans="1:3" x14ac:dyDescent="0.45">
      <c r="A113" t="s">
        <v>85</v>
      </c>
      <c r="B113">
        <v>2050</v>
      </c>
      <c r="C113">
        <v>0.3639</v>
      </c>
    </row>
    <row r="114" spans="1:3" x14ac:dyDescent="0.45">
      <c r="A114" t="s">
        <v>86</v>
      </c>
      <c r="B114">
        <v>2015</v>
      </c>
      <c r="C114">
        <f t="array" ref="C114:C121">TRANSPOSE(O16:V16)</f>
        <v>0</v>
      </c>
    </row>
    <row r="115" spans="1:3" x14ac:dyDescent="0.45">
      <c r="A115" t="s">
        <v>86</v>
      </c>
      <c r="B115">
        <v>2020</v>
      </c>
      <c r="C115">
        <v>0</v>
      </c>
    </row>
    <row r="116" spans="1:3" x14ac:dyDescent="0.45">
      <c r="A116" t="s">
        <v>86</v>
      </c>
      <c r="B116">
        <v>2025</v>
      </c>
      <c r="C116">
        <v>0</v>
      </c>
    </row>
    <row r="117" spans="1:3" x14ac:dyDescent="0.45">
      <c r="A117" t="s">
        <v>86</v>
      </c>
      <c r="B117">
        <v>2030</v>
      </c>
      <c r="C117">
        <v>0</v>
      </c>
    </row>
    <row r="118" spans="1:3" x14ac:dyDescent="0.45">
      <c r="A118" t="s">
        <v>86</v>
      </c>
      <c r="B118">
        <v>2035</v>
      </c>
      <c r="C118">
        <v>8.3000000000000001E-3</v>
      </c>
    </row>
    <row r="119" spans="1:3" x14ac:dyDescent="0.45">
      <c r="A119" t="s">
        <v>86</v>
      </c>
      <c r="B119">
        <v>2040</v>
      </c>
      <c r="C119">
        <v>2.3599999999999999E-2</v>
      </c>
    </row>
    <row r="120" spans="1:3" x14ac:dyDescent="0.45">
      <c r="A120" t="s">
        <v>86</v>
      </c>
      <c r="B120">
        <v>2045</v>
      </c>
      <c r="C120">
        <v>3.0700000000000002E-2</v>
      </c>
    </row>
    <row r="121" spans="1:3" x14ac:dyDescent="0.45">
      <c r="A121" t="s">
        <v>86</v>
      </c>
      <c r="B121">
        <v>2050</v>
      </c>
      <c r="C121">
        <v>3.0700000000000002E-2</v>
      </c>
    </row>
    <row r="122" spans="1:3" x14ac:dyDescent="0.45">
      <c r="A122" t="s">
        <v>87</v>
      </c>
      <c r="B122">
        <v>2015</v>
      </c>
      <c r="C122">
        <f t="array" ref="C122:C129">TRANSPOSE(O17:V17)</f>
        <v>8.3000000000000001E-3</v>
      </c>
    </row>
    <row r="123" spans="1:3" x14ac:dyDescent="0.45">
      <c r="A123" t="s">
        <v>87</v>
      </c>
      <c r="B123">
        <v>2020</v>
      </c>
      <c r="C123">
        <v>8.3000000000000001E-3</v>
      </c>
    </row>
    <row r="124" spans="1:3" x14ac:dyDescent="0.45">
      <c r="A124" t="s">
        <v>87</v>
      </c>
      <c r="B124">
        <v>2025</v>
      </c>
      <c r="C124">
        <v>6.8400000000000002E-2</v>
      </c>
    </row>
    <row r="125" spans="1:3" x14ac:dyDescent="0.45">
      <c r="A125" t="s">
        <v>87</v>
      </c>
      <c r="B125">
        <v>2030</v>
      </c>
      <c r="C125">
        <v>0.16320000000000001</v>
      </c>
    </row>
    <row r="126" spans="1:3" x14ac:dyDescent="0.45">
      <c r="A126" t="s">
        <v>87</v>
      </c>
      <c r="B126">
        <v>2035</v>
      </c>
      <c r="C126">
        <v>0.1971</v>
      </c>
    </row>
    <row r="127" spans="1:3" x14ac:dyDescent="0.45">
      <c r="A127" t="s">
        <v>87</v>
      </c>
      <c r="B127">
        <v>2040</v>
      </c>
      <c r="C127">
        <v>0.1928</v>
      </c>
    </row>
    <row r="128" spans="1:3" x14ac:dyDescent="0.45">
      <c r="A128" t="s">
        <v>87</v>
      </c>
      <c r="B128">
        <v>2045</v>
      </c>
      <c r="C128">
        <v>0.1928</v>
      </c>
    </row>
    <row r="129" spans="1:3" x14ac:dyDescent="0.45">
      <c r="A129" t="s">
        <v>87</v>
      </c>
      <c r="B129">
        <v>2050</v>
      </c>
      <c r="C129">
        <v>0.1928</v>
      </c>
    </row>
    <row r="130" spans="1:3" x14ac:dyDescent="0.45">
      <c r="A130" t="s">
        <v>88</v>
      </c>
      <c r="B130">
        <v>2015</v>
      </c>
      <c r="C130">
        <f t="array" ref="C130:C137">TRANSPOSE(O18:V18)</f>
        <v>0</v>
      </c>
    </row>
    <row r="131" spans="1:3" x14ac:dyDescent="0.45">
      <c r="A131" t="s">
        <v>88</v>
      </c>
      <c r="B131">
        <v>2020</v>
      </c>
      <c r="C131">
        <v>0</v>
      </c>
    </row>
    <row r="132" spans="1:3" x14ac:dyDescent="0.45">
      <c r="A132" t="s">
        <v>88</v>
      </c>
      <c r="B132">
        <v>2025</v>
      </c>
      <c r="C132">
        <v>0</v>
      </c>
    </row>
    <row r="133" spans="1:3" x14ac:dyDescent="0.45">
      <c r="A133" t="s">
        <v>88</v>
      </c>
      <c r="B133">
        <v>2030</v>
      </c>
      <c r="C133">
        <v>0</v>
      </c>
    </row>
    <row r="134" spans="1:3" x14ac:dyDescent="0.45">
      <c r="A134" t="s">
        <v>88</v>
      </c>
      <c r="B134">
        <v>2035</v>
      </c>
      <c r="C134">
        <v>0</v>
      </c>
    </row>
    <row r="135" spans="1:3" x14ac:dyDescent="0.45">
      <c r="A135" t="s">
        <v>88</v>
      </c>
      <c r="B135">
        <v>2040</v>
      </c>
      <c r="C135">
        <v>8.5599999999999996E-2</v>
      </c>
    </row>
    <row r="136" spans="1:3" x14ac:dyDescent="0.45">
      <c r="A136" t="s">
        <v>88</v>
      </c>
      <c r="B136">
        <v>2045</v>
      </c>
      <c r="C136">
        <v>8.5599999999999996E-2</v>
      </c>
    </row>
    <row r="137" spans="1:3" x14ac:dyDescent="0.45">
      <c r="A137" t="s">
        <v>88</v>
      </c>
      <c r="B137">
        <v>2050</v>
      </c>
      <c r="C137">
        <v>8.5699999999999998E-2</v>
      </c>
    </row>
    <row r="138" spans="1:3" x14ac:dyDescent="0.45">
      <c r="A138" t="s">
        <v>39</v>
      </c>
      <c r="B138">
        <v>2015</v>
      </c>
      <c r="C138">
        <f t="array" ref="C138:C145">TRANSPOSE(O19:V19)</f>
        <v>2.3875471891997781E-3</v>
      </c>
    </row>
    <row r="139" spans="1:3" x14ac:dyDescent="0.45">
      <c r="A139" t="s">
        <v>39</v>
      </c>
      <c r="B139">
        <v>2020</v>
      </c>
      <c r="C139">
        <v>4.1121259614878341E-3</v>
      </c>
    </row>
    <row r="140" spans="1:3" x14ac:dyDescent="0.45">
      <c r="A140" t="s">
        <v>39</v>
      </c>
      <c r="B140">
        <v>2025</v>
      </c>
      <c r="C140">
        <v>1.5122694002259301E-2</v>
      </c>
    </row>
    <row r="141" spans="1:3" x14ac:dyDescent="0.45">
      <c r="A141" t="s">
        <v>39</v>
      </c>
      <c r="B141">
        <v>2030</v>
      </c>
      <c r="C141">
        <v>2.5043179927559417E-2</v>
      </c>
    </row>
    <row r="142" spans="1:3" x14ac:dyDescent="0.45">
      <c r="A142" t="s">
        <v>39</v>
      </c>
      <c r="B142">
        <v>2035</v>
      </c>
      <c r="C142">
        <v>2.5043179927559417E-2</v>
      </c>
    </row>
    <row r="143" spans="1:3" x14ac:dyDescent="0.45">
      <c r="A143" t="s">
        <v>39</v>
      </c>
      <c r="B143">
        <v>2040</v>
      </c>
      <c r="C143">
        <v>3.5652873098050535E-2</v>
      </c>
    </row>
    <row r="144" spans="1:3" x14ac:dyDescent="0.45">
      <c r="A144" t="s">
        <v>39</v>
      </c>
      <c r="B144">
        <v>2045</v>
      </c>
      <c r="C144">
        <v>3.9466676001363117E-2</v>
      </c>
    </row>
    <row r="145" spans="1:3" x14ac:dyDescent="0.45">
      <c r="A145" t="s">
        <v>39</v>
      </c>
      <c r="B145">
        <v>2050</v>
      </c>
      <c r="C145">
        <v>4.0355279086659368E-2</v>
      </c>
    </row>
    <row r="146" spans="1:3" x14ac:dyDescent="0.45">
      <c r="A146" t="s">
        <v>40</v>
      </c>
      <c r="B146">
        <v>2015</v>
      </c>
      <c r="C146">
        <f t="array" ref="C146:C153">TRANSPOSE(O20:V20)</f>
        <v>1.1341056081953455E-2</v>
      </c>
    </row>
    <row r="147" spans="1:3" x14ac:dyDescent="0.45">
      <c r="A147" t="s">
        <v>40</v>
      </c>
      <c r="B147">
        <v>2020</v>
      </c>
      <c r="C147">
        <v>1.7181162031632589E-2</v>
      </c>
    </row>
    <row r="148" spans="1:3" x14ac:dyDescent="0.45">
      <c r="A148" t="s">
        <v>40</v>
      </c>
      <c r="B148">
        <v>2025</v>
      </c>
      <c r="C148">
        <v>1.1782239656042174E-2</v>
      </c>
    </row>
    <row r="149" spans="1:3" x14ac:dyDescent="0.45">
      <c r="A149" t="s">
        <v>40</v>
      </c>
      <c r="B149">
        <v>2030</v>
      </c>
      <c r="C149">
        <v>6.809919484577028E-3</v>
      </c>
    </row>
    <row r="150" spans="1:3" x14ac:dyDescent="0.45">
      <c r="A150" t="s">
        <v>40</v>
      </c>
      <c r="B150">
        <v>2035</v>
      </c>
      <c r="C150">
        <v>6.809919484577028E-3</v>
      </c>
    </row>
    <row r="151" spans="1:3" x14ac:dyDescent="0.45">
      <c r="A151" t="s">
        <v>40</v>
      </c>
      <c r="B151">
        <v>2040</v>
      </c>
      <c r="C151">
        <v>9.9908214174702827E-4</v>
      </c>
    </row>
    <row r="152" spans="1:3" x14ac:dyDescent="0.45">
      <c r="A152" t="s">
        <v>40</v>
      </c>
      <c r="B152">
        <v>2045</v>
      </c>
      <c r="C152">
        <v>6.7318215832236628E-3</v>
      </c>
    </row>
    <row r="153" spans="1:3" x14ac:dyDescent="0.45">
      <c r="A153" t="s">
        <v>40</v>
      </c>
      <c r="B153">
        <v>2050</v>
      </c>
      <c r="C153">
        <v>6.8978249999999998E-3</v>
      </c>
    </row>
    <row r="154" spans="1:3" x14ac:dyDescent="0.45">
      <c r="A154" t="s">
        <v>41</v>
      </c>
      <c r="B154">
        <v>2015</v>
      </c>
      <c r="C154">
        <f t="array" ref="C154:C161">TRANSPOSE(O21:V21)</f>
        <v>0.101563744600992</v>
      </c>
    </row>
    <row r="155" spans="1:3" x14ac:dyDescent="0.45">
      <c r="A155" t="s">
        <v>41</v>
      </c>
      <c r="B155">
        <v>2020</v>
      </c>
      <c r="C155">
        <v>9.1816798978491293E-2</v>
      </c>
    </row>
    <row r="156" spans="1:3" x14ac:dyDescent="0.45">
      <c r="A156" t="s">
        <v>41</v>
      </c>
      <c r="B156">
        <v>2025</v>
      </c>
      <c r="C156">
        <v>6.5836488731786033E-2</v>
      </c>
    </row>
    <row r="157" spans="1:3" x14ac:dyDescent="0.45">
      <c r="A157" t="s">
        <v>41</v>
      </c>
      <c r="B157">
        <v>2030</v>
      </c>
      <c r="C157">
        <v>4.1900669726620987E-2</v>
      </c>
    </row>
    <row r="158" spans="1:3" x14ac:dyDescent="0.45">
      <c r="A158" t="s">
        <v>41</v>
      </c>
      <c r="B158">
        <v>2035</v>
      </c>
      <c r="C158">
        <v>4.1900669726620987E-2</v>
      </c>
    </row>
    <row r="159" spans="1:3" x14ac:dyDescent="0.45">
      <c r="A159" t="s">
        <v>41</v>
      </c>
      <c r="B159">
        <v>2040</v>
      </c>
      <c r="C159">
        <v>1.4118252170079429E-2</v>
      </c>
    </row>
    <row r="160" spans="1:3" x14ac:dyDescent="0.45">
      <c r="A160" t="s">
        <v>41</v>
      </c>
      <c r="B160">
        <v>2045</v>
      </c>
      <c r="C160">
        <v>5.2350332894651154E-5</v>
      </c>
    </row>
    <row r="161" spans="1:3" x14ac:dyDescent="0.45">
      <c r="A161" t="s">
        <v>41</v>
      </c>
      <c r="B161">
        <v>2050</v>
      </c>
      <c r="C161">
        <v>0</v>
      </c>
    </row>
    <row r="162" spans="1:3" x14ac:dyDescent="0.45">
      <c r="A162" t="s">
        <v>43</v>
      </c>
      <c r="B162">
        <v>2015</v>
      </c>
      <c r="C162">
        <f t="array" ref="C162:C169">TRANSPOSE(O22:V22)</f>
        <v>0</v>
      </c>
    </row>
    <row r="163" spans="1:3" x14ac:dyDescent="0.45">
      <c r="A163" t="s">
        <v>43</v>
      </c>
      <c r="B163">
        <v>2020</v>
      </c>
      <c r="C163">
        <v>1.3872692073301418E-4</v>
      </c>
    </row>
    <row r="164" spans="1:3" x14ac:dyDescent="0.45">
      <c r="A164" t="s">
        <v>43</v>
      </c>
      <c r="B164">
        <v>2025</v>
      </c>
      <c r="C164">
        <v>2.5270136109361023E-3</v>
      </c>
    </row>
    <row r="165" spans="1:3" x14ac:dyDescent="0.45">
      <c r="A165" t="s">
        <v>43</v>
      </c>
      <c r="B165">
        <v>2030</v>
      </c>
      <c r="C165">
        <v>6.5522878477576717E-3</v>
      </c>
    </row>
    <row r="166" spans="1:3" x14ac:dyDescent="0.45">
      <c r="A166" t="s">
        <v>43</v>
      </c>
      <c r="B166">
        <v>2035</v>
      </c>
      <c r="C166">
        <v>6.5522878477576717E-3</v>
      </c>
    </row>
    <row r="167" spans="1:3" x14ac:dyDescent="0.45">
      <c r="A167" t="s">
        <v>43</v>
      </c>
      <c r="B167">
        <v>2040</v>
      </c>
      <c r="C167">
        <v>1.4449461120759777E-2</v>
      </c>
    </row>
    <row r="168" spans="1:3" x14ac:dyDescent="0.45">
      <c r="A168" t="s">
        <v>43</v>
      </c>
      <c r="B168">
        <v>2045</v>
      </c>
      <c r="C168">
        <v>2.8617182704491768E-2</v>
      </c>
    </row>
    <row r="169" spans="1:3" x14ac:dyDescent="0.45">
      <c r="A169" t="s">
        <v>43</v>
      </c>
      <c r="B169">
        <v>2050</v>
      </c>
      <c r="C169">
        <v>3.0667710360131849E-2</v>
      </c>
    </row>
    <row r="170" spans="1:3" x14ac:dyDescent="0.45">
      <c r="A170" t="s">
        <v>44</v>
      </c>
      <c r="B170">
        <v>2015</v>
      </c>
      <c r="C170">
        <f t="array" ref="C170:C177">TRANSPOSE(O23:V23)</f>
        <v>6.0457900206119502E-3</v>
      </c>
    </row>
    <row r="171" spans="1:3" x14ac:dyDescent="0.45">
      <c r="A171" t="s">
        <v>44</v>
      </c>
      <c r="B171">
        <v>2020</v>
      </c>
      <c r="C171">
        <v>9.3582690705344019E-3</v>
      </c>
    </row>
    <row r="172" spans="1:3" x14ac:dyDescent="0.45">
      <c r="A172" t="s">
        <v>44</v>
      </c>
      <c r="B172">
        <v>2025</v>
      </c>
      <c r="C172">
        <v>1.0246574887568803E-2</v>
      </c>
    </row>
    <row r="173" spans="1:3" x14ac:dyDescent="0.45">
      <c r="A173" t="s">
        <v>44</v>
      </c>
      <c r="B173">
        <v>2030</v>
      </c>
      <c r="C173">
        <v>1.0009853855450012E-2</v>
      </c>
    </row>
    <row r="174" spans="1:3" x14ac:dyDescent="0.45">
      <c r="A174" t="s">
        <v>44</v>
      </c>
      <c r="B174">
        <v>2035</v>
      </c>
      <c r="C174">
        <v>1.0009853855450012E-2</v>
      </c>
    </row>
    <row r="175" spans="1:3" x14ac:dyDescent="0.45">
      <c r="A175" t="s">
        <v>44</v>
      </c>
      <c r="B175">
        <v>2040</v>
      </c>
      <c r="C175">
        <v>6.5496510154273409E-3</v>
      </c>
    </row>
    <row r="176" spans="1:3" x14ac:dyDescent="0.45">
      <c r="A176" t="s">
        <v>44</v>
      </c>
      <c r="B176">
        <v>2045</v>
      </c>
      <c r="C176">
        <v>5.2691008300306602E-4</v>
      </c>
    </row>
    <row r="177" spans="1:3" x14ac:dyDescent="0.45">
      <c r="A177" t="s">
        <v>44</v>
      </c>
      <c r="B177">
        <v>2050</v>
      </c>
      <c r="C177">
        <v>0</v>
      </c>
    </row>
    <row r="178" spans="1:3" x14ac:dyDescent="0.45">
      <c r="A178" t="s">
        <v>45</v>
      </c>
      <c r="B178">
        <v>2015</v>
      </c>
      <c r="C178">
        <f t="array" ref="C178:C185">TRANSPOSE(O24:V24)</f>
        <v>0</v>
      </c>
    </row>
    <row r="179" spans="1:3" x14ac:dyDescent="0.45">
      <c r="A179" t="s">
        <v>45</v>
      </c>
      <c r="B179">
        <v>2020</v>
      </c>
      <c r="C179">
        <v>0</v>
      </c>
    </row>
    <row r="180" spans="1:3" x14ac:dyDescent="0.45">
      <c r="A180" t="s">
        <v>45</v>
      </c>
      <c r="B180">
        <v>2025</v>
      </c>
      <c r="C180">
        <v>0</v>
      </c>
    </row>
    <row r="181" spans="1:3" x14ac:dyDescent="0.45">
      <c r="A181" t="s">
        <v>45</v>
      </c>
      <c r="B181">
        <v>2030</v>
      </c>
      <c r="C181">
        <v>0</v>
      </c>
    </row>
    <row r="182" spans="1:3" x14ac:dyDescent="0.45">
      <c r="A182" t="s">
        <v>45</v>
      </c>
      <c r="B182">
        <v>2035</v>
      </c>
      <c r="C182">
        <v>0</v>
      </c>
    </row>
    <row r="183" spans="1:3" x14ac:dyDescent="0.45">
      <c r="A183" t="s">
        <v>45</v>
      </c>
      <c r="B183">
        <v>2040</v>
      </c>
      <c r="C183">
        <v>0</v>
      </c>
    </row>
    <row r="184" spans="1:3" x14ac:dyDescent="0.45">
      <c r="A184" t="s">
        <v>45</v>
      </c>
      <c r="B184">
        <v>2045</v>
      </c>
      <c r="C184">
        <v>0</v>
      </c>
    </row>
    <row r="185" spans="1:3" x14ac:dyDescent="0.45">
      <c r="A185" t="s">
        <v>45</v>
      </c>
      <c r="B185">
        <v>2050</v>
      </c>
      <c r="C185">
        <v>0</v>
      </c>
    </row>
    <row r="186" spans="1:3" x14ac:dyDescent="0.45">
      <c r="A186" t="s">
        <v>46</v>
      </c>
      <c r="B186">
        <v>2015</v>
      </c>
      <c r="C186">
        <f t="array" ref="C186:C193">TRANSPOSE(O25:V25)</f>
        <v>3.8949686604487943E-2</v>
      </c>
    </row>
    <row r="187" spans="1:3" x14ac:dyDescent="0.45">
      <c r="A187" t="s">
        <v>46</v>
      </c>
      <c r="B187">
        <v>2020</v>
      </c>
      <c r="C187">
        <v>3.5664571442458937E-2</v>
      </c>
    </row>
    <row r="188" spans="1:3" x14ac:dyDescent="0.45">
      <c r="A188" t="s">
        <v>46</v>
      </c>
      <c r="B188">
        <v>2025</v>
      </c>
      <c r="C188">
        <v>3.1005725205406447E-2</v>
      </c>
    </row>
    <row r="189" spans="1:3" x14ac:dyDescent="0.45">
      <c r="A189" t="s">
        <v>46</v>
      </c>
      <c r="B189">
        <v>2030</v>
      </c>
      <c r="C189">
        <v>2.4256745383760603E-2</v>
      </c>
    </row>
    <row r="190" spans="1:3" x14ac:dyDescent="0.45">
      <c r="A190" t="s">
        <v>46</v>
      </c>
      <c r="B190">
        <v>2035</v>
      </c>
      <c r="C190">
        <v>2.4256745383760603E-2</v>
      </c>
    </row>
    <row r="191" spans="1:3" x14ac:dyDescent="0.45">
      <c r="A191" t="s">
        <v>46</v>
      </c>
      <c r="B191">
        <v>2040</v>
      </c>
      <c r="C191">
        <v>1.4411604027459734E-2</v>
      </c>
    </row>
    <row r="192" spans="1:3" x14ac:dyDescent="0.45">
      <c r="A192" t="s">
        <v>46</v>
      </c>
      <c r="B192">
        <v>2045</v>
      </c>
      <c r="C192">
        <v>0</v>
      </c>
    </row>
    <row r="193" spans="1:3" x14ac:dyDescent="0.45">
      <c r="A193" t="s">
        <v>46</v>
      </c>
      <c r="B193">
        <v>2050</v>
      </c>
      <c r="C193">
        <v>0</v>
      </c>
    </row>
    <row r="194" spans="1:3" x14ac:dyDescent="0.45">
      <c r="A194" t="s">
        <v>48</v>
      </c>
      <c r="B194">
        <v>2015</v>
      </c>
      <c r="C194">
        <f t="array" ref="C194:C201">TRANSPOSE(O26:V26)</f>
        <v>0</v>
      </c>
    </row>
    <row r="195" spans="1:3" x14ac:dyDescent="0.45">
      <c r="A195" t="s">
        <v>48</v>
      </c>
      <c r="B195">
        <v>2020</v>
      </c>
      <c r="C195">
        <v>5.6977115624999998E-4</v>
      </c>
    </row>
    <row r="196" spans="1:3" x14ac:dyDescent="0.45">
      <c r="A196" t="s">
        <v>48</v>
      </c>
      <c r="B196">
        <v>2025</v>
      </c>
      <c r="C196">
        <v>2.7465262185549992E-3</v>
      </c>
    </row>
    <row r="197" spans="1:3" x14ac:dyDescent="0.45">
      <c r="A197" t="s">
        <v>48</v>
      </c>
      <c r="B197">
        <v>2030</v>
      </c>
      <c r="C197">
        <v>7.5628743591312653E-3</v>
      </c>
    </row>
    <row r="198" spans="1:3" x14ac:dyDescent="0.45">
      <c r="A198" t="s">
        <v>48</v>
      </c>
      <c r="B198">
        <v>2035</v>
      </c>
      <c r="C198">
        <v>7.5628743591312653E-3</v>
      </c>
    </row>
    <row r="199" spans="1:3" x14ac:dyDescent="0.45">
      <c r="A199" t="s">
        <v>48</v>
      </c>
      <c r="B199">
        <v>2040</v>
      </c>
      <c r="C199">
        <v>2.1492262085727711E-2</v>
      </c>
    </row>
    <row r="200" spans="1:3" x14ac:dyDescent="0.45">
      <c r="A200" t="s">
        <v>48</v>
      </c>
      <c r="B200">
        <v>2045</v>
      </c>
      <c r="C200">
        <v>3.1912920228535466E-2</v>
      </c>
    </row>
    <row r="201" spans="1:3" x14ac:dyDescent="0.45">
      <c r="A201" t="s">
        <v>48</v>
      </c>
      <c r="B201">
        <v>2050</v>
      </c>
      <c r="C201">
        <v>3.4501763595267423E-2</v>
      </c>
    </row>
    <row r="202" spans="1:3" x14ac:dyDescent="0.45">
      <c r="A202" t="s">
        <v>49</v>
      </c>
      <c r="B202">
        <v>2015</v>
      </c>
      <c r="C202">
        <f t="array" ref="C202:C209">TRANSPOSE(O27:V27)</f>
        <v>0</v>
      </c>
    </row>
    <row r="203" spans="1:3" x14ac:dyDescent="0.45">
      <c r="A203" t="s">
        <v>49</v>
      </c>
      <c r="B203">
        <v>2020</v>
      </c>
      <c r="C203">
        <v>0</v>
      </c>
    </row>
    <row r="204" spans="1:3" x14ac:dyDescent="0.45">
      <c r="A204" t="s">
        <v>49</v>
      </c>
      <c r="B204">
        <v>2025</v>
      </c>
      <c r="C204">
        <v>0</v>
      </c>
    </row>
    <row r="205" spans="1:3" x14ac:dyDescent="0.45">
      <c r="A205" t="s">
        <v>49</v>
      </c>
      <c r="B205">
        <v>2030</v>
      </c>
      <c r="C205">
        <v>0</v>
      </c>
    </row>
    <row r="206" spans="1:3" x14ac:dyDescent="0.45">
      <c r="A206" t="s">
        <v>49</v>
      </c>
      <c r="B206">
        <v>2035</v>
      </c>
      <c r="C206">
        <v>0</v>
      </c>
    </row>
    <row r="207" spans="1:3" x14ac:dyDescent="0.45">
      <c r="A207" t="s">
        <v>49</v>
      </c>
      <c r="B207">
        <v>2040</v>
      </c>
      <c r="C207">
        <v>6.5508486947175298E-3</v>
      </c>
    </row>
    <row r="208" spans="1:3" x14ac:dyDescent="0.45">
      <c r="A208" t="s">
        <v>49</v>
      </c>
      <c r="B208">
        <v>2045</v>
      </c>
      <c r="C208">
        <v>9.3564235909090829E-3</v>
      </c>
    </row>
    <row r="209" spans="1:3" x14ac:dyDescent="0.45">
      <c r="A209" t="s">
        <v>49</v>
      </c>
      <c r="B209">
        <v>2050</v>
      </c>
      <c r="C209">
        <v>7.5493532843163864E-3</v>
      </c>
    </row>
    <row r="210" spans="1:3" x14ac:dyDescent="0.45">
      <c r="A210" t="s">
        <v>50</v>
      </c>
      <c r="B210">
        <v>2015</v>
      </c>
      <c r="C210">
        <f t="array" ref="C210:C217">TRANSPOSE(O28:V28)</f>
        <v>0</v>
      </c>
    </row>
    <row r="211" spans="1:3" x14ac:dyDescent="0.45">
      <c r="A211" t="s">
        <v>50</v>
      </c>
      <c r="B211">
        <v>2020</v>
      </c>
      <c r="C211">
        <v>0</v>
      </c>
    </row>
    <row r="212" spans="1:3" x14ac:dyDescent="0.45">
      <c r="A212" t="s">
        <v>50</v>
      </c>
      <c r="B212">
        <v>2025</v>
      </c>
      <c r="C212">
        <v>0</v>
      </c>
    </row>
    <row r="213" spans="1:3" x14ac:dyDescent="0.45">
      <c r="A213" t="s">
        <v>50</v>
      </c>
      <c r="B213">
        <v>2030</v>
      </c>
      <c r="C213">
        <v>0</v>
      </c>
    </row>
    <row r="214" spans="1:3" x14ac:dyDescent="0.45">
      <c r="A214" t="s">
        <v>50</v>
      </c>
      <c r="B214">
        <v>2035</v>
      </c>
      <c r="C214">
        <v>0</v>
      </c>
    </row>
    <row r="215" spans="1:3" x14ac:dyDescent="0.45">
      <c r="A215" t="s">
        <v>50</v>
      </c>
      <c r="B215">
        <v>2040</v>
      </c>
      <c r="C215">
        <v>0</v>
      </c>
    </row>
    <row r="216" spans="1:3" x14ac:dyDescent="0.45">
      <c r="A216" t="s">
        <v>50</v>
      </c>
      <c r="B216">
        <v>2045</v>
      </c>
      <c r="C216">
        <v>0</v>
      </c>
    </row>
    <row r="217" spans="1:3" x14ac:dyDescent="0.45">
      <c r="A217" t="s">
        <v>50</v>
      </c>
      <c r="B217">
        <v>2050</v>
      </c>
      <c r="C217">
        <v>1E-8</v>
      </c>
    </row>
    <row r="218" spans="1:3" x14ac:dyDescent="0.45">
      <c r="A218" t="s">
        <v>51</v>
      </c>
      <c r="B218">
        <v>2015</v>
      </c>
      <c r="C218">
        <f t="array" ref="C218:C225">TRANSPOSE(O29:V29)</f>
        <v>3.9239999999999997E-2</v>
      </c>
    </row>
    <row r="219" spans="1:3" x14ac:dyDescent="0.45">
      <c r="A219" t="s">
        <v>51</v>
      </c>
      <c r="B219">
        <v>2020</v>
      </c>
      <c r="C219">
        <v>3.8684273499999984E-2</v>
      </c>
    </row>
    <row r="220" spans="1:3" x14ac:dyDescent="0.45">
      <c r="A220" t="s">
        <v>51</v>
      </c>
      <c r="B220">
        <v>2025</v>
      </c>
      <c r="C220">
        <v>3.6194123099999989E-2</v>
      </c>
    </row>
    <row r="221" spans="1:3" x14ac:dyDescent="0.45">
      <c r="A221" t="s">
        <v>51</v>
      </c>
      <c r="B221">
        <v>2030</v>
      </c>
      <c r="C221">
        <v>3.1351553499999983E-2</v>
      </c>
    </row>
    <row r="222" spans="1:3" x14ac:dyDescent="0.45">
      <c r="A222" t="s">
        <v>51</v>
      </c>
      <c r="B222">
        <v>2035</v>
      </c>
      <c r="C222">
        <v>3.1351553499999983E-2</v>
      </c>
    </row>
    <row r="223" spans="1:3" x14ac:dyDescent="0.45">
      <c r="A223" t="s">
        <v>51</v>
      </c>
      <c r="B223">
        <v>2040</v>
      </c>
      <c r="C223">
        <v>1.2222531540793339E-2</v>
      </c>
    </row>
    <row r="224" spans="1:3" x14ac:dyDescent="0.45">
      <c r="A224" t="s">
        <v>51</v>
      </c>
      <c r="B224">
        <v>2045</v>
      </c>
      <c r="C224">
        <v>0</v>
      </c>
    </row>
    <row r="225" spans="1:3" x14ac:dyDescent="0.45">
      <c r="A225" t="s">
        <v>51</v>
      </c>
      <c r="B225">
        <v>2050</v>
      </c>
      <c r="C225">
        <v>0</v>
      </c>
    </row>
    <row r="226" spans="1:3" x14ac:dyDescent="0.45">
      <c r="A226" t="s">
        <v>53</v>
      </c>
      <c r="B226">
        <v>2015</v>
      </c>
      <c r="C226">
        <f t="array" ref="C226:C233">TRANSPOSE(O30:V30)</f>
        <v>9.9392030896937019E-4</v>
      </c>
    </row>
    <row r="227" spans="1:3" x14ac:dyDescent="0.45">
      <c r="A227" t="s">
        <v>53</v>
      </c>
      <c r="B227">
        <v>2020</v>
      </c>
      <c r="C227">
        <v>1.7595864781393931E-3</v>
      </c>
    </row>
    <row r="228" spans="1:3" x14ac:dyDescent="0.45">
      <c r="A228" t="s">
        <v>53</v>
      </c>
      <c r="B228">
        <v>2025</v>
      </c>
      <c r="C228">
        <v>2.2786084603822129E-3</v>
      </c>
    </row>
    <row r="229" spans="1:3" x14ac:dyDescent="0.45">
      <c r="A229" t="s">
        <v>53</v>
      </c>
      <c r="B229">
        <v>2030</v>
      </c>
      <c r="C229">
        <v>2.4313902966628595E-3</v>
      </c>
    </row>
    <row r="230" spans="1:3" x14ac:dyDescent="0.45">
      <c r="A230" t="s">
        <v>53</v>
      </c>
      <c r="B230">
        <v>2035</v>
      </c>
      <c r="C230">
        <v>2.4313902966628595E-3</v>
      </c>
    </row>
    <row r="231" spans="1:3" x14ac:dyDescent="0.45">
      <c r="A231" t="s">
        <v>53</v>
      </c>
      <c r="B231">
        <v>2040</v>
      </c>
      <c r="C231">
        <v>3.0402238319950856E-3</v>
      </c>
    </row>
    <row r="232" spans="1:3" x14ac:dyDescent="0.45">
      <c r="A232" t="s">
        <v>53</v>
      </c>
      <c r="B232">
        <v>2045</v>
      </c>
      <c r="C232">
        <v>3.7385999999999999E-3</v>
      </c>
    </row>
    <row r="233" spans="1:3" x14ac:dyDescent="0.45">
      <c r="A233" t="s">
        <v>53</v>
      </c>
      <c r="B233">
        <v>2050</v>
      </c>
      <c r="C233">
        <v>4.023900000000036E-3</v>
      </c>
    </row>
    <row r="234" spans="1:3" x14ac:dyDescent="0.45">
      <c r="A234" t="s">
        <v>54</v>
      </c>
      <c r="B234">
        <v>2015</v>
      </c>
      <c r="C234">
        <f t="array" ref="C234:C241">TRANSPOSE(O31:V31)</f>
        <v>1.6520796910306401E-3</v>
      </c>
    </row>
    <row r="235" spans="1:3" x14ac:dyDescent="0.45">
      <c r="A235" t="s">
        <v>54</v>
      </c>
      <c r="B235">
        <v>2020</v>
      </c>
      <c r="C235">
        <v>9.7341352186061506E-4</v>
      </c>
    </row>
    <row r="236" spans="1:3" x14ac:dyDescent="0.45">
      <c r="A236" t="s">
        <v>54</v>
      </c>
      <c r="B236">
        <v>2025</v>
      </c>
      <c r="C236">
        <v>6.8929153961780159E-4</v>
      </c>
    </row>
    <row r="237" spans="1:3" x14ac:dyDescent="0.45">
      <c r="A237" t="s">
        <v>54</v>
      </c>
      <c r="B237">
        <v>2030</v>
      </c>
      <c r="C237">
        <v>7.36609703337144E-4</v>
      </c>
    </row>
    <row r="238" spans="1:3" x14ac:dyDescent="0.45">
      <c r="A238" t="s">
        <v>54</v>
      </c>
      <c r="B238">
        <v>2035</v>
      </c>
      <c r="C238">
        <v>7.36609703337144E-4</v>
      </c>
    </row>
    <row r="239" spans="1:3" x14ac:dyDescent="0.45">
      <c r="A239" t="s">
        <v>54</v>
      </c>
      <c r="B239">
        <v>2040</v>
      </c>
      <c r="C239">
        <v>4.1307616800492119E-4</v>
      </c>
    </row>
    <row r="240" spans="1:3" x14ac:dyDescent="0.45">
      <c r="A240" t="s">
        <v>54</v>
      </c>
      <c r="B240">
        <v>2045</v>
      </c>
      <c r="C240">
        <v>0</v>
      </c>
    </row>
    <row r="241" spans="1:3" x14ac:dyDescent="0.45">
      <c r="A241" t="s">
        <v>54</v>
      </c>
      <c r="B241">
        <v>2050</v>
      </c>
      <c r="C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 use transport</vt:lpstr>
      <vt:lpstr>Energy use industry</vt:lpstr>
      <vt:lpstr>Energy use commercial</vt:lpstr>
      <vt:lpstr>Energy use residential</vt:lpstr>
      <vt:lpstr>H2 use</vt:lpstr>
      <vt:lpstr>El enduse</vt:lpstr>
      <vt:lpstr>for REMES</vt:lpstr>
      <vt:lpstr>Drivers</vt:lpstr>
      <vt:lpstr>NewInput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Rosenberg</dc:creator>
  <cp:lastModifiedBy>Paolo Pisciella</cp:lastModifiedBy>
  <dcterms:created xsi:type="dcterms:W3CDTF">2021-10-18T06:23:59Z</dcterms:created>
  <dcterms:modified xsi:type="dcterms:W3CDTF">2022-08-17T16:34:57Z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871161162853240</vt:r8>
  </property>
</Properties>
</file>