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FFD21113-C26F-453E-8D8C-22726B2C3875}"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2" l="1"/>
  <c r="G4" i="2"/>
  <c r="G3" i="8"/>
  <c r="H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P3" i="13" l="1"/>
  <c r="BF3" i="13" s="1"/>
  <c r="BL15" i="13"/>
  <c r="BB15" i="13" s="1"/>
  <c r="BV16" i="13"/>
  <c r="BP19" i="13"/>
  <c r="BF19" i="13" s="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F4" i="13" s="1"/>
  <c r="F4" i="14" s="1"/>
  <c r="BM9" i="13"/>
  <c r="BC9" i="13" s="1"/>
  <c r="BQ9" i="13"/>
  <c r="BG9" i="13" s="1"/>
  <c r="BN10" i="13"/>
  <c r="BD10" i="13" s="1"/>
  <c r="BS15" i="13"/>
  <c r="BI15" i="13" s="1"/>
  <c r="BN9" i="13"/>
  <c r="BD9" i="13" s="1"/>
  <c r="BS10" i="13"/>
  <c r="BI10" i="13" s="1"/>
  <c r="BM12" i="13"/>
  <c r="BC12" i="13" s="1"/>
  <c r="BU14" i="13"/>
  <c r="BN14" i="13"/>
  <c r="BD14" i="13" s="1"/>
  <c r="BM20" i="13"/>
  <c r="BC20" i="13" s="1"/>
  <c r="BU9" i="13"/>
  <c r="BR9" i="13"/>
  <c r="BH9" i="13" s="1"/>
  <c r="BL11" i="13"/>
  <c r="BB11" i="13" s="1"/>
  <c r="BP11" i="13"/>
  <c r="BF11" i="13" s="1"/>
  <c r="BQ12" i="13"/>
  <c r="BG12" i="13" s="1"/>
  <c r="BU6" i="13"/>
  <c r="BU8" i="13"/>
  <c r="BN8" i="13"/>
  <c r="BD8" i="13" s="1"/>
  <c r="BR8" i="13"/>
  <c r="BH8" i="13" s="1"/>
  <c r="BM11" i="13"/>
  <c r="BC11" i="13" s="1"/>
  <c r="BU12" i="13"/>
  <c r="F12" i="13" s="1"/>
  <c r="F12" i="14" s="1"/>
  <c r="BV19" i="13"/>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BM26" i="13"/>
  <c r="BC26" i="13" s="1"/>
  <c r="BU27" i="13"/>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BV3" i="13"/>
  <c r="BV5" i="13"/>
  <c r="BV7" i="13"/>
  <c r="BV8" i="13"/>
  <c r="F8" i="13" s="1"/>
  <c r="F8" i="14" s="1"/>
  <c r="BV11" i="13"/>
  <c r="BR12" i="13"/>
  <c r="BH12" i="13" s="1"/>
  <c r="BL14" i="13"/>
  <c r="BB14" i="13" s="1"/>
  <c r="BP14" i="13"/>
  <c r="BF14" i="13" s="1"/>
  <c r="BQ14" i="13"/>
  <c r="BG14" i="13" s="1"/>
  <c r="BL17" i="13"/>
  <c r="BB17" i="13" s="1"/>
  <c r="BU22" i="13"/>
  <c r="BV10" i="13"/>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BK16" i="13"/>
  <c r="BA16" i="13" s="1"/>
  <c r="BO16" i="13"/>
  <c r="BE16" i="13" s="1"/>
  <c r="BS16" i="13"/>
  <c r="BI16" i="13" s="1"/>
  <c r="BL18" i="13"/>
  <c r="BB18" i="13" s="1"/>
  <c r="BP18" i="13"/>
  <c r="BF18" i="13" s="1"/>
  <c r="BM19" i="13"/>
  <c r="BC19" i="13" s="1"/>
  <c r="BQ19" i="13"/>
  <c r="BG19" i="13" s="1"/>
  <c r="BU20" i="13"/>
  <c r="F20" i="13" s="1"/>
  <c r="F20" i="14" s="1"/>
  <c r="H20" i="14" s="1"/>
  <c r="DT20" i="14" s="1"/>
  <c r="BV21" i="13"/>
  <c r="BN21" i="13"/>
  <c r="BD21" i="13" s="1"/>
  <c r="BQ21" i="13"/>
  <c r="BG21" i="13" s="1"/>
  <c r="BR21" i="13"/>
  <c r="BH21" i="13" s="1"/>
  <c r="BK26" i="13"/>
  <c r="BA26" i="13" s="1"/>
  <c r="BL26" i="13"/>
  <c r="BB26" i="13" s="1"/>
  <c r="BO26" i="13"/>
  <c r="BE26" i="13" s="1"/>
  <c r="BP26" i="13"/>
  <c r="BF26" i="13" s="1"/>
  <c r="BS26" i="13"/>
  <c r="BI26" i="13" s="1"/>
  <c r="F14" i="13" l="1"/>
  <c r="F14" i="14" s="1"/>
  <c r="H14" i="14" s="1"/>
  <c r="DT14" i="14" s="1"/>
  <c r="F15" i="13"/>
  <c r="F15" i="14" s="1"/>
  <c r="H15" i="14" s="1"/>
  <c r="DT15" i="14" s="1"/>
  <c r="F5" i="13"/>
  <c r="F5" i="14" s="1"/>
  <c r="H5" i="14" s="1"/>
  <c r="DT5" i="14" s="1"/>
  <c r="F26" i="13"/>
  <c r="F26" i="14" s="1"/>
  <c r="F19" i="13"/>
  <c r="F19" i="14" s="1"/>
  <c r="F21" i="13"/>
  <c r="F21" i="14" s="1"/>
  <c r="F18" i="13"/>
  <c r="F18" i="14" s="1"/>
  <c r="F17" i="13"/>
  <c r="F17" i="14" s="1"/>
  <c r="H17" i="14" s="1"/>
  <c r="DT17" i="14" s="1"/>
  <c r="F10" i="13"/>
  <c r="F10" i="14" s="1"/>
  <c r="H10" i="14" s="1"/>
  <c r="DT10" i="14" s="1"/>
  <c r="F22" i="13"/>
  <c r="F22" i="14" s="1"/>
  <c r="H22" i="14" s="1"/>
  <c r="DT22" i="14" s="1"/>
  <c r="F7" i="13"/>
  <c r="F7" i="14" s="1"/>
  <c r="F6" i="13"/>
  <c r="F6" i="14" s="1"/>
  <c r="H6" i="14" s="1"/>
  <c r="DT6" i="14" s="1"/>
  <c r="F27" i="13"/>
  <c r="F27" i="14" s="1"/>
  <c r="H27" i="14" s="1"/>
  <c r="DT27" i="14" s="1"/>
  <c r="F13" i="13"/>
  <c r="F13" i="14" s="1"/>
  <c r="H13" i="14" s="1"/>
  <c r="DT13" i="14" s="1"/>
  <c r="G22" i="14"/>
  <c r="G14" i="14"/>
  <c r="F9" i="13"/>
  <c r="F9" i="14" s="1"/>
  <c r="H9" i="14" s="1"/>
  <c r="DT9" i="14" s="1"/>
  <c r="G8" i="14"/>
  <c r="G27" i="14"/>
  <c r="G18" i="14"/>
  <c r="G11" i="14"/>
  <c r="G10" i="14"/>
  <c r="F24" i="13"/>
  <c r="F24" i="14" s="1"/>
  <c r="H24" i="14" s="1"/>
  <c r="DT24" i="14" s="1"/>
  <c r="G21" i="14"/>
  <c r="H12" i="14"/>
  <c r="DT12" i="14" s="1"/>
  <c r="F11" i="13"/>
  <c r="F11" i="14" s="1"/>
  <c r="F3" i="13"/>
  <c r="F3" i="14" s="1"/>
  <c r="G7" i="14"/>
  <c r="H4" i="14"/>
  <c r="DT4" i="14" s="1"/>
  <c r="F25" i="13"/>
  <c r="F25" i="14" s="1"/>
  <c r="H25" i="14" s="1"/>
  <c r="DT25" i="14" s="1"/>
  <c r="H26" i="14"/>
  <c r="DT26" i="14" s="1"/>
  <c r="H19" i="14"/>
  <c r="DT19" i="14" s="1"/>
  <c r="H23" i="14"/>
  <c r="DT23" i="14" s="1"/>
  <c r="H16" i="14"/>
  <c r="DT16" i="14" s="1"/>
  <c r="H8" i="14"/>
  <c r="DT8" i="14" s="1"/>
  <c r="G3" i="14"/>
  <c r="V28" i="1"/>
  <c r="T28" i="2"/>
  <c r="U28" i="2"/>
  <c r="V28" i="2"/>
  <c r="H18" i="14" l="1"/>
  <c r="DT18" i="14" s="1"/>
  <c r="H21" i="14"/>
  <c r="DT21" i="14" s="1"/>
  <c r="H7" i="14"/>
  <c r="DT7" i="14" s="1"/>
  <c r="H3" i="14"/>
  <c r="DT3" i="14" s="1"/>
  <c r="H11" i="14"/>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<sst xmlns="http://schemas.openxmlformats.org/spreadsheetml/2006/main" count="2656" uniqueCount="167">
  <si>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</si>
  <si>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</si>
  <si>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</si>
  <si>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</si>
  <si>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</si>
  <si>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</si>
  <si>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</si>
  <si>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</si>
  <si>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</si>
  <si>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</si>
  <si>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</si>
  <si>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</si>
  <si>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</si>
  <si>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</si>
  <si>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</si>
  <si>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</si>
  <si>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</si>
  <si>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</si>
  <si>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</si>
  <si>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</si>
  <si>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</si>
  <si>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</si>
  <si>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</si>
  <si>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</si>
  <si>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</si>
  <si>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</si>
  <si>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</si>
  <si>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</si>
  <si>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</si>
  <si>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</si>
  <si>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</si>
  <si>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</si>
  <si>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</si>
  <si>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</si>
  <si>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</si>
  <si>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</si>
  <si>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</si>
  <si>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</si>
  <si>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</si>
  <si>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</si>
  <si>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</si>
  <si>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</si>
  <si>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</si>
  <si>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</si>
  <si>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</si>
  <si>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</si>
  <si>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</si>
  <si>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</si>
  <si>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</si>
  <si>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</si>
  <si>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</si>
  <si>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</si>
  <si>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</si>
  <si>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</si>
  <si>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</si>
  <si>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</si>
  <si>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</si>
  <si>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</si>
  <si>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</si>
  <si>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</si>
  <si>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</si>
  <si>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</si>
  <si>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</si>
  <si>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</si>
  <si>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</si>
  <si>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</si>
  <si>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</si>
  <si>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</si>
  <si>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</si>
  <si>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</si>
  <si>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</si>
  <si>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</si>
  <si>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</si>
  <si>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</si>
  <si>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</si>
  <si>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</si>
  <si>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</si>
  <si>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</si>
  <si>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</si>
  <si>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</si>
  <si>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</si>
  <si>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</si>
  <si>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</si>
  <si>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</si>
  <si>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</si>
  <si>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</si>
  <si>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</si>
  <si>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</si>
  <si>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</si>
  <si>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</si>
  <si>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</si>
  <si>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</si>
  <si>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</si>
  <si>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</si>
  <si>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</si>
  <si>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</si>
  <si>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</si>
  <si>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</si>
  <si>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</si>
  <si>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</si>
  <si>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</si>
  <si>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</si>
  <si>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</si>
  <si>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</si>
  <si>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</si>
  <si>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</si>
  <si>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</si>
  <si>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</si>
  <si>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</si>
  <si>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</si>
  <si>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</si>
  <si>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</si>
  <si>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</si>
  <si>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</si>
  <si>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</si>
  <si>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</si>
  <si>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</si>
  <si>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</si>
  <si>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</si>
  <si>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</si>
  <si>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</si>
  <si>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</si>
  <si>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</si>
  <si>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</si>
  <si>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</si>
  <si>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</si>
  <si>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</si>
  <si>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</si>
  <si>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</si>
  <si>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</si>
  <si>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</si>
  <si>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</si>
  <si>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</si>
  <si>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</si>
  <si>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</si>
  <si>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</si>
  <si>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</si>
  <si>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</si>
  <si>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</si>
  <si>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</si>
  <si>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</si>
  <si>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</si>
  <si>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</si>
  <si>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</si>
  <si>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</si>
  <si>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</si>
  <si>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</si>
  <si>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</si>
  <si>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</si>
  <si>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</si>
  <si>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</si>
  <si>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</si>
  <si>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</si>
  <si>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</si>
  <si>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</si>
  <si>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</si>
  <si>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Anwar Setiawan</t>
  </si>
  <si>
    <t>Harun Budi</t>
  </si>
  <si>
    <t>Bima Citra</t>
  </si>
  <si>
    <t>Tirto Mohamad</t>
  </si>
  <si>
    <t>Wangi Daud</t>
  </si>
  <si>
    <t>IPS</t>
  </si>
  <si>
    <t>2/HBICSHIGH/20</t>
  </si>
  <si>
    <t>3/HBICSHIGH/20</t>
  </si>
  <si>
    <t>6/HBICSHIGH/20</t>
  </si>
  <si>
    <t>8/HBICSHIGH/20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</si>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</sst>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A8" sqref="A8:A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156</v>
      </c>
      <c r="C3" s="89" t="s">
        <v>162</v>
      </c>
      <c r="D3" s="90">
        <v>24306262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158</v>
      </c>
      <c r="C4" s="89" t="s">
        <v>163</v>
      </c>
      <c r="D4" s="90">
        <v>16863262</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157</v>
      </c>
      <c r="C5" s="89" t="s">
        <v>164</v>
      </c>
      <c r="D5" s="90">
        <v>25175567</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159</v>
      </c>
      <c r="C6" s="89" t="s">
        <v>165</v>
      </c>
      <c r="D6" s="90">
        <v>21962089</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160</v>
      </c>
      <c r="C7" s="89" t="s">
        <v>166</v>
      </c>
      <c r="D7" s="90">
        <v>23768787</v>
      </c>
      <c r="E7" s="92"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A7" zoomScale="85" zoomScaleNormal="85" workbookViewId="0">
      <selection activeCell="F9" sqref="F9: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15">
        <f ca="1">RANDBETWEEN(75, 100)</f>
        <v>95</v>
      </c>
      <c r="G4" s="15">
        <f t="shared" ref="G4:P8" ca="1" si="0">RANDBETWEEN(75, 100)</f>
        <v>93</v>
      </c>
      <c r="H4" s="15">
        <f t="shared" ca="1" si="0"/>
        <v>79</v>
      </c>
      <c r="I4" s="15">
        <f t="shared" ca="1" si="0"/>
        <v>89</v>
      </c>
      <c r="J4" s="15">
        <f t="shared" ca="1" si="0"/>
        <v>87</v>
      </c>
      <c r="K4" s="15">
        <f t="shared" ca="1" si="0"/>
        <v>96</v>
      </c>
      <c r="L4" s="15">
        <f t="shared" ca="1" si="0"/>
        <v>95</v>
      </c>
      <c r="M4" s="15">
        <f t="shared" ca="1" si="0"/>
        <v>85</v>
      </c>
      <c r="N4" s="15">
        <f t="shared" ca="1" si="0"/>
        <v>99</v>
      </c>
      <c r="O4" s="15">
        <f t="shared" ca="1" si="0"/>
        <v>84</v>
      </c>
      <c r="P4" s="16">
        <f t="shared" ca="1" si="0"/>
        <v>91</v>
      </c>
      <c r="Q4" s="16"/>
      <c r="R4" s="16"/>
      <c r="S4" s="9">
        <f ca="1">IFERROR(ROUND((Mid.S[[#This Row],[Paper 1]]/$P$2*100)*$S$2,0),"")</f>
        <v>91</v>
      </c>
      <c r="T4" s="9"/>
      <c r="U4" s="9"/>
      <c r="V4" s="8">
        <f ca="1">IFERROR(ROUND(AVERAGE(Mid.S[[#This Row],[NP 1]:[NP 10]]),0),"")</f>
        <v>90</v>
      </c>
      <c r="W4" s="9">
        <f ca="1">IFERROR(IF(SUM(Mid.S[[#This Row],[Nilai P1]:[Nilai P3]])=0,"",SUM(Mid.S[[#This Row],[Nilai P1]:[Nilai P3]])),"")</f>
        <v>91</v>
      </c>
      <c r="X4" s="14">
        <f ca="1">IFERROR(ROUND(((Mid.S[[#This Row],[NTS]]*2)+(Mid.S[[#This Row],[Rata2 NP]]*3))/5,0),"")</f>
        <v>90</v>
      </c>
      <c r="Y4" s="11" t="str">
        <f ca="1">IF(Mid.S[[#This Row],[NRap.TS]]="","Belum Terukur",IF(Mid.S[[#This Row],[NRap.TS]]&gt;=92,"A",IF(Mid.S[[#This Row],[NRap.TS]]&gt;=83,"B",IF(Mid.S[[#This Row],[NRap.TS]]&gt;=75,"C","D"))))</f>
        <v>B</v>
      </c>
    </row>
    <row r="5" spans="1:25"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15">
        <f t="shared" ref="F5:F8" ca="1" si="1">RANDBETWEEN(75, 100)</f>
        <v>80</v>
      </c>
      <c r="G5" s="15">
        <f t="shared" ca="1" si="0"/>
        <v>97</v>
      </c>
      <c r="H5" s="15">
        <f t="shared" ca="1" si="0"/>
        <v>86</v>
      </c>
      <c r="I5" s="15">
        <f t="shared" ca="1" si="0"/>
        <v>82</v>
      </c>
      <c r="J5" s="15">
        <f t="shared" ca="1" si="0"/>
        <v>98</v>
      </c>
      <c r="K5" s="15">
        <f t="shared" ca="1" si="0"/>
        <v>81</v>
      </c>
      <c r="L5" s="15">
        <f t="shared" ca="1" si="0"/>
        <v>79</v>
      </c>
      <c r="M5" s="15">
        <f t="shared" ca="1" si="0"/>
        <v>77</v>
      </c>
      <c r="N5" s="15">
        <f t="shared" ca="1" si="0"/>
        <v>97</v>
      </c>
      <c r="O5" s="15">
        <f t="shared" ca="1" si="0"/>
        <v>91</v>
      </c>
      <c r="P5" s="16">
        <f t="shared" ca="1" si="0"/>
        <v>81</v>
      </c>
      <c r="Q5" s="16"/>
      <c r="R5" s="16"/>
      <c r="S5" s="9">
        <f ca="1">IFERROR(ROUND((Mid.S[[#This Row],[Paper 1]]/$P$2*100)*$S$2,0),"")</f>
        <v>81</v>
      </c>
      <c r="T5" s="9"/>
      <c r="U5" s="9"/>
      <c r="V5" s="8">
        <f ca="1">IFERROR(ROUND(AVERAGE(Mid.S[[#This Row],[NP 1]:[NP 10]]),0),"")</f>
        <v>87</v>
      </c>
      <c r="W5" s="9">
        <f ca="1">IFERROR(IF(SUM(Mid.S[[#This Row],[Nilai P1]:[Nilai P3]])=0,"",SUM(Mid.S[[#This Row],[Nilai P1]:[Nilai P3]])),"")</f>
        <v>81</v>
      </c>
      <c r="X5" s="14">
        <f ca="1">IFERROR(ROUND(((Mid.S[[#This Row],[NTS]]*2)+(Mid.S[[#This Row],[Rata2 NP]]*3))/5,0),"")</f>
        <v>85</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15">
        <f t="shared" ca="1" si="1"/>
        <v>100</v>
      </c>
      <c r="G6" s="15">
        <f t="shared" ca="1" si="0"/>
        <v>78</v>
      </c>
      <c r="H6" s="15">
        <f t="shared" ca="1" si="0"/>
        <v>92</v>
      </c>
      <c r="I6" s="15">
        <f t="shared" ca="1" si="0"/>
        <v>82</v>
      </c>
      <c r="J6" s="15">
        <f t="shared" ca="1" si="0"/>
        <v>100</v>
      </c>
      <c r="K6" s="15">
        <f t="shared" ca="1" si="0"/>
        <v>94</v>
      </c>
      <c r="L6" s="15">
        <f t="shared" ca="1" si="0"/>
        <v>83</v>
      </c>
      <c r="M6" s="15">
        <f t="shared" ca="1" si="0"/>
        <v>75</v>
      </c>
      <c r="N6" s="15">
        <f t="shared" ca="1" si="0"/>
        <v>91</v>
      </c>
      <c r="O6" s="15">
        <f t="shared" ca="1" si="0"/>
        <v>78</v>
      </c>
      <c r="P6" s="16">
        <f t="shared" ca="1" si="0"/>
        <v>82</v>
      </c>
      <c r="Q6" s="16"/>
      <c r="R6" s="16"/>
      <c r="S6" s="9">
        <f ca="1">IFERROR(ROUND((Mid.S[[#This Row],[Paper 1]]/$P$2*100)*$S$2,0),"")</f>
        <v>82</v>
      </c>
      <c r="T6" s="9"/>
      <c r="U6" s="9"/>
      <c r="V6" s="8">
        <f ca="1">IFERROR(ROUND(AVERAGE(Mid.S[[#This Row],[NP 1]:[NP 10]]),0),"")</f>
        <v>87</v>
      </c>
      <c r="W6" s="9">
        <f ca="1">IFERROR(IF(SUM(Mid.S[[#This Row],[Nilai P1]:[Nilai P3]])=0,"",SUM(Mid.S[[#This Row],[Nilai P1]:[Nilai P3]])),"")</f>
        <v>82</v>
      </c>
      <c r="X6" s="14">
        <f ca="1">IFERROR(ROUND(((Mid.S[[#This Row],[NTS]]*2)+(Mid.S[[#This Row],[Rata2 NP]]*3))/5,0),"")</f>
        <v>85</v>
      </c>
      <c r="Y6" s="11" t="str">
        <f ca="1">IF(Mid.S[[#This Row],[NRap.TS]]="","Belum Terukur",IF(Mid.S[[#This Row],[NRap.TS]]&gt;=92,"A",IF(Mid.S[[#This Row],[NRap.TS]]&gt;=83,"B",IF(Mid.S[[#This Row],[NRap.TS]]&gt;=75,"C","D"))))</f>
        <v>B</v>
      </c>
    </row>
    <row r="7" spans="1:25"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15">
        <f t="shared" ca="1" si="1"/>
        <v>95</v>
      </c>
      <c r="G7" s="15">
        <f t="shared" ca="1" si="0"/>
        <v>81</v>
      </c>
      <c r="H7" s="15">
        <f t="shared" ca="1" si="0"/>
        <v>93</v>
      </c>
      <c r="I7" s="15">
        <f t="shared" ca="1" si="0"/>
        <v>91</v>
      </c>
      <c r="J7" s="15">
        <f t="shared" ca="1" si="0"/>
        <v>78</v>
      </c>
      <c r="K7" s="15">
        <f t="shared" ca="1" si="0"/>
        <v>76</v>
      </c>
      <c r="L7" s="15">
        <f t="shared" ca="1" si="0"/>
        <v>100</v>
      </c>
      <c r="M7" s="15">
        <f t="shared" ca="1" si="0"/>
        <v>100</v>
      </c>
      <c r="N7" s="15">
        <f t="shared" ca="1" si="0"/>
        <v>99</v>
      </c>
      <c r="O7" s="15">
        <f t="shared" ca="1" si="0"/>
        <v>97</v>
      </c>
      <c r="P7" s="16">
        <f t="shared" ca="1" si="0"/>
        <v>78</v>
      </c>
      <c r="Q7" s="16"/>
      <c r="R7" s="16"/>
      <c r="S7" s="9">
        <f ca="1">IFERROR(ROUND((Mid.S[[#This Row],[Paper 1]]/$P$2*100)*$S$2,0),"")</f>
        <v>78</v>
      </c>
      <c r="T7" s="9"/>
      <c r="U7" s="9"/>
      <c r="V7" s="8">
        <f ca="1">IFERROR(ROUND(AVERAGE(Mid.S[[#This Row],[NP 1]:[NP 10]]),0),"")</f>
        <v>91</v>
      </c>
      <c r="W7" s="9">
        <f ca="1">IFERROR(IF(SUM(Mid.S[[#This Row],[Nilai P1]:[Nilai P3]])=0,"",SUM(Mid.S[[#This Row],[Nilai P1]:[Nilai P3]])),"")</f>
        <v>78</v>
      </c>
      <c r="X7" s="14">
        <f ca="1">IFERROR(ROUND(((Mid.S[[#This Row],[NTS]]*2)+(Mid.S[[#This Row],[Rata2 NP]]*3))/5,0),"")</f>
        <v>86</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15">
        <f t="shared" ca="1" si="1"/>
        <v>99</v>
      </c>
      <c r="G8" s="15">
        <f t="shared" ca="1" si="0"/>
        <v>95</v>
      </c>
      <c r="H8" s="15">
        <f t="shared" ca="1" si="0"/>
        <v>93</v>
      </c>
      <c r="I8" s="15">
        <f t="shared" ca="1" si="0"/>
        <v>90</v>
      </c>
      <c r="J8" s="15">
        <f t="shared" ca="1" si="0"/>
        <v>88</v>
      </c>
      <c r="K8" s="15">
        <f t="shared" ca="1" si="0"/>
        <v>75</v>
      </c>
      <c r="L8" s="15">
        <f t="shared" ca="1" si="0"/>
        <v>80</v>
      </c>
      <c r="M8" s="15">
        <f t="shared" ca="1" si="0"/>
        <v>80</v>
      </c>
      <c r="N8" s="15">
        <f t="shared" ca="1" si="0"/>
        <v>77</v>
      </c>
      <c r="O8" s="15">
        <f t="shared" ca="1" si="0"/>
        <v>94</v>
      </c>
      <c r="P8" s="16">
        <f t="shared" ca="1" si="0"/>
        <v>94</v>
      </c>
      <c r="Q8" s="16"/>
      <c r="R8" s="16"/>
      <c r="S8" s="9">
        <f ca="1">IFERROR(ROUND((Mid.S[[#This Row],[Paper 1]]/$P$2*100)*$S$2,0),"")</f>
        <v>94</v>
      </c>
      <c r="T8" s="9"/>
      <c r="U8" s="9"/>
      <c r="V8" s="8">
        <f ca="1">IFERROR(ROUND(AVERAGE(Mid.S[[#This Row],[NP 1]:[NP 10]]),0),"")</f>
        <v>87</v>
      </c>
      <c r="W8" s="9">
        <f ca="1">IFERROR(IF(SUM(Mid.S[[#This Row],[Nilai P1]:[Nilai P3]])=0,"",SUM(Mid.S[[#This Row],[Nilai P1]:[Nilai P3]])),"")</f>
        <v>94</v>
      </c>
      <c r="X8" s="14">
        <f ca="1">IFERROR(ROUND(((Mid.S[[#This Row],[NTS]]*2)+(Mid.S[[#This Row],[Rata2 NP]]*3))/5,0),"")</f>
        <v>90</v>
      </c>
      <c r="Y8" s="11" t="str">
        <f ca="1">IF(Mid.S[[#This Row],[NRap.TS]]="","Belum Terukur",IF(Mid.S[[#This Row],[NRap.TS]]&gt;=92,"A",IF(Mid.S[[#This Row],[NRap.TS]]&gt;=83,"B",IF(Mid.S[[#This Row],[NRap.TS]]&gt;=75,"C","D"))))</f>
        <v>B</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4"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Anwar Setiawan</v>
      </c>
      <c r="C3" s="69" t="str">
        <f>IF(NSi.TS[[#This Row],[Nomor Induk]]=0,"",NSi.TS[[#This Row],[Nomor Induk]])</f>
        <v>2/HBICSHIGH/20</v>
      </c>
      <c r="D3" s="69">
        <f>IF(NSi.TS[[#This Row],[NISN]]=0,"",NSi.TS[[#This Row],[NISN]])</f>
        <v>24306262</v>
      </c>
      <c r="E3" s="69" t="str">
        <f>IF(NSi.TS[[#This Row],[Jurusan]]=0,"",NSi.TS[[#This Row],[Jurusan]])</f>
        <v>IPS</v>
      </c>
      <c r="F3" s="15">
        <f ca="1">RANDBETWEEN(75, 100)</f>
        <v>98</v>
      </c>
      <c r="G3" s="15">
        <f t="shared" ref="G3:O7" ca="1" si="0">RANDBETWEEN(75, 100)</f>
        <v>79</v>
      </c>
      <c r="H3" s="15">
        <f t="shared" ca="1" si="0"/>
        <v>86</v>
      </c>
      <c r="I3" s="15">
        <f t="shared" ca="1" si="0"/>
        <v>94</v>
      </c>
      <c r="J3" s="15">
        <f t="shared" ca="1" si="0"/>
        <v>91</v>
      </c>
      <c r="K3" s="15">
        <f t="shared" ca="1" si="0"/>
        <v>98</v>
      </c>
      <c r="L3" s="15">
        <f t="shared" ca="1" si="0"/>
        <v>97</v>
      </c>
      <c r="M3" s="15">
        <f t="shared" ca="1" si="0"/>
        <v>91</v>
      </c>
      <c r="N3" s="15">
        <f t="shared" ca="1" si="0"/>
        <v>89</v>
      </c>
      <c r="O3" s="15">
        <f t="shared" ca="1" si="0"/>
        <v>88</v>
      </c>
      <c r="P3" s="20">
        <f ca="1">IFERROR(ROUND(AVERAGE(K.Mid.S[[#This Row],[NK 1]:[NK 10]]),0),"")</f>
        <v>91</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Bima Citra</v>
      </c>
      <c r="C4" s="69" t="str">
        <f>IF(NSi.TS[[#This Row],[Nomor Induk]]=0,"",NSi.TS[[#This Row],[Nomor Induk]])</f>
        <v>3/HBICSHIGH/20</v>
      </c>
      <c r="D4" s="69">
        <f>IF(NSi.TS[[#This Row],[NISN]]=0,"",NSi.TS[[#This Row],[NISN]])</f>
        <v>16863262</v>
      </c>
      <c r="E4" s="69" t="str">
        <f>IF(NSi.TS[[#This Row],[Jurusan]]=0,"",NSi.TS[[#This Row],[Jurusan]])</f>
        <v>IPS</v>
      </c>
      <c r="F4" s="15">
        <f t="shared" ref="F4:F7" ca="1" si="1">RANDBETWEEN(75, 100)</f>
        <v>80</v>
      </c>
      <c r="G4" s="15">
        <f t="shared" ca="1" si="0"/>
        <v>90</v>
      </c>
      <c r="H4" s="15">
        <f t="shared" ca="1" si="0"/>
        <v>87</v>
      </c>
      <c r="I4" s="15">
        <f t="shared" ca="1" si="0"/>
        <v>85</v>
      </c>
      <c r="J4" s="15">
        <f t="shared" ca="1" si="0"/>
        <v>93</v>
      </c>
      <c r="K4" s="15">
        <f t="shared" ca="1" si="0"/>
        <v>82</v>
      </c>
      <c r="L4" s="15">
        <f t="shared" ca="1" si="0"/>
        <v>95</v>
      </c>
      <c r="M4" s="15">
        <f t="shared" ca="1" si="0"/>
        <v>94</v>
      </c>
      <c r="N4" s="15">
        <f t="shared" ca="1" si="0"/>
        <v>86</v>
      </c>
      <c r="O4" s="15">
        <f t="shared" ca="1" si="0"/>
        <v>91</v>
      </c>
      <c r="P4" s="20">
        <f ca="1">IFERROR(ROUND(AVERAGE(K.Mid.S[[#This Row],[NK 1]:[NK 10]]),0),"")</f>
        <v>88</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Budi</v>
      </c>
      <c r="C5" s="69" t="str">
        <f>IF(NSi.TS[[#This Row],[Nomor Induk]]=0,"",NSi.TS[[#This Row],[Nomor Induk]])</f>
        <v>6/HBICSHIGH/20</v>
      </c>
      <c r="D5" s="69">
        <f>IF(NSi.TS[[#This Row],[NISN]]=0,"",NSi.TS[[#This Row],[NISN]])</f>
        <v>25175567</v>
      </c>
      <c r="E5" s="69" t="str">
        <f>IF(NSi.TS[[#This Row],[Jurusan]]=0,"",NSi.TS[[#This Row],[Jurusan]])</f>
        <v>IPS</v>
      </c>
      <c r="F5" s="15">
        <f t="shared" ca="1" si="1"/>
        <v>82</v>
      </c>
      <c r="G5" s="15">
        <f t="shared" ca="1" si="0"/>
        <v>84</v>
      </c>
      <c r="H5" s="15">
        <f t="shared" ca="1" si="0"/>
        <v>86</v>
      </c>
      <c r="I5" s="15">
        <f t="shared" ca="1" si="0"/>
        <v>83</v>
      </c>
      <c r="J5" s="15">
        <f t="shared" ca="1" si="0"/>
        <v>94</v>
      </c>
      <c r="K5" s="15">
        <f t="shared" ca="1" si="0"/>
        <v>82</v>
      </c>
      <c r="L5" s="15">
        <f t="shared" ca="1" si="0"/>
        <v>79</v>
      </c>
      <c r="M5" s="15">
        <f t="shared" ca="1" si="0"/>
        <v>92</v>
      </c>
      <c r="N5" s="15">
        <f t="shared" ca="1" si="0"/>
        <v>80</v>
      </c>
      <c r="O5" s="15">
        <f t="shared" ca="1" si="0"/>
        <v>94</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Tirto Mohamad</v>
      </c>
      <c r="C6" s="69" t="str">
        <f>IF(NSi.TS[[#This Row],[Nomor Induk]]=0,"",NSi.TS[[#This Row],[Nomor Induk]])</f>
        <v>8/HBICSHIGH/20</v>
      </c>
      <c r="D6" s="69">
        <f>IF(NSi.TS[[#This Row],[NISN]]=0,"",NSi.TS[[#This Row],[NISN]])</f>
        <v>21962089</v>
      </c>
      <c r="E6" s="69" t="str">
        <f>IF(NSi.TS[[#This Row],[Jurusan]]=0,"",NSi.TS[[#This Row],[Jurusan]])</f>
        <v>IPS</v>
      </c>
      <c r="F6" s="15">
        <f t="shared" ca="1" si="1"/>
        <v>98</v>
      </c>
      <c r="G6" s="15">
        <f t="shared" ca="1" si="0"/>
        <v>90</v>
      </c>
      <c r="H6" s="15">
        <f t="shared" ca="1" si="0"/>
        <v>93</v>
      </c>
      <c r="I6" s="15">
        <f t="shared" ca="1" si="0"/>
        <v>75</v>
      </c>
      <c r="J6" s="15">
        <f t="shared" ca="1" si="0"/>
        <v>81</v>
      </c>
      <c r="K6" s="15">
        <f t="shared" ca="1" si="0"/>
        <v>88</v>
      </c>
      <c r="L6" s="15">
        <f t="shared" ca="1" si="0"/>
        <v>85</v>
      </c>
      <c r="M6" s="15">
        <f t="shared" ca="1" si="0"/>
        <v>96</v>
      </c>
      <c r="N6" s="15">
        <f t="shared" ca="1" si="0"/>
        <v>86</v>
      </c>
      <c r="O6" s="15">
        <f t="shared" ca="1" si="0"/>
        <v>80</v>
      </c>
      <c r="P6" s="20">
        <f ca="1">IFERROR(ROUND(AVERAGE(K.Mid.S[[#This Row],[NK 1]:[NK 10]]),0),"")</f>
        <v>87</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Daud</v>
      </c>
      <c r="C7" s="69" t="str">
        <f>IF(NSi.TS[[#This Row],[Nomor Induk]]=0,"",NSi.TS[[#This Row],[Nomor Induk]])</f>
        <v>10/HBICSHIGH/20</v>
      </c>
      <c r="D7" s="69">
        <f>IF(NSi.TS[[#This Row],[NISN]]=0,"",NSi.TS[[#This Row],[NISN]])</f>
        <v>23768787</v>
      </c>
      <c r="E7" s="69" t="str">
        <f>IF(NSi.TS[[#This Row],[Jurusan]]=0,"",NSi.TS[[#This Row],[Jurusan]])</f>
        <v>IPS</v>
      </c>
      <c r="F7" s="15">
        <f t="shared" ca="1" si="1"/>
        <v>98</v>
      </c>
      <c r="G7" s="15">
        <f t="shared" ca="1" si="0"/>
        <v>78</v>
      </c>
      <c r="H7" s="15">
        <f t="shared" ca="1" si="0"/>
        <v>86</v>
      </c>
      <c r="I7" s="15">
        <f t="shared" ca="1" si="0"/>
        <v>87</v>
      </c>
      <c r="J7" s="15">
        <f t="shared" ca="1" si="0"/>
        <v>79</v>
      </c>
      <c r="K7" s="15">
        <f t="shared" ca="1" si="0"/>
        <v>80</v>
      </c>
      <c r="L7" s="15">
        <f t="shared" ca="1" si="0"/>
        <v>94</v>
      </c>
      <c r="M7" s="15">
        <f t="shared" ca="1" si="0"/>
        <v>83</v>
      </c>
      <c r="N7" s="15">
        <f t="shared" ca="1" si="0"/>
        <v>85</v>
      </c>
      <c r="O7" s="15">
        <f t="shared" ca="1" si="0"/>
        <v>75</v>
      </c>
      <c r="P7" s="20">
        <f ca="1">IFERROR(ROUND(AVERAGE(K.Mid.S[[#This Row],[NK 1]:[NK 10]]),0),"")</f>
        <v>85</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Anwar Setiawan</v>
      </c>
      <c r="C3" s="65" t="str">
        <f>IF(NSi.TS[[#This Row],[Nomor Induk]]=0,"",NSi.TS[[#This Row],[Nomor Induk]])</f>
        <v>2/HBICSHIGH/20</v>
      </c>
      <c r="D3" s="65">
        <f>IF(NSi.TS[[#This Row],[NISN]]=0,"",NSi.TS[[#This Row],[NISN]])</f>
        <v>24306262</v>
      </c>
      <c r="E3" s="65" t="str">
        <f>IF(NSi.TS[[#This Row],[Jurusan]]=0,"",NSi.TS[[#This Row],[Jurusan]])</f>
        <v>IPS</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Bima Citra</v>
      </c>
      <c r="C4" s="68" t="str">
        <f>IF(NSi.TS[[#This Row],[Nomor Induk]]=0,"",NSi.TS[[#This Row],[Nomor Induk]])</f>
        <v>3/HBICSHIGH/20</v>
      </c>
      <c r="D4" s="68">
        <f>IF(NSi.TS[[#This Row],[NISN]]=0,"",NSi.TS[[#This Row],[NISN]])</f>
        <v>16863262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Budi</v>
      </c>
      <c r="C5" s="68" t="str">
        <f>IF(NSi.TS[[#This Row],[Nomor Induk]]=0,"",NSi.TS[[#This Row],[Nomor Induk]])</f>
        <v>6/HBICSHIGH/20</v>
      </c>
      <c r="D5" s="68">
        <f>IF(NSi.TS[[#This Row],[NISN]]=0,"",NSi.TS[[#This Row],[NISN]])</f>
        <v>25175567</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Tirto Mohamad</v>
      </c>
      <c r="C6" s="68" t="str">
        <f>IF(NSi.TS[[#This Row],[Nomor Induk]]=0,"",NSi.TS[[#This Row],[Nomor Induk]])</f>
        <v>8/HBICSHIGH/20</v>
      </c>
      <c r="D6" s="68">
        <f>IF(NSi.TS[[#This Row],[NISN]]=0,"",NSi.TS[[#This Row],[NISN]])</f>
        <v>21962089</v>
      </c>
      <c r="E6" s="68" t="str">
        <f>IF(NSi.TS[[#This Row],[Jurusan]]=0,"",NSi.TS[[#This Row],[Jurusan]])</f>
        <v>IPS</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Daud</v>
      </c>
      <c r="C7" s="68" t="str">
        <f>IF(NSi.TS[[#This Row],[Nomor Induk]]=0,"",NSi.TS[[#This Row],[Nomor Induk]])</f>
        <v>10/HBICSHIGH/20</v>
      </c>
      <c r="D7" s="68">
        <f>IF(NSi.TS[[#This Row],[NISN]]=0,"",NSi.TS[[#This Row],[NISN]])</f>
        <v>23768787</v>
      </c>
      <c r="E7" s="68" t="str">
        <f>IF(NSi.TS[[#This Row],[Jurusan]]=0,"",NSi.TS[[#This Row],[Jurusan]])</f>
        <v>IPS</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I5" sqref="I5"/>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20">
        <f ca="1">Mid.S[[#This Row],[Rata2 NP]]</f>
        <v>90</v>
      </c>
      <c r="G4" s="15">
        <f ca="1">RANDBETWEEN(75, 100)</f>
        <v>76</v>
      </c>
      <c r="H4" s="15">
        <f ca="1">RANDBETWEEN(75, 100)</f>
        <v>79</v>
      </c>
      <c r="I4" s="15">
        <f ca="1">RANDBETWEEN(75, 100)</f>
        <v>87</v>
      </c>
      <c r="J4" s="15">
        <f t="shared" ref="H4:Q8" ca="1" si="0">RANDBETWEEN(75, 100)</f>
        <v>82</v>
      </c>
      <c r="K4" s="15">
        <f t="shared" ca="1" si="0"/>
        <v>99</v>
      </c>
      <c r="L4" s="15">
        <f t="shared" ca="1" si="0"/>
        <v>95</v>
      </c>
      <c r="M4" s="15">
        <f t="shared" ca="1" si="0"/>
        <v>81</v>
      </c>
      <c r="N4" s="15">
        <f t="shared" ca="1" si="0"/>
        <v>84</v>
      </c>
      <c r="O4" s="15">
        <f t="shared" ca="1" si="0"/>
        <v>82</v>
      </c>
      <c r="P4" s="15">
        <f t="shared" ca="1" si="0"/>
        <v>84</v>
      </c>
      <c r="Q4" s="16">
        <f t="shared" ca="1" si="0"/>
        <v>87</v>
      </c>
      <c r="R4" s="16"/>
      <c r="S4" s="16"/>
      <c r="T4" s="9">
        <f ca="1">IFERROR(ROUND((Sem[[#This Row],[Paper 1]]/$Q$2*100)*$T$2,0),"")</f>
        <v>87</v>
      </c>
      <c r="U4" s="9" t="str">
        <f>IFERROR(ROUND((Sem[[#This Row],[Paper 2]]/$R$2*100)*$U$2,0),"")</f>
        <v/>
      </c>
      <c r="V4" s="9" t="str">
        <f>IFERROR(ROUND((Sem[[#This Row],[Paper 3]]/$S$2*100)*$V$2,0),"")</f>
        <v/>
      </c>
      <c r="W4" s="8">
        <f ca="1">IFERROR(ROUND(AVERAGE(Sem[[#This Row],[Rata2 NP Mid.S]:[NP 10]]),0),"")</f>
        <v>85</v>
      </c>
      <c r="X4" s="9">
        <f ca="1">IFERROR(IF(SUM(Sem[[#This Row],[Nilai P1]:[Nilai P3]])=0,"",SUM(Sem[[#This Row],[Nilai P1]:[Nilai P3]])),"")</f>
        <v>87</v>
      </c>
      <c r="Y4" s="14">
        <f ca="1">IFERROR(ROUND(((Mid.S[[#This Row],[NTS]]*1)+(Sem[[#This Row],[NS]]*2)+(Sem[[#This Row],[Rata2 NP2]]*7))/10,0),"")</f>
        <v>86</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20">
        <f ca="1">Mid.S[[#This Row],[Rata2 NP]]</f>
        <v>87</v>
      </c>
      <c r="G5" s="15">
        <f t="shared" ref="G5:G8" ca="1" si="2">RANDBETWEEN(75, 100)</f>
        <v>93</v>
      </c>
      <c r="H5" s="15">
        <f t="shared" ca="1" si="0"/>
        <v>88</v>
      </c>
      <c r="I5" s="15">
        <f t="shared" ca="1" si="0"/>
        <v>93</v>
      </c>
      <c r="J5" s="15">
        <f t="shared" ca="1" si="0"/>
        <v>83</v>
      </c>
      <c r="K5" s="15">
        <f t="shared" ca="1" si="0"/>
        <v>85</v>
      </c>
      <c r="L5" s="15">
        <f t="shared" ca="1" si="0"/>
        <v>87</v>
      </c>
      <c r="M5" s="15">
        <f t="shared" ca="1" si="0"/>
        <v>89</v>
      </c>
      <c r="N5" s="15">
        <f t="shared" ca="1" si="0"/>
        <v>92</v>
      </c>
      <c r="O5" s="15">
        <f t="shared" ca="1" si="0"/>
        <v>76</v>
      </c>
      <c r="P5" s="15">
        <f t="shared" ca="1" si="0"/>
        <v>75</v>
      </c>
      <c r="Q5" s="16">
        <f t="shared" ca="1" si="0"/>
        <v>84</v>
      </c>
      <c r="R5" s="16"/>
      <c r="S5" s="16"/>
      <c r="T5" s="9">
        <f ca="1">IFERROR(ROUND((Sem[[#This Row],[Paper 1]]/$Q$2*100)*$T$2,0),"")</f>
        <v>84</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84</v>
      </c>
      <c r="Y5" s="14">
        <f ca="1">IFERROR(ROUND(((Mid.S[[#This Row],[NTS]]*1)+(Sem[[#This Row],[NS]]*2)+(Sem[[#This Row],[Rata2 NP2]]*7))/10,0),"")</f>
        <v>85</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20">
        <f ca="1">Mid.S[[#This Row],[Rata2 NP]]</f>
        <v>87</v>
      </c>
      <c r="G6" s="15">
        <f t="shared" ca="1" si="2"/>
        <v>77</v>
      </c>
      <c r="H6" s="15">
        <f t="shared" ca="1" si="0"/>
        <v>94</v>
      </c>
      <c r="I6" s="15">
        <f t="shared" ca="1" si="0"/>
        <v>89</v>
      </c>
      <c r="J6" s="15">
        <f t="shared" ca="1" si="0"/>
        <v>91</v>
      </c>
      <c r="K6" s="15">
        <f t="shared" ca="1" si="0"/>
        <v>79</v>
      </c>
      <c r="L6" s="15">
        <f t="shared" ca="1" si="0"/>
        <v>90</v>
      </c>
      <c r="M6" s="15">
        <f t="shared" ca="1" si="0"/>
        <v>93</v>
      </c>
      <c r="N6" s="15">
        <f t="shared" ca="1" si="0"/>
        <v>87</v>
      </c>
      <c r="O6" s="15">
        <f t="shared" ca="1" si="0"/>
        <v>75</v>
      </c>
      <c r="P6" s="15">
        <f t="shared" ca="1" si="0"/>
        <v>87</v>
      </c>
      <c r="Q6" s="16">
        <f t="shared" ca="1" si="0"/>
        <v>96</v>
      </c>
      <c r="R6" s="16"/>
      <c r="S6" s="16"/>
      <c r="T6" s="9">
        <f ca="1">IFERROR(ROUND((Sem[[#This Row],[Paper 1]]/$Q$2*100)*$T$2,0),"")</f>
        <v>96</v>
      </c>
      <c r="U6" s="9" t="str">
        <f>IFERROR(ROUND((Sem[[#This Row],[Paper 2]]/$R$2*100)*$U$2,0),"")</f>
        <v/>
      </c>
      <c r="V6" s="9" t="str">
        <f>IFERROR(ROUND((Sem[[#This Row],[Paper 3]]/$S$2*100)*$V$2,0),"")</f>
        <v/>
      </c>
      <c r="W6" s="8">
        <f ca="1">IFERROR(ROUND(AVERAGE(Sem[[#This Row],[Rata2 NP Mid.S]:[NP 10]]),0),"")</f>
        <v>86</v>
      </c>
      <c r="X6" s="9">
        <f ca="1">IFERROR(IF(SUM(Sem[[#This Row],[Nilai P1]:[Nilai P3]])=0,"",SUM(Sem[[#This Row],[Nilai P1]:[Nilai P3]])),"")</f>
        <v>96</v>
      </c>
      <c r="Y6" s="14">
        <f ca="1">IFERROR(ROUND(((Mid.S[[#This Row],[NTS]]*1)+(Sem[[#This Row],[NS]]*2)+(Sem[[#This Row],[Rata2 NP2]]*7))/10,0),"")</f>
        <v>88</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20">
        <f ca="1">Mid.S[[#This Row],[Rata2 NP]]</f>
        <v>91</v>
      </c>
      <c r="G7" s="15">
        <f t="shared" ca="1" si="2"/>
        <v>86</v>
      </c>
      <c r="H7" s="15">
        <f t="shared" ca="1" si="0"/>
        <v>97</v>
      </c>
      <c r="I7" s="15">
        <f t="shared" ca="1" si="0"/>
        <v>100</v>
      </c>
      <c r="J7" s="15">
        <f t="shared" ca="1" si="0"/>
        <v>84</v>
      </c>
      <c r="K7" s="15">
        <f t="shared" ca="1" si="0"/>
        <v>97</v>
      </c>
      <c r="L7" s="15">
        <f t="shared" ca="1" si="0"/>
        <v>94</v>
      </c>
      <c r="M7" s="15">
        <f t="shared" ca="1" si="0"/>
        <v>91</v>
      </c>
      <c r="N7" s="15">
        <f t="shared" ca="1" si="0"/>
        <v>79</v>
      </c>
      <c r="O7" s="15">
        <f t="shared" ca="1" si="0"/>
        <v>79</v>
      </c>
      <c r="P7" s="15">
        <f t="shared" ca="1" si="0"/>
        <v>81</v>
      </c>
      <c r="Q7" s="16">
        <f t="shared" ca="1" si="0"/>
        <v>78</v>
      </c>
      <c r="R7" s="16"/>
      <c r="S7" s="16"/>
      <c r="T7" s="9">
        <f ca="1">IFERROR(ROUND((Sem[[#This Row],[Paper 1]]/$Q$2*100)*$T$2,0),"")</f>
        <v>78</v>
      </c>
      <c r="U7" s="9" t="str">
        <f>IFERROR(ROUND((Sem[[#This Row],[Paper 2]]/$R$2*100)*$U$2,0),"")</f>
        <v/>
      </c>
      <c r="V7" s="9" t="str">
        <f>IFERROR(ROUND((Sem[[#This Row],[Paper 3]]/$S$2*100)*$V$2,0),"")</f>
        <v/>
      </c>
      <c r="W7" s="8">
        <f ca="1">IFERROR(ROUND(AVERAGE(Sem[[#This Row],[Rata2 NP Mid.S]:[NP 10]]),0),"")</f>
        <v>89</v>
      </c>
      <c r="X7" s="9">
        <f ca="1">IFERROR(IF(SUM(Sem[[#This Row],[Nilai P1]:[Nilai P3]])=0,"",SUM(Sem[[#This Row],[Nilai P1]:[Nilai P3]])),"")</f>
        <v>78</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1"/>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20">
        <f ca="1">Mid.S[[#This Row],[Rata2 NP]]</f>
        <v>87</v>
      </c>
      <c r="G8" s="15">
        <f t="shared" ca="1" si="2"/>
        <v>86</v>
      </c>
      <c r="H8" s="15">
        <f t="shared" ca="1" si="0"/>
        <v>100</v>
      </c>
      <c r="I8" s="15">
        <f t="shared" ca="1" si="0"/>
        <v>97</v>
      </c>
      <c r="J8" s="15">
        <f t="shared" ca="1" si="0"/>
        <v>80</v>
      </c>
      <c r="K8" s="15">
        <f t="shared" ca="1" si="0"/>
        <v>99</v>
      </c>
      <c r="L8" s="15">
        <f t="shared" ca="1" si="0"/>
        <v>78</v>
      </c>
      <c r="M8" s="15">
        <f t="shared" ca="1" si="0"/>
        <v>78</v>
      </c>
      <c r="N8" s="15">
        <f t="shared" ca="1" si="0"/>
        <v>80</v>
      </c>
      <c r="O8" s="15">
        <f t="shared" ca="1" si="0"/>
        <v>77</v>
      </c>
      <c r="P8" s="15">
        <f t="shared" ca="1" si="0"/>
        <v>91</v>
      </c>
      <c r="Q8" s="16">
        <f t="shared" ca="1" si="0"/>
        <v>81</v>
      </c>
      <c r="R8" s="16"/>
      <c r="S8" s="16"/>
      <c r="T8" s="9">
        <f ca="1">IFERROR(ROUND((Sem[[#This Row],[Paper 1]]/$Q$2*100)*$T$2,0),"")</f>
        <v>81</v>
      </c>
      <c r="U8" s="9" t="str">
        <f>IFERROR(ROUND((Sem[[#This Row],[Paper 2]]/$R$2*100)*$U$2,0),"")</f>
        <v/>
      </c>
      <c r="V8" s="9" t="str">
        <f>IFERROR(ROUND((Sem[[#This Row],[Paper 3]]/$S$2*100)*$V$2,0),"")</f>
        <v/>
      </c>
      <c r="W8" s="8">
        <f ca="1">IFERROR(ROUND(AVERAGE(Sem[[#This Row],[Rata2 NP Mid.S]:[NP 10]]),0),"")</f>
        <v>87</v>
      </c>
      <c r="X8" s="9">
        <f ca="1">IFERROR(IF(SUM(Sem[[#This Row],[Nilai P1]:[Nilai P3]])=0,"",SUM(Sem[[#This Row],[Nilai P1]:[Nilai P3]])),"")</f>
        <v>81</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C4" zoomScale="85" zoomScaleNormal="85" workbookViewId="0">
      <selection activeCell="G8" sqref="G8:P12"/>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Anwar Setiawan</v>
      </c>
      <c r="C3" s="10" t="str">
        <f>IF(NSi.TS[[#This Row],[Nomor Induk]]=0,"",NSi.TS[[#This Row],[Nomor Induk]])</f>
        <v>2/HBICSHIGH/20</v>
      </c>
      <c r="D3" s="10">
        <f>IF(NSi.TS[[#This Row],[NISN]]=0,"",NSi.TS[[#This Row],[NISN]])</f>
        <v>24306262</v>
      </c>
      <c r="E3" s="10" t="str">
        <f>IF(NSi.TS[[#This Row],[Jurusan]]=0,"",NSi.TS[[#This Row],[Jurusan]])</f>
        <v>IPS</v>
      </c>
      <c r="F3" s="43">
        <f ca="1">K.Mid.S[[#This Row],[Rata2 NK]]</f>
        <v>91</v>
      </c>
      <c r="G3" s="15">
        <f ca="1">RANDBETWEEN(75, 100)</f>
        <v>90</v>
      </c>
      <c r="H3" s="15">
        <f t="shared" ref="H3:P7" ca="1" si="0">RANDBETWEEN(75, 100)</f>
        <v>100</v>
      </c>
      <c r="I3" s="15">
        <f t="shared" ca="1" si="0"/>
        <v>85</v>
      </c>
      <c r="J3" s="15">
        <f t="shared" ca="1" si="0"/>
        <v>100</v>
      </c>
      <c r="K3" s="15">
        <f t="shared" ca="1" si="0"/>
        <v>79</v>
      </c>
      <c r="L3" s="15">
        <f t="shared" ca="1" si="0"/>
        <v>82</v>
      </c>
      <c r="M3" s="15">
        <f t="shared" ca="1" si="0"/>
        <v>86</v>
      </c>
      <c r="N3" s="15">
        <f t="shared" ca="1" si="0"/>
        <v>96</v>
      </c>
      <c r="O3" s="15">
        <f t="shared" ca="1" si="0"/>
        <v>99</v>
      </c>
      <c r="P3" s="15">
        <f t="shared" ca="1" si="0"/>
        <v>99</v>
      </c>
      <c r="Q3" s="20">
        <f ca="1">IFERROR(ROUND(AVERAGE(K.Sem[[#This Row],[Rata2 Mid.NK]:[NK 10]]),0),"")</f>
        <v>92</v>
      </c>
      <c r="R3" s="11" t="str">
        <f ca="1">IF(K.Sem[[#This Row],[Rata2 NK]]="","Belum Terukur",IF(K.Sem[[#This Row],[Rata2 NK]]&gt;=92,"A",IF(K.Sem[[#This Row],[Rata2 NK]]&gt;=83,"B",IF(K.Sem[[#This Row],[Rata2 NK]]&gt;=75,"C","D"))))</f>
        <v>A</v>
      </c>
      <c r="S3" s="61" t="str">
        <f ca="1">CONCATENATE("Siswa menunjukkan kemampuannya ",W3,"dalam ",$AC$4)</f>
        <v xml:space="preserve">Siswa menunjukkan kemampuannya sangat baik dalam </v>
      </c>
      <c r="U3" s="101"/>
      <c r="V3" s="59" t="s">
        <v>151</v>
      </c>
      <c r="W3" s="60" t="str">
        <f ca="1">IF(K.Sem[[#This Row],[Predikat]]="A",$V$3,IF(K.Sem[[#This Row],[Predikat]]="B",$V$4,IF(K.Sem[[#This Row],[Predikat]]="C",$V$5,$V$6)))</f>
        <v xml:space="preserve">sangat baik </v>
      </c>
    </row>
    <row r="4" spans="1:23" ht="50.1" customHeight="1" x14ac:dyDescent="0.3">
      <c r="A4" s="10">
        <f>IF(NSi.TS[[#This Row],[No]]=0,"",NSi.TS[[#This Row],[No]])</f>
        <v>2</v>
      </c>
      <c r="B4" s="49" t="str">
        <f>IF(NSi.TS[[#This Row],[Nama Siswa]]=0,"",NSi.TS[[#This Row],[Nama Siswa]])</f>
        <v>Bima Citra</v>
      </c>
      <c r="C4" s="10" t="str">
        <f>IF(NSi.TS[[#This Row],[Nomor Induk]]=0,"",NSi.TS[[#This Row],[Nomor Induk]])</f>
        <v>3/HBICSHIGH/20</v>
      </c>
      <c r="D4" s="10">
        <f>IF(NSi.TS[[#This Row],[NISN]]=0,"",NSi.TS[[#This Row],[NISN]])</f>
        <v>16863262</v>
      </c>
      <c r="E4" s="10" t="str">
        <f>IF(NSi.TS[[#This Row],[Jurusan]]=0,"",NSi.TS[[#This Row],[Jurusan]])</f>
        <v>IPS</v>
      </c>
      <c r="F4" s="43">
        <f ca="1">K.Mid.S[[#This Row],[Rata2 NK]]</f>
        <v>88</v>
      </c>
      <c r="G4" s="15">
        <f t="shared" ref="G4:G7" ca="1" si="1">RANDBETWEEN(75, 100)</f>
        <v>82</v>
      </c>
      <c r="H4" s="15">
        <f t="shared" ca="1" si="0"/>
        <v>77</v>
      </c>
      <c r="I4" s="15">
        <f t="shared" ca="1" si="0"/>
        <v>81</v>
      </c>
      <c r="J4" s="15">
        <f t="shared" ca="1" si="0"/>
        <v>88</v>
      </c>
      <c r="K4" s="15">
        <f t="shared" ca="1" si="0"/>
        <v>86</v>
      </c>
      <c r="L4" s="15">
        <f t="shared" ca="1" si="0"/>
        <v>85</v>
      </c>
      <c r="M4" s="15">
        <f t="shared" ca="1" si="0"/>
        <v>87</v>
      </c>
      <c r="N4" s="15">
        <f t="shared" ca="1" si="0"/>
        <v>86</v>
      </c>
      <c r="O4" s="15">
        <f t="shared" ca="1" si="0"/>
        <v>90</v>
      </c>
      <c r="P4" s="15">
        <f t="shared" ca="1" si="0"/>
        <v>89</v>
      </c>
      <c r="Q4" s="20">
        <f ca="1">IFERROR(ROUND(AVERAGE(K.Sem[[#This Row],[Rata2 Mid.NK]:[NK 10]]),0),"")</f>
        <v>85</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Budi</v>
      </c>
      <c r="C5" s="10" t="str">
        <f>IF(NSi.TS[[#This Row],[Nomor Induk]]=0,"",NSi.TS[[#This Row],[Nomor Induk]])</f>
        <v>6/HBICSHIGH/20</v>
      </c>
      <c r="D5" s="10">
        <f>IF(NSi.TS[[#This Row],[NISN]]=0,"",NSi.TS[[#This Row],[NISN]])</f>
        <v>25175567</v>
      </c>
      <c r="E5" s="10" t="str">
        <f>IF(NSi.TS[[#This Row],[Jurusan]]=0,"",NSi.TS[[#This Row],[Jurusan]])</f>
        <v>IPS</v>
      </c>
      <c r="F5" s="43">
        <f ca="1">K.Mid.S[[#This Row],[Rata2 NK]]</f>
        <v>86</v>
      </c>
      <c r="G5" s="15">
        <f t="shared" ca="1" si="1"/>
        <v>94</v>
      </c>
      <c r="H5" s="15">
        <f t="shared" ca="1" si="0"/>
        <v>81</v>
      </c>
      <c r="I5" s="15">
        <f t="shared" ca="1" si="0"/>
        <v>87</v>
      </c>
      <c r="J5" s="15">
        <f t="shared" ca="1" si="0"/>
        <v>89</v>
      </c>
      <c r="K5" s="15">
        <f t="shared" ca="1" si="0"/>
        <v>97</v>
      </c>
      <c r="L5" s="15">
        <f t="shared" ca="1" si="0"/>
        <v>92</v>
      </c>
      <c r="M5" s="15">
        <f t="shared" ca="1" si="0"/>
        <v>86</v>
      </c>
      <c r="N5" s="15">
        <f t="shared" ca="1" si="0"/>
        <v>85</v>
      </c>
      <c r="O5" s="15">
        <f t="shared" ca="1" si="0"/>
        <v>92</v>
      </c>
      <c r="P5" s="15">
        <f t="shared" ca="1" si="0"/>
        <v>77</v>
      </c>
      <c r="Q5" s="20">
        <f ca="1">IFERROR(ROUND(AVERAGE(K.Sem[[#This Row],[Rata2 Mid.NK]:[NK 10]]),0),"")</f>
        <v>88</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Tirto Mohamad</v>
      </c>
      <c r="C6" s="10" t="str">
        <f>IF(NSi.TS[[#This Row],[Nomor Induk]]=0,"",NSi.TS[[#This Row],[Nomor Induk]])</f>
        <v>8/HBICSHIGH/20</v>
      </c>
      <c r="D6" s="10">
        <f>IF(NSi.TS[[#This Row],[NISN]]=0,"",NSi.TS[[#This Row],[NISN]])</f>
        <v>21962089</v>
      </c>
      <c r="E6" s="10" t="str">
        <f>IF(NSi.TS[[#This Row],[Jurusan]]=0,"",NSi.TS[[#This Row],[Jurusan]])</f>
        <v>IPS</v>
      </c>
      <c r="F6" s="43">
        <f ca="1">K.Mid.S[[#This Row],[Rata2 NK]]</f>
        <v>87</v>
      </c>
      <c r="G6" s="15">
        <f t="shared" ca="1" si="1"/>
        <v>92</v>
      </c>
      <c r="H6" s="15">
        <f t="shared" ca="1" si="0"/>
        <v>92</v>
      </c>
      <c r="I6" s="15">
        <f t="shared" ca="1" si="0"/>
        <v>94</v>
      </c>
      <c r="J6" s="15">
        <f t="shared" ca="1" si="0"/>
        <v>85</v>
      </c>
      <c r="K6" s="15">
        <f t="shared" ca="1" si="0"/>
        <v>89</v>
      </c>
      <c r="L6" s="15">
        <f t="shared" ca="1" si="0"/>
        <v>86</v>
      </c>
      <c r="M6" s="15">
        <f t="shared" ca="1" si="0"/>
        <v>78</v>
      </c>
      <c r="N6" s="15">
        <f t="shared" ca="1" si="0"/>
        <v>93</v>
      </c>
      <c r="O6" s="15">
        <f t="shared" ca="1" si="0"/>
        <v>93</v>
      </c>
      <c r="P6" s="15">
        <f t="shared" ca="1" si="0"/>
        <v>93</v>
      </c>
      <c r="Q6" s="20">
        <f ca="1">IFERROR(ROUND(AVERAGE(K.Sem[[#This Row],[Rata2 Mid.NK]:[NK 10]]),0),"")</f>
        <v>89</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Daud</v>
      </c>
      <c r="C7" s="10" t="str">
        <f>IF(NSi.TS[[#This Row],[Nomor Induk]]=0,"",NSi.TS[[#This Row],[Nomor Induk]])</f>
        <v>10/HBICSHIGH/20</v>
      </c>
      <c r="D7" s="10">
        <f>IF(NSi.TS[[#This Row],[NISN]]=0,"",NSi.TS[[#This Row],[NISN]])</f>
        <v>23768787</v>
      </c>
      <c r="E7" s="10" t="str">
        <f>IF(NSi.TS[[#This Row],[Jurusan]]=0,"",NSi.TS[[#This Row],[Jurusan]])</f>
        <v>IPS</v>
      </c>
      <c r="F7" s="43">
        <f ca="1">K.Mid.S[[#This Row],[Rata2 NK]]</f>
        <v>85</v>
      </c>
      <c r="G7" s="15">
        <f t="shared" ca="1" si="1"/>
        <v>100</v>
      </c>
      <c r="H7" s="15">
        <f t="shared" ca="1" si="0"/>
        <v>97</v>
      </c>
      <c r="I7" s="15">
        <f t="shared" ca="1" si="0"/>
        <v>92</v>
      </c>
      <c r="J7" s="15">
        <f t="shared" ca="1" si="0"/>
        <v>87</v>
      </c>
      <c r="K7" s="15">
        <f t="shared" ca="1" si="0"/>
        <v>81</v>
      </c>
      <c r="L7" s="15">
        <f t="shared" ca="1" si="0"/>
        <v>77</v>
      </c>
      <c r="M7" s="15">
        <f t="shared" ca="1" si="0"/>
        <v>75</v>
      </c>
      <c r="N7" s="15">
        <f t="shared" ca="1" si="0"/>
        <v>88</v>
      </c>
      <c r="O7" s="15">
        <f t="shared" ca="1" si="0"/>
        <v>76</v>
      </c>
      <c r="P7" s="15">
        <f t="shared" ca="1" si="0"/>
        <v>96</v>
      </c>
      <c r="Q7" s="20">
        <f ca="1">IFERROR(ROUND(AVERAGE(K.Sem[[#This Row],[Rata2 Mid.NK]:[NK 10]]),0),"")</f>
        <v>87</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2023-02-28T05:04:10Z</dcterms:modified>
  <cp:category/>
  <cp:contentStatus/>
</cp:coreProperties>
</file>