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lee/Documents/Northwestern/475 - Project Management/"/>
    </mc:Choice>
  </mc:AlternateContent>
  <xr:revisionPtr revIDLastSave="0" documentId="13_ncr:1_{FD8BE4D7-C2E5-CC47-BCB5-689117634386}" xr6:coauthVersionLast="43" xr6:coauthVersionMax="43" xr10:uidLastSave="{00000000-0000-0000-0000-000000000000}"/>
  <bookViews>
    <workbookView xWindow="180" yWindow="460" windowWidth="33600" windowHeight="19440" tabRatio="500" xr2:uid="{00000000-000D-0000-FFFF-FFFF00000000}"/>
  </bookViews>
  <sheets>
    <sheet name="iPhone Application Cost" sheetId="1" r:id="rId1"/>
    <sheet name="AON" sheetId="2" r:id="rId2"/>
  </sheets>
  <definedNames>
    <definedName name="_xlnm.Print_Area" localSheetId="1">AON!$A$1:$K$35</definedName>
    <definedName name="_xlnm.Print_Area" localSheetId="0">'iPhone Application Cost'!$A$1:$K$35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34" i="2" l="1"/>
  <c r="H34" i="2" s="1"/>
  <c r="J34" i="2" s="1"/>
  <c r="F34" i="2"/>
  <c r="F33" i="2"/>
  <c r="G33" i="2" s="1"/>
  <c r="H33" i="2" s="1"/>
  <c r="J33" i="2" s="1"/>
  <c r="F32" i="2"/>
  <c r="G32" i="2" s="1"/>
  <c r="F31" i="2"/>
  <c r="G31" i="2" s="1"/>
  <c r="D30" i="2"/>
  <c r="F29" i="2"/>
  <c r="F28" i="2"/>
  <c r="F27" i="2"/>
  <c r="G27" i="2" s="1"/>
  <c r="D26" i="2"/>
  <c r="G25" i="2"/>
  <c r="H25" i="2" s="1"/>
  <c r="J25" i="2" s="1"/>
  <c r="F25" i="2"/>
  <c r="F24" i="2"/>
  <c r="G24" i="2" s="1"/>
  <c r="F23" i="2"/>
  <c r="D22" i="2"/>
  <c r="F21" i="2"/>
  <c r="G21" i="2" s="1"/>
  <c r="H21" i="2" s="1"/>
  <c r="J21" i="2" s="1"/>
  <c r="F20" i="2"/>
  <c r="F19" i="2"/>
  <c r="D18" i="2"/>
  <c r="F17" i="2"/>
  <c r="G16" i="2"/>
  <c r="H16" i="2" s="1"/>
  <c r="J16" i="2" s="1"/>
  <c r="F16" i="2"/>
  <c r="F15" i="2"/>
  <c r="G15" i="2" s="1"/>
  <c r="F14" i="2"/>
  <c r="G14" i="2" s="1"/>
  <c r="F13" i="2"/>
  <c r="D13" i="2"/>
  <c r="D12" i="2"/>
  <c r="F11" i="2"/>
  <c r="F10" i="2"/>
  <c r="F9" i="2"/>
  <c r="G9" i="2" s="1"/>
  <c r="F8" i="2"/>
  <c r="D7" i="2"/>
  <c r="F7" i="2" s="1"/>
  <c r="F6" i="2"/>
  <c r="G6" i="2" s="1"/>
  <c r="G7" i="2" l="1"/>
  <c r="H7" i="2" s="1"/>
  <c r="J7" i="2" s="1"/>
  <c r="H19" i="2"/>
  <c r="J19" i="2" s="1"/>
  <c r="H23" i="2"/>
  <c r="J23" i="2" s="1"/>
  <c r="H29" i="2"/>
  <c r="J29" i="2" s="1"/>
  <c r="H20" i="2"/>
  <c r="J20" i="2" s="1"/>
  <c r="G17" i="2"/>
  <c r="H17" i="2" s="1"/>
  <c r="J17" i="2" s="1"/>
  <c r="G11" i="2"/>
  <c r="H11" i="2" s="1"/>
  <c r="J11" i="2" s="1"/>
  <c r="H15" i="2"/>
  <c r="J15" i="2" s="1"/>
  <c r="H24" i="2"/>
  <c r="J24" i="2" s="1"/>
  <c r="G20" i="2"/>
  <c r="G29" i="2"/>
  <c r="H9" i="2"/>
  <c r="J9" i="2" s="1"/>
  <c r="H27" i="2"/>
  <c r="J27" i="2" s="1"/>
  <c r="H6" i="2"/>
  <c r="J6" i="2" s="1"/>
  <c r="G19" i="2"/>
  <c r="D5" i="2"/>
  <c r="D4" i="2" s="1"/>
  <c r="H31" i="2"/>
  <c r="J31" i="2" s="1"/>
  <c r="G23" i="2"/>
  <c r="H14" i="2"/>
  <c r="J14" i="2" s="1"/>
  <c r="H32" i="2"/>
  <c r="J32" i="2" s="1"/>
  <c r="G28" i="2"/>
  <c r="H28" i="2" s="1"/>
  <c r="J28" i="2" s="1"/>
  <c r="G13" i="2"/>
  <c r="H13" i="2" s="1"/>
  <c r="G10" i="2"/>
  <c r="H10" i="2" s="1"/>
  <c r="J10" i="2" s="1"/>
  <c r="G8" i="2"/>
  <c r="H8" i="2" s="1"/>
  <c r="J8" i="2" s="1"/>
  <c r="J14" i="1"/>
  <c r="J7" i="1"/>
  <c r="F34" i="1"/>
  <c r="G34" i="1" s="1"/>
  <c r="F33" i="1"/>
  <c r="F32" i="1"/>
  <c r="G32" i="1" s="1"/>
  <c r="F31" i="1"/>
  <c r="F29" i="1"/>
  <c r="G29" i="1" s="1"/>
  <c r="F28" i="1"/>
  <c r="G28" i="1" s="1"/>
  <c r="F27" i="1"/>
  <c r="G27" i="1" s="1"/>
  <c r="H27" i="1" s="1"/>
  <c r="J27" i="1" s="1"/>
  <c r="F25" i="1"/>
  <c r="G25" i="1" s="1"/>
  <c r="F24" i="1"/>
  <c r="F23" i="1"/>
  <c r="G23" i="1" s="1"/>
  <c r="F21" i="1"/>
  <c r="F20" i="1"/>
  <c r="F19" i="1"/>
  <c r="G19" i="1" s="1"/>
  <c r="F17" i="1"/>
  <c r="G17" i="1" s="1"/>
  <c r="F16" i="1"/>
  <c r="F15" i="1"/>
  <c r="F14" i="1"/>
  <c r="G14" i="1" s="1"/>
  <c r="F11" i="1"/>
  <c r="F10" i="1"/>
  <c r="G10" i="1" s="1"/>
  <c r="H10" i="1" s="1"/>
  <c r="J10" i="1" s="1"/>
  <c r="F9" i="1"/>
  <c r="G9" i="1" s="1"/>
  <c r="F8" i="1"/>
  <c r="F6" i="1"/>
  <c r="G6" i="1" s="1"/>
  <c r="D13" i="1"/>
  <c r="D12" i="1" s="1"/>
  <c r="D7" i="1"/>
  <c r="F7" i="1" s="1"/>
  <c r="G7" i="1" s="1"/>
  <c r="G33" i="1"/>
  <c r="G31" i="1"/>
  <c r="G24" i="1"/>
  <c r="H24" i="1" s="1"/>
  <c r="J24" i="1" s="1"/>
  <c r="G21" i="1"/>
  <c r="G15" i="1"/>
  <c r="G16" i="1"/>
  <c r="G11" i="1"/>
  <c r="G8" i="1"/>
  <c r="D30" i="1"/>
  <c r="D26" i="1"/>
  <c r="D22" i="1"/>
  <c r="D18" i="1"/>
  <c r="J18" i="2" l="1"/>
  <c r="J5" i="2"/>
  <c r="J4" i="2" s="1"/>
  <c r="J13" i="2"/>
  <c r="J12" i="2" s="1"/>
  <c r="J22" i="2"/>
  <c r="J26" i="2"/>
  <c r="J30" i="2"/>
  <c r="H15" i="1"/>
  <c r="J15" i="1" s="1"/>
  <c r="F13" i="1"/>
  <c r="G13" i="1" s="1"/>
  <c r="D5" i="1"/>
  <c r="D4" i="1" s="1"/>
  <c r="G20" i="1"/>
  <c r="H20" i="1" s="1"/>
  <c r="J20" i="1" s="1"/>
  <c r="H25" i="1"/>
  <c r="J25" i="1" s="1"/>
  <c r="H23" i="1"/>
  <c r="J23" i="1" s="1"/>
  <c r="H21" i="1"/>
  <c r="J21" i="1" s="1"/>
  <c r="H17" i="1"/>
  <c r="J17" i="1" s="1"/>
  <c r="H19" i="1"/>
  <c r="J19" i="1" s="1"/>
  <c r="H16" i="1"/>
  <c r="J16" i="1" s="1"/>
  <c r="H11" i="1"/>
  <c r="J11" i="1" s="1"/>
  <c r="H13" i="1"/>
  <c r="H14" i="1"/>
  <c r="H7" i="1"/>
  <c r="H8" i="1"/>
  <c r="J8" i="1" s="1"/>
  <c r="H9" i="1"/>
  <c r="J9" i="1" s="1"/>
  <c r="H6" i="1"/>
  <c r="J6" i="1" s="1"/>
  <c r="H29" i="1"/>
  <c r="J29" i="1" s="1"/>
  <c r="H31" i="1"/>
  <c r="J31" i="1" s="1"/>
  <c r="H32" i="1"/>
  <c r="J32" i="1" s="1"/>
  <c r="H33" i="1"/>
  <c r="J33" i="1" s="1"/>
  <c r="H34" i="1"/>
  <c r="J34" i="1" s="1"/>
  <c r="H28" i="1"/>
  <c r="J28" i="1"/>
  <c r="J13" i="1" l="1"/>
  <c r="J12" i="1"/>
  <c r="J5" i="1"/>
  <c r="J30" i="1"/>
  <c r="J26" i="1"/>
  <c r="J22" i="1"/>
  <c r="J18" i="1"/>
  <c r="J4" i="1" l="1"/>
</calcChain>
</file>

<file path=xl/sharedStrings.xml><?xml version="1.0" encoding="utf-8"?>
<sst xmlns="http://schemas.openxmlformats.org/spreadsheetml/2006/main" count="217" uniqueCount="90">
  <si>
    <t>Task Description</t>
  </si>
  <si>
    <t>Historical</t>
  </si>
  <si>
    <t>1.1</t>
  </si>
  <si>
    <t>1.3</t>
  </si>
  <si>
    <t>Wide Band</t>
  </si>
  <si>
    <t>Time-Cost Labor Estimates</t>
  </si>
  <si>
    <t>WBS ID</t>
  </si>
  <si>
    <t>Estimate (hrs)</t>
  </si>
  <si>
    <t>Estimating Approach</t>
  </si>
  <si>
    <t>Estimated Duration (hrs)</t>
  </si>
  <si>
    <t>Estimated Interruptions (hrs)</t>
  </si>
  <si>
    <t>Total Duration (hrs)</t>
  </si>
  <si>
    <t>Labor Rate $/hr</t>
  </si>
  <si>
    <t>Labor Cost Total $</t>
  </si>
  <si>
    <t>1.2.1</t>
  </si>
  <si>
    <t>1.2.3</t>
  </si>
  <si>
    <t>1.2.2</t>
  </si>
  <si>
    <t>iPhone Application Project</t>
  </si>
  <si>
    <t>Database</t>
  </si>
  <si>
    <t>2.0</t>
  </si>
  <si>
    <t>2.1</t>
  </si>
  <si>
    <t>2.1.1</t>
  </si>
  <si>
    <t>2.1.2</t>
  </si>
  <si>
    <t>2.1.3</t>
  </si>
  <si>
    <t>2.2</t>
  </si>
  <si>
    <t>3.0</t>
  </si>
  <si>
    <t>3.1</t>
  </si>
  <si>
    <t>3.2</t>
  </si>
  <si>
    <t>3.3</t>
  </si>
  <si>
    <t>4.0</t>
  </si>
  <si>
    <t>4.1</t>
  </si>
  <si>
    <t>4.2</t>
  </si>
  <si>
    <t>4.3</t>
  </si>
  <si>
    <t>5.0</t>
  </si>
  <si>
    <t>5.1</t>
  </si>
  <si>
    <t>5.2</t>
  </si>
  <si>
    <t>5.3</t>
  </si>
  <si>
    <t>6.0</t>
  </si>
  <si>
    <t>6.1</t>
  </si>
  <si>
    <t>6.2</t>
  </si>
  <si>
    <t>6.3</t>
  </si>
  <si>
    <t>6.4</t>
  </si>
  <si>
    <t>Data Engineering - Create Tables</t>
  </si>
  <si>
    <t>Data Science - Build Data Pipelines</t>
  </si>
  <si>
    <t>Data Science - Compile list of websites to scrape</t>
  </si>
  <si>
    <t>Data Science - Write scraping code</t>
  </si>
  <si>
    <t>Data Science - Automate</t>
  </si>
  <si>
    <t>Data Science - Algorithms</t>
  </si>
  <si>
    <t>Data Science - Convert current algorithm to Python</t>
  </si>
  <si>
    <t>Data Science - Backtest model</t>
  </si>
  <si>
    <t>Data Science - Validate python predictions with in-house model</t>
  </si>
  <si>
    <t>Data Science - Export final model</t>
  </si>
  <si>
    <t>IT - Connect database to application</t>
  </si>
  <si>
    <t>IT - Import algorithm into application</t>
  </si>
  <si>
    <t>IT - Application</t>
  </si>
  <si>
    <t>IT - Wire Frame Application</t>
  </si>
  <si>
    <t>IT - Design Pages</t>
  </si>
  <si>
    <t>IT - Code application</t>
  </si>
  <si>
    <t>IT - Quality Assurance</t>
  </si>
  <si>
    <t>IT - Test application</t>
  </si>
  <si>
    <t>Data Science - Test predictions</t>
  </si>
  <si>
    <t>IT - Test security</t>
  </si>
  <si>
    <t>Marketing - Marketing</t>
  </si>
  <si>
    <t>Marketing - Create marketing plan</t>
  </si>
  <si>
    <t>Marketing - Launch campaign</t>
  </si>
  <si>
    <t>Marketing - Evaluate Campaign</t>
  </si>
  <si>
    <t>BI - Reporting</t>
  </si>
  <si>
    <t>BI - Define KPIs</t>
  </si>
  <si>
    <t>BI - Validate ability to track KPIs</t>
  </si>
  <si>
    <t>BI - Track KPIs</t>
  </si>
  <si>
    <t>BI - Build Reports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</si>
  <si>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</si>
  <si>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</si>
  <si>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</si>
  <si>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</si>
  <si>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</si>
  <si>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</si>
  <si>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</si>
  <si>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</si>
  <si>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</si>
  <si>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</si>
  <si>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</si>
  <si>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</si>
  <si>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</si>
  <si>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</si>
  <si>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N</t>
  </si>
  <si>
    <t>P</t>
  </si>
  <si>
    <t>Q</t>
  </si>
  <si>
    <t>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</si>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</sst>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_(* #,##0.0_);_(* \(#,##0.0\);_(* &quot;-&quot;??_);_(@_)"/>
    <numFmt numFmtId="165" formatCode="_(&quot;$&quot;* #,##0_);_(&quot;$&quot;* \(#,##0\);_(&quot;$&quot;* &quot;-&quot;??_);_(@_)"/>
    <numFmt numFmtId="166" formatCode="0.0"/>
  </numFmts>
  <fonts count="12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Verdana"/>
      <family val="2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1" fillId="0" borderId="0"/>
    <xf numFmtId="0" fontId="11" fillId="0" borderId="0"/>
    <xf numFmtId="0" fontId="10" fillId="0" borderId="0"/>
  </cellStyleXfs>
  <cellXfs count="105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/>
    <xf numFmtId="0" fontId="2" fillId="0" borderId="1" xfId="0" applyFont="1" applyBorder="1"/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6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/>
    </xf>
    <xf numFmtId="164" fontId="1" fillId="0" borderId="6" xfId="0" applyNumberFormat="1" applyFont="1" applyBorder="1"/>
    <xf numFmtId="6" fontId="1" fillId="0" borderId="6" xfId="0" applyNumberFormat="1" applyFont="1" applyBorder="1"/>
    <xf numFmtId="49" fontId="1" fillId="0" borderId="8" xfId="0" applyNumberFormat="1" applyFont="1" applyBorder="1" applyAlignment="1">
      <alignment horizontal="right" vertical="center"/>
    </xf>
    <xf numFmtId="165" fontId="1" fillId="0" borderId="9" xfId="0" applyNumberFormat="1" applyFont="1" applyBorder="1"/>
    <xf numFmtId="49" fontId="1" fillId="0" borderId="10" xfId="0" applyNumberFormat="1" applyFont="1" applyBorder="1" applyAlignment="1">
      <alignment horizontal="right" vertical="center"/>
    </xf>
    <xf numFmtId="0" fontId="1" fillId="0" borderId="11" xfId="0" applyFont="1" applyBorder="1"/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164" fontId="1" fillId="0" borderId="11" xfId="0" applyNumberFormat="1" applyFont="1" applyBorder="1"/>
    <xf numFmtId="6" fontId="1" fillId="0" borderId="11" xfId="0" applyNumberFormat="1" applyFont="1" applyBorder="1"/>
    <xf numFmtId="165" fontId="1" fillId="0" borderId="12" xfId="0" applyNumberFormat="1" applyFont="1" applyBorder="1"/>
    <xf numFmtId="49" fontId="1" fillId="0" borderId="14" xfId="0" applyNumberFormat="1" applyFont="1" applyBorder="1" applyAlignment="1">
      <alignment horizontal="right" vertical="center"/>
    </xf>
    <xf numFmtId="0" fontId="1" fillId="0" borderId="15" xfId="0" applyFont="1" applyBorder="1"/>
    <xf numFmtId="0" fontId="1" fillId="0" borderId="1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164" fontId="1" fillId="0" borderId="15" xfId="0" applyNumberFormat="1" applyFont="1" applyBorder="1"/>
    <xf numFmtId="6" fontId="1" fillId="0" borderId="15" xfId="0" applyNumberFormat="1" applyFont="1" applyBorder="1"/>
    <xf numFmtId="165" fontId="1" fillId="0" borderId="16" xfId="0" applyNumberFormat="1" applyFont="1" applyBorder="1"/>
    <xf numFmtId="49" fontId="1" fillId="0" borderId="17" xfId="0" applyNumberFormat="1" applyFont="1" applyBorder="1" applyAlignment="1">
      <alignment horizontal="right" vertical="center"/>
    </xf>
    <xf numFmtId="0" fontId="1" fillId="0" borderId="18" xfId="0" applyFont="1" applyBorder="1"/>
    <xf numFmtId="0" fontId="1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164" fontId="1" fillId="0" borderId="18" xfId="0" applyNumberFormat="1" applyFont="1" applyBorder="1"/>
    <xf numFmtId="6" fontId="1" fillId="0" borderId="18" xfId="0" applyNumberFormat="1" applyFont="1" applyBorder="1"/>
    <xf numFmtId="165" fontId="1" fillId="0" borderId="19" xfId="0" applyNumberFormat="1" applyFont="1" applyBorder="1"/>
    <xf numFmtId="0" fontId="6" fillId="0" borderId="0" xfId="0" applyFont="1"/>
    <xf numFmtId="0" fontId="4" fillId="0" borderId="2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/>
    </xf>
    <xf numFmtId="0" fontId="5" fillId="2" borderId="21" xfId="0" applyFont="1" applyFill="1" applyBorder="1" applyAlignment="1">
      <alignment horizontal="center" vertical="center" wrapText="1"/>
    </xf>
    <xf numFmtId="165" fontId="4" fillId="0" borderId="22" xfId="0" applyNumberFormat="1" applyFont="1" applyBorder="1" applyAlignment="1">
      <alignment horizontal="center" vertical="center" wrapText="1"/>
    </xf>
    <xf numFmtId="0" fontId="4" fillId="0" borderId="21" xfId="0" applyFont="1" applyBorder="1"/>
    <xf numFmtId="0" fontId="1" fillId="0" borderId="24" xfId="0" applyFont="1" applyBorder="1"/>
    <xf numFmtId="0" fontId="4" fillId="0" borderId="25" xfId="0" applyFont="1" applyBorder="1" applyAlignment="1">
      <alignment horizontal="left" vertical="center"/>
    </xf>
    <xf numFmtId="166" fontId="4" fillId="0" borderId="7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2" fillId="0" borderId="7" xfId="0" applyFont="1" applyBorder="1" applyAlignment="1">
      <alignment horizontal="right" vertical="center" wrapText="1"/>
    </xf>
    <xf numFmtId="166" fontId="1" fillId="0" borderId="23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49" fontId="4" fillId="0" borderId="20" xfId="0" applyNumberFormat="1" applyFont="1" applyBorder="1" applyAlignment="1">
      <alignment horizontal="center" vertical="center"/>
    </xf>
    <xf numFmtId="166" fontId="7" fillId="0" borderId="3" xfId="0" applyNumberFormat="1" applyFont="1" applyBorder="1" applyAlignment="1">
      <alignment horizontal="right" vertical="center" wrapText="1"/>
    </xf>
    <xf numFmtId="0" fontId="8" fillId="0" borderId="13" xfId="0" applyFont="1" applyBorder="1" applyAlignment="1">
      <alignment horizontal="left" vertical="center"/>
    </xf>
    <xf numFmtId="0" fontId="8" fillId="0" borderId="1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165" fontId="8" fillId="0" borderId="13" xfId="0" applyNumberFormat="1" applyFont="1" applyBorder="1" applyAlignment="1">
      <alignment horizontal="center" vertical="center" wrapText="1"/>
    </xf>
    <xf numFmtId="0" fontId="9" fillId="0" borderId="0" xfId="0" applyFont="1"/>
    <xf numFmtId="49" fontId="1" fillId="3" borderId="8" xfId="0" applyNumberFormat="1" applyFont="1" applyFill="1" applyBorder="1" applyAlignment="1">
      <alignment horizontal="right" vertical="center"/>
    </xf>
    <xf numFmtId="0" fontId="1" fillId="3" borderId="24" xfId="0" applyFont="1" applyFill="1" applyBorder="1"/>
    <xf numFmtId="0" fontId="1" fillId="3" borderId="18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/>
    </xf>
    <xf numFmtId="164" fontId="1" fillId="3" borderId="18" xfId="0" applyNumberFormat="1" applyFont="1" applyFill="1" applyBorder="1" applyAlignment="1">
      <alignment horizontal="center"/>
    </xf>
    <xf numFmtId="164" fontId="1" fillId="3" borderId="18" xfId="0" applyNumberFormat="1" applyFont="1" applyFill="1" applyBorder="1"/>
    <xf numFmtId="6" fontId="1" fillId="3" borderId="18" xfId="0" applyNumberFormat="1" applyFont="1" applyFill="1" applyBorder="1"/>
    <xf numFmtId="165" fontId="1" fillId="3" borderId="19" xfId="0" applyNumberFormat="1" applyFont="1" applyFill="1" applyBorder="1"/>
    <xf numFmtId="0" fontId="0" fillId="3" borderId="0" xfId="0" applyFill="1"/>
    <xf numFmtId="166" fontId="1" fillId="3" borderId="23" xfId="0" applyNumberFormat="1" applyFont="1" applyFill="1" applyBorder="1" applyAlignment="1">
      <alignment horizontal="right" vertical="center" wrapText="1"/>
    </xf>
    <xf numFmtId="0" fontId="1" fillId="3" borderId="6" xfId="0" applyFont="1" applyFill="1" applyBorder="1"/>
    <xf numFmtId="0" fontId="1" fillId="3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164" fontId="1" fillId="3" borderId="6" xfId="0" applyNumberFormat="1" applyFont="1" applyFill="1" applyBorder="1" applyAlignment="1">
      <alignment horizontal="center"/>
    </xf>
    <xf numFmtId="164" fontId="1" fillId="3" borderId="6" xfId="0" applyNumberFormat="1" applyFont="1" applyFill="1" applyBorder="1"/>
    <xf numFmtId="6" fontId="1" fillId="3" borderId="6" xfId="0" applyNumberFormat="1" applyFont="1" applyFill="1" applyBorder="1"/>
    <xf numFmtId="165" fontId="1" fillId="3" borderId="9" xfId="0" applyNumberFormat="1" applyFont="1" applyFill="1" applyBorder="1"/>
    <xf numFmtId="49" fontId="1" fillId="3" borderId="14" xfId="0" applyNumberFormat="1" applyFont="1" applyFill="1" applyBorder="1" applyAlignment="1">
      <alignment horizontal="right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/>
    </xf>
    <xf numFmtId="164" fontId="1" fillId="3" borderId="15" xfId="0" applyNumberFormat="1" applyFont="1" applyFill="1" applyBorder="1" applyAlignment="1">
      <alignment horizontal="center"/>
    </xf>
    <xf numFmtId="164" fontId="1" fillId="3" borderId="15" xfId="0" applyNumberFormat="1" applyFont="1" applyFill="1" applyBorder="1"/>
    <xf numFmtId="6" fontId="1" fillId="3" borderId="15" xfId="0" applyNumberFormat="1" applyFont="1" applyFill="1" applyBorder="1"/>
    <xf numFmtId="165" fontId="1" fillId="3" borderId="16" xfId="0" applyNumberFormat="1" applyFont="1" applyFill="1" applyBorder="1"/>
    <xf numFmtId="166" fontId="4" fillId="3" borderId="7" xfId="0" applyNumberFormat="1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left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/>
    </xf>
    <xf numFmtId="0" fontId="5" fillId="3" borderId="21" xfId="0" applyFont="1" applyFill="1" applyBorder="1" applyAlignment="1">
      <alignment horizontal="center" vertical="center" wrapText="1"/>
    </xf>
    <xf numFmtId="165" fontId="4" fillId="3" borderId="22" xfId="0" applyNumberFormat="1" applyFont="1" applyFill="1" applyBorder="1" applyAlignment="1">
      <alignment horizontal="center" vertical="center" wrapText="1"/>
    </xf>
    <xf numFmtId="49" fontId="4" fillId="3" borderId="20" xfId="0" applyNumberFormat="1" applyFont="1" applyFill="1" applyBorder="1" applyAlignment="1">
      <alignment horizontal="center" vertical="center"/>
    </xf>
    <xf numFmtId="0" fontId="4" fillId="3" borderId="21" xfId="0" applyFont="1" applyFill="1" applyBorder="1"/>
    <xf numFmtId="49" fontId="1" fillId="3" borderId="17" xfId="0" applyNumberFormat="1" applyFont="1" applyFill="1" applyBorder="1" applyAlignment="1">
      <alignment horizontal="right" vertical="center"/>
    </xf>
    <xf numFmtId="0" fontId="1" fillId="3" borderId="15" xfId="0" applyFont="1" applyFill="1" applyBorder="1"/>
    <xf numFmtId="0" fontId="6" fillId="3" borderId="0" xfId="0" applyFont="1" applyFill="1"/>
    <xf numFmtId="0" fontId="1" fillId="3" borderId="18" xfId="0" applyFont="1" applyFill="1" applyBorder="1"/>
    <xf numFmtId="49" fontId="1" fillId="3" borderId="10" xfId="0" applyNumberFormat="1" applyFont="1" applyFill="1" applyBorder="1" applyAlignment="1">
      <alignment horizontal="right" vertical="center"/>
    </xf>
    <xf numFmtId="0" fontId="1" fillId="3" borderId="11" xfId="0" applyFont="1" applyFill="1" applyBorder="1"/>
    <xf numFmtId="0" fontId="1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/>
    </xf>
    <xf numFmtId="164" fontId="1" fillId="3" borderId="11" xfId="0" applyNumberFormat="1" applyFont="1" applyFill="1" applyBorder="1" applyAlignment="1">
      <alignment horizontal="center"/>
    </xf>
    <xf numFmtId="164" fontId="1" fillId="3" borderId="11" xfId="0" applyNumberFormat="1" applyFont="1" applyFill="1" applyBorder="1"/>
    <xf numFmtId="6" fontId="1" fillId="3" borderId="11" xfId="0" applyNumberFormat="1" applyFont="1" applyFill="1" applyBorder="1"/>
    <xf numFmtId="165" fontId="1" fillId="3" borderId="12" xfId="0" applyNumberFormat="1" applyFont="1" applyFill="1" applyBorder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4">
    <cellStyle name="Normal" xfId="0" builtinId="0"/>
    <cellStyle name="Normal 2" xfId="1" xr:uid="{EADFE9DB-87D6-4946-8160-F7E6A64390AF}"/>
    <cellStyle name="Normal 2 2" xfId="2" xr:uid="{A1563842-764F-9A43-BD9A-84A76D4DCDAB}"/>
    <cellStyle name="Normal 2 3" xfId="3" xr:uid="{46A50D9F-F5E2-FA49-9593-390F96D53E07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34"/>
  <sheetViews>
    <sheetView tabSelected="1" zoomScale="125" zoomScaleNormal="125" workbookViewId="0">
      <pane xSplit="3" ySplit="3" topLeftCell="D4" activePane="bottomRight" state="frozen"/>
      <selection pane="topRight" activeCell="C1" sqref="C1"/>
      <selection pane="bottomLeft" activeCell="A6" sqref="A6"/>
      <selection pane="bottomRight" activeCell="J14" sqref="J14"/>
    </sheetView>
  </sheetViews>
  <sheetFormatPr baseColWidth="10" defaultColWidth="11" defaultRowHeight="16"/>
  <cols>
    <col min="1" max="1" width="3.83203125" customWidth="1"/>
    <col min="2" max="2" width="4.83203125" style="50" bestFit="1" customWidth="1"/>
    <col min="3" max="3" width="50.1640625" bestFit="1" customWidth="1"/>
    <col min="4" max="4" width="8" customWidth="1"/>
    <col min="5" max="5" width="13.83203125" customWidth="1"/>
    <col min="6" max="6" width="9.6640625" customWidth="1"/>
    <col min="10" max="10" width="14.5" bestFit="1" customWidth="1"/>
    <col min="11" max="11" width="3.1640625" customWidth="1"/>
  </cols>
  <sheetData>
    <row r="1" spans="2:10" ht="17" thickBot="1">
      <c r="B1" s="47"/>
      <c r="C1" s="1"/>
      <c r="D1" s="1"/>
      <c r="E1" s="1"/>
      <c r="F1" s="1"/>
      <c r="G1" s="1"/>
      <c r="H1" s="2"/>
      <c r="I1" s="2"/>
      <c r="J1" s="3"/>
    </row>
    <row r="2" spans="2:10" ht="17" thickBot="1">
      <c r="B2" s="47"/>
      <c r="C2" s="102" t="s">
        <v>5</v>
      </c>
      <c r="D2" s="103"/>
      <c r="E2" s="103"/>
      <c r="F2" s="103"/>
      <c r="G2" s="103"/>
      <c r="H2" s="103"/>
      <c r="I2" s="103"/>
      <c r="J2" s="104"/>
    </row>
    <row r="3" spans="2:10" ht="49" thickBot="1">
      <c r="B3" s="48" t="s">
        <v>6</v>
      </c>
      <c r="C3" s="5" t="s">
        <v>0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  <c r="I3" s="4" t="s">
        <v>12</v>
      </c>
      <c r="J3" s="4" t="s">
        <v>13</v>
      </c>
    </row>
    <row r="4" spans="2:10" s="57" customFormat="1" ht="25" thickBot="1">
      <c r="B4" s="52"/>
      <c r="C4" s="53" t="s">
        <v>17</v>
      </c>
      <c r="D4" s="54">
        <f>SUM(D5,D12,D18,D22,D26,D30)</f>
        <v>710</v>
      </c>
      <c r="E4" s="55"/>
      <c r="F4" s="55"/>
      <c r="G4" s="55"/>
      <c r="H4" s="55"/>
      <c r="I4" s="55"/>
      <c r="J4" s="56">
        <f>SUM(J5,J12,J18,J22,J26,J30)</f>
        <v>239960.12950000001</v>
      </c>
    </row>
    <row r="5" spans="2:10" ht="20" thickBot="1">
      <c r="B5" s="46">
        <v>1</v>
      </c>
      <c r="C5" s="45" t="s">
        <v>18</v>
      </c>
      <c r="D5" s="39">
        <f>SUM(D6,D7,D11)</f>
        <v>120</v>
      </c>
      <c r="E5" s="40" t="s">
        <v>1</v>
      </c>
      <c r="F5" s="41"/>
      <c r="G5" s="41"/>
      <c r="H5" s="41"/>
      <c r="I5" s="41"/>
      <c r="J5" s="42">
        <f>SUM(J6,J7,J11)</f>
        <v>51704.947</v>
      </c>
    </row>
    <row r="6" spans="2:10">
      <c r="B6" s="12" t="s">
        <v>2</v>
      </c>
      <c r="C6" s="44" t="s">
        <v>42</v>
      </c>
      <c r="D6" s="32">
        <v>10</v>
      </c>
      <c r="E6" s="33" t="s">
        <v>1</v>
      </c>
      <c r="F6" s="34">
        <f t="shared" ref="F6:F11" si="0">D6*1.33</f>
        <v>13.3</v>
      </c>
      <c r="G6" s="34">
        <f t="shared" ref="G6:G11" si="1">F6*0.33</f>
        <v>4.3890000000000002</v>
      </c>
      <c r="H6" s="35">
        <f>SUM(F6:G6)</f>
        <v>17.689</v>
      </c>
      <c r="I6" s="36">
        <v>225</v>
      </c>
      <c r="J6" s="37">
        <f>H6*I6</f>
        <v>3980.0250000000001</v>
      </c>
    </row>
    <row r="7" spans="2:10">
      <c r="B7" s="49">
        <v>1.2</v>
      </c>
      <c r="C7" s="7" t="s">
        <v>43</v>
      </c>
      <c r="D7" s="8">
        <f>SUM(D8:D10)</f>
        <v>102</v>
      </c>
      <c r="E7" s="6" t="s">
        <v>1</v>
      </c>
      <c r="F7" s="34">
        <f t="shared" si="0"/>
        <v>135.66</v>
      </c>
      <c r="G7" s="9">
        <f t="shared" si="1"/>
        <v>44.767800000000001</v>
      </c>
      <c r="H7" s="10">
        <f t="shared" ref="H7:H9" si="2">SUM(F7:G7)</f>
        <v>180.42779999999999</v>
      </c>
      <c r="I7" s="11">
        <v>250</v>
      </c>
      <c r="J7" s="37">
        <f>H7*I7</f>
        <v>45106.95</v>
      </c>
    </row>
    <row r="8" spans="2:10">
      <c r="B8" s="12" t="s">
        <v>14</v>
      </c>
      <c r="C8" s="7" t="s">
        <v>44</v>
      </c>
      <c r="D8" s="8">
        <v>10</v>
      </c>
      <c r="E8" s="6" t="s">
        <v>1</v>
      </c>
      <c r="F8" s="34">
        <f t="shared" si="0"/>
        <v>13.3</v>
      </c>
      <c r="G8" s="9">
        <f t="shared" si="1"/>
        <v>4.3890000000000002</v>
      </c>
      <c r="H8" s="10">
        <f t="shared" si="2"/>
        <v>17.689</v>
      </c>
      <c r="I8" s="11">
        <v>250</v>
      </c>
      <c r="J8" s="13">
        <f t="shared" ref="J8:J9" si="3">H8*I8</f>
        <v>4422.25</v>
      </c>
    </row>
    <row r="9" spans="2:10">
      <c r="B9" s="12" t="s">
        <v>16</v>
      </c>
      <c r="C9" s="7" t="s">
        <v>45</v>
      </c>
      <c r="D9" s="8">
        <v>80</v>
      </c>
      <c r="E9" s="6" t="s">
        <v>1</v>
      </c>
      <c r="F9" s="34">
        <f t="shared" si="0"/>
        <v>106.4</v>
      </c>
      <c r="G9" s="9">
        <f t="shared" si="1"/>
        <v>35.112000000000002</v>
      </c>
      <c r="H9" s="10">
        <f t="shared" si="2"/>
        <v>141.512</v>
      </c>
      <c r="I9" s="11">
        <v>250</v>
      </c>
      <c r="J9" s="13">
        <f t="shared" si="3"/>
        <v>35378</v>
      </c>
    </row>
    <row r="10" spans="2:10">
      <c r="B10" s="12" t="s">
        <v>15</v>
      </c>
      <c r="C10" s="7" t="s">
        <v>46</v>
      </c>
      <c r="D10" s="8">
        <v>12</v>
      </c>
      <c r="E10" s="6" t="s">
        <v>1</v>
      </c>
      <c r="F10" s="34">
        <f t="shared" si="0"/>
        <v>15.96</v>
      </c>
      <c r="G10" s="9">
        <f t="shared" si="1"/>
        <v>5.2668000000000008</v>
      </c>
      <c r="H10" s="10">
        <f>SUM(F10:G10)</f>
        <v>21.226800000000001</v>
      </c>
      <c r="I10" s="11">
        <v>250</v>
      </c>
      <c r="J10" s="13">
        <f>H10*I10</f>
        <v>5306.7</v>
      </c>
    </row>
    <row r="11" spans="2:10" ht="17" thickBot="1">
      <c r="B11" s="22" t="s">
        <v>3</v>
      </c>
      <c r="C11" s="44" t="s">
        <v>52</v>
      </c>
      <c r="D11" s="24">
        <v>8</v>
      </c>
      <c r="E11" s="25" t="s">
        <v>1</v>
      </c>
      <c r="F11" s="34">
        <f t="shared" si="0"/>
        <v>10.64</v>
      </c>
      <c r="G11" s="26">
        <f t="shared" si="1"/>
        <v>3.5112000000000005</v>
      </c>
      <c r="H11" s="27">
        <f>SUM(F11:G11)</f>
        <v>14.151200000000001</v>
      </c>
      <c r="I11" s="28">
        <v>185</v>
      </c>
      <c r="J11" s="29">
        <f>H11*I11</f>
        <v>2617.9720000000002</v>
      </c>
    </row>
    <row r="12" spans="2:10" ht="20" thickBot="1">
      <c r="B12" s="51" t="s">
        <v>19</v>
      </c>
      <c r="C12" s="43" t="s">
        <v>47</v>
      </c>
      <c r="D12" s="39">
        <f>SUM(D13,D17)</f>
        <v>75</v>
      </c>
      <c r="E12" s="40" t="s">
        <v>1</v>
      </c>
      <c r="F12" s="41"/>
      <c r="G12" s="41"/>
      <c r="H12" s="41"/>
      <c r="I12" s="41"/>
      <c r="J12" s="42">
        <f>SUM(J13,J17)</f>
        <v>32017.090000000004</v>
      </c>
    </row>
    <row r="13" spans="2:10">
      <c r="B13" s="30" t="s">
        <v>20</v>
      </c>
      <c r="C13" s="7" t="s">
        <v>48</v>
      </c>
      <c r="D13" s="32">
        <f>SUM(D14:D16)</f>
        <v>65</v>
      </c>
      <c r="E13" s="33" t="s">
        <v>1</v>
      </c>
      <c r="F13" s="34">
        <f>D13*1.33</f>
        <v>86.45</v>
      </c>
      <c r="G13" s="34">
        <f>F13*0.33</f>
        <v>28.528500000000001</v>
      </c>
      <c r="H13" s="35">
        <f t="shared" ref="H13:H14" si="4">SUM(F13:G13)</f>
        <v>114.9785</v>
      </c>
      <c r="I13" s="36">
        <v>250</v>
      </c>
      <c r="J13" s="37">
        <f>SUM(J14:J16)</f>
        <v>28744.625000000004</v>
      </c>
    </row>
    <row r="14" spans="2:10">
      <c r="B14" s="12" t="s">
        <v>21</v>
      </c>
      <c r="C14" s="7" t="s">
        <v>49</v>
      </c>
      <c r="D14" s="8">
        <v>30</v>
      </c>
      <c r="E14" s="6" t="s">
        <v>1</v>
      </c>
      <c r="F14" s="34">
        <f>D14*1.33</f>
        <v>39.900000000000006</v>
      </c>
      <c r="G14" s="9">
        <f t="shared" ref="G14:G34" si="5">F14*0.33</f>
        <v>13.167000000000003</v>
      </c>
      <c r="H14" s="10">
        <f t="shared" si="4"/>
        <v>53.067000000000007</v>
      </c>
      <c r="I14" s="36">
        <v>250</v>
      </c>
      <c r="J14" s="37">
        <f>H14*I14</f>
        <v>13266.750000000002</v>
      </c>
    </row>
    <row r="15" spans="2:10">
      <c r="B15" s="12" t="s">
        <v>22</v>
      </c>
      <c r="C15" s="7" t="s">
        <v>50</v>
      </c>
      <c r="D15" s="8">
        <v>30</v>
      </c>
      <c r="E15" s="6" t="s">
        <v>4</v>
      </c>
      <c r="F15" s="34">
        <f>D15*1.33</f>
        <v>39.900000000000006</v>
      </c>
      <c r="G15" s="9">
        <f t="shared" si="5"/>
        <v>13.167000000000003</v>
      </c>
      <c r="H15" s="10">
        <f>SUM(F15:G15)</f>
        <v>53.067000000000007</v>
      </c>
      <c r="I15" s="36">
        <v>250</v>
      </c>
      <c r="J15" s="13">
        <f>H15*I15</f>
        <v>13266.750000000002</v>
      </c>
    </row>
    <row r="16" spans="2:10">
      <c r="B16" s="12" t="s">
        <v>23</v>
      </c>
      <c r="C16" s="7" t="s">
        <v>51</v>
      </c>
      <c r="D16" s="8">
        <v>5</v>
      </c>
      <c r="E16" s="6" t="s">
        <v>4</v>
      </c>
      <c r="F16" s="34">
        <f>D16*1.33</f>
        <v>6.65</v>
      </c>
      <c r="G16" s="9">
        <f t="shared" si="5"/>
        <v>2.1945000000000001</v>
      </c>
      <c r="H16" s="10">
        <f>SUM(F16:G16)</f>
        <v>8.8445</v>
      </c>
      <c r="I16" s="36">
        <v>250</v>
      </c>
      <c r="J16" s="13">
        <f>H16*I16</f>
        <v>2211.125</v>
      </c>
    </row>
    <row r="17" spans="2:10" ht="17" thickBot="1">
      <c r="B17" s="22" t="s">
        <v>24</v>
      </c>
      <c r="C17" s="23" t="s">
        <v>53</v>
      </c>
      <c r="D17" s="24">
        <v>10</v>
      </c>
      <c r="E17" s="25" t="s">
        <v>4</v>
      </c>
      <c r="F17" s="34">
        <f>D17*1.33</f>
        <v>13.3</v>
      </c>
      <c r="G17" s="26">
        <f t="shared" si="5"/>
        <v>4.3890000000000002</v>
      </c>
      <c r="H17" s="27">
        <f t="shared" ref="H17:H19" si="6">SUM(F17:G17)</f>
        <v>17.689</v>
      </c>
      <c r="I17" s="28">
        <v>185</v>
      </c>
      <c r="J17" s="29">
        <f t="shared" ref="J17:J19" si="7">H17*I17</f>
        <v>3272.4650000000001</v>
      </c>
    </row>
    <row r="18" spans="2:10" s="38" customFormat="1" ht="20" thickBot="1">
      <c r="B18" s="51" t="s">
        <v>25</v>
      </c>
      <c r="C18" s="43" t="s">
        <v>54</v>
      </c>
      <c r="D18" s="39">
        <f>SUM(D19:D21)</f>
        <v>260</v>
      </c>
      <c r="E18" s="40" t="s">
        <v>4</v>
      </c>
      <c r="F18" s="41"/>
      <c r="G18" s="41"/>
      <c r="H18" s="41"/>
      <c r="I18" s="41"/>
      <c r="J18" s="42">
        <f>SUM(J19:J21)</f>
        <v>85084.09</v>
      </c>
    </row>
    <row r="19" spans="2:10">
      <c r="B19" s="30" t="s">
        <v>26</v>
      </c>
      <c r="C19" s="31" t="s">
        <v>55</v>
      </c>
      <c r="D19" s="32">
        <v>20</v>
      </c>
      <c r="E19" s="33" t="s">
        <v>4</v>
      </c>
      <c r="F19" s="34">
        <f>D19*1.33</f>
        <v>26.6</v>
      </c>
      <c r="G19" s="34">
        <f t="shared" si="5"/>
        <v>8.7780000000000005</v>
      </c>
      <c r="H19" s="35">
        <f t="shared" si="6"/>
        <v>35.378</v>
      </c>
      <c r="I19" s="36">
        <v>185</v>
      </c>
      <c r="J19" s="37">
        <f t="shared" si="7"/>
        <v>6544.93</v>
      </c>
    </row>
    <row r="20" spans="2:10">
      <c r="B20" s="12" t="s">
        <v>27</v>
      </c>
      <c r="C20" s="7" t="s">
        <v>56</v>
      </c>
      <c r="D20" s="8">
        <v>40</v>
      </c>
      <c r="E20" s="6" t="s">
        <v>1</v>
      </c>
      <c r="F20" s="34">
        <f>D20*1.33</f>
        <v>53.2</v>
      </c>
      <c r="G20" s="9">
        <f t="shared" si="5"/>
        <v>17.556000000000001</v>
      </c>
      <c r="H20" s="10">
        <f>SUM(F20:G20)</f>
        <v>70.756</v>
      </c>
      <c r="I20" s="11">
        <v>185</v>
      </c>
      <c r="J20" s="13">
        <f>H20*I20</f>
        <v>13089.86</v>
      </c>
    </row>
    <row r="21" spans="2:10" ht="17" thickBot="1">
      <c r="B21" s="22" t="s">
        <v>28</v>
      </c>
      <c r="C21" s="23" t="s">
        <v>57</v>
      </c>
      <c r="D21" s="24">
        <v>200</v>
      </c>
      <c r="E21" s="25" t="s">
        <v>1</v>
      </c>
      <c r="F21" s="34">
        <f>D21*1.33</f>
        <v>266</v>
      </c>
      <c r="G21" s="26">
        <f t="shared" si="5"/>
        <v>87.78</v>
      </c>
      <c r="H21" s="27">
        <f>SUM(F21:G21)</f>
        <v>353.78</v>
      </c>
      <c r="I21" s="28">
        <v>185</v>
      </c>
      <c r="J21" s="29">
        <f>H21*I21</f>
        <v>65449.299999999996</v>
      </c>
    </row>
    <row r="22" spans="2:10" s="38" customFormat="1" ht="20" thickBot="1">
      <c r="B22" s="51" t="s">
        <v>29</v>
      </c>
      <c r="C22" s="43" t="s">
        <v>58</v>
      </c>
      <c r="D22" s="39">
        <f>SUM(D23:D25)</f>
        <v>80</v>
      </c>
      <c r="E22" s="40" t="s">
        <v>1</v>
      </c>
      <c r="F22" s="41"/>
      <c r="G22" s="41"/>
      <c r="H22" s="41"/>
      <c r="I22" s="41"/>
      <c r="J22" s="42">
        <f>SUM(J23:J25)</f>
        <v>28479.29</v>
      </c>
    </row>
    <row r="23" spans="2:10">
      <c r="B23" s="30" t="s">
        <v>30</v>
      </c>
      <c r="C23" s="31" t="s">
        <v>59</v>
      </c>
      <c r="D23" s="32">
        <v>20</v>
      </c>
      <c r="E23" s="33" t="s">
        <v>1</v>
      </c>
      <c r="F23" s="34">
        <f>D23*1.33</f>
        <v>26.6</v>
      </c>
      <c r="G23" s="34">
        <f t="shared" si="5"/>
        <v>8.7780000000000005</v>
      </c>
      <c r="H23" s="35">
        <f t="shared" ref="H23" si="8">SUM(F23:G23)</f>
        <v>35.378</v>
      </c>
      <c r="I23" s="36">
        <v>185</v>
      </c>
      <c r="J23" s="37">
        <f t="shared" ref="J23" si="9">H23*I23</f>
        <v>6544.93</v>
      </c>
    </row>
    <row r="24" spans="2:10">
      <c r="B24" s="12" t="s">
        <v>31</v>
      </c>
      <c r="C24" s="7" t="s">
        <v>60</v>
      </c>
      <c r="D24" s="8">
        <v>20</v>
      </c>
      <c r="E24" s="6" t="s">
        <v>1</v>
      </c>
      <c r="F24" s="34">
        <f>D24*1.33</f>
        <v>26.6</v>
      </c>
      <c r="G24" s="9">
        <f t="shared" si="5"/>
        <v>8.7780000000000005</v>
      </c>
      <c r="H24" s="10">
        <f>SUM(F24:G24)</f>
        <v>35.378</v>
      </c>
      <c r="I24" s="11">
        <v>250</v>
      </c>
      <c r="J24" s="13">
        <f>H24*I24</f>
        <v>8844.5</v>
      </c>
    </row>
    <row r="25" spans="2:10" ht="17" thickBot="1">
      <c r="B25" s="22" t="s">
        <v>32</v>
      </c>
      <c r="C25" s="23" t="s">
        <v>61</v>
      </c>
      <c r="D25" s="24">
        <v>40</v>
      </c>
      <c r="E25" s="25" t="s">
        <v>1</v>
      </c>
      <c r="F25" s="34">
        <f>D25*1.33</f>
        <v>53.2</v>
      </c>
      <c r="G25" s="26">
        <f t="shared" si="5"/>
        <v>17.556000000000001</v>
      </c>
      <c r="H25" s="27">
        <f>SUM(F25:G25)</f>
        <v>70.756</v>
      </c>
      <c r="I25" s="28">
        <v>185</v>
      </c>
      <c r="J25" s="29">
        <f>H25*I25</f>
        <v>13089.86</v>
      </c>
    </row>
    <row r="26" spans="2:10" s="38" customFormat="1" ht="20" thickBot="1">
      <c r="B26" s="51" t="s">
        <v>33</v>
      </c>
      <c r="C26" s="43" t="s">
        <v>62</v>
      </c>
      <c r="D26" s="39">
        <f>SUM(D27:D29)</f>
        <v>85</v>
      </c>
      <c r="E26" s="40" t="s">
        <v>1</v>
      </c>
      <c r="F26" s="41"/>
      <c r="G26" s="41"/>
      <c r="H26" s="41"/>
      <c r="I26" s="41"/>
      <c r="J26" s="42">
        <f>SUM(J27:J29)</f>
        <v>18794.5625</v>
      </c>
    </row>
    <row r="27" spans="2:10">
      <c r="B27" s="30" t="s">
        <v>34</v>
      </c>
      <c r="C27" s="31" t="s">
        <v>63</v>
      </c>
      <c r="D27" s="32">
        <v>50</v>
      </c>
      <c r="E27" s="33" t="s">
        <v>1</v>
      </c>
      <c r="F27" s="34">
        <f>D27*1.33</f>
        <v>66.5</v>
      </c>
      <c r="G27" s="34">
        <f t="shared" si="5"/>
        <v>21.945</v>
      </c>
      <c r="H27" s="35">
        <f>SUM(F27:G27)</f>
        <v>88.444999999999993</v>
      </c>
      <c r="I27" s="36">
        <v>125</v>
      </c>
      <c r="J27" s="37">
        <f>H27*I27</f>
        <v>11055.625</v>
      </c>
    </row>
    <row r="28" spans="2:10">
      <c r="B28" s="12" t="s">
        <v>35</v>
      </c>
      <c r="C28" s="7" t="s">
        <v>64</v>
      </c>
      <c r="D28" s="8">
        <v>25</v>
      </c>
      <c r="E28" s="6" t="s">
        <v>1</v>
      </c>
      <c r="F28" s="34">
        <f>D28*1.33</f>
        <v>33.25</v>
      </c>
      <c r="G28" s="9">
        <f t="shared" si="5"/>
        <v>10.9725</v>
      </c>
      <c r="H28" s="10">
        <f>SUM(F28:G28)</f>
        <v>44.222499999999997</v>
      </c>
      <c r="I28" s="11">
        <v>125</v>
      </c>
      <c r="J28" s="13">
        <f>H28*I28</f>
        <v>5527.8125</v>
      </c>
    </row>
    <row r="29" spans="2:10" ht="17" thickBot="1">
      <c r="B29" s="22" t="s">
        <v>36</v>
      </c>
      <c r="C29" s="23" t="s">
        <v>65</v>
      </c>
      <c r="D29" s="24">
        <v>10</v>
      </c>
      <c r="E29" s="25" t="s">
        <v>1</v>
      </c>
      <c r="F29" s="34">
        <f>D29*1.33</f>
        <v>13.3</v>
      </c>
      <c r="G29" s="26">
        <f t="shared" si="5"/>
        <v>4.3890000000000002</v>
      </c>
      <c r="H29" s="27">
        <f t="shared" ref="H29:H34" si="10">SUM(F29:G29)</f>
        <v>17.689</v>
      </c>
      <c r="I29" s="28">
        <v>125</v>
      </c>
      <c r="J29" s="29">
        <f t="shared" ref="J29:J34" si="11">H29*I29</f>
        <v>2211.125</v>
      </c>
    </row>
    <row r="30" spans="2:10" s="38" customFormat="1" ht="20" thickBot="1">
      <c r="B30" s="51" t="s">
        <v>37</v>
      </c>
      <c r="C30" s="43" t="s">
        <v>66</v>
      </c>
      <c r="D30" s="39">
        <f>SUM(D31:D34)</f>
        <v>90</v>
      </c>
      <c r="E30" s="40" t="s">
        <v>1</v>
      </c>
      <c r="F30" s="41"/>
      <c r="G30" s="41"/>
      <c r="H30" s="41"/>
      <c r="I30" s="41"/>
      <c r="J30" s="42">
        <f>SUM(J31:J34)</f>
        <v>23880.15</v>
      </c>
    </row>
    <row r="31" spans="2:10">
      <c r="B31" s="30" t="s">
        <v>38</v>
      </c>
      <c r="C31" s="31" t="s">
        <v>67</v>
      </c>
      <c r="D31" s="32">
        <v>15</v>
      </c>
      <c r="E31" s="33" t="s">
        <v>1</v>
      </c>
      <c r="F31" s="34">
        <f>D31*1.33</f>
        <v>19.950000000000003</v>
      </c>
      <c r="G31" s="34">
        <f t="shared" si="5"/>
        <v>6.5835000000000017</v>
      </c>
      <c r="H31" s="35">
        <f t="shared" si="10"/>
        <v>26.533500000000004</v>
      </c>
      <c r="I31" s="36">
        <v>150</v>
      </c>
      <c r="J31" s="37">
        <f t="shared" si="11"/>
        <v>3980.0250000000005</v>
      </c>
    </row>
    <row r="32" spans="2:10">
      <c r="B32" s="12" t="s">
        <v>39</v>
      </c>
      <c r="C32" s="7" t="s">
        <v>68</v>
      </c>
      <c r="D32" s="8">
        <v>10</v>
      </c>
      <c r="E32" s="6" t="s">
        <v>1</v>
      </c>
      <c r="F32" s="34">
        <f>D32*1.33</f>
        <v>13.3</v>
      </c>
      <c r="G32" s="9">
        <f t="shared" si="5"/>
        <v>4.3890000000000002</v>
      </c>
      <c r="H32" s="10">
        <f t="shared" si="10"/>
        <v>17.689</v>
      </c>
      <c r="I32" s="11">
        <v>150</v>
      </c>
      <c r="J32" s="13">
        <f t="shared" si="11"/>
        <v>2653.35</v>
      </c>
    </row>
    <row r="33" spans="2:10">
      <c r="B33" s="12" t="s">
        <v>40</v>
      </c>
      <c r="C33" s="7" t="s">
        <v>69</v>
      </c>
      <c r="D33" s="8">
        <v>5</v>
      </c>
      <c r="E33" s="6" t="s">
        <v>1</v>
      </c>
      <c r="F33" s="34">
        <f>D33*1.33</f>
        <v>6.65</v>
      </c>
      <c r="G33" s="9">
        <f t="shared" si="5"/>
        <v>2.1945000000000001</v>
      </c>
      <c r="H33" s="10">
        <f t="shared" si="10"/>
        <v>8.8445</v>
      </c>
      <c r="I33" s="11">
        <v>150</v>
      </c>
      <c r="J33" s="13">
        <f t="shared" si="11"/>
        <v>1326.675</v>
      </c>
    </row>
    <row r="34" spans="2:10" ht="17" thickBot="1">
      <c r="B34" s="14" t="s">
        <v>41</v>
      </c>
      <c r="C34" s="15" t="s">
        <v>70</v>
      </c>
      <c r="D34" s="16">
        <v>60</v>
      </c>
      <c r="E34" s="17" t="s">
        <v>1</v>
      </c>
      <c r="F34" s="18">
        <f>D34*1.33</f>
        <v>79.800000000000011</v>
      </c>
      <c r="G34" s="18">
        <f t="shared" si="5"/>
        <v>26.334000000000007</v>
      </c>
      <c r="H34" s="19">
        <f t="shared" si="10"/>
        <v>106.13400000000001</v>
      </c>
      <c r="I34" s="20">
        <v>150</v>
      </c>
      <c r="J34" s="21">
        <f t="shared" si="11"/>
        <v>15920.100000000002</v>
      </c>
    </row>
  </sheetData>
  <mergeCells count="1">
    <mergeCell ref="C2:J2"/>
  </mergeCells>
  <phoneticPr fontId="3" type="noConversion"/>
  <pageMargins left="0.75" right="0.75" top="1" bottom="1" header="0.5" footer="0.5"/>
  <pageSetup scale="78" orientation="landscape" verticalDpi="0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FBCCF-8E47-1F43-A35A-AA37D3362011}">
  <sheetPr>
    <pageSetUpPr fitToPage="1"/>
  </sheetPr>
  <dimension ref="B1:Q34"/>
  <sheetViews>
    <sheetView zoomScale="125" zoomScaleNormal="125" workbookViewId="0">
      <pane xSplit="3" ySplit="3" topLeftCell="D4" activePane="bottomRight" state="frozen"/>
      <selection pane="topRight" activeCell="C1" sqref="C1"/>
      <selection pane="bottomLeft" activeCell="A6" sqref="A6"/>
      <selection pane="bottomRight" activeCell="B2" sqref="B2"/>
    </sheetView>
  </sheetViews>
  <sheetFormatPr baseColWidth="10" defaultColWidth="11" defaultRowHeight="16"/>
  <cols>
    <col min="1" max="1" width="3.83203125" customWidth="1"/>
    <col min="2" max="2" width="4.83203125" style="50" bestFit="1" customWidth="1"/>
    <col min="3" max="3" width="50.1640625" bestFit="1" customWidth="1"/>
    <col min="4" max="4" width="8" customWidth="1"/>
    <col min="5" max="5" width="13.83203125" customWidth="1"/>
    <col min="6" max="6" width="9.6640625" customWidth="1"/>
    <col min="10" max="10" width="14.1640625" bestFit="1" customWidth="1"/>
    <col min="11" max="11" width="3.1640625" customWidth="1"/>
  </cols>
  <sheetData>
    <row r="1" spans="2:16" ht="17" thickBot="1">
      <c r="B1" s="47"/>
      <c r="C1" s="1"/>
      <c r="D1" s="1"/>
      <c r="E1" s="1"/>
      <c r="F1" s="1"/>
      <c r="G1" s="1"/>
      <c r="H1" s="2"/>
      <c r="I1" s="2"/>
      <c r="J1" s="3"/>
    </row>
    <row r="2" spans="2:16" ht="17" thickBot="1">
      <c r="B2" s="47"/>
      <c r="C2" s="102" t="s">
        <v>5</v>
      </c>
      <c r="D2" s="103"/>
      <c r="E2" s="103"/>
      <c r="F2" s="103"/>
      <c r="G2" s="103"/>
      <c r="H2" s="103"/>
      <c r="I2" s="103"/>
      <c r="J2" s="104"/>
    </row>
    <row r="3" spans="2:16" ht="49" thickBot="1">
      <c r="B3" s="48" t="s">
        <v>6</v>
      </c>
      <c r="C3" s="5" t="s">
        <v>0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  <c r="I3" s="4" t="s">
        <v>12</v>
      </c>
      <c r="J3" s="4" t="s">
        <v>13</v>
      </c>
    </row>
    <row r="4" spans="2:16" s="57" customFormat="1" ht="25" thickBot="1">
      <c r="B4" s="52"/>
      <c r="C4" s="53" t="s">
        <v>17</v>
      </c>
      <c r="D4" s="54">
        <f>SUM(D5,D12,D18,D22,D26,D30)</f>
        <v>710</v>
      </c>
      <c r="E4" s="55"/>
      <c r="F4" s="55"/>
      <c r="G4" s="55"/>
      <c r="H4" s="55"/>
      <c r="I4" s="55"/>
      <c r="J4" s="56">
        <f>SUM(J5,J12,J18,J22,J26,J30)</f>
        <v>239960.12950000001</v>
      </c>
    </row>
    <row r="5" spans="2:16" s="66" customFormat="1" ht="20" thickBot="1">
      <c r="B5" s="82">
        <v>1</v>
      </c>
      <c r="C5" s="83" t="s">
        <v>18</v>
      </c>
      <c r="D5" s="84">
        <f>SUM(D6,D7,D11)</f>
        <v>120</v>
      </c>
      <c r="E5" s="85" t="s">
        <v>1</v>
      </c>
      <c r="F5" s="86"/>
      <c r="G5" s="86"/>
      <c r="H5" s="86"/>
      <c r="I5" s="86"/>
      <c r="J5" s="87">
        <f>SUM(J6,J7,J11)</f>
        <v>51704.947</v>
      </c>
    </row>
    <row r="6" spans="2:16" s="66" customFormat="1">
      <c r="B6" s="58" t="s">
        <v>2</v>
      </c>
      <c r="C6" s="59" t="s">
        <v>42</v>
      </c>
      <c r="D6" s="60">
        <v>10</v>
      </c>
      <c r="E6" s="61" t="s">
        <v>1</v>
      </c>
      <c r="F6" s="62">
        <f t="shared" ref="F6:F11" si="0">D6*1.33</f>
        <v>13.3</v>
      </c>
      <c r="G6" s="62">
        <f t="shared" ref="G6:G11" si="1">F6*0.33</f>
        <v>4.3890000000000002</v>
      </c>
      <c r="H6" s="63">
        <f>SUM(F6:G6)</f>
        <v>17.689</v>
      </c>
      <c r="I6" s="64">
        <v>225</v>
      </c>
      <c r="J6" s="65">
        <f>H6*I6</f>
        <v>3980.0250000000001</v>
      </c>
      <c r="L6" s="66" t="s">
        <v>71</v>
      </c>
    </row>
    <row r="7" spans="2:16" s="66" customFormat="1">
      <c r="B7" s="67">
        <v>1.2</v>
      </c>
      <c r="C7" s="68" t="s">
        <v>43</v>
      </c>
      <c r="D7" s="69">
        <f>SUM(D8:D10)</f>
        <v>102</v>
      </c>
      <c r="E7" s="70" t="s">
        <v>1</v>
      </c>
      <c r="F7" s="62">
        <f t="shared" si="0"/>
        <v>135.66</v>
      </c>
      <c r="G7" s="71">
        <f t="shared" si="1"/>
        <v>44.767800000000001</v>
      </c>
      <c r="H7" s="72">
        <f t="shared" ref="H7:H9" si="2">SUM(F7:G7)</f>
        <v>180.42779999999999</v>
      </c>
      <c r="I7" s="73">
        <v>250</v>
      </c>
      <c r="J7" s="65">
        <f>H7*I7</f>
        <v>45106.95</v>
      </c>
    </row>
    <row r="8" spans="2:16" s="66" customFormat="1">
      <c r="B8" s="58" t="s">
        <v>14</v>
      </c>
      <c r="C8" s="68" t="s">
        <v>44</v>
      </c>
      <c r="D8" s="69">
        <v>10</v>
      </c>
      <c r="E8" s="70" t="s">
        <v>1</v>
      </c>
      <c r="F8" s="62">
        <f t="shared" si="0"/>
        <v>13.3</v>
      </c>
      <c r="G8" s="71">
        <f t="shared" si="1"/>
        <v>4.3890000000000002</v>
      </c>
      <c r="H8" s="72">
        <f t="shared" si="2"/>
        <v>17.689</v>
      </c>
      <c r="I8" s="73">
        <v>250</v>
      </c>
      <c r="J8" s="74">
        <f t="shared" ref="J8:J9" si="3">H8*I8</f>
        <v>4422.25</v>
      </c>
      <c r="M8" s="66" t="s">
        <v>76</v>
      </c>
    </row>
    <row r="9" spans="2:16" s="66" customFormat="1">
      <c r="B9" s="58" t="s">
        <v>16</v>
      </c>
      <c r="C9" s="68" t="s">
        <v>45</v>
      </c>
      <c r="D9" s="69">
        <v>80</v>
      </c>
      <c r="E9" s="70" t="s">
        <v>1</v>
      </c>
      <c r="F9" s="62">
        <f t="shared" si="0"/>
        <v>106.4</v>
      </c>
      <c r="G9" s="71">
        <f t="shared" si="1"/>
        <v>35.112000000000002</v>
      </c>
      <c r="H9" s="72">
        <f t="shared" si="2"/>
        <v>141.512</v>
      </c>
      <c r="I9" s="73">
        <v>250</v>
      </c>
      <c r="J9" s="74">
        <f t="shared" si="3"/>
        <v>35378</v>
      </c>
      <c r="N9" s="66" t="s">
        <v>79</v>
      </c>
    </row>
    <row r="10" spans="2:16" s="66" customFormat="1">
      <c r="B10" s="58" t="s">
        <v>15</v>
      </c>
      <c r="C10" s="68" t="s">
        <v>46</v>
      </c>
      <c r="D10" s="69">
        <v>12</v>
      </c>
      <c r="E10" s="70" t="s">
        <v>1</v>
      </c>
      <c r="F10" s="62">
        <f t="shared" si="0"/>
        <v>15.96</v>
      </c>
      <c r="G10" s="71">
        <f t="shared" si="1"/>
        <v>5.2668000000000008</v>
      </c>
      <c r="H10" s="72">
        <f>SUM(F10:G10)</f>
        <v>21.226800000000001</v>
      </c>
      <c r="I10" s="73">
        <v>250</v>
      </c>
      <c r="J10" s="74">
        <f>H10*I10</f>
        <v>5306.7</v>
      </c>
      <c r="O10" s="66" t="s">
        <v>81</v>
      </c>
    </row>
    <row r="11" spans="2:16" s="66" customFormat="1" ht="17" thickBot="1">
      <c r="B11" s="75" t="s">
        <v>3</v>
      </c>
      <c r="C11" s="59" t="s">
        <v>52</v>
      </c>
      <c r="D11" s="76">
        <v>8</v>
      </c>
      <c r="E11" s="77" t="s">
        <v>1</v>
      </c>
      <c r="F11" s="62">
        <f t="shared" si="0"/>
        <v>10.64</v>
      </c>
      <c r="G11" s="78">
        <f t="shared" si="1"/>
        <v>3.5112000000000005</v>
      </c>
      <c r="H11" s="79">
        <f>SUM(F11:G11)</f>
        <v>14.151200000000001</v>
      </c>
      <c r="I11" s="80">
        <v>185</v>
      </c>
      <c r="J11" s="81">
        <f>H11*I11</f>
        <v>2617.9720000000002</v>
      </c>
      <c r="P11" s="66" t="s">
        <v>84</v>
      </c>
    </row>
    <row r="12" spans="2:16" s="66" customFormat="1" ht="20" thickBot="1">
      <c r="B12" s="88" t="s">
        <v>19</v>
      </c>
      <c r="C12" s="89" t="s">
        <v>47</v>
      </c>
      <c r="D12" s="84">
        <f>SUM(D13,D17)</f>
        <v>75</v>
      </c>
      <c r="E12" s="85" t="s">
        <v>1</v>
      </c>
      <c r="F12" s="86"/>
      <c r="G12" s="86"/>
      <c r="H12" s="86"/>
      <c r="I12" s="86"/>
      <c r="J12" s="87">
        <f>SUM(J13,J17)</f>
        <v>32017.090000000004</v>
      </c>
    </row>
    <row r="13" spans="2:16" s="66" customFormat="1">
      <c r="B13" s="90" t="s">
        <v>20</v>
      </c>
      <c r="C13" s="68" t="s">
        <v>48</v>
      </c>
      <c r="D13" s="60">
        <f>SUM(D14:D16)</f>
        <v>65</v>
      </c>
      <c r="E13" s="61" t="s">
        <v>1</v>
      </c>
      <c r="F13" s="62">
        <f>D13*1.33</f>
        <v>86.45</v>
      </c>
      <c r="G13" s="62">
        <f>F13*0.33</f>
        <v>28.528500000000001</v>
      </c>
      <c r="H13" s="63">
        <f t="shared" ref="H13:H14" si="4">SUM(F13:G13)</f>
        <v>114.9785</v>
      </c>
      <c r="I13" s="64">
        <v>250</v>
      </c>
      <c r="J13" s="65">
        <f>SUM(J14:J16)</f>
        <v>28744.625000000004</v>
      </c>
      <c r="L13" s="66" t="s">
        <v>72</v>
      </c>
    </row>
    <row r="14" spans="2:16" s="66" customFormat="1">
      <c r="B14" s="58" t="s">
        <v>21</v>
      </c>
      <c r="C14" s="68" t="s">
        <v>49</v>
      </c>
      <c r="D14" s="69">
        <v>30</v>
      </c>
      <c r="E14" s="70" t="s">
        <v>1</v>
      </c>
      <c r="F14" s="62">
        <f>D14*1.33</f>
        <v>39.900000000000006</v>
      </c>
      <c r="G14" s="71">
        <f t="shared" ref="G14:G34" si="5">F14*0.33</f>
        <v>13.167000000000003</v>
      </c>
      <c r="H14" s="72">
        <f t="shared" si="4"/>
        <v>53.067000000000007</v>
      </c>
      <c r="I14" s="64">
        <v>250</v>
      </c>
      <c r="J14" s="65">
        <f>H14*I14</f>
        <v>13266.750000000002</v>
      </c>
      <c r="M14" s="66" t="s">
        <v>77</v>
      </c>
    </row>
    <row r="15" spans="2:16" s="66" customFormat="1">
      <c r="B15" s="58" t="s">
        <v>22</v>
      </c>
      <c r="C15" s="68" t="s">
        <v>50</v>
      </c>
      <c r="D15" s="69">
        <v>30</v>
      </c>
      <c r="E15" s="70" t="s">
        <v>4</v>
      </c>
      <c r="F15" s="62">
        <f>D15*1.33</f>
        <v>39.900000000000006</v>
      </c>
      <c r="G15" s="71">
        <f t="shared" si="5"/>
        <v>13.167000000000003</v>
      </c>
      <c r="H15" s="72">
        <f>SUM(F15:G15)</f>
        <v>53.067000000000007</v>
      </c>
      <c r="I15" s="64">
        <v>250</v>
      </c>
      <c r="J15" s="74">
        <f>H15*I15</f>
        <v>13266.750000000002</v>
      </c>
      <c r="N15" s="66" t="s">
        <v>80</v>
      </c>
    </row>
    <row r="16" spans="2:16" s="66" customFormat="1">
      <c r="B16" s="58" t="s">
        <v>23</v>
      </c>
      <c r="C16" s="68" t="s">
        <v>51</v>
      </c>
      <c r="D16" s="69">
        <v>5</v>
      </c>
      <c r="E16" s="70" t="s">
        <v>4</v>
      </c>
      <c r="F16" s="62">
        <f>D16*1.33</f>
        <v>6.65</v>
      </c>
      <c r="G16" s="71">
        <f t="shared" si="5"/>
        <v>2.1945000000000001</v>
      </c>
      <c r="H16" s="72">
        <f>SUM(F16:G16)</f>
        <v>8.8445</v>
      </c>
      <c r="I16" s="64">
        <v>250</v>
      </c>
      <c r="J16" s="74">
        <f>H16*I16</f>
        <v>2211.125</v>
      </c>
      <c r="O16" s="66" t="s">
        <v>82</v>
      </c>
    </row>
    <row r="17" spans="2:17" s="66" customFormat="1" ht="17" thickBot="1">
      <c r="B17" s="75" t="s">
        <v>24</v>
      </c>
      <c r="C17" s="91" t="s">
        <v>53</v>
      </c>
      <c r="D17" s="76">
        <v>10</v>
      </c>
      <c r="E17" s="77" t="s">
        <v>4</v>
      </c>
      <c r="F17" s="62">
        <f>D17*1.33</f>
        <v>13.3</v>
      </c>
      <c r="G17" s="78">
        <f t="shared" si="5"/>
        <v>4.3890000000000002</v>
      </c>
      <c r="H17" s="79">
        <f t="shared" ref="H17:H19" si="6">SUM(F17:G17)</f>
        <v>17.689</v>
      </c>
      <c r="I17" s="80">
        <v>185</v>
      </c>
      <c r="J17" s="81">
        <f t="shared" ref="J17:J19" si="7">H17*I17</f>
        <v>3272.4650000000001</v>
      </c>
      <c r="P17" s="66" t="s">
        <v>86</v>
      </c>
    </row>
    <row r="18" spans="2:17" s="92" customFormat="1" ht="20" thickBot="1">
      <c r="B18" s="88" t="s">
        <v>25</v>
      </c>
      <c r="C18" s="89" t="s">
        <v>54</v>
      </c>
      <c r="D18" s="84">
        <f>SUM(D19:D21)</f>
        <v>260</v>
      </c>
      <c r="E18" s="85" t="s">
        <v>4</v>
      </c>
      <c r="F18" s="86"/>
      <c r="G18" s="86"/>
      <c r="H18" s="86"/>
      <c r="I18" s="86"/>
      <c r="J18" s="87">
        <f>SUM(J19:J21)</f>
        <v>85084.09</v>
      </c>
    </row>
    <row r="19" spans="2:17" s="66" customFormat="1">
      <c r="B19" s="90" t="s">
        <v>26</v>
      </c>
      <c r="C19" s="93" t="s">
        <v>55</v>
      </c>
      <c r="D19" s="60">
        <v>20</v>
      </c>
      <c r="E19" s="61" t="s">
        <v>4</v>
      </c>
      <c r="F19" s="62">
        <f>D19*1.33</f>
        <v>26.6</v>
      </c>
      <c r="G19" s="62">
        <f t="shared" si="5"/>
        <v>8.7780000000000005</v>
      </c>
      <c r="H19" s="63">
        <f t="shared" si="6"/>
        <v>35.378</v>
      </c>
      <c r="I19" s="64">
        <v>185</v>
      </c>
      <c r="J19" s="65">
        <f t="shared" si="7"/>
        <v>6544.93</v>
      </c>
      <c r="L19" s="66" t="s">
        <v>73</v>
      </c>
    </row>
    <row r="20" spans="2:17" s="66" customFormat="1">
      <c r="B20" s="58" t="s">
        <v>27</v>
      </c>
      <c r="C20" s="68" t="s">
        <v>56</v>
      </c>
      <c r="D20" s="69">
        <v>40</v>
      </c>
      <c r="E20" s="70" t="s">
        <v>1</v>
      </c>
      <c r="F20" s="62">
        <f>D20*1.33</f>
        <v>53.2</v>
      </c>
      <c r="G20" s="71">
        <f t="shared" si="5"/>
        <v>17.556000000000001</v>
      </c>
      <c r="H20" s="72">
        <f>SUM(F20:G20)</f>
        <v>70.756</v>
      </c>
      <c r="I20" s="73">
        <v>185</v>
      </c>
      <c r="J20" s="74">
        <f>H20*I20</f>
        <v>13089.86</v>
      </c>
      <c r="M20" s="66" t="s">
        <v>78</v>
      </c>
    </row>
    <row r="21" spans="2:17" s="66" customFormat="1" ht="17" thickBot="1">
      <c r="B21" s="75" t="s">
        <v>28</v>
      </c>
      <c r="C21" s="91" t="s">
        <v>57</v>
      </c>
      <c r="D21" s="76">
        <v>200</v>
      </c>
      <c r="E21" s="77" t="s">
        <v>1</v>
      </c>
      <c r="F21" s="62">
        <f>D21*1.33</f>
        <v>266</v>
      </c>
      <c r="G21" s="78">
        <f t="shared" si="5"/>
        <v>87.78</v>
      </c>
      <c r="H21" s="79">
        <f>SUM(F21:G21)</f>
        <v>353.78</v>
      </c>
      <c r="I21" s="80">
        <v>185</v>
      </c>
      <c r="J21" s="81">
        <f>H21*I21</f>
        <v>65449.299999999996</v>
      </c>
      <c r="O21" s="66" t="s">
        <v>83</v>
      </c>
    </row>
    <row r="22" spans="2:17" s="92" customFormat="1" ht="20" thickBot="1">
      <c r="B22" s="88" t="s">
        <v>29</v>
      </c>
      <c r="C22" s="89" t="s">
        <v>58</v>
      </c>
      <c r="D22" s="84">
        <f>SUM(D23:D25)</f>
        <v>80</v>
      </c>
      <c r="E22" s="85" t="s">
        <v>1</v>
      </c>
      <c r="F22" s="86"/>
      <c r="G22" s="86"/>
      <c r="H22" s="86"/>
      <c r="I22" s="86"/>
      <c r="J22" s="87">
        <f>SUM(J23:J25)</f>
        <v>28479.29</v>
      </c>
    </row>
    <row r="23" spans="2:17" s="66" customFormat="1">
      <c r="B23" s="90" t="s">
        <v>30</v>
      </c>
      <c r="C23" s="93" t="s">
        <v>59</v>
      </c>
      <c r="D23" s="60">
        <v>20</v>
      </c>
      <c r="E23" s="61" t="s">
        <v>1</v>
      </c>
      <c r="F23" s="62">
        <f>D23*1.33</f>
        <v>26.6</v>
      </c>
      <c r="G23" s="62">
        <f t="shared" si="5"/>
        <v>8.7780000000000005</v>
      </c>
      <c r="H23" s="63">
        <f t="shared" ref="H23" si="8">SUM(F23:G23)</f>
        <v>35.378</v>
      </c>
      <c r="I23" s="64">
        <v>185</v>
      </c>
      <c r="J23" s="65">
        <f t="shared" ref="J23" si="9">H23*I23</f>
        <v>6544.93</v>
      </c>
      <c r="P23" s="66" t="s">
        <v>87</v>
      </c>
    </row>
    <row r="24" spans="2:17" s="66" customFormat="1">
      <c r="B24" s="58" t="s">
        <v>31</v>
      </c>
      <c r="C24" s="68" t="s">
        <v>60</v>
      </c>
      <c r="D24" s="69">
        <v>20</v>
      </c>
      <c r="E24" s="70" t="s">
        <v>1</v>
      </c>
      <c r="F24" s="62">
        <f>D24*1.33</f>
        <v>26.6</v>
      </c>
      <c r="G24" s="71">
        <f t="shared" si="5"/>
        <v>8.7780000000000005</v>
      </c>
      <c r="H24" s="72">
        <f>SUM(F24:G24)</f>
        <v>35.378</v>
      </c>
      <c r="I24" s="73">
        <v>250</v>
      </c>
      <c r="J24" s="74">
        <f>H24*I24</f>
        <v>8844.5</v>
      </c>
      <c r="Q24" s="66" t="s">
        <v>89</v>
      </c>
    </row>
    <row r="25" spans="2:17" s="66" customFormat="1" ht="17" thickBot="1">
      <c r="B25" s="75" t="s">
        <v>32</v>
      </c>
      <c r="C25" s="91" t="s">
        <v>61</v>
      </c>
      <c r="D25" s="76">
        <v>40</v>
      </c>
      <c r="E25" s="77" t="s">
        <v>1</v>
      </c>
      <c r="F25" s="62">
        <f>D25*1.33</f>
        <v>53.2</v>
      </c>
      <c r="G25" s="78">
        <f t="shared" si="5"/>
        <v>17.556000000000001</v>
      </c>
      <c r="H25" s="79">
        <f>SUM(F25:G25)</f>
        <v>70.756</v>
      </c>
      <c r="I25" s="80">
        <v>185</v>
      </c>
      <c r="J25" s="81">
        <f>H25*I25</f>
        <v>13089.86</v>
      </c>
      <c r="Q25" s="66" t="s">
        <v>88</v>
      </c>
    </row>
    <row r="26" spans="2:17" s="92" customFormat="1" ht="20" thickBot="1">
      <c r="B26" s="88" t="s">
        <v>33</v>
      </c>
      <c r="C26" s="89" t="s">
        <v>62</v>
      </c>
      <c r="D26" s="84">
        <f>SUM(D27:D29)</f>
        <v>85</v>
      </c>
      <c r="E26" s="85" t="s">
        <v>1</v>
      </c>
      <c r="F26" s="86"/>
      <c r="G26" s="86"/>
      <c r="H26" s="86"/>
      <c r="I26" s="86"/>
      <c r="J26" s="87">
        <f>SUM(J27:J29)</f>
        <v>18794.5625</v>
      </c>
    </row>
    <row r="27" spans="2:17" s="66" customFormat="1">
      <c r="B27" s="90" t="s">
        <v>34</v>
      </c>
      <c r="C27" s="93" t="s">
        <v>63</v>
      </c>
      <c r="D27" s="60">
        <v>50</v>
      </c>
      <c r="E27" s="61" t="s">
        <v>1</v>
      </c>
      <c r="F27" s="62">
        <f>D27*1.33</f>
        <v>66.5</v>
      </c>
      <c r="G27" s="62">
        <f t="shared" si="5"/>
        <v>21.945</v>
      </c>
      <c r="H27" s="63">
        <f>SUM(F27:G27)</f>
        <v>88.444999999999993</v>
      </c>
      <c r="I27" s="64">
        <v>125</v>
      </c>
      <c r="J27" s="65">
        <f>H27*I27</f>
        <v>11055.625</v>
      </c>
      <c r="L27" s="66" t="s">
        <v>74</v>
      </c>
    </row>
    <row r="28" spans="2:17" s="66" customFormat="1">
      <c r="B28" s="58" t="s">
        <v>35</v>
      </c>
      <c r="C28" s="68" t="s">
        <v>64</v>
      </c>
      <c r="D28" s="69">
        <v>25</v>
      </c>
      <c r="E28" s="70" t="s">
        <v>1</v>
      </c>
      <c r="F28" s="62">
        <f>D28*1.33</f>
        <v>33.25</v>
      </c>
      <c r="G28" s="71">
        <f t="shared" si="5"/>
        <v>10.9725</v>
      </c>
      <c r="H28" s="72">
        <f>SUM(F28:G28)</f>
        <v>44.222499999999997</v>
      </c>
      <c r="I28" s="73">
        <v>125</v>
      </c>
      <c r="J28" s="74">
        <f>H28*I28</f>
        <v>5527.8125</v>
      </c>
    </row>
    <row r="29" spans="2:17" s="66" customFormat="1" ht="17" thickBot="1">
      <c r="B29" s="75" t="s">
        <v>36</v>
      </c>
      <c r="C29" s="91" t="s">
        <v>65</v>
      </c>
      <c r="D29" s="76">
        <v>10</v>
      </c>
      <c r="E29" s="77" t="s">
        <v>1</v>
      </c>
      <c r="F29" s="62">
        <f>D29*1.33</f>
        <v>13.3</v>
      </c>
      <c r="G29" s="78">
        <f t="shared" si="5"/>
        <v>4.3890000000000002</v>
      </c>
      <c r="H29" s="79">
        <f t="shared" ref="H29:H34" si="10">SUM(F29:G29)</f>
        <v>17.689</v>
      </c>
      <c r="I29" s="80">
        <v>125</v>
      </c>
      <c r="J29" s="81">
        <f t="shared" ref="J29:J34" si="11">H29*I29</f>
        <v>2211.125</v>
      </c>
    </row>
    <row r="30" spans="2:17" s="92" customFormat="1" ht="20" thickBot="1">
      <c r="B30" s="88" t="s">
        <v>37</v>
      </c>
      <c r="C30" s="89" t="s">
        <v>66</v>
      </c>
      <c r="D30" s="84">
        <f>SUM(D31:D34)</f>
        <v>90</v>
      </c>
      <c r="E30" s="85" t="s">
        <v>1</v>
      </c>
      <c r="F30" s="86"/>
      <c r="G30" s="86"/>
      <c r="H30" s="86"/>
      <c r="I30" s="86"/>
      <c r="J30" s="87">
        <f>SUM(J31:J34)</f>
        <v>23880.15</v>
      </c>
    </row>
    <row r="31" spans="2:17" s="66" customFormat="1">
      <c r="B31" s="90" t="s">
        <v>38</v>
      </c>
      <c r="C31" s="93" t="s">
        <v>67</v>
      </c>
      <c r="D31" s="60">
        <v>15</v>
      </c>
      <c r="E31" s="61" t="s">
        <v>1</v>
      </c>
      <c r="F31" s="62">
        <f>D31*1.33</f>
        <v>19.950000000000003</v>
      </c>
      <c r="G31" s="62">
        <f t="shared" si="5"/>
        <v>6.5835000000000017</v>
      </c>
      <c r="H31" s="63">
        <f t="shared" si="10"/>
        <v>26.533500000000004</v>
      </c>
      <c r="I31" s="64">
        <v>150</v>
      </c>
      <c r="J31" s="65">
        <f t="shared" si="11"/>
        <v>3980.0250000000005</v>
      </c>
      <c r="L31" s="66" t="s">
        <v>75</v>
      </c>
    </row>
    <row r="32" spans="2:17" s="66" customFormat="1">
      <c r="B32" s="58" t="s">
        <v>39</v>
      </c>
      <c r="C32" s="68" t="s">
        <v>68</v>
      </c>
      <c r="D32" s="69">
        <v>10</v>
      </c>
      <c r="E32" s="70" t="s">
        <v>1</v>
      </c>
      <c r="F32" s="62">
        <f>D32*1.33</f>
        <v>13.3</v>
      </c>
      <c r="G32" s="71">
        <f t="shared" si="5"/>
        <v>4.3890000000000002</v>
      </c>
      <c r="H32" s="72">
        <f t="shared" si="10"/>
        <v>17.689</v>
      </c>
      <c r="I32" s="73">
        <v>150</v>
      </c>
      <c r="J32" s="74">
        <f t="shared" si="11"/>
        <v>2653.35</v>
      </c>
      <c r="O32" s="66" t="s">
        <v>85</v>
      </c>
    </row>
    <row r="33" spans="2:10" s="66" customFormat="1">
      <c r="B33" s="58" t="s">
        <v>40</v>
      </c>
      <c r="C33" s="68" t="s">
        <v>69</v>
      </c>
      <c r="D33" s="69">
        <v>5</v>
      </c>
      <c r="E33" s="70" t="s">
        <v>1</v>
      </c>
      <c r="F33" s="62">
        <f>D33*1.33</f>
        <v>6.65</v>
      </c>
      <c r="G33" s="71">
        <f t="shared" si="5"/>
        <v>2.1945000000000001</v>
      </c>
      <c r="H33" s="72">
        <f t="shared" si="10"/>
        <v>8.8445</v>
      </c>
      <c r="I33" s="73">
        <v>150</v>
      </c>
      <c r="J33" s="74">
        <f t="shared" si="11"/>
        <v>1326.675</v>
      </c>
    </row>
    <row r="34" spans="2:10" s="66" customFormat="1" ht="17" thickBot="1">
      <c r="B34" s="94" t="s">
        <v>41</v>
      </c>
      <c r="C34" s="95" t="s">
        <v>70</v>
      </c>
      <c r="D34" s="96">
        <v>60</v>
      </c>
      <c r="E34" s="97" t="s">
        <v>1</v>
      </c>
      <c r="F34" s="98">
        <f>D34*1.33</f>
        <v>79.800000000000011</v>
      </c>
      <c r="G34" s="98">
        <f t="shared" si="5"/>
        <v>26.334000000000007</v>
      </c>
      <c r="H34" s="99">
        <f t="shared" si="10"/>
        <v>106.13400000000001</v>
      </c>
      <c r="I34" s="100">
        <v>150</v>
      </c>
      <c r="J34" s="101">
        <f t="shared" si="11"/>
        <v>15920.100000000002</v>
      </c>
    </row>
  </sheetData>
  <mergeCells count="1">
    <mergeCell ref="C2:J2"/>
  </mergeCells>
  <pageMargins left="0.75" right="0.75" top="1" bottom="1" header="0.5" footer="0.5"/>
  <pageSetup scale="7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iPhone Application Cost</vt:lpstr>
      <vt:lpstr>AON</vt:lpstr>
      <vt:lpstr>AON!Print_Area</vt:lpstr>
      <vt:lpstr>'iPhone Application Cost'!Print_Area</vt:lpstr>
    </vt:vector>
  </TitlesOfParts>
  <Company>Northwestern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Jeanne Herrick</dc:creator>
  <cp:lastModifiedBy>Microsoft Office User</cp:lastModifiedBy>
  <cp:lastPrinted>2012-10-17T18:05:55Z</cp:lastPrinted>
  <dcterms:created xsi:type="dcterms:W3CDTF">2012-07-07T20:35:46Z</dcterms:created>
  <dcterms:modified xsi:type="dcterms:W3CDTF">2019-08-06T23:40:25Z</dcterms:modified>
</cp:coreProperties>
</file>