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ajohn\phd\Publications\"/>
    </mc:Choice>
  </mc:AlternateContent>
  <xr:revisionPtr revIDLastSave="0" documentId="13_ncr:1_{0C9C9B14-C92A-4550-8F85-73C8FE6FB0F3}" xr6:coauthVersionLast="45" xr6:coauthVersionMax="45" xr10:uidLastSave="{00000000-0000-0000-0000-000000000000}"/>
  <bookViews>
    <workbookView xWindow="-108" yWindow="-108" windowWidth="30936" windowHeight="16896" activeTab="9" xr2:uid="{023DE2E2-8FC4-45DB-A71F-5C7042969079}"/>
  </bookViews>
  <sheets>
    <sheet name="VANILLA" sheetId="5" r:id="rId1"/>
    <sheet name="Sheet8" sheetId="8" r:id="rId2"/>
    <sheet name="OPEN5GS" sheetId="7" r:id="rId3"/>
    <sheet name="DIFF_VANILLA" sheetId="4" r:id="rId4"/>
    <sheet name="READY_VANILLA" sheetId="2" r:id="rId5"/>
    <sheet name="DONE_VANILLA" sheetId="3" r:id="rId6"/>
    <sheet name="Sheet1" sheetId="1" r:id="rId7"/>
    <sheet name="Sheet6" sheetId="6" r:id="rId8"/>
    <sheet name="Sheet10" sheetId="10" r:id="rId9"/>
    <sheet name="OPEN_5g_SPLIT" sheetId="11" r:id="rId10"/>
    <sheet name="OPEN5GS_SPLIT" sheetId="9" r:id="rId11"/>
  </sheets>
  <definedNames>
    <definedName name="_xlnm._FilterDatabase" localSheetId="3" hidden="1">DIFF_VANILLA!$G$1:$J$51</definedName>
    <definedName name="_xlnm._FilterDatabase" localSheetId="5" hidden="1">DONE_VANILLA!$G$1:$J$51</definedName>
    <definedName name="_xlnm._FilterDatabase" localSheetId="4" hidden="1">READY_VANILLA!$G$1:$J$51</definedName>
    <definedName name="_xlnm._FilterDatabase" localSheetId="6" hidden="1">Sheet1!$A$1:$D$51</definedName>
    <definedName name="_xlnm._FilterDatabase" localSheetId="0" hidden="1">VANILLA!$D$2:$D$59</definedName>
    <definedName name="ExternalData_1" localSheetId="8" hidden="1">Sheet10!$A$1:$E$51</definedName>
    <definedName name="ExternalData_1" localSheetId="1" hidden="1">Sheet8!$A$1:$G$51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45" i="11" l="1"/>
  <c r="D21" i="11"/>
  <c r="I3" i="11"/>
  <c r="J3" i="11"/>
  <c r="L3" i="11"/>
  <c r="K3" i="11"/>
  <c r="H3" i="11"/>
  <c r="D3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4" i="7"/>
  <c r="N4" i="7"/>
  <c r="M4" i="7"/>
  <c r="K4" i="7"/>
  <c r="J4" i="7"/>
  <c r="H4" i="7"/>
  <c r="F14" i="7" s="1"/>
  <c r="G4" i="7"/>
  <c r="F5" i="7"/>
  <c r="F38" i="7"/>
  <c r="F5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4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2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H2" i="4"/>
  <c r="H3" i="5"/>
  <c r="G3" i="5"/>
  <c r="J2" i="4"/>
  <c r="I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2" i="3"/>
  <c r="I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47" i="3"/>
  <c r="I47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J2" i="2"/>
  <c r="I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8" i="1"/>
  <c r="G3" i="11" l="1"/>
  <c r="O3" i="11"/>
  <c r="N3" i="11"/>
  <c r="F41" i="7"/>
  <c r="F52" i="7"/>
  <c r="F6" i="7"/>
  <c r="F50" i="7"/>
  <c r="F40" i="7"/>
  <c r="F29" i="7"/>
  <c r="F28" i="7"/>
  <c r="F26" i="7"/>
  <c r="F17" i="7"/>
  <c r="F16" i="7"/>
  <c r="F51" i="7"/>
  <c r="F39" i="7"/>
  <c r="F27" i="7"/>
  <c r="F15" i="7"/>
  <c r="F49" i="7"/>
  <c r="F48" i="7"/>
  <c r="F36" i="7"/>
  <c r="F24" i="7"/>
  <c r="F12" i="7"/>
  <c r="F47" i="7"/>
  <c r="F35" i="7"/>
  <c r="F23" i="7"/>
  <c r="F11" i="7"/>
  <c r="F25" i="7"/>
  <c r="F46" i="7"/>
  <c r="F34" i="7"/>
  <c r="F22" i="7"/>
  <c r="F10" i="7"/>
  <c r="F37" i="7"/>
  <c r="F45" i="7"/>
  <c r="F33" i="7"/>
  <c r="F21" i="7"/>
  <c r="F9" i="7"/>
  <c r="F44" i="7"/>
  <c r="F32" i="7"/>
  <c r="F20" i="7"/>
  <c r="F8" i="7"/>
  <c r="F13" i="7"/>
  <c r="F43" i="7"/>
  <c r="F31" i="7"/>
  <c r="F19" i="7"/>
  <c r="F7" i="7"/>
  <c r="F42" i="7"/>
  <c r="F30" i="7"/>
  <c r="F18" i="7"/>
  <c r="F4" i="7"/>
  <c r="F8" i="5"/>
  <c r="F9" i="5"/>
  <c r="F43" i="5"/>
  <c r="F6" i="5"/>
  <c r="F29" i="5"/>
  <c r="F52" i="5"/>
  <c r="F40" i="5"/>
  <c r="F28" i="5"/>
  <c r="F16" i="5"/>
  <c r="F4" i="5"/>
  <c r="F51" i="5"/>
  <c r="F39" i="5"/>
  <c r="F27" i="5"/>
  <c r="F15" i="5"/>
  <c r="F7" i="5"/>
  <c r="F30" i="5"/>
  <c r="F3" i="5"/>
  <c r="F5" i="5"/>
  <c r="F38" i="5"/>
  <c r="F49" i="5"/>
  <c r="F37" i="5"/>
  <c r="F25" i="5"/>
  <c r="F12" i="5"/>
  <c r="F47" i="5"/>
  <c r="F35" i="5"/>
  <c r="F23" i="5"/>
  <c r="F11" i="5"/>
  <c r="F31" i="5"/>
  <c r="F18" i="5"/>
  <c r="F17" i="5"/>
  <c r="F50" i="5"/>
  <c r="F26" i="5"/>
  <c r="F13" i="5"/>
  <c r="F48" i="5"/>
  <c r="F36" i="5"/>
  <c r="F24" i="5"/>
  <c r="F46" i="5"/>
  <c r="F34" i="5"/>
  <c r="F22" i="5"/>
  <c r="F10" i="5"/>
  <c r="F19" i="5"/>
  <c r="F42" i="5"/>
  <c r="F41" i="5"/>
  <c r="F14" i="5"/>
  <c r="F45" i="5"/>
  <c r="F33" i="5"/>
  <c r="F21" i="5"/>
  <c r="F44" i="5"/>
  <c r="F32" i="5"/>
  <c r="F20" i="5"/>
  <c r="H32" i="4"/>
  <c r="H5" i="3"/>
  <c r="H25" i="3"/>
  <c r="H24" i="3"/>
  <c r="H31" i="3"/>
  <c r="H27" i="3"/>
  <c r="H42" i="3"/>
  <c r="H45" i="3"/>
  <c r="H40" i="3"/>
  <c r="H2" i="3"/>
  <c r="H50" i="3"/>
  <c r="H15" i="3"/>
  <c r="H48" i="3"/>
  <c r="H8" i="3"/>
  <c r="H44" i="3"/>
  <c r="H33" i="3"/>
  <c r="H29" i="3"/>
  <c r="H4" i="3"/>
  <c r="H11" i="3"/>
  <c r="H26" i="3"/>
  <c r="H30" i="3"/>
  <c r="H22" i="3"/>
  <c r="H41" i="3"/>
  <c r="H3" i="3"/>
  <c r="H35" i="3"/>
  <c r="H51" i="3"/>
  <c r="H36" i="3"/>
  <c r="H7" i="3"/>
  <c r="H10" i="3"/>
  <c r="H19" i="3"/>
  <c r="H9" i="3"/>
  <c r="H18" i="3"/>
  <c r="H16" i="3"/>
  <c r="H20" i="3"/>
  <c r="H12" i="3"/>
  <c r="H21" i="3"/>
  <c r="H13" i="3"/>
  <c r="H6" i="3"/>
  <c r="H23" i="3"/>
  <c r="H39" i="3"/>
  <c r="H43" i="3"/>
  <c r="H28" i="3"/>
  <c r="H47" i="3"/>
  <c r="H34" i="3"/>
  <c r="H38" i="3"/>
  <c r="H32" i="3"/>
  <c r="H37" i="3"/>
  <c r="H46" i="3"/>
  <c r="H49" i="3"/>
  <c r="H17" i="3"/>
  <c r="H14" i="3"/>
  <c r="I29" i="1"/>
  <c r="I26" i="1"/>
  <c r="I27" i="1"/>
  <c r="I28" i="1"/>
  <c r="I25" i="1"/>
  <c r="I24" i="1"/>
  <c r="P27" i="1"/>
  <c r="P25" i="1"/>
  <c r="P23" i="1"/>
  <c r="H28" i="1"/>
  <c r="H27" i="1"/>
  <c r="H26" i="1"/>
  <c r="H25" i="1"/>
  <c r="H24" i="1"/>
  <c r="H23" i="1"/>
  <c r="H14" i="1"/>
  <c r="H18" i="1"/>
  <c r="H17" i="1"/>
  <c r="H16" i="1"/>
  <c r="H15" i="1"/>
  <c r="J13" i="1"/>
  <c r="H13" i="1"/>
  <c r="I6" i="1"/>
  <c r="M8" i="11" l="1"/>
  <c r="M20" i="11"/>
  <c r="M32" i="11"/>
  <c r="M44" i="11"/>
  <c r="M22" i="11"/>
  <c r="M34" i="11"/>
  <c r="M46" i="11"/>
  <c r="M28" i="11"/>
  <c r="M17" i="11"/>
  <c r="M6" i="11"/>
  <c r="M43" i="11"/>
  <c r="M9" i="11"/>
  <c r="M21" i="11"/>
  <c r="M33" i="11"/>
  <c r="M45" i="11"/>
  <c r="M10" i="11"/>
  <c r="M52" i="11"/>
  <c r="M29" i="11"/>
  <c r="M11" i="11"/>
  <c r="M23" i="11"/>
  <c r="M35" i="11"/>
  <c r="M47" i="11"/>
  <c r="M13" i="11"/>
  <c r="M37" i="11"/>
  <c r="M49" i="11"/>
  <c r="M26" i="11"/>
  <c r="M50" i="11"/>
  <c r="M15" i="11"/>
  <c r="M51" i="11"/>
  <c r="M4" i="11"/>
  <c r="M30" i="11"/>
  <c r="M42" i="11"/>
  <c r="M7" i="11"/>
  <c r="M12" i="11"/>
  <c r="M24" i="11"/>
  <c r="M36" i="11"/>
  <c r="M48" i="11"/>
  <c r="M25" i="11"/>
  <c r="M14" i="11"/>
  <c r="M38" i="11"/>
  <c r="M27" i="11"/>
  <c r="M39" i="11"/>
  <c r="M16" i="11"/>
  <c r="M40" i="11"/>
  <c r="M5" i="11"/>
  <c r="M41" i="11"/>
  <c r="M18" i="11"/>
  <c r="M19" i="11"/>
  <c r="M31" i="11"/>
  <c r="M3" i="11"/>
  <c r="H51" i="4"/>
  <c r="H45" i="4"/>
  <c r="H49" i="4"/>
  <c r="H39" i="4"/>
  <c r="H20" i="4"/>
  <c r="H50" i="4"/>
  <c r="H16" i="4"/>
  <c r="H38" i="4"/>
  <c r="H13" i="4"/>
  <c r="H24" i="4"/>
  <c r="H5" i="4"/>
  <c r="H31" i="4"/>
  <c r="H48" i="4"/>
  <c r="H3" i="4"/>
  <c r="H29" i="4"/>
  <c r="H21" i="4"/>
  <c r="H6" i="4"/>
  <c r="H25" i="4"/>
  <c r="H34" i="4"/>
  <c r="H37" i="4"/>
  <c r="H7" i="4"/>
  <c r="H36" i="4"/>
  <c r="H17" i="4"/>
  <c r="H18" i="4"/>
  <c r="H27" i="4"/>
  <c r="H11" i="4"/>
  <c r="H15" i="4"/>
  <c r="H23" i="4"/>
  <c r="H10" i="4"/>
  <c r="H46" i="4"/>
  <c r="H41" i="4"/>
  <c r="H44" i="4"/>
  <c r="H9" i="4"/>
  <c r="H14" i="4"/>
  <c r="H4" i="4"/>
  <c r="H33" i="4"/>
  <c r="H42" i="4"/>
  <c r="H43" i="4"/>
  <c r="H22" i="4"/>
  <c r="H8" i="4"/>
  <c r="H28" i="4"/>
  <c r="H12" i="4"/>
  <c r="H40" i="4"/>
  <c r="H19" i="4"/>
  <c r="H35" i="4"/>
  <c r="H30" i="4"/>
  <c r="H47" i="4"/>
  <c r="H26" i="4"/>
  <c r="J18" i="1"/>
  <c r="J17" i="1"/>
  <c r="J15" i="1"/>
  <c r="J14" i="1"/>
  <c r="J16" i="1"/>
  <c r="H6" i="1"/>
  <c r="I5" i="1"/>
  <c r="H5" i="1"/>
  <c r="I4" i="1"/>
  <c r="H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J6" i="1" s="1"/>
  <c r="D46" i="1"/>
  <c r="D47" i="1"/>
  <c r="D48" i="1"/>
  <c r="D49" i="1"/>
  <c r="D50" i="1"/>
  <c r="D51" i="1"/>
  <c r="D2" i="1"/>
  <c r="J5" i="1" s="1"/>
  <c r="J19" i="1" l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76EB6-A7B0-4CBB-9471-71282F1AFE36}" keepAlive="1" name="Query - times_open5g_split" description="Connection to the 'times_open5g_split' query in the workbook." type="5" refreshedVersion="6" background="1" saveData="1">
    <dbPr connection="Provider=Microsoft.Mashup.OleDb.1;Data Source=$Workbook$;Location=times_open5g_split;Extended Properties=&quot;&quot;" command="SELECT * FROM [times_open5g_split]"/>
  </connection>
  <connection id="2" xr16:uid="{6072F106-C24E-4721-8A16-7C4166716615}" keepAlive="1" name="Query - times_open5gs" description="Connection to the 'times_open5gs' query in the workbook." type="5" refreshedVersion="6" background="1" saveData="1">
    <dbPr connection="Provider=Microsoft.Mashup.OleDb.1;Data Source=$Workbook$;Location=times_open5gs;Extended Properties=&quot;&quot;" command="SELECT * FROM [times_open5gs]"/>
  </connection>
</connections>
</file>

<file path=xl/sharedStrings.xml><?xml version="1.0" encoding="utf-8"?>
<sst xmlns="http://schemas.openxmlformats.org/spreadsheetml/2006/main" count="147" uniqueCount="85">
  <si>
    <t>READY</t>
  </si>
  <si>
    <t>DONE</t>
  </si>
  <si>
    <t>AA</t>
  </si>
  <si>
    <t>DIFFERENCE</t>
  </si>
  <si>
    <t>MIN</t>
  </si>
  <si>
    <t>MAX</t>
  </si>
  <si>
    <t>AVERAGE</t>
  </si>
  <si>
    <t>ACTIVE</t>
  </si>
  <si>
    <t>40-50</t>
  </si>
  <si>
    <t>50-60</t>
  </si>
  <si>
    <t>60-70</t>
  </si>
  <si>
    <t>70-80</t>
  </si>
  <si>
    <t>80-90</t>
  </si>
  <si>
    <t>DATA</t>
  </si>
  <si>
    <t>STANDARD DEVIATION</t>
  </si>
  <si>
    <t>READY TIME DISTRIBUTION</t>
  </si>
  <si>
    <t>DONE TIME DISTRIBUTION</t>
  </si>
  <si>
    <t>TIME DIFFERENCE DISTRIBUTION</t>
  </si>
  <si>
    <t>READY DISTRIBUTION</t>
  </si>
  <si>
    <t>DIFF TIME DISTRIBUTION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</si>
  <si>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</si>
  <si>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</si>
  <si>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</si>
  <si>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</si>
  <si>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</si>
  <si>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</si>
  <si>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</si>
  <si>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 473824</t>
  </si>
  <si>
    <t xml:space="preserve"> 536597</t>
  </si>
  <si>
    <t xml:space="preserve"> 302924</t>
  </si>
  <si>
    <t xml:space="preserve"> 598106</t>
  </si>
  <si>
    <t xml:space="preserve"> 844222</t>
  </si>
  <si>
    <t xml:space="preserve"> 624278</t>
  </si>
  <si>
    <t xml:space="preserve"> 940628</t>
  </si>
  <si>
    <t xml:space="preserve"> 319368</t>
  </si>
  <si>
    <t xml:space="preserve"> 695885</t>
  </si>
  <si>
    <t xml:space="preserve"> 443355</t>
  </si>
  <si>
    <t xml:space="preserve"> 285091</t>
  </si>
  <si>
    <t xml:space="preserve"> 899080</t>
  </si>
  <si>
    <t xml:space="preserve"> 537506</t>
  </si>
  <si>
    <t xml:space="preserve"> 906334</t>
  </si>
  <si>
    <t xml:space="preserve"> 598967</t>
  </si>
  <si>
    <t xml:space="preserve"> 240662</t>
  </si>
  <si>
    <t xml:space="preserve"> 74309</t>
  </si>
  <si>
    <t xml:space="preserve"> 443134</t>
  </si>
  <si>
    <t xml:space="preserve"> 417061</t>
  </si>
  <si>
    <t xml:space="preserve"> 276860</t>
  </si>
  <si>
    <t xml:space="preserve"> 481031</t>
  </si>
  <si>
    <t xml:space="preserve"> 528929</t>
  </si>
  <si>
    <t xml:space="preserve"> 460800</t>
  </si>
  <si>
    <t xml:space="preserve"> 404478</t>
  </si>
  <si>
    <t xml:space="preserve"> 49899</t>
  </si>
  <si>
    <t xml:space="preserve"> 530716</t>
  </si>
  <si>
    <t xml:space="preserve"> 129018</t>
  </si>
  <si>
    <t xml:space="preserve"> 393542</t>
  </si>
  <si>
    <t xml:space="preserve"> 867272</t>
  </si>
  <si>
    <t xml:space="preserve"> 444028</t>
  </si>
  <si>
    <t xml:space="preserve"> 641648</t>
  </si>
  <si>
    <t xml:space="preserve"> 775523</t>
  </si>
  <si>
    <t xml:space="preserve"> 994050</t>
  </si>
  <si>
    <t xml:space="preserve"> 98802</t>
  </si>
  <si>
    <t xml:space="preserve"> 733417</t>
  </si>
  <si>
    <t xml:space="preserve"> 507668</t>
  </si>
  <si>
    <t xml:space="preserve"> 469911</t>
  </si>
  <si>
    <t xml:space="preserve"> 165294</t>
  </si>
  <si>
    <t xml:space="preserve"> 551282</t>
  </si>
  <si>
    <t xml:space="preserve"> 43883</t>
  </si>
  <si>
    <t xml:space="preserve"> 45017</t>
  </si>
  <si>
    <t xml:space="preserve"> 896206</t>
  </si>
  <si>
    <t xml:space="preserve"> 78066</t>
  </si>
  <si>
    <t xml:space="preserve"> 522444</t>
  </si>
  <si>
    <t xml:space="preserve"> 814300</t>
  </si>
  <si>
    <t xml:space="preserve"> 931491</t>
  </si>
  <si>
    <t xml:space="preserve"> 700672</t>
  </si>
  <si>
    <t xml:space="preserve"> 453237</t>
  </si>
  <si>
    <t xml:space="preserve"> 595966</t>
  </si>
  <si>
    <t>DIFF</t>
  </si>
  <si>
    <t>DIFF SORTED</t>
  </si>
  <si>
    <t>DONE DISTRIBUTION</t>
  </si>
  <si>
    <t>DIFF DISTRIBUTION</t>
  </si>
  <si>
    <t>DIFF_SORTED</t>
  </si>
  <si>
    <t>DISTR</t>
  </si>
  <si>
    <t>AVER</t>
  </si>
  <si>
    <t>STDDEV</t>
  </si>
  <si>
    <t>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</si>
</sst>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VANILLA!$F$2</c:f>
              <c:strCache>
                <c:ptCount val="1"/>
                <c:pt idx="0">
                  <c:v>READY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VANILLA!$B$3:$B$52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VANILLA!$F$3:$F$52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9-49B2-A0D2-5BD6265D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38384"/>
        <c:axId val="1451584352"/>
      </c:scatterChart>
      <c:valAx>
        <c:axId val="14543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1584352"/>
        <c:crosses val="autoZero"/>
        <c:crossBetween val="midCat"/>
      </c:valAx>
      <c:valAx>
        <c:axId val="14515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43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READY TIME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Sheet6!$A$2:$A$51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Sheet6!$B$2:$B$51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3-4F95-83F2-45A4AD6E8D55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DONE TIME DISTRIBUTION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Sheet6!$C$2:$C$51</c:f>
              <c:numCache>
                <c:formatCode>General</c:formatCode>
                <c:ptCount val="50"/>
                <c:pt idx="0">
                  <c:v>47.427092000000002</c:v>
                </c:pt>
                <c:pt idx="1">
                  <c:v>49.694595</c:v>
                </c:pt>
                <c:pt idx="2">
                  <c:v>51.796039</c:v>
                </c:pt>
                <c:pt idx="3">
                  <c:v>52.474291000000001</c:v>
                </c:pt>
                <c:pt idx="4">
                  <c:v>52.643403999999997</c:v>
                </c:pt>
                <c:pt idx="5">
                  <c:v>54.727246000000001</c:v>
                </c:pt>
                <c:pt idx="6">
                  <c:v>54.992598000000001</c:v>
                </c:pt>
                <c:pt idx="7">
                  <c:v>55.691305999999997</c:v>
                </c:pt>
                <c:pt idx="8">
                  <c:v>55.762135999999998</c:v>
                </c:pt>
                <c:pt idx="9">
                  <c:v>55.846173</c:v>
                </c:pt>
                <c:pt idx="10">
                  <c:v>55.943212000000003</c:v>
                </c:pt>
                <c:pt idx="11">
                  <c:v>56.488968999999997</c:v>
                </c:pt>
                <c:pt idx="12">
                  <c:v>56.558076999999997</c:v>
                </c:pt>
                <c:pt idx="13">
                  <c:v>56.647440000000003</c:v>
                </c:pt>
                <c:pt idx="14">
                  <c:v>56.875832000000003</c:v>
                </c:pt>
                <c:pt idx="15">
                  <c:v>56.944890999999998</c:v>
                </c:pt>
                <c:pt idx="16">
                  <c:v>57.275137000000001</c:v>
                </c:pt>
                <c:pt idx="17">
                  <c:v>57.940182</c:v>
                </c:pt>
                <c:pt idx="18">
                  <c:v>58.482008</c:v>
                </c:pt>
                <c:pt idx="19">
                  <c:v>58.618085000000001</c:v>
                </c:pt>
                <c:pt idx="20">
                  <c:v>58.710338</c:v>
                </c:pt>
                <c:pt idx="21">
                  <c:v>59.380820999999997</c:v>
                </c:pt>
                <c:pt idx="22">
                  <c:v>59.673364999999997</c:v>
                </c:pt>
                <c:pt idx="23">
                  <c:v>59.833275999999998</c:v>
                </c:pt>
                <c:pt idx="24">
                  <c:v>60.157694999999997</c:v>
                </c:pt>
                <c:pt idx="25">
                  <c:v>60.780406999999997</c:v>
                </c:pt>
                <c:pt idx="26">
                  <c:v>61.141311999999999</c:v>
                </c:pt>
                <c:pt idx="27">
                  <c:v>61.149968000000001</c:v>
                </c:pt>
                <c:pt idx="28">
                  <c:v>61.275194999999997</c:v>
                </c:pt>
                <c:pt idx="29">
                  <c:v>61.672060000000002</c:v>
                </c:pt>
                <c:pt idx="30">
                  <c:v>62.143706999999999</c:v>
                </c:pt>
                <c:pt idx="31">
                  <c:v>62.722506000000003</c:v>
                </c:pt>
                <c:pt idx="32">
                  <c:v>63.412239999999997</c:v>
                </c:pt>
                <c:pt idx="33">
                  <c:v>63.724299000000002</c:v>
                </c:pt>
                <c:pt idx="34">
                  <c:v>63.914994</c:v>
                </c:pt>
                <c:pt idx="35">
                  <c:v>64.434223000000003</c:v>
                </c:pt>
                <c:pt idx="36">
                  <c:v>64.482477000000003</c:v>
                </c:pt>
                <c:pt idx="37">
                  <c:v>65.262658000000002</c:v>
                </c:pt>
                <c:pt idx="38">
                  <c:v>65.403739000000002</c:v>
                </c:pt>
                <c:pt idx="39">
                  <c:v>67.224963000000002</c:v>
                </c:pt>
                <c:pt idx="40">
                  <c:v>67.245890000000003</c:v>
                </c:pt>
                <c:pt idx="41">
                  <c:v>67.257952000000003</c:v>
                </c:pt>
                <c:pt idx="42">
                  <c:v>67.292103999999995</c:v>
                </c:pt>
                <c:pt idx="43">
                  <c:v>69.534875</c:v>
                </c:pt>
                <c:pt idx="44">
                  <c:v>69.904974999999993</c:v>
                </c:pt>
                <c:pt idx="45">
                  <c:v>71.811744000000004</c:v>
                </c:pt>
                <c:pt idx="46">
                  <c:v>73.536876000000007</c:v>
                </c:pt>
                <c:pt idx="47">
                  <c:v>74.790011000000007</c:v>
                </c:pt>
                <c:pt idx="48">
                  <c:v>75.444443000000007</c:v>
                </c:pt>
                <c:pt idx="49">
                  <c:v>86.330872999999997</c:v>
                </c:pt>
              </c:numCache>
            </c:numRef>
          </c:xVal>
          <c:yVal>
            <c:numRef>
              <c:f>Sheet6!$D$2:$D$51</c:f>
              <c:numCache>
                <c:formatCode>General</c:formatCode>
                <c:ptCount val="50"/>
                <c:pt idx="0">
                  <c:v>8.4206849353768848E-3</c:v>
                </c:pt>
                <c:pt idx="1">
                  <c:v>1.4722984758522224E-2</c:v>
                </c:pt>
                <c:pt idx="2">
                  <c:v>2.2633939717596998E-2</c:v>
                </c:pt>
                <c:pt idx="3">
                  <c:v>2.5539513356117038E-2</c:v>
                </c:pt>
                <c:pt idx="4">
                  <c:v>2.6284277417664575E-2</c:v>
                </c:pt>
                <c:pt idx="5">
                  <c:v>3.581206462507066E-2</c:v>
                </c:pt>
                <c:pt idx="6">
                  <c:v>3.7029451377107052E-2</c:v>
                </c:pt>
                <c:pt idx="7">
                  <c:v>4.0177101317127303E-2</c:v>
                </c:pt>
                <c:pt idx="8">
                  <c:v>4.0489657039166363E-2</c:v>
                </c:pt>
                <c:pt idx="9">
                  <c:v>4.0858564155655586E-2</c:v>
                </c:pt>
                <c:pt idx="10">
                  <c:v>4.1281796708909746E-2</c:v>
                </c:pt>
                <c:pt idx="11">
                  <c:v>4.3598631337842031E-2</c:v>
                </c:pt>
                <c:pt idx="12">
                  <c:v>4.38833063048997E-2</c:v>
                </c:pt>
                <c:pt idx="13">
                  <c:v>4.4248184619958629E-2</c:v>
                </c:pt>
                <c:pt idx="14">
                  <c:v>4.5163236614232077E-2</c:v>
                </c:pt>
                <c:pt idx="15">
                  <c:v>4.5434707357254162E-2</c:v>
                </c:pt>
                <c:pt idx="16">
                  <c:v>4.6696735854991595E-2</c:v>
                </c:pt>
                <c:pt idx="17">
                  <c:v>4.9034337511752152E-2</c:v>
                </c:pt>
                <c:pt idx="18">
                  <c:v>5.0707126379991259E-2</c:v>
                </c:pt>
                <c:pt idx="19">
                  <c:v>5.1091059099023485E-2</c:v>
                </c:pt>
                <c:pt idx="20">
                  <c:v>5.1342658424174327E-2</c:v>
                </c:pt>
                <c:pt idx="21">
                  <c:v>5.2949389754224321E-2</c:v>
                </c:pt>
                <c:pt idx="22">
                  <c:v>5.3521772123882101E-2</c:v>
                </c:pt>
                <c:pt idx="23">
                  <c:v>5.3800038864934056E-2</c:v>
                </c:pt>
                <c:pt idx="24">
                  <c:v>5.4287426713081004E-2</c:v>
                </c:pt>
                <c:pt idx="25">
                  <c:v>5.4924833475677823E-2</c:v>
                </c:pt>
                <c:pt idx="26">
                  <c:v>5.5110350795297747E-2</c:v>
                </c:pt>
                <c:pt idx="27">
                  <c:v>5.5113122684006512E-2</c:v>
                </c:pt>
                <c:pt idx="28">
                  <c:v>5.5144401186848858E-2</c:v>
                </c:pt>
                <c:pt idx="29">
                  <c:v>5.5134338396512453E-2</c:v>
                </c:pt>
                <c:pt idx="30">
                  <c:v>5.4906966773792268E-2</c:v>
                </c:pt>
                <c:pt idx="31">
                  <c:v>5.43126499155357E-2</c:v>
                </c:pt>
                <c:pt idx="32">
                  <c:v>5.3166297031648151E-2</c:v>
                </c:pt>
                <c:pt idx="33">
                  <c:v>5.2498514501741977E-2</c:v>
                </c:pt>
                <c:pt idx="34">
                  <c:v>5.2046858022154759E-2</c:v>
                </c:pt>
                <c:pt idx="35">
                  <c:v>5.0657864961053463E-2</c:v>
                </c:pt>
                <c:pt idx="36">
                  <c:v>5.0517453463367681E-2</c:v>
                </c:pt>
                <c:pt idx="37">
                  <c:v>4.8003027569301006E-2</c:v>
                </c:pt>
                <c:pt idx="38">
                  <c:v>4.7502835251822494E-2</c:v>
                </c:pt>
                <c:pt idx="39">
                  <c:v>4.0101335877057387E-2</c:v>
                </c:pt>
                <c:pt idx="40">
                  <c:v>4.0008617502278902E-2</c:v>
                </c:pt>
                <c:pt idx="41">
                  <c:v>3.9955121510545866E-2</c:v>
                </c:pt>
                <c:pt idx="42">
                  <c:v>3.9803441653633129E-2</c:v>
                </c:pt>
                <c:pt idx="43">
                  <c:v>2.9528754388723568E-2</c:v>
                </c:pt>
                <c:pt idx="44">
                  <c:v>2.7850419546054727E-2</c:v>
                </c:pt>
                <c:pt idx="45">
                  <c:v>1.9764147749347594E-2</c:v>
                </c:pt>
                <c:pt idx="46">
                  <c:v>1.3649077393271638E-2</c:v>
                </c:pt>
                <c:pt idx="47">
                  <c:v>1.0065214054551477E-2</c:v>
                </c:pt>
                <c:pt idx="48">
                  <c:v>8.4831877340734493E-3</c:v>
                </c:pt>
                <c:pt idx="49">
                  <c:v>1.4846120430182685E-4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3-4F95-83F2-45A4AD6E8D55}"/>
            </c:ext>
          </c:extLst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DIFF TIME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Sheet6!$E$2:$E$51</c:f>
              <c:numCache>
                <c:formatCode>General</c:formatCode>
                <c:ptCount val="50"/>
                <c:pt idx="0">
                  <c:v>1.4809759999999983</c:v>
                </c:pt>
                <c:pt idx="1">
                  <c:v>1.4905419999999978</c:v>
                </c:pt>
                <c:pt idx="2">
                  <c:v>1.5164870000000121</c:v>
                </c:pt>
                <c:pt idx="3">
                  <c:v>1.5439779999999956</c:v>
                </c:pt>
                <c:pt idx="4">
                  <c:v>4.2890440000000041</c:v>
                </c:pt>
                <c:pt idx="5">
                  <c:v>4.8582859999999997</c:v>
                </c:pt>
                <c:pt idx="6">
                  <c:v>4.9431870000000018</c:v>
                </c:pt>
                <c:pt idx="7">
                  <c:v>4.9542310000000072</c:v>
                </c:pt>
                <c:pt idx="8">
                  <c:v>5.039003000000001</c:v>
                </c:pt>
                <c:pt idx="9">
                  <c:v>8.1642339999999933</c:v>
                </c:pt>
                <c:pt idx="10">
                  <c:v>8.257874000000001</c:v>
                </c:pt>
                <c:pt idx="11">
                  <c:v>8.2580269999999985</c:v>
                </c:pt>
                <c:pt idx="12">
                  <c:v>8.4115870000000044</c:v>
                </c:pt>
                <c:pt idx="13">
                  <c:v>8.5123069999999998</c:v>
                </c:pt>
                <c:pt idx="14">
                  <c:v>8.7140780000000007</c:v>
                </c:pt>
                <c:pt idx="15">
                  <c:v>11.717983000000004</c:v>
                </c:pt>
                <c:pt idx="16">
                  <c:v>11.765796000000002</c:v>
                </c:pt>
                <c:pt idx="17">
                  <c:v>11.831873000000002</c:v>
                </c:pt>
                <c:pt idx="18">
                  <c:v>11.8613</c:v>
                </c:pt>
                <c:pt idx="19">
                  <c:v>11.917824000000003</c:v>
                </c:pt>
                <c:pt idx="20">
                  <c:v>12.044460000000001</c:v>
                </c:pt>
                <c:pt idx="21">
                  <c:v>12.112487999999999</c:v>
                </c:pt>
                <c:pt idx="22">
                  <c:v>13.513204999999999</c:v>
                </c:pt>
                <c:pt idx="23">
                  <c:v>14.949589000000003</c:v>
                </c:pt>
                <c:pt idx="24">
                  <c:v>15.004804</c:v>
                </c:pt>
                <c:pt idx="25">
                  <c:v>15.014316999999998</c:v>
                </c:pt>
                <c:pt idx="26">
                  <c:v>15.330886999999997</c:v>
                </c:pt>
                <c:pt idx="27">
                  <c:v>15.396276</c:v>
                </c:pt>
                <c:pt idx="28">
                  <c:v>15.409407999999999</c:v>
                </c:pt>
                <c:pt idx="29">
                  <c:v>15.449860000000001</c:v>
                </c:pt>
                <c:pt idx="30">
                  <c:v>15.492255</c:v>
                </c:pt>
                <c:pt idx="31">
                  <c:v>15.508802000000003</c:v>
                </c:pt>
                <c:pt idx="32">
                  <c:v>15.593980000000002</c:v>
                </c:pt>
                <c:pt idx="33">
                  <c:v>15.619298000000001</c:v>
                </c:pt>
                <c:pt idx="34">
                  <c:v>15.632164000000003</c:v>
                </c:pt>
                <c:pt idx="35">
                  <c:v>16.569251999999999</c:v>
                </c:pt>
                <c:pt idx="36">
                  <c:v>18.413974000000003</c:v>
                </c:pt>
                <c:pt idx="37">
                  <c:v>18.429130999999998</c:v>
                </c:pt>
                <c:pt idx="38">
                  <c:v>18.638498999999996</c:v>
                </c:pt>
                <c:pt idx="39">
                  <c:v>18.674226999999995</c:v>
                </c:pt>
                <c:pt idx="40">
                  <c:v>18.686222999999998</c:v>
                </c:pt>
                <c:pt idx="41">
                  <c:v>18.928319999999999</c:v>
                </c:pt>
                <c:pt idx="42">
                  <c:v>18.936923999999998</c:v>
                </c:pt>
                <c:pt idx="43">
                  <c:v>18.984114999999996</c:v>
                </c:pt>
                <c:pt idx="44">
                  <c:v>18.985067999999998</c:v>
                </c:pt>
                <c:pt idx="45">
                  <c:v>19.093933999999997</c:v>
                </c:pt>
                <c:pt idx="46">
                  <c:v>21.840358000000002</c:v>
                </c:pt>
                <c:pt idx="47">
                  <c:v>22.316398000000007</c:v>
                </c:pt>
                <c:pt idx="48">
                  <c:v>22.323939000000003</c:v>
                </c:pt>
                <c:pt idx="49">
                  <c:v>26.148133999999992</c:v>
                </c:pt>
              </c:numCache>
            </c:numRef>
          </c:xVal>
          <c:yVal>
            <c:numRef>
              <c:f>Sheet6!$F$2:$F$51</c:f>
              <c:numCache>
                <c:formatCode>General</c:formatCode>
                <c:ptCount val="50"/>
                <c:pt idx="0">
                  <c:v>1.0539966908822848E-2</c:v>
                </c:pt>
                <c:pt idx="1">
                  <c:v>1.0571415104446605E-2</c:v>
                </c:pt>
                <c:pt idx="2">
                  <c:v>1.065705153852585E-2</c:v>
                </c:pt>
                <c:pt idx="3">
                  <c:v>1.0748337509272746E-2</c:v>
                </c:pt>
                <c:pt idx="4">
                  <c:v>2.2760081368715688E-2</c:v>
                </c:pt>
                <c:pt idx="5">
                  <c:v>2.5931205685762248E-2</c:v>
                </c:pt>
                <c:pt idx="6">
                  <c:v>2.6421065878714307E-2</c:v>
                </c:pt>
                <c:pt idx="7">
                  <c:v>2.6485089832756801E-2</c:v>
                </c:pt>
                <c:pt idx="8">
                  <c:v>2.6978801058838091E-2</c:v>
                </c:pt>
                <c:pt idx="9">
                  <c:v>4.6631092246408774E-2</c:v>
                </c:pt>
                <c:pt idx="10">
                  <c:v>4.7211943927026899E-2</c:v>
                </c:pt>
                <c:pt idx="11">
                  <c:v>4.7212889858135841E-2</c:v>
                </c:pt>
                <c:pt idx="12">
                  <c:v>4.8156752816949165E-2</c:v>
                </c:pt>
                <c:pt idx="13">
                  <c:v>4.8769408805260289E-2</c:v>
                </c:pt>
                <c:pt idx="14">
                  <c:v>4.997961424972748E-2</c:v>
                </c:pt>
                <c:pt idx="15">
                  <c:v>6.3321136786915783E-2</c:v>
                </c:pt>
                <c:pt idx="16">
                  <c:v>6.3436587945953762E-2</c:v>
                </c:pt>
                <c:pt idx="17">
                  <c:v>6.3590109215414165E-2</c:v>
                </c:pt>
                <c:pt idx="18">
                  <c:v>6.3656214480656656E-2</c:v>
                </c:pt>
                <c:pt idx="19">
                  <c:v>6.3779254414438477E-2</c:v>
                </c:pt>
                <c:pt idx="20">
                  <c:v>6.4035980283903018E-2</c:v>
                </c:pt>
                <c:pt idx="21">
                  <c:v>6.4162994245242841E-2</c:v>
                </c:pt>
                <c:pt idx="22">
                  <c:v>6.502756280074197E-2</c:v>
                </c:pt>
                <c:pt idx="23">
                  <c:v>6.2441572489673684E-2</c:v>
                </c:pt>
                <c:pt idx="24">
                  <c:v>6.2275859963748383E-2</c:v>
                </c:pt>
                <c:pt idx="25">
                  <c:v>6.2246843003640633E-2</c:v>
                </c:pt>
                <c:pt idx="26">
                  <c:v>6.1204648586260436E-2</c:v>
                </c:pt>
                <c:pt idx="27">
                  <c:v>6.0971266296716682E-2</c:v>
                </c:pt>
                <c:pt idx="28">
                  <c:v>6.0923666658482062E-2</c:v>
                </c:pt>
                <c:pt idx="29">
                  <c:v>6.0775517943804667E-2</c:v>
                </c:pt>
                <c:pt idx="30">
                  <c:v>6.0617802666643877E-2</c:v>
                </c:pt>
                <c:pt idx="31">
                  <c:v>6.0555569594811579E-2</c:v>
                </c:pt>
                <c:pt idx="32">
                  <c:v>6.0229270848571798E-2</c:v>
                </c:pt>
                <c:pt idx="33">
                  <c:v>6.0130380707220425E-2</c:v>
                </c:pt>
                <c:pt idx="34">
                  <c:v>6.0079796022516674E-2</c:v>
                </c:pt>
                <c:pt idx="35">
                  <c:v>5.5841271832056054E-2</c:v>
                </c:pt>
                <c:pt idx="36">
                  <c:v>4.5155307600412128E-2</c:v>
                </c:pt>
                <c:pt idx="37">
                  <c:v>4.505964050121198E-2</c:v>
                </c:pt>
                <c:pt idx="38">
                  <c:v>4.3731310178117017E-2</c:v>
                </c:pt>
                <c:pt idx="39">
                  <c:v>4.3503501498530189E-2</c:v>
                </c:pt>
                <c:pt idx="40">
                  <c:v>4.3426947786174952E-2</c:v>
                </c:pt>
                <c:pt idx="41">
                  <c:v>4.1876110588671064E-2</c:v>
                </c:pt>
                <c:pt idx="42">
                  <c:v>4.1820823536586692E-2</c:v>
                </c:pt>
                <c:pt idx="43">
                  <c:v>4.1517425285000888E-2</c:v>
                </c:pt>
                <c:pt idx="44">
                  <c:v>4.1511295647414403E-2</c:v>
                </c:pt>
                <c:pt idx="45">
                  <c:v>4.0810497281266199E-2</c:v>
                </c:pt>
                <c:pt idx="46">
                  <c:v>2.3924644153024945E-2</c:v>
                </c:pt>
                <c:pt idx="47">
                  <c:v>2.1368179774304819E-2</c:v>
                </c:pt>
                <c:pt idx="48">
                  <c:v>2.1328925386170958E-2</c:v>
                </c:pt>
                <c:pt idx="49">
                  <c:v>6.9056068321413522E-3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3-4F95-83F2-45A4AD6E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45616"/>
        <c:axId val="1943902176"/>
      </c:scatterChart>
      <c:valAx>
        <c:axId val="19385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3902176"/>
        <c:crosses val="autoZero"/>
        <c:crossBetween val="midCat"/>
      </c:valAx>
      <c:valAx>
        <c:axId val="19439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85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OPEN5GS(multi</a:t>
            </a:r>
            <a:r>
              <a:rPr lang="en-US" baseline="0"/>
              <a:t> VNFs)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092429314599148E-2"/>
          <c:y val="0.1080730352920761"/>
          <c:w val="0.87563125717069801"/>
          <c:h val="0.759030172881282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OPEN_5g_SPLIT!$G$1</c:f>
              <c:strCache>
                <c:ptCount val="1"/>
                <c:pt idx="0">
                  <c:v>READY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OPEN_5g_SPLIT!$B$3:$B$52</c:f>
              <c:numCache>
                <c:formatCode>General</c:formatCode>
                <c:ptCount val="50"/>
                <c:pt idx="0">
                  <c:v>168.99724624738488</c:v>
                </c:pt>
                <c:pt idx="1">
                  <c:v>179.0388056595493</c:v>
                </c:pt>
                <c:pt idx="2">
                  <c:v>185.08485429421359</c:v>
                </c:pt>
                <c:pt idx="3">
                  <c:v>181.40783647383208</c:v>
                </c:pt>
                <c:pt idx="4">
                  <c:v>192.62036898754079</c:v>
                </c:pt>
                <c:pt idx="5">
                  <c:v>188.09319881335725</c:v>
                </c:pt>
                <c:pt idx="6">
                  <c:v>194.25898331400606</c:v>
                </c:pt>
                <c:pt idx="7">
                  <c:v>202.66419632180612</c:v>
                </c:pt>
                <c:pt idx="8">
                  <c:v>199.7094017903072</c:v>
                </c:pt>
                <c:pt idx="9">
                  <c:v>198.35468883341423</c:v>
                </c:pt>
                <c:pt idx="10">
                  <c:v>197.89401259004347</c:v>
                </c:pt>
                <c:pt idx="11">
                  <c:v>201.78131118691869</c:v>
                </c:pt>
                <c:pt idx="12">
                  <c:v>204.81310135133165</c:v>
                </c:pt>
                <c:pt idx="13">
                  <c:v>206.15602930388008</c:v>
                </c:pt>
                <c:pt idx="14">
                  <c:v>209.04808051111189</c:v>
                </c:pt>
                <c:pt idx="15">
                  <c:v>212.5975161209991</c:v>
                </c:pt>
                <c:pt idx="16">
                  <c:v>218.70177161548338</c:v>
                </c:pt>
                <c:pt idx="17">
                  <c:v>213.70296206596439</c:v>
                </c:pt>
                <c:pt idx="18">
                  <c:v>214.91952471954937</c:v>
                </c:pt>
                <c:pt idx="19">
                  <c:v>214.72721638169708</c:v>
                </c:pt>
                <c:pt idx="20">
                  <c:v>222.93215182527547</c:v>
                </c:pt>
                <c:pt idx="21">
                  <c:v>226.55779337865926</c:v>
                </c:pt>
                <c:pt idx="22">
                  <c:v>225.18680410652877</c:v>
                </c:pt>
                <c:pt idx="23">
                  <c:v>228.89887734152038</c:v>
                </c:pt>
                <c:pt idx="24">
                  <c:v>227.77504679079314</c:v>
                </c:pt>
                <c:pt idx="25">
                  <c:v>225.54630222124163</c:v>
                </c:pt>
                <c:pt idx="26">
                  <c:v>228.74753650636947</c:v>
                </c:pt>
                <c:pt idx="27">
                  <c:v>226.58892517330725</c:v>
                </c:pt>
                <c:pt idx="28">
                  <c:v>224.00214789376639</c:v>
                </c:pt>
                <c:pt idx="29">
                  <c:v>226.11974784635936</c:v>
                </c:pt>
                <c:pt idx="30">
                  <c:v>223.58457594592869</c:v>
                </c:pt>
                <c:pt idx="31">
                  <c:v>227.10830311001203</c:v>
                </c:pt>
                <c:pt idx="32">
                  <c:v>232.34382499573846</c:v>
                </c:pt>
                <c:pt idx="33">
                  <c:v>227.27225963644153</c:v>
                </c:pt>
                <c:pt idx="34">
                  <c:v>230.30546666490611</c:v>
                </c:pt>
                <c:pt idx="35">
                  <c:v>238.28050765920199</c:v>
                </c:pt>
                <c:pt idx="36">
                  <c:v>234.69341679992795</c:v>
                </c:pt>
                <c:pt idx="37">
                  <c:v>240.09377326711029</c:v>
                </c:pt>
                <c:pt idx="38">
                  <c:v>245.82478216207656</c:v>
                </c:pt>
                <c:pt idx="39">
                  <c:v>240.6785778262082</c:v>
                </c:pt>
                <c:pt idx="40">
                  <c:v>239.39384234774812</c:v>
                </c:pt>
                <c:pt idx="41">
                  <c:v>245.6504732863109</c:v>
                </c:pt>
                <c:pt idx="42">
                  <c:v>244.23716528520768</c:v>
                </c:pt>
                <c:pt idx="43">
                  <c:v>252.86169617847145</c:v>
                </c:pt>
                <c:pt idx="44">
                  <c:v>252.52417368083849</c:v>
                </c:pt>
                <c:pt idx="45">
                  <c:v>244.9374412259528</c:v>
                </c:pt>
                <c:pt idx="46">
                  <c:v>257.4600516119562</c:v>
                </c:pt>
                <c:pt idx="47">
                  <c:v>266.55971669672789</c:v>
                </c:pt>
                <c:pt idx="48">
                  <c:v>280.03413859539194</c:v>
                </c:pt>
                <c:pt idx="49">
                  <c:v>278.45788915920298</c:v>
                </c:pt>
              </c:numCache>
            </c:numRef>
          </c:xVal>
          <c:yVal>
            <c:numRef>
              <c:f>OPEN_5g_SPLIT!$G$3:$G$52</c:f>
              <c:numCache>
                <c:formatCode>General</c:formatCode>
                <c:ptCount val="50"/>
                <c:pt idx="0">
                  <c:v>1.4434580501929473E-3</c:v>
                </c:pt>
                <c:pt idx="1">
                  <c:v>3.268018930552747E-3</c:v>
                </c:pt>
                <c:pt idx="2">
                  <c:v>4.9301298929431622E-3</c:v>
                </c:pt>
                <c:pt idx="3">
                  <c:v>3.8672201004611014E-3</c:v>
                </c:pt>
                <c:pt idx="4">
                  <c:v>7.559472771770554E-3</c:v>
                </c:pt>
                <c:pt idx="5">
                  <c:v>5.9140096370310152E-3</c:v>
                </c:pt>
                <c:pt idx="6">
                  <c:v>8.1928108688947565E-3</c:v>
                </c:pt>
                <c:pt idx="7">
                  <c:v>1.1539814307061753E-2</c:v>
                </c:pt>
                <c:pt idx="8">
                  <c:v>1.0368429313829551E-2</c:v>
                </c:pt>
                <c:pt idx="9">
                  <c:v>9.8241128821894286E-3</c:v>
                </c:pt>
                <c:pt idx="10">
                  <c:v>9.6389026900287073E-3</c:v>
                </c:pt>
                <c:pt idx="11">
                  <c:v>1.1193582165238627E-2</c:v>
                </c:pt>
                <c:pt idx="12">
                  <c:v>1.2360850063087557E-2</c:v>
                </c:pt>
                <c:pt idx="13">
                  <c:v>1.2853167041545772E-2</c:v>
                </c:pt>
                <c:pt idx="14">
                  <c:v>1.3839431828468286E-2</c:v>
                </c:pt>
                <c:pt idx="15">
                  <c:v>1.4868733019744616E-2</c:v>
                </c:pt>
                <c:pt idx="16">
                  <c:v>1.6017302856474899E-2</c:v>
                </c:pt>
                <c:pt idx="17">
                  <c:v>1.5139803628867864E-2</c:v>
                </c:pt>
                <c:pt idx="18">
                  <c:v>1.5407628473133018E-2</c:v>
                </c:pt>
                <c:pt idx="19">
                  <c:v>1.5367493890664215E-2</c:v>
                </c:pt>
                <c:pt idx="20">
                  <c:v>1.6263260344858633E-2</c:v>
                </c:pt>
                <c:pt idx="21">
                  <c:v>1.6091667082126733E-2</c:v>
                </c:pt>
                <c:pt idx="22">
                  <c:v>1.619788994677105E-2</c:v>
                </c:pt>
                <c:pt idx="23">
                  <c:v>1.5797403324150885E-2</c:v>
                </c:pt>
                <c:pt idx="24">
                  <c:v>1.5956113225922646E-2</c:v>
                </c:pt>
                <c:pt idx="25">
                  <c:v>1.6174855287756223E-2</c:v>
                </c:pt>
                <c:pt idx="26">
                  <c:v>1.5820618355340325E-2</c:v>
                </c:pt>
                <c:pt idx="27">
                  <c:v>1.608867956861209E-2</c:v>
                </c:pt>
                <c:pt idx="28">
                  <c:v>1.6249310497372344E-2</c:v>
                </c:pt>
                <c:pt idx="29">
                  <c:v>1.6131007294448354E-2</c:v>
                </c:pt>
                <c:pt idx="30">
                  <c:v>1.6258433164934166E-2</c:v>
                </c:pt>
                <c:pt idx="31">
                  <c:v>1.603510989589706E-2</c:v>
                </c:pt>
                <c:pt idx="32">
                  <c:v>1.512160604644492E-2</c:v>
                </c:pt>
                <c:pt idx="33">
                  <c:v>1.6016745005279047E-2</c:v>
                </c:pt>
                <c:pt idx="34">
                  <c:v>1.5554912123179778E-2</c:v>
                </c:pt>
                <c:pt idx="35">
                  <c:v>1.3389898478233537E-2</c:v>
                </c:pt>
                <c:pt idx="36">
                  <c:v>1.4512235262684249E-2</c:v>
                </c:pt>
                <c:pt idx="37">
                  <c:v>1.2751839802777979E-2</c:v>
                </c:pt>
                <c:pt idx="38">
                  <c:v>1.0542688662928287E-2</c:v>
                </c:pt>
                <c:pt idx="39">
                  <c:v>1.2537993004060383E-2</c:v>
                </c:pt>
                <c:pt idx="40">
                  <c:v>1.3002866181841962E-2</c:v>
                </c:pt>
                <c:pt idx="41">
                  <c:v>1.0612405832376064E-2</c:v>
                </c:pt>
                <c:pt idx="42">
                  <c:v>1.1174116986247292E-2</c:v>
                </c:pt>
                <c:pt idx="43">
                  <c:v>7.7460482136609129E-3</c:v>
                </c:pt>
                <c:pt idx="44">
                  <c:v>7.8762096427240514E-3</c:v>
                </c:pt>
                <c:pt idx="45">
                  <c:v>1.0896695285478051E-2</c:v>
                </c:pt>
                <c:pt idx="46">
                  <c:v>6.0574910256590963E-3</c:v>
                </c:pt>
                <c:pt idx="47">
                  <c:v>3.3572993466950366E-3</c:v>
                </c:pt>
                <c:pt idx="48">
                  <c:v>1.0881787094712309E-3</c:v>
                </c:pt>
                <c:pt idx="49">
                  <c:v>1.2609727795578063E-3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1-45FE-90BF-6B313B5D9646}"/>
            </c:ext>
          </c:extLst>
        </c:ser>
        <c:ser>
          <c:idx val="1"/>
          <c:order val="1"/>
          <c:tx>
            <c:strRef>
              <c:f>OPEN_5g_SPLIT!$J$1</c:f>
              <c:strCache>
                <c:ptCount val="1"/>
                <c:pt idx="0">
                  <c:v>OPERATIONAL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OPEN_5g_SPLIT!$C$3:$C$52</c:f>
              <c:numCache>
                <c:formatCode>General</c:formatCode>
                <c:ptCount val="50"/>
                <c:pt idx="0">
                  <c:v>183.09710699999999</c:v>
                </c:pt>
                <c:pt idx="1">
                  <c:v>185.28577300000001</c:v>
                </c:pt>
                <c:pt idx="2">
                  <c:v>188.145881</c:v>
                </c:pt>
                <c:pt idx="3">
                  <c:v>188.84957499999999</c:v>
                </c:pt>
                <c:pt idx="4">
                  <c:v>195.42045400000001</c:v>
                </c:pt>
                <c:pt idx="5">
                  <c:v>197.15596400000001</c:v>
                </c:pt>
                <c:pt idx="6">
                  <c:v>204.64590100000001</c:v>
                </c:pt>
                <c:pt idx="7">
                  <c:v>206.05104800000001</c:v>
                </c:pt>
                <c:pt idx="8">
                  <c:v>206.36318700000001</c:v>
                </c:pt>
                <c:pt idx="9">
                  <c:v>206.42134100000001</c:v>
                </c:pt>
                <c:pt idx="10">
                  <c:v>206.608722</c:v>
                </c:pt>
                <c:pt idx="11">
                  <c:v>206.838672</c:v>
                </c:pt>
                <c:pt idx="12">
                  <c:v>209.129313</c:v>
                </c:pt>
                <c:pt idx="13">
                  <c:v>216.970888</c:v>
                </c:pt>
                <c:pt idx="14">
                  <c:v>221.12815800000001</c:v>
                </c:pt>
                <c:pt idx="15">
                  <c:v>221.88684900000001</c:v>
                </c:pt>
                <c:pt idx="16">
                  <c:v>222.998144</c:v>
                </c:pt>
                <c:pt idx="17">
                  <c:v>225.216328</c:v>
                </c:pt>
                <c:pt idx="18">
                  <c:v>226.65612200000001</c:v>
                </c:pt>
                <c:pt idx="19">
                  <c:v>229.79367999999999</c:v>
                </c:pt>
                <c:pt idx="20">
                  <c:v>231.55393100000001</c:v>
                </c:pt>
                <c:pt idx="21">
                  <c:v>231.668274</c:v>
                </c:pt>
                <c:pt idx="22">
                  <c:v>232.33153300000001</c:v>
                </c:pt>
                <c:pt idx="23">
                  <c:v>233.52701400000001</c:v>
                </c:pt>
                <c:pt idx="24">
                  <c:v>233.707278</c:v>
                </c:pt>
                <c:pt idx="25">
                  <c:v>234.051761</c:v>
                </c:pt>
                <c:pt idx="26">
                  <c:v>234.08946700000001</c:v>
                </c:pt>
                <c:pt idx="27">
                  <c:v>234.10060100000001</c:v>
                </c:pt>
                <c:pt idx="28">
                  <c:v>234.59093100000001</c:v>
                </c:pt>
                <c:pt idx="29">
                  <c:v>234.88758200000001</c:v>
                </c:pt>
                <c:pt idx="30">
                  <c:v>235.04571899999999</c:v>
                </c:pt>
                <c:pt idx="31">
                  <c:v>235.39854</c:v>
                </c:pt>
                <c:pt idx="32">
                  <c:v>235.56984700000001</c:v>
                </c:pt>
                <c:pt idx="33">
                  <c:v>237.24843000000001</c:v>
                </c:pt>
                <c:pt idx="34">
                  <c:v>239.59002599999999</c:v>
                </c:pt>
                <c:pt idx="35">
                  <c:v>242.261707</c:v>
                </c:pt>
                <c:pt idx="36">
                  <c:v>245.66207</c:v>
                </c:pt>
                <c:pt idx="37">
                  <c:v>248.72991400000001</c:v>
                </c:pt>
                <c:pt idx="38">
                  <c:v>249.18439000000001</c:v>
                </c:pt>
                <c:pt idx="39">
                  <c:v>249.69248099999999</c:v>
                </c:pt>
                <c:pt idx="40">
                  <c:v>250.97365500000001</c:v>
                </c:pt>
                <c:pt idx="41">
                  <c:v>252.36306999999999</c:v>
                </c:pt>
                <c:pt idx="42">
                  <c:v>253.288115</c:v>
                </c:pt>
                <c:pt idx="43">
                  <c:v>256.44034599999998</c:v>
                </c:pt>
                <c:pt idx="44">
                  <c:v>257.05807299999998</c:v>
                </c:pt>
                <c:pt idx="45">
                  <c:v>257.20693</c:v>
                </c:pt>
                <c:pt idx="46">
                  <c:v>268.68826000000001</c:v>
                </c:pt>
                <c:pt idx="47">
                  <c:v>274.41783199999998</c:v>
                </c:pt>
                <c:pt idx="48">
                  <c:v>283.81269099999997</c:v>
                </c:pt>
                <c:pt idx="49">
                  <c:v>284.32898299999999</c:v>
                </c:pt>
              </c:numCache>
            </c:numRef>
          </c:xVal>
          <c:yVal>
            <c:numRef>
              <c:f>OPEN_5g_SPLIT!$J$3:$J$52</c:f>
              <c:numCache>
                <c:formatCode>General</c:formatCode>
                <c:ptCount val="50"/>
                <c:pt idx="0">
                  <c:v>2.3941387311421473E-3</c:v>
                </c:pt>
                <c:pt idx="1">
                  <c:v>2.8450428753672829E-3</c:v>
                </c:pt>
                <c:pt idx="2">
                  <c:v>3.5213943222763247E-3</c:v>
                </c:pt>
                <c:pt idx="3">
                  <c:v>3.7032496732454338E-3</c:v>
                </c:pt>
                <c:pt idx="4">
                  <c:v>5.6914920288359495E-3</c:v>
                </c:pt>
                <c:pt idx="5">
                  <c:v>6.2983642966547172E-3</c:v>
                </c:pt>
                <c:pt idx="6">
                  <c:v>9.1991238903988311E-3</c:v>
                </c:pt>
                <c:pt idx="7">
                  <c:v>9.7728267221853828E-3</c:v>
                </c:pt>
                <c:pt idx="8">
                  <c:v>9.9005599637416626E-3</c:v>
                </c:pt>
                <c:pt idx="9">
                  <c:v>9.9243607955031444E-3</c:v>
                </c:pt>
                <c:pt idx="10">
                  <c:v>1.0001051424423675E-2</c:v>
                </c:pt>
                <c:pt idx="11">
                  <c:v>1.0095155531330169E-2</c:v>
                </c:pt>
                <c:pt idx="12">
                  <c:v>1.1028315931946569E-2</c:v>
                </c:pt>
                <c:pt idx="13">
                  <c:v>1.3956258707186133E-2</c:v>
                </c:pt>
                <c:pt idx="14">
                  <c:v>1.5158681304963346E-2</c:v>
                </c:pt>
                <c:pt idx="15">
                  <c:v>1.5340581026784851E-2</c:v>
                </c:pt>
                <c:pt idx="16">
                  <c:v>1.5583554536374115E-2</c:v>
                </c:pt>
                <c:pt idx="17">
                  <c:v>1.5979982729709751E-2</c:v>
                </c:pt>
                <c:pt idx="18">
                  <c:v>1.6170493462470306E-2</c:v>
                </c:pt>
                <c:pt idx="19">
                  <c:v>1.6393227433220699E-2</c:v>
                </c:pt>
                <c:pt idx="20">
                  <c:v>1.6399517406231998E-2</c:v>
                </c:pt>
                <c:pt idx="21">
                  <c:v>1.6396953411062686E-2</c:v>
                </c:pt>
                <c:pt idx="22">
                  <c:v>1.6374944578890552E-2</c:v>
                </c:pt>
                <c:pt idx="23">
                  <c:v>1.6304680062149825E-2</c:v>
                </c:pt>
                <c:pt idx="24">
                  <c:v>1.629069411032491E-2</c:v>
                </c:pt>
                <c:pt idx="25">
                  <c:v>1.6261514218940266E-2</c:v>
                </c:pt>
                <c:pt idx="26">
                  <c:v>1.6258125309860559E-2</c:v>
                </c:pt>
                <c:pt idx="27">
                  <c:v>1.6257117275889705E-2</c:v>
                </c:pt>
                <c:pt idx="28">
                  <c:v>1.6209415349864708E-2</c:v>
                </c:pt>
                <c:pt idx="29">
                  <c:v>1.6177429137818021E-2</c:v>
                </c:pt>
                <c:pt idx="30">
                  <c:v>1.6159421015156137E-2</c:v>
                </c:pt>
                <c:pt idx="31">
                  <c:v>1.6116857717794857E-2</c:v>
                </c:pt>
                <c:pt idx="32">
                  <c:v>1.6095009977308311E-2</c:v>
                </c:pt>
                <c:pt idx="33">
                  <c:v>1.5840836894362557E-2</c:v>
                </c:pt>
                <c:pt idx="34">
                  <c:v>1.5370106350122642E-2</c:v>
                </c:pt>
                <c:pt idx="35">
                  <c:v>1.4682815329744326E-2</c:v>
                </c:pt>
                <c:pt idx="36">
                  <c:v>1.3612551830577649E-2</c:v>
                </c:pt>
                <c:pt idx="37">
                  <c:v>1.2502467587649555E-2</c:v>
                </c:pt>
                <c:pt idx="38">
                  <c:v>1.2329198653674314E-2</c:v>
                </c:pt>
                <c:pt idx="39">
                  <c:v>1.2133310792273344E-2</c:v>
                </c:pt>
                <c:pt idx="40">
                  <c:v>1.1630508018663163E-2</c:v>
                </c:pt>
                <c:pt idx="41">
                  <c:v>1.107394314130448E-2</c:v>
                </c:pt>
                <c:pt idx="42">
                  <c:v>1.0698852666765244E-2</c:v>
                </c:pt>
                <c:pt idx="43">
                  <c:v>9.4106755528305958E-3</c:v>
                </c:pt>
                <c:pt idx="44">
                  <c:v>9.1589773269471261E-3</c:v>
                </c:pt>
                <c:pt idx="45">
                  <c:v>9.0984596156970313E-3</c:v>
                </c:pt>
                <c:pt idx="46">
                  <c:v>4.873687812613544E-3</c:v>
                </c:pt>
                <c:pt idx="47">
                  <c:v>3.283564413838353E-3</c:v>
                </c:pt>
                <c:pt idx="48">
                  <c:v>1.5237913354300711E-3</c:v>
                </c:pt>
                <c:pt idx="49">
                  <c:v>1.454531198185053E-3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1-45FE-90BF-6B313B5D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09904"/>
        <c:axId val="1924953376"/>
      </c:scatterChart>
      <c:scatterChart>
        <c:scatterStyle val="smoothMarker"/>
        <c:varyColors val="0"/>
        <c:ser>
          <c:idx val="2"/>
          <c:order val="2"/>
          <c:tx>
            <c:strRef>
              <c:f>OPEN_5g_SPLIT!$M$1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OPEN_5g_SPLIT!$E$3:$E$52</c:f>
              <c:numCache>
                <c:formatCode>General</c:formatCode>
                <c:ptCount val="50"/>
                <c:pt idx="0">
                  <c:v>2.5416284089329224</c:v>
                </c:pt>
                <c:pt idx="1">
                  <c:v>3.0696734659185267</c:v>
                </c:pt>
                <c:pt idx="2">
                  <c:v>3.1449372858897391</c:v>
                </c:pt>
                <c:pt idx="3">
                  <c:v>3.5324741360301459</c:v>
                </c:pt>
                <c:pt idx="4">
                  <c:v>3.773149391198416</c:v>
                </c:pt>
                <c:pt idx="5">
                  <c:v>3.7787774239407952</c:v>
                </c:pt>
                <c:pt idx="6">
                  <c:v>4.1539174379086887</c:v>
                </c:pt>
                <c:pt idx="7">
                  <c:v>4.3945341222587899</c:v>
                </c:pt>
                <c:pt idx="8">
                  <c:v>4.5199968778738935</c:v>
                </c:pt>
                <c:pt idx="9">
                  <c:v>4.8079071961069531</c:v>
                </c:pt>
                <c:pt idx="10">
                  <c:v>4.9023319221193162</c:v>
                </c:pt>
                <c:pt idx="11">
                  <c:v>4.9027528953934905</c:v>
                </c:pt>
                <c:pt idx="12">
                  <c:v>5.0552648917043541</c:v>
                </c:pt>
                <c:pt idx="13">
                  <c:v>5.1428937296615516</c:v>
                </c:pt>
                <c:pt idx="14">
                  <c:v>5.3646978595766655</c:v>
                </c:pt>
                <c:pt idx="15">
                  <c:v>5.7183273220547619</c:v>
                </c:pt>
                <c:pt idx="16">
                  <c:v>6.5610590066747534</c:v>
                </c:pt>
                <c:pt idx="17">
                  <c:v>6.8361657038406634</c:v>
                </c:pt>
                <c:pt idx="18">
                  <c:v>7.2093732558709576</c:v>
                </c:pt>
                <c:pt idx="19">
                  <c:v>7.3009972850482825</c:v>
                </c:pt>
                <c:pt idx="20">
                  <c:v>8.0851638044809988</c:v>
                </c:pt>
                <c:pt idx="21">
                  <c:v>8.1197248367225541</c:v>
                </c:pt>
                <c:pt idx="22">
                  <c:v>8.2132498420967295</c:v>
                </c:pt>
                <c:pt idx="23">
                  <c:v>8.2390699714546258</c:v>
                </c:pt>
                <c:pt idx="24">
                  <c:v>8.495307680556607</c:v>
                </c:pt>
                <c:pt idx="25">
                  <c:v>8.6448979907677597</c:v>
                </c:pt>
                <c:pt idx="26">
                  <c:v>8.661678213447999</c:v>
                </c:pt>
                <c:pt idx="27">
                  <c:v>8.7298959601871786</c:v>
                </c:pt>
                <c:pt idx="28">
                  <c:v>9.3216502446058769</c:v>
                </c:pt>
                <c:pt idx="29">
                  <c:v>9.3793708354935745</c:v>
                </c:pt>
                <c:pt idx="30">
                  <c:v>9.5192071269768235</c:v>
                </c:pt>
                <c:pt idx="31">
                  <c:v>9.530354398523599</c:v>
                </c:pt>
                <c:pt idx="32">
                  <c:v>9.6351917724563236</c:v>
                </c:pt>
                <c:pt idx="33">
                  <c:v>9.6463463544501735</c:v>
                </c:pt>
                <c:pt idx="34">
                  <c:v>9.6599885516456254</c:v>
                </c:pt>
                <c:pt idx="35">
                  <c:v>9.9893486759331722</c:v>
                </c:pt>
                <c:pt idx="36">
                  <c:v>10.488167596061402</c:v>
                </c:pt>
                <c:pt idx="37">
                  <c:v>10.644389534892241</c:v>
                </c:pt>
                <c:pt idx="38">
                  <c:v>10.663726612561248</c:v>
                </c:pt>
                <c:pt idx="39">
                  <c:v>10.707418041813838</c:v>
                </c:pt>
                <c:pt idx="40">
                  <c:v>11.050847417346603</c:v>
                </c:pt>
                <c:pt idx="41">
                  <c:v>11.481923896494237</c:v>
                </c:pt>
                <c:pt idx="42">
                  <c:v>11.54134459791473</c:v>
                </c:pt>
                <c:pt idx="43">
                  <c:v>11.657526426017228</c:v>
                </c:pt>
                <c:pt idx="44">
                  <c:v>11.917330290758656</c:v>
                </c:pt>
                <c:pt idx="45">
                  <c:v>11.941091312828263</c:v>
                </c:pt>
                <c:pt idx="46">
                  <c:v>12.004249185247772</c:v>
                </c:pt>
                <c:pt idx="47">
                  <c:v>12.155818819638256</c:v>
                </c:pt>
                <c:pt idx="48">
                  <c:v>12.428641775850963</c:v>
                </c:pt>
                <c:pt idx="49">
                  <c:v>12.648988210041864</c:v>
                </c:pt>
              </c:numCache>
            </c:numRef>
          </c:xVal>
          <c:yVal>
            <c:numRef>
              <c:f>OPEN_5g_SPLIT!$M$3:$M$52</c:f>
              <c:numCache>
                <c:formatCode>General</c:formatCode>
                <c:ptCount val="50"/>
                <c:pt idx="0">
                  <c:v>3.1110432030649768E-2</c:v>
                </c:pt>
                <c:pt idx="1">
                  <c:v>4.0632580397332023E-2</c:v>
                </c:pt>
                <c:pt idx="2">
                  <c:v>4.2112299943635169E-2</c:v>
                </c:pt>
                <c:pt idx="3">
                  <c:v>5.0172757478766455E-2</c:v>
                </c:pt>
                <c:pt idx="4">
                  <c:v>5.55125588843264E-2</c:v>
                </c:pt>
                <c:pt idx="5">
                  <c:v>5.5640112029972356E-2</c:v>
                </c:pt>
                <c:pt idx="6">
                  <c:v>6.4372093695272539E-2</c:v>
                </c:pt>
                <c:pt idx="7">
                  <c:v>7.0155048509239482E-2</c:v>
                </c:pt>
                <c:pt idx="8">
                  <c:v>7.3203817102334201E-2</c:v>
                </c:pt>
                <c:pt idx="9">
                  <c:v>8.0227297751585769E-2</c:v>
                </c:pt>
                <c:pt idx="10">
                  <c:v>8.2524045924195724E-2</c:v>
                </c:pt>
                <c:pt idx="11">
                  <c:v>8.2534265117430172E-2</c:v>
                </c:pt>
                <c:pt idx="12">
                  <c:v>8.6219548300444288E-2</c:v>
                </c:pt>
                <c:pt idx="13">
                  <c:v>8.8317175630587594E-2</c:v>
                </c:pt>
                <c:pt idx="14">
                  <c:v>9.3533166570733781E-2</c:v>
                </c:pt>
                <c:pt idx="15">
                  <c:v>0.10144699837601556</c:v>
                </c:pt>
                <c:pt idx="16">
                  <c:v>0.11700706975570171</c:v>
                </c:pt>
                <c:pt idx="17">
                  <c:v>0.12069961144588251</c:v>
                </c:pt>
                <c:pt idx="18">
                  <c:v>0.12436861461016373</c:v>
                </c:pt>
                <c:pt idx="19">
                  <c:v>0.12501741975897879</c:v>
                </c:pt>
                <c:pt idx="20">
                  <c:v>0.12625985839167145</c:v>
                </c:pt>
                <c:pt idx="21">
                  <c:v>0.12613473271267187</c:v>
                </c:pt>
                <c:pt idx="22">
                  <c:v>0.1257207607383351</c:v>
                </c:pt>
                <c:pt idx="23">
                  <c:v>0.12558718892200568</c:v>
                </c:pt>
                <c:pt idx="24">
                  <c:v>0.12381706657284985</c:v>
                </c:pt>
                <c:pt idx="25">
                  <c:v>0.12241977099126394</c:v>
                </c:pt>
                <c:pt idx="26">
                  <c:v>0.12224680032355094</c:v>
                </c:pt>
                <c:pt idx="27">
                  <c:v>0.12151057809413048</c:v>
                </c:pt>
                <c:pt idx="28">
                  <c:v>0.11305807181490923</c:v>
                </c:pt>
                <c:pt idx="29">
                  <c:v>0.11205365843250073</c:v>
                </c:pt>
                <c:pt idx="30">
                  <c:v>0.10950445967631049</c:v>
                </c:pt>
                <c:pt idx="31">
                  <c:v>0.1092944802487659</c:v>
                </c:pt>
                <c:pt idx="32">
                  <c:v>0.10727345113670496</c:v>
                </c:pt>
                <c:pt idx="33">
                  <c:v>0.10705364059111433</c:v>
                </c:pt>
                <c:pt idx="34">
                  <c:v>0.10678359946069481</c:v>
                </c:pt>
                <c:pt idx="35">
                  <c:v>9.9895938984078878E-2</c:v>
                </c:pt>
                <c:pt idx="36">
                  <c:v>8.8438716051014929E-2</c:v>
                </c:pt>
                <c:pt idx="37">
                  <c:v>8.468987673316937E-2</c:v>
                </c:pt>
                <c:pt idx="38">
                  <c:v>8.4222615058921257E-2</c:v>
                </c:pt>
                <c:pt idx="39">
                  <c:v>8.316477196472255E-2</c:v>
                </c:pt>
                <c:pt idx="40">
                  <c:v>7.4796096268232914E-2</c:v>
                </c:pt>
                <c:pt idx="41">
                  <c:v>6.4379717023711924E-2</c:v>
                </c:pt>
                <c:pt idx="42">
                  <c:v>6.2969883223206111E-2</c:v>
                </c:pt>
                <c:pt idx="43">
                  <c:v>6.0239865159869621E-2</c:v>
                </c:pt>
                <c:pt idx="44">
                  <c:v>5.4287514937863858E-2</c:v>
                </c:pt>
                <c:pt idx="45">
                  <c:v>5.3755132226952301E-2</c:v>
                </c:pt>
                <c:pt idx="46">
                  <c:v>5.2350780974296331E-2</c:v>
                </c:pt>
                <c:pt idx="47">
                  <c:v>4.9047807938961463E-2</c:v>
                </c:pt>
                <c:pt idx="48">
                  <c:v>4.3364776454454183E-2</c:v>
                </c:pt>
                <c:pt idx="49">
                  <c:v>3.9044615915901186E-2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1-45FE-90BF-6B313B5D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60080"/>
        <c:axId val="1441458832"/>
      </c:scatterChart>
      <c:valAx>
        <c:axId val="11582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4953376"/>
        <c:crosses val="autoZero"/>
        <c:crossBetween val="midCat"/>
      </c:valAx>
      <c:valAx>
        <c:axId val="19249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8209904"/>
        <c:crosses val="autoZero"/>
        <c:crossBetween val="midCat"/>
      </c:valAx>
      <c:valAx>
        <c:axId val="144145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41460080"/>
        <c:crosses val="max"/>
        <c:crossBetween val="midCat"/>
      </c:valAx>
      <c:valAx>
        <c:axId val="144146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145883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50267968001009"/>
          <c:y val="0.38419364246135906"/>
          <c:w val="0.14884588290100101"/>
          <c:h val="0.13163118650730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OPEN5GS!$F$3</c:f>
              <c:strCache>
                <c:ptCount val="1"/>
                <c:pt idx="0">
                  <c:v>READY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OPEN5GS!$A$4:$A$53</c:f>
              <c:numCache>
                <c:formatCode>General</c:formatCode>
                <c:ptCount val="50"/>
                <c:pt idx="0">
                  <c:v>26.049116000000001</c:v>
                </c:pt>
                <c:pt idx="1">
                  <c:v>35.348095999999998</c:v>
                </c:pt>
                <c:pt idx="2">
                  <c:v>37.091943999999998</c:v>
                </c:pt>
                <c:pt idx="3">
                  <c:v>39.670985999999999</c:v>
                </c:pt>
                <c:pt idx="4">
                  <c:v>40.326953000000003</c:v>
                </c:pt>
                <c:pt idx="5">
                  <c:v>40.365670999999999</c:v>
                </c:pt>
                <c:pt idx="6">
                  <c:v>40.388464999999997</c:v>
                </c:pt>
                <c:pt idx="7">
                  <c:v>40.787976999999998</c:v>
                </c:pt>
                <c:pt idx="8">
                  <c:v>40.964703</c:v>
                </c:pt>
                <c:pt idx="9">
                  <c:v>41.043134999999999</c:v>
                </c:pt>
                <c:pt idx="10">
                  <c:v>43.843254000000002</c:v>
                </c:pt>
                <c:pt idx="11">
                  <c:v>44.271797999999997</c:v>
                </c:pt>
                <c:pt idx="12">
                  <c:v>44.351334000000001</c:v>
                </c:pt>
                <c:pt idx="13">
                  <c:v>44.351357999999998</c:v>
                </c:pt>
                <c:pt idx="14">
                  <c:v>46.248567000000001</c:v>
                </c:pt>
                <c:pt idx="15">
                  <c:v>47.162996999999997</c:v>
                </c:pt>
                <c:pt idx="16">
                  <c:v>47.802239</c:v>
                </c:pt>
                <c:pt idx="17">
                  <c:v>50.104996</c:v>
                </c:pt>
                <c:pt idx="18">
                  <c:v>50.375680000000003</c:v>
                </c:pt>
                <c:pt idx="19">
                  <c:v>50.931370999999999</c:v>
                </c:pt>
                <c:pt idx="20">
                  <c:v>53.109105999999997</c:v>
                </c:pt>
                <c:pt idx="21">
                  <c:v>53.202036</c:v>
                </c:pt>
                <c:pt idx="22">
                  <c:v>53.226312</c:v>
                </c:pt>
                <c:pt idx="23">
                  <c:v>53.371585000000003</c:v>
                </c:pt>
                <c:pt idx="24">
                  <c:v>53.548676</c:v>
                </c:pt>
                <c:pt idx="25">
                  <c:v>54.203245000000003</c:v>
                </c:pt>
                <c:pt idx="26">
                  <c:v>55.711472999999998</c:v>
                </c:pt>
                <c:pt idx="27">
                  <c:v>56.050871999999998</c:v>
                </c:pt>
                <c:pt idx="28">
                  <c:v>56.101250999999998</c:v>
                </c:pt>
                <c:pt idx="29">
                  <c:v>56.536659</c:v>
                </c:pt>
                <c:pt idx="30">
                  <c:v>56.776896000000001</c:v>
                </c:pt>
                <c:pt idx="31">
                  <c:v>56.811396000000002</c:v>
                </c:pt>
                <c:pt idx="32">
                  <c:v>57.098609000000003</c:v>
                </c:pt>
                <c:pt idx="33">
                  <c:v>58.388480999999999</c:v>
                </c:pt>
                <c:pt idx="34">
                  <c:v>58.672637000000002</c:v>
                </c:pt>
                <c:pt idx="35">
                  <c:v>59.196421999999998</c:v>
                </c:pt>
                <c:pt idx="36">
                  <c:v>59.240845999999998</c:v>
                </c:pt>
                <c:pt idx="37">
                  <c:v>59.300279000000003</c:v>
                </c:pt>
                <c:pt idx="38">
                  <c:v>62.036037</c:v>
                </c:pt>
                <c:pt idx="39">
                  <c:v>62.539124999999999</c:v>
                </c:pt>
                <c:pt idx="40">
                  <c:v>62.648786000000001</c:v>
                </c:pt>
                <c:pt idx="41">
                  <c:v>62.850724999999997</c:v>
                </c:pt>
                <c:pt idx="42">
                  <c:v>64.644204000000002</c:v>
                </c:pt>
                <c:pt idx="43">
                  <c:v>65.098124999999996</c:v>
                </c:pt>
                <c:pt idx="44">
                  <c:v>65.298799000000002</c:v>
                </c:pt>
                <c:pt idx="45">
                  <c:v>65.920376000000005</c:v>
                </c:pt>
                <c:pt idx="46">
                  <c:v>67.623886999999996</c:v>
                </c:pt>
                <c:pt idx="47">
                  <c:v>68.089411999999996</c:v>
                </c:pt>
                <c:pt idx="48">
                  <c:v>71.491955000000004</c:v>
                </c:pt>
                <c:pt idx="49">
                  <c:v>86.713378000000006</c:v>
                </c:pt>
              </c:numCache>
            </c:numRef>
          </c:xVal>
          <c:yVal>
            <c:numRef>
              <c:f>OPEN5GS!$F$4:$F$53</c:f>
              <c:numCache>
                <c:formatCode>General</c:formatCode>
                <c:ptCount val="50"/>
                <c:pt idx="0">
                  <c:v>1.6953191328101932E-3</c:v>
                </c:pt>
                <c:pt idx="1">
                  <c:v>9.5644160373052709E-3</c:v>
                </c:pt>
                <c:pt idx="2">
                  <c:v>1.2223814147167439E-2</c:v>
                </c:pt>
                <c:pt idx="3">
                  <c:v>1.6783783515070625E-2</c:v>
                </c:pt>
                <c:pt idx="4">
                  <c:v>1.8035248327438667E-2</c:v>
                </c:pt>
                <c:pt idx="5">
                  <c:v>1.8109964205305824E-2</c:v>
                </c:pt>
                <c:pt idx="6">
                  <c:v>1.8153990902137332E-2</c:v>
                </c:pt>
                <c:pt idx="7">
                  <c:v>1.8930135061306377E-2</c:v>
                </c:pt>
                <c:pt idx="8">
                  <c:v>1.9275901675354135E-2</c:v>
                </c:pt>
                <c:pt idx="9">
                  <c:v>1.9429773682861261E-2</c:v>
                </c:pt>
                <c:pt idx="10">
                  <c:v>2.4966750979827389E-2</c:v>
                </c:pt>
                <c:pt idx="11">
                  <c:v>2.5796375330674914E-2</c:v>
                </c:pt>
                <c:pt idx="12">
                  <c:v>2.5949047199922196E-2</c:v>
                </c:pt>
                <c:pt idx="13">
                  <c:v>2.59490932011897E-2</c:v>
                </c:pt>
                <c:pt idx="14">
                  <c:v>2.9414374510998213E-2</c:v>
                </c:pt>
                <c:pt idx="15">
                  <c:v>3.0917882894200784E-2</c:v>
                </c:pt>
                <c:pt idx="16">
                  <c:v>3.1883955717767171E-2</c:v>
                </c:pt>
                <c:pt idx="17">
                  <c:v>3.4643254838710114E-2</c:v>
                </c:pt>
                <c:pt idx="18">
                  <c:v>3.4882918949659926E-2</c:v>
                </c:pt>
                <c:pt idx="19">
                  <c:v>3.5313442638937598E-2</c:v>
                </c:pt>
                <c:pt idx="20">
                  <c:v>3.6157205350760217E-2</c:v>
                </c:pt>
                <c:pt idx="21">
                  <c:v>3.6162288490964908E-2</c:v>
                </c:pt>
                <c:pt idx="22">
                  <c:v>3.6163193680885837E-2</c:v>
                </c:pt>
                <c:pt idx="23">
                  <c:v>3.6164950691108332E-2</c:v>
                </c:pt>
                <c:pt idx="24">
                  <c:v>3.6158609924284477E-2</c:v>
                </c:pt>
                <c:pt idx="25">
                  <c:v>3.6054445170383732E-2</c:v>
                </c:pt>
                <c:pt idx="26">
                  <c:v>3.5338729928221346E-2</c:v>
                </c:pt>
                <c:pt idx="27">
                  <c:v>3.5089111143056177E-2</c:v>
                </c:pt>
                <c:pt idx="28">
                  <c:v>3.5049381244597347E-2</c:v>
                </c:pt>
                <c:pt idx="29">
                  <c:v>3.4677727111038767E-2</c:v>
                </c:pt>
                <c:pt idx="30">
                  <c:v>3.4451371441091186E-2</c:v>
                </c:pt>
                <c:pt idx="31">
                  <c:v>3.441764600386895E-2</c:v>
                </c:pt>
                <c:pt idx="32">
                  <c:v>3.4125201029585453E-2</c:v>
                </c:pt>
                <c:pt idx="33">
                  <c:v>3.2568800775840588E-2</c:v>
                </c:pt>
                <c:pt idx="34">
                  <c:v>3.217639786863892E-2</c:v>
                </c:pt>
                <c:pt idx="35">
                  <c:v>3.1410762611183682E-2</c:v>
                </c:pt>
                <c:pt idx="36">
                  <c:v>3.1343419664743577E-2</c:v>
                </c:pt>
                <c:pt idx="37">
                  <c:v>3.1252757446606619E-2</c:v>
                </c:pt>
                <c:pt idx="38">
                  <c:v>2.6505366294976577E-2</c:v>
                </c:pt>
                <c:pt idx="39">
                  <c:v>2.5542753486477502E-2</c:v>
                </c:pt>
                <c:pt idx="40">
                  <c:v>2.5330617885906584E-2</c:v>
                </c:pt>
                <c:pt idx="41">
                  <c:v>2.4938123546457615E-2</c:v>
                </c:pt>
                <c:pt idx="42">
                  <c:v>2.1391662469741658E-2</c:v>
                </c:pt>
                <c:pt idx="43">
                  <c:v>2.0490997253028997E-2</c:v>
                </c:pt>
                <c:pt idx="44">
                  <c:v>2.0094157543410793E-2</c:v>
                </c:pt>
                <c:pt idx="45">
                  <c:v>1.8873404412195857E-2</c:v>
                </c:pt>
                <c:pt idx="46">
                  <c:v>1.5638084585531311E-2</c:v>
                </c:pt>
                <c:pt idx="47">
                  <c:v>1.4793274586490646E-2</c:v>
                </c:pt>
                <c:pt idx="48">
                  <c:v>9.3387682951091063E-3</c:v>
                </c:pt>
                <c:pt idx="49">
                  <c:v>3.7214856682002851E-4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D-45E7-BAAD-E0AC0E07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96128"/>
        <c:axId val="941554000"/>
      </c:scatterChart>
      <c:valAx>
        <c:axId val="16962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1554000"/>
        <c:crosses val="autoZero"/>
        <c:crossBetween val="midCat"/>
      </c:valAx>
      <c:valAx>
        <c:axId val="9415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962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OPEN5GS!$I$3</c:f>
              <c:strCache>
                <c:ptCount val="1"/>
                <c:pt idx="0">
                  <c:v>DONE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OPEN5GS!$B$4:$B$53</c:f>
              <c:numCache>
                <c:formatCode>General</c:formatCode>
                <c:ptCount val="50"/>
                <c:pt idx="0">
                  <c:v>76.473823999999993</c:v>
                </c:pt>
                <c:pt idx="1">
                  <c:v>84.098802000000006</c:v>
                </c:pt>
                <c:pt idx="2">
                  <c:v>85.357466000000002</c:v>
                </c:pt>
                <c:pt idx="3">
                  <c:v>86.444028000000003</c:v>
                </c:pt>
                <c:pt idx="4">
                  <c:v>86.844222000000002</c:v>
                </c:pt>
                <c:pt idx="5">
                  <c:v>87.302924000000004</c:v>
                </c:pt>
                <c:pt idx="6">
                  <c:v>87.906334000000001</c:v>
                </c:pt>
                <c:pt idx="7">
                  <c:v>88.453237000000001</c:v>
                </c:pt>
                <c:pt idx="8">
                  <c:v>90.507667999999995</c:v>
                </c:pt>
                <c:pt idx="9">
                  <c:v>90.994050000000001</c:v>
                </c:pt>
                <c:pt idx="10">
                  <c:v>92.045017000000001</c:v>
                </c:pt>
                <c:pt idx="11">
                  <c:v>92.165294000000003</c:v>
                </c:pt>
                <c:pt idx="12">
                  <c:v>92.285090999999994</c:v>
                </c:pt>
                <c:pt idx="13">
                  <c:v>93.129018000000002</c:v>
                </c:pt>
                <c:pt idx="14">
                  <c:v>93.443354999999997</c:v>
                </c:pt>
                <c:pt idx="15">
                  <c:v>94.899079999999998</c:v>
                </c:pt>
                <c:pt idx="16">
                  <c:v>95.481031000000002</c:v>
                </c:pt>
                <c:pt idx="17">
                  <c:v>96.641648000000004</c:v>
                </c:pt>
                <c:pt idx="18">
                  <c:v>98.530715999999998</c:v>
                </c:pt>
                <c:pt idx="19">
                  <c:v>99.276859999999999</c:v>
                </c:pt>
                <c:pt idx="20">
                  <c:v>99.522443999999993</c:v>
                </c:pt>
                <c:pt idx="21">
                  <c:v>100.074309</c:v>
                </c:pt>
                <c:pt idx="22">
                  <c:v>100.700672</c:v>
                </c:pt>
                <c:pt idx="23">
                  <c:v>100.8143</c:v>
                </c:pt>
                <c:pt idx="24">
                  <c:v>101.07806600000001</c:v>
                </c:pt>
                <c:pt idx="25">
                  <c:v>101.598106</c:v>
                </c:pt>
                <c:pt idx="26">
                  <c:v>101.733417</c:v>
                </c:pt>
                <c:pt idx="27">
                  <c:v>102.049899</c:v>
                </c:pt>
                <c:pt idx="28">
                  <c:v>102.240662</c:v>
                </c:pt>
                <c:pt idx="29">
                  <c:v>102.595966</c:v>
                </c:pt>
                <c:pt idx="30">
                  <c:v>103.319368</c:v>
                </c:pt>
                <c:pt idx="31">
                  <c:v>103.53750599999999</c:v>
                </c:pt>
                <c:pt idx="32">
                  <c:v>103.89620600000001</c:v>
                </c:pt>
                <c:pt idx="33">
                  <c:v>103.93149099999999</c:v>
                </c:pt>
                <c:pt idx="34">
                  <c:v>104.469911</c:v>
                </c:pt>
                <c:pt idx="35">
                  <c:v>104.598967</c:v>
                </c:pt>
                <c:pt idx="36">
                  <c:v>105.551282</c:v>
                </c:pt>
                <c:pt idx="37">
                  <c:v>106.04388299999999</c:v>
                </c:pt>
                <c:pt idx="38">
                  <c:v>106.52892900000001</c:v>
                </c:pt>
                <c:pt idx="39">
                  <c:v>106.77552300000001</c:v>
                </c:pt>
                <c:pt idx="40">
                  <c:v>106.940628</c:v>
                </c:pt>
                <c:pt idx="41">
                  <c:v>108.443134</c:v>
                </c:pt>
                <c:pt idx="42">
                  <c:v>108.867272</c:v>
                </c:pt>
                <c:pt idx="43">
                  <c:v>109.404478</c:v>
                </c:pt>
                <c:pt idx="44">
                  <c:v>110.46080000000001</c:v>
                </c:pt>
                <c:pt idx="45">
                  <c:v>110.536597</c:v>
                </c:pt>
                <c:pt idx="46">
                  <c:v>111.393542</c:v>
                </c:pt>
                <c:pt idx="47">
                  <c:v>112.417061</c:v>
                </c:pt>
                <c:pt idx="48">
                  <c:v>115.695885</c:v>
                </c:pt>
                <c:pt idx="49">
                  <c:v>117.624278</c:v>
                </c:pt>
              </c:numCache>
            </c:numRef>
          </c:xVal>
          <c:yVal>
            <c:numRef>
              <c:f>OPEN5GS!$I$4:$I$53</c:f>
              <c:numCache>
                <c:formatCode>General</c:formatCode>
                <c:ptCount val="50"/>
                <c:pt idx="0">
                  <c:v>1.5563403593393938E-3</c:v>
                </c:pt>
                <c:pt idx="1">
                  <c:v>9.7969737373779855E-3</c:v>
                </c:pt>
                <c:pt idx="2">
                  <c:v>1.2382530546623532E-2</c:v>
                </c:pt>
                <c:pt idx="3">
                  <c:v>1.4919094835238607E-2</c:v>
                </c:pt>
                <c:pt idx="4">
                  <c:v>1.5920092215756146E-2</c:v>
                </c:pt>
                <c:pt idx="5">
                  <c:v>1.7108378109474544E-2</c:v>
                </c:pt>
                <c:pt idx="6">
                  <c:v>1.8732917853636816E-2</c:v>
                </c:pt>
                <c:pt idx="7">
                  <c:v>2.0258863825604632E-2</c:v>
                </c:pt>
                <c:pt idx="8">
                  <c:v>2.6299696118962462E-2</c:v>
                </c:pt>
                <c:pt idx="9">
                  <c:v>2.7761823275483575E-2</c:v>
                </c:pt>
                <c:pt idx="10">
                  <c:v>3.0893042184381731E-2</c:v>
                </c:pt>
                <c:pt idx="11">
                  <c:v>3.124583985984538E-2</c:v>
                </c:pt>
                <c:pt idx="12">
                  <c:v>3.1595587882640802E-2</c:v>
                </c:pt>
                <c:pt idx="13">
                  <c:v>3.4000653665642595E-2</c:v>
                </c:pt>
                <c:pt idx="14">
                  <c:v>3.486358145505912E-2</c:v>
                </c:pt>
                <c:pt idx="15">
                  <c:v>3.8532500639094712E-2</c:v>
                </c:pt>
                <c:pt idx="16">
                  <c:v>3.981065338568953E-2</c:v>
                </c:pt>
                <c:pt idx="17">
                  <c:v>4.1957163631027666E-2</c:v>
                </c:pt>
                <c:pt idx="18">
                  <c:v>4.4094227049105011E-2</c:v>
                </c:pt>
                <c:pt idx="19">
                  <c:v>4.4421981721064999E-2</c:v>
                </c:pt>
                <c:pt idx="20">
                  <c:v>4.4463054605645515E-2</c:v>
                </c:pt>
                <c:pt idx="21">
                  <c:v>4.4433824987860228E-2</c:v>
                </c:pt>
                <c:pt idx="22">
                  <c:v>4.4197543325773719E-2</c:v>
                </c:pt>
                <c:pt idx="23">
                  <c:v>4.4131752347288361E-2</c:v>
                </c:pt>
                <c:pt idx="24">
                  <c:v>4.3952215564457733E-2</c:v>
                </c:pt>
                <c:pt idx="25">
                  <c:v>4.3490095191377275E-2</c:v>
                </c:pt>
                <c:pt idx="26">
                  <c:v>4.3346763674847744E-2</c:v>
                </c:pt>
                <c:pt idx="27">
                  <c:v>4.2975167721837383E-2</c:v>
                </c:pt>
                <c:pt idx="28">
                  <c:v>4.2727028507231264E-2</c:v>
                </c:pt>
                <c:pt idx="29">
                  <c:v>4.2217747594098368E-2</c:v>
                </c:pt>
                <c:pt idx="30">
                  <c:v>4.1000259532659081E-2</c:v>
                </c:pt>
                <c:pt idx="31">
                  <c:v>4.0588240529764598E-2</c:v>
                </c:pt>
                <c:pt idx="32">
                  <c:v>3.9868422504228403E-2</c:v>
                </c:pt>
                <c:pt idx="33">
                  <c:v>3.979487052090383E-2</c:v>
                </c:pt>
                <c:pt idx="34">
                  <c:v>3.8615030774941515E-2</c:v>
                </c:pt>
                <c:pt idx="35">
                  <c:v>3.831695330143018E-2</c:v>
                </c:pt>
                <c:pt idx="36">
                  <c:v>3.595658603150962E-2</c:v>
                </c:pt>
                <c:pt idx="37">
                  <c:v>3.4639751683350123E-2</c:v>
                </c:pt>
                <c:pt idx="38">
                  <c:v>3.3292009487636366E-2</c:v>
                </c:pt>
                <c:pt idx="39">
                  <c:v>3.2590508471678048E-2</c:v>
                </c:pt>
                <c:pt idx="40">
                  <c:v>3.2115538475710741E-2</c:v>
                </c:pt>
                <c:pt idx="41">
                  <c:v>2.7665032913447501E-2</c:v>
                </c:pt>
                <c:pt idx="42">
                  <c:v>2.6389943605407674E-2</c:v>
                </c:pt>
                <c:pt idx="43">
                  <c:v>2.4779306832570944E-2</c:v>
                </c:pt>
                <c:pt idx="44">
                  <c:v>2.1665530583950189E-2</c:v>
                </c:pt>
                <c:pt idx="45">
                  <c:v>2.1446330903713604E-2</c:v>
                </c:pt>
                <c:pt idx="46">
                  <c:v>1.9022433626617052E-2</c:v>
                </c:pt>
                <c:pt idx="47">
                  <c:v>1.6287740121362346E-2</c:v>
                </c:pt>
                <c:pt idx="48">
                  <c:v>9.0753617433910107E-3</c:v>
                </c:pt>
                <c:pt idx="49">
                  <c:v>6.0448163263502417E-3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9-4531-993B-4D5E3068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86320"/>
        <c:axId val="941553584"/>
      </c:scatterChart>
      <c:valAx>
        <c:axId val="9382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1553584"/>
        <c:crosses val="autoZero"/>
        <c:crossBetween val="midCat"/>
      </c:valAx>
      <c:valAx>
        <c:axId val="941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82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OPEN5GS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8368863202861437E-2"/>
          <c:y val="8.2345336485544762E-2"/>
          <c:w val="0.8522939632545931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OPEN5GS!$F$3</c:f>
              <c:strCache>
                <c:ptCount val="1"/>
                <c:pt idx="0">
                  <c:v>READY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OPEN5GS!$A$4:$A$53</c:f>
              <c:numCache>
                <c:formatCode>General</c:formatCode>
                <c:ptCount val="50"/>
                <c:pt idx="0">
                  <c:v>26.049116000000001</c:v>
                </c:pt>
                <c:pt idx="1">
                  <c:v>35.348095999999998</c:v>
                </c:pt>
                <c:pt idx="2">
                  <c:v>37.091943999999998</c:v>
                </c:pt>
                <c:pt idx="3">
                  <c:v>39.670985999999999</c:v>
                </c:pt>
                <c:pt idx="4">
                  <c:v>40.326953000000003</c:v>
                </c:pt>
                <c:pt idx="5">
                  <c:v>40.365670999999999</c:v>
                </c:pt>
                <c:pt idx="6">
                  <c:v>40.388464999999997</c:v>
                </c:pt>
                <c:pt idx="7">
                  <c:v>40.787976999999998</c:v>
                </c:pt>
                <c:pt idx="8">
                  <c:v>40.964703</c:v>
                </c:pt>
                <c:pt idx="9">
                  <c:v>41.043134999999999</c:v>
                </c:pt>
                <c:pt idx="10">
                  <c:v>43.843254000000002</c:v>
                </c:pt>
                <c:pt idx="11">
                  <c:v>44.271797999999997</c:v>
                </c:pt>
                <c:pt idx="12">
                  <c:v>44.351334000000001</c:v>
                </c:pt>
                <c:pt idx="13">
                  <c:v>44.351357999999998</c:v>
                </c:pt>
                <c:pt idx="14">
                  <c:v>46.248567000000001</c:v>
                </c:pt>
                <c:pt idx="15">
                  <c:v>47.162996999999997</c:v>
                </c:pt>
                <c:pt idx="16">
                  <c:v>47.802239</c:v>
                </c:pt>
                <c:pt idx="17">
                  <c:v>50.104996</c:v>
                </c:pt>
                <c:pt idx="18">
                  <c:v>50.375680000000003</c:v>
                </c:pt>
                <c:pt idx="19">
                  <c:v>50.931370999999999</c:v>
                </c:pt>
                <c:pt idx="20">
                  <c:v>53.109105999999997</c:v>
                </c:pt>
                <c:pt idx="21">
                  <c:v>53.202036</c:v>
                </c:pt>
                <c:pt idx="22">
                  <c:v>53.226312</c:v>
                </c:pt>
                <c:pt idx="23">
                  <c:v>53.371585000000003</c:v>
                </c:pt>
                <c:pt idx="24">
                  <c:v>53.548676</c:v>
                </c:pt>
                <c:pt idx="25">
                  <c:v>54.203245000000003</c:v>
                </c:pt>
                <c:pt idx="26">
                  <c:v>55.711472999999998</c:v>
                </c:pt>
                <c:pt idx="27">
                  <c:v>56.050871999999998</c:v>
                </c:pt>
                <c:pt idx="28">
                  <c:v>56.101250999999998</c:v>
                </c:pt>
                <c:pt idx="29">
                  <c:v>56.536659</c:v>
                </c:pt>
                <c:pt idx="30">
                  <c:v>56.776896000000001</c:v>
                </c:pt>
                <c:pt idx="31">
                  <c:v>56.811396000000002</c:v>
                </c:pt>
                <c:pt idx="32">
                  <c:v>57.098609000000003</c:v>
                </c:pt>
                <c:pt idx="33">
                  <c:v>58.388480999999999</c:v>
                </c:pt>
                <c:pt idx="34">
                  <c:v>58.672637000000002</c:v>
                </c:pt>
                <c:pt idx="35">
                  <c:v>59.196421999999998</c:v>
                </c:pt>
                <c:pt idx="36">
                  <c:v>59.240845999999998</c:v>
                </c:pt>
                <c:pt idx="37">
                  <c:v>59.300279000000003</c:v>
                </c:pt>
                <c:pt idx="38">
                  <c:v>62.036037</c:v>
                </c:pt>
                <c:pt idx="39">
                  <c:v>62.539124999999999</c:v>
                </c:pt>
                <c:pt idx="40">
                  <c:v>62.648786000000001</c:v>
                </c:pt>
                <c:pt idx="41">
                  <c:v>62.850724999999997</c:v>
                </c:pt>
                <c:pt idx="42">
                  <c:v>64.644204000000002</c:v>
                </c:pt>
                <c:pt idx="43">
                  <c:v>65.098124999999996</c:v>
                </c:pt>
                <c:pt idx="44">
                  <c:v>65.298799000000002</c:v>
                </c:pt>
                <c:pt idx="45">
                  <c:v>65.920376000000005</c:v>
                </c:pt>
                <c:pt idx="46">
                  <c:v>67.623886999999996</c:v>
                </c:pt>
                <c:pt idx="47">
                  <c:v>68.089411999999996</c:v>
                </c:pt>
                <c:pt idx="48">
                  <c:v>71.491955000000004</c:v>
                </c:pt>
                <c:pt idx="49">
                  <c:v>86.713378000000006</c:v>
                </c:pt>
              </c:numCache>
            </c:numRef>
          </c:xVal>
          <c:yVal>
            <c:numRef>
              <c:f>OPEN5GS!$F$4:$F$53</c:f>
              <c:numCache>
                <c:formatCode>General</c:formatCode>
                <c:ptCount val="50"/>
                <c:pt idx="0">
                  <c:v>1.6953191328101932E-3</c:v>
                </c:pt>
                <c:pt idx="1">
                  <c:v>9.5644160373052709E-3</c:v>
                </c:pt>
                <c:pt idx="2">
                  <c:v>1.2223814147167439E-2</c:v>
                </c:pt>
                <c:pt idx="3">
                  <c:v>1.6783783515070625E-2</c:v>
                </c:pt>
                <c:pt idx="4">
                  <c:v>1.8035248327438667E-2</c:v>
                </c:pt>
                <c:pt idx="5">
                  <c:v>1.8109964205305824E-2</c:v>
                </c:pt>
                <c:pt idx="6">
                  <c:v>1.8153990902137332E-2</c:v>
                </c:pt>
                <c:pt idx="7">
                  <c:v>1.8930135061306377E-2</c:v>
                </c:pt>
                <c:pt idx="8">
                  <c:v>1.9275901675354135E-2</c:v>
                </c:pt>
                <c:pt idx="9">
                  <c:v>1.9429773682861261E-2</c:v>
                </c:pt>
                <c:pt idx="10">
                  <c:v>2.4966750979827389E-2</c:v>
                </c:pt>
                <c:pt idx="11">
                  <c:v>2.5796375330674914E-2</c:v>
                </c:pt>
                <c:pt idx="12">
                  <c:v>2.5949047199922196E-2</c:v>
                </c:pt>
                <c:pt idx="13">
                  <c:v>2.59490932011897E-2</c:v>
                </c:pt>
                <c:pt idx="14">
                  <c:v>2.9414374510998213E-2</c:v>
                </c:pt>
                <c:pt idx="15">
                  <c:v>3.0917882894200784E-2</c:v>
                </c:pt>
                <c:pt idx="16">
                  <c:v>3.1883955717767171E-2</c:v>
                </c:pt>
                <c:pt idx="17">
                  <c:v>3.4643254838710114E-2</c:v>
                </c:pt>
                <c:pt idx="18">
                  <c:v>3.4882918949659926E-2</c:v>
                </c:pt>
                <c:pt idx="19">
                  <c:v>3.5313442638937598E-2</c:v>
                </c:pt>
                <c:pt idx="20">
                  <c:v>3.6157205350760217E-2</c:v>
                </c:pt>
                <c:pt idx="21">
                  <c:v>3.6162288490964908E-2</c:v>
                </c:pt>
                <c:pt idx="22">
                  <c:v>3.6163193680885837E-2</c:v>
                </c:pt>
                <c:pt idx="23">
                  <c:v>3.6164950691108332E-2</c:v>
                </c:pt>
                <c:pt idx="24">
                  <c:v>3.6158609924284477E-2</c:v>
                </c:pt>
                <c:pt idx="25">
                  <c:v>3.6054445170383732E-2</c:v>
                </c:pt>
                <c:pt idx="26">
                  <c:v>3.5338729928221346E-2</c:v>
                </c:pt>
                <c:pt idx="27">
                  <c:v>3.5089111143056177E-2</c:v>
                </c:pt>
                <c:pt idx="28">
                  <c:v>3.5049381244597347E-2</c:v>
                </c:pt>
                <c:pt idx="29">
                  <c:v>3.4677727111038767E-2</c:v>
                </c:pt>
                <c:pt idx="30">
                  <c:v>3.4451371441091186E-2</c:v>
                </c:pt>
                <c:pt idx="31">
                  <c:v>3.441764600386895E-2</c:v>
                </c:pt>
                <c:pt idx="32">
                  <c:v>3.4125201029585453E-2</c:v>
                </c:pt>
                <c:pt idx="33">
                  <c:v>3.2568800775840588E-2</c:v>
                </c:pt>
                <c:pt idx="34">
                  <c:v>3.217639786863892E-2</c:v>
                </c:pt>
                <c:pt idx="35">
                  <c:v>3.1410762611183682E-2</c:v>
                </c:pt>
                <c:pt idx="36">
                  <c:v>3.1343419664743577E-2</c:v>
                </c:pt>
                <c:pt idx="37">
                  <c:v>3.1252757446606619E-2</c:v>
                </c:pt>
                <c:pt idx="38">
                  <c:v>2.6505366294976577E-2</c:v>
                </c:pt>
                <c:pt idx="39">
                  <c:v>2.5542753486477502E-2</c:v>
                </c:pt>
                <c:pt idx="40">
                  <c:v>2.5330617885906584E-2</c:v>
                </c:pt>
                <c:pt idx="41">
                  <c:v>2.4938123546457615E-2</c:v>
                </c:pt>
                <c:pt idx="42">
                  <c:v>2.1391662469741658E-2</c:v>
                </c:pt>
                <c:pt idx="43">
                  <c:v>2.0490997253028997E-2</c:v>
                </c:pt>
                <c:pt idx="44">
                  <c:v>2.0094157543410793E-2</c:v>
                </c:pt>
                <c:pt idx="45">
                  <c:v>1.8873404412195857E-2</c:v>
                </c:pt>
                <c:pt idx="46">
                  <c:v>1.5638084585531311E-2</c:v>
                </c:pt>
                <c:pt idx="47">
                  <c:v>1.4793274586490646E-2</c:v>
                </c:pt>
                <c:pt idx="48">
                  <c:v>9.3387682951091063E-3</c:v>
                </c:pt>
                <c:pt idx="49">
                  <c:v>3.7214856682002851E-4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E-4BD3-8769-BC925B3DB8EB}"/>
            </c:ext>
          </c:extLst>
        </c:ser>
        <c:ser>
          <c:idx val="1"/>
          <c:order val="1"/>
          <c:tx>
            <c:strRef>
              <c:f>OPEN5GS!$I$3</c:f>
              <c:strCache>
                <c:ptCount val="1"/>
                <c:pt idx="0">
                  <c:v>DONE DISTRIBUTION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OPEN5GS!$B$4:$B$53</c:f>
              <c:numCache>
                <c:formatCode>General</c:formatCode>
                <c:ptCount val="50"/>
                <c:pt idx="0">
                  <c:v>76.473823999999993</c:v>
                </c:pt>
                <c:pt idx="1">
                  <c:v>84.098802000000006</c:v>
                </c:pt>
                <c:pt idx="2">
                  <c:v>85.357466000000002</c:v>
                </c:pt>
                <c:pt idx="3">
                  <c:v>86.444028000000003</c:v>
                </c:pt>
                <c:pt idx="4">
                  <c:v>86.844222000000002</c:v>
                </c:pt>
                <c:pt idx="5">
                  <c:v>87.302924000000004</c:v>
                </c:pt>
                <c:pt idx="6">
                  <c:v>87.906334000000001</c:v>
                </c:pt>
                <c:pt idx="7">
                  <c:v>88.453237000000001</c:v>
                </c:pt>
                <c:pt idx="8">
                  <c:v>90.507667999999995</c:v>
                </c:pt>
                <c:pt idx="9">
                  <c:v>90.994050000000001</c:v>
                </c:pt>
                <c:pt idx="10">
                  <c:v>92.045017000000001</c:v>
                </c:pt>
                <c:pt idx="11">
                  <c:v>92.165294000000003</c:v>
                </c:pt>
                <c:pt idx="12">
                  <c:v>92.285090999999994</c:v>
                </c:pt>
                <c:pt idx="13">
                  <c:v>93.129018000000002</c:v>
                </c:pt>
                <c:pt idx="14">
                  <c:v>93.443354999999997</c:v>
                </c:pt>
                <c:pt idx="15">
                  <c:v>94.899079999999998</c:v>
                </c:pt>
                <c:pt idx="16">
                  <c:v>95.481031000000002</c:v>
                </c:pt>
                <c:pt idx="17">
                  <c:v>96.641648000000004</c:v>
                </c:pt>
                <c:pt idx="18">
                  <c:v>98.530715999999998</c:v>
                </c:pt>
                <c:pt idx="19">
                  <c:v>99.276859999999999</c:v>
                </c:pt>
                <c:pt idx="20">
                  <c:v>99.522443999999993</c:v>
                </c:pt>
                <c:pt idx="21">
                  <c:v>100.074309</c:v>
                </c:pt>
                <c:pt idx="22">
                  <c:v>100.700672</c:v>
                </c:pt>
                <c:pt idx="23">
                  <c:v>100.8143</c:v>
                </c:pt>
                <c:pt idx="24">
                  <c:v>101.07806600000001</c:v>
                </c:pt>
                <c:pt idx="25">
                  <c:v>101.598106</c:v>
                </c:pt>
                <c:pt idx="26">
                  <c:v>101.733417</c:v>
                </c:pt>
                <c:pt idx="27">
                  <c:v>102.049899</c:v>
                </c:pt>
                <c:pt idx="28">
                  <c:v>102.240662</c:v>
                </c:pt>
                <c:pt idx="29">
                  <c:v>102.595966</c:v>
                </c:pt>
                <c:pt idx="30">
                  <c:v>103.319368</c:v>
                </c:pt>
                <c:pt idx="31">
                  <c:v>103.53750599999999</c:v>
                </c:pt>
                <c:pt idx="32">
                  <c:v>103.89620600000001</c:v>
                </c:pt>
                <c:pt idx="33">
                  <c:v>103.93149099999999</c:v>
                </c:pt>
                <c:pt idx="34">
                  <c:v>104.469911</c:v>
                </c:pt>
                <c:pt idx="35">
                  <c:v>104.598967</c:v>
                </c:pt>
                <c:pt idx="36">
                  <c:v>105.551282</c:v>
                </c:pt>
                <c:pt idx="37">
                  <c:v>106.04388299999999</c:v>
                </c:pt>
                <c:pt idx="38">
                  <c:v>106.52892900000001</c:v>
                </c:pt>
                <c:pt idx="39">
                  <c:v>106.77552300000001</c:v>
                </c:pt>
                <c:pt idx="40">
                  <c:v>106.940628</c:v>
                </c:pt>
                <c:pt idx="41">
                  <c:v>108.443134</c:v>
                </c:pt>
                <c:pt idx="42">
                  <c:v>108.867272</c:v>
                </c:pt>
                <c:pt idx="43">
                  <c:v>109.404478</c:v>
                </c:pt>
                <c:pt idx="44">
                  <c:v>110.46080000000001</c:v>
                </c:pt>
                <c:pt idx="45">
                  <c:v>110.536597</c:v>
                </c:pt>
                <c:pt idx="46">
                  <c:v>111.393542</c:v>
                </c:pt>
                <c:pt idx="47">
                  <c:v>112.417061</c:v>
                </c:pt>
                <c:pt idx="48">
                  <c:v>115.695885</c:v>
                </c:pt>
                <c:pt idx="49">
                  <c:v>117.624278</c:v>
                </c:pt>
              </c:numCache>
            </c:numRef>
          </c:xVal>
          <c:yVal>
            <c:numRef>
              <c:f>OPEN5GS!$I$4:$I$53</c:f>
              <c:numCache>
                <c:formatCode>General</c:formatCode>
                <c:ptCount val="50"/>
                <c:pt idx="0">
                  <c:v>1.5563403593393938E-3</c:v>
                </c:pt>
                <c:pt idx="1">
                  <c:v>9.7969737373779855E-3</c:v>
                </c:pt>
                <c:pt idx="2">
                  <c:v>1.2382530546623532E-2</c:v>
                </c:pt>
                <c:pt idx="3">
                  <c:v>1.4919094835238607E-2</c:v>
                </c:pt>
                <c:pt idx="4">
                  <c:v>1.5920092215756146E-2</c:v>
                </c:pt>
                <c:pt idx="5">
                  <c:v>1.7108378109474544E-2</c:v>
                </c:pt>
                <c:pt idx="6">
                  <c:v>1.8732917853636816E-2</c:v>
                </c:pt>
                <c:pt idx="7">
                  <c:v>2.0258863825604632E-2</c:v>
                </c:pt>
                <c:pt idx="8">
                  <c:v>2.6299696118962462E-2</c:v>
                </c:pt>
                <c:pt idx="9">
                  <c:v>2.7761823275483575E-2</c:v>
                </c:pt>
                <c:pt idx="10">
                  <c:v>3.0893042184381731E-2</c:v>
                </c:pt>
                <c:pt idx="11">
                  <c:v>3.124583985984538E-2</c:v>
                </c:pt>
                <c:pt idx="12">
                  <c:v>3.1595587882640802E-2</c:v>
                </c:pt>
                <c:pt idx="13">
                  <c:v>3.4000653665642595E-2</c:v>
                </c:pt>
                <c:pt idx="14">
                  <c:v>3.486358145505912E-2</c:v>
                </c:pt>
                <c:pt idx="15">
                  <c:v>3.8532500639094712E-2</c:v>
                </c:pt>
                <c:pt idx="16">
                  <c:v>3.981065338568953E-2</c:v>
                </c:pt>
                <c:pt idx="17">
                  <c:v>4.1957163631027666E-2</c:v>
                </c:pt>
                <c:pt idx="18">
                  <c:v>4.4094227049105011E-2</c:v>
                </c:pt>
                <c:pt idx="19">
                  <c:v>4.4421981721064999E-2</c:v>
                </c:pt>
                <c:pt idx="20">
                  <c:v>4.4463054605645515E-2</c:v>
                </c:pt>
                <c:pt idx="21">
                  <c:v>4.4433824987860228E-2</c:v>
                </c:pt>
                <c:pt idx="22">
                  <c:v>4.4197543325773719E-2</c:v>
                </c:pt>
                <c:pt idx="23">
                  <c:v>4.4131752347288361E-2</c:v>
                </c:pt>
                <c:pt idx="24">
                  <c:v>4.3952215564457733E-2</c:v>
                </c:pt>
                <c:pt idx="25">
                  <c:v>4.3490095191377275E-2</c:v>
                </c:pt>
                <c:pt idx="26">
                  <c:v>4.3346763674847744E-2</c:v>
                </c:pt>
                <c:pt idx="27">
                  <c:v>4.2975167721837383E-2</c:v>
                </c:pt>
                <c:pt idx="28">
                  <c:v>4.2727028507231264E-2</c:v>
                </c:pt>
                <c:pt idx="29">
                  <c:v>4.2217747594098368E-2</c:v>
                </c:pt>
                <c:pt idx="30">
                  <c:v>4.1000259532659081E-2</c:v>
                </c:pt>
                <c:pt idx="31">
                  <c:v>4.0588240529764598E-2</c:v>
                </c:pt>
                <c:pt idx="32">
                  <c:v>3.9868422504228403E-2</c:v>
                </c:pt>
                <c:pt idx="33">
                  <c:v>3.979487052090383E-2</c:v>
                </c:pt>
                <c:pt idx="34">
                  <c:v>3.8615030774941515E-2</c:v>
                </c:pt>
                <c:pt idx="35">
                  <c:v>3.831695330143018E-2</c:v>
                </c:pt>
                <c:pt idx="36">
                  <c:v>3.595658603150962E-2</c:v>
                </c:pt>
                <c:pt idx="37">
                  <c:v>3.4639751683350123E-2</c:v>
                </c:pt>
                <c:pt idx="38">
                  <c:v>3.3292009487636366E-2</c:v>
                </c:pt>
                <c:pt idx="39">
                  <c:v>3.2590508471678048E-2</c:v>
                </c:pt>
                <c:pt idx="40">
                  <c:v>3.2115538475710741E-2</c:v>
                </c:pt>
                <c:pt idx="41">
                  <c:v>2.7665032913447501E-2</c:v>
                </c:pt>
                <c:pt idx="42">
                  <c:v>2.6389943605407674E-2</c:v>
                </c:pt>
                <c:pt idx="43">
                  <c:v>2.4779306832570944E-2</c:v>
                </c:pt>
                <c:pt idx="44">
                  <c:v>2.1665530583950189E-2</c:v>
                </c:pt>
                <c:pt idx="45">
                  <c:v>2.1446330903713604E-2</c:v>
                </c:pt>
                <c:pt idx="46">
                  <c:v>1.9022433626617052E-2</c:v>
                </c:pt>
                <c:pt idx="47">
                  <c:v>1.6287740121362346E-2</c:v>
                </c:pt>
                <c:pt idx="48">
                  <c:v>9.0753617433910107E-3</c:v>
                </c:pt>
                <c:pt idx="49">
                  <c:v>6.0448163263502417E-3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3E0E-4BD3-8769-BC925B3DB8EB}"/>
            </c:ext>
          </c:extLst>
        </c:ser>
        <c:ser>
          <c:idx val="2"/>
          <c:order val="2"/>
          <c:tx>
            <c:strRef>
              <c:f>OPEN5GS!$L$3</c:f>
              <c:strCache>
                <c:ptCount val="1"/>
                <c:pt idx="0">
                  <c:v>DIFF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OPEN5GS!$D$4:$D$53</c:f>
              <c:numCache>
                <c:formatCode>General</c:formatCode>
                <c:ptCount val="50"/>
                <c:pt idx="0">
                  <c:v>28.914443000000006</c:v>
                </c:pt>
                <c:pt idx="1">
                  <c:v>28.982506999999998</c:v>
                </c:pt>
                <c:pt idx="2">
                  <c:v>32.924448000000005</c:v>
                </c:pt>
                <c:pt idx="3">
                  <c:v>35.695481000000001</c:v>
                </c:pt>
                <c:pt idx="4">
                  <c:v>36.494678999999998</c:v>
                </c:pt>
                <c:pt idx="5">
                  <c:v>36.873657999999992</c:v>
                </c:pt>
                <c:pt idx="6">
                  <c:v>39.044641999999996</c:v>
                </c:pt>
                <c:pt idx="7">
                  <c:v>39.747468000000005</c:v>
                </c:pt>
                <c:pt idx="8">
                  <c:v>40.453157000000004</c:v>
                </c:pt>
                <c:pt idx="9">
                  <c:v>40.650998000000001</c:v>
                </c:pt>
                <c:pt idx="10">
                  <c:v>41.392365999999996</c:v>
                </c:pt>
                <c:pt idx="11">
                  <c:v>41.932355000000001</c:v>
                </c:pt>
                <c:pt idx="12">
                  <c:v>42.296424000000002</c:v>
                </c:pt>
                <c:pt idx="13">
                  <c:v>43.044240000000002</c:v>
                </c:pt>
                <c:pt idx="14">
                  <c:v>43.060780000000001</c:v>
                </c:pt>
                <c:pt idx="15">
                  <c:v>43.270063</c:v>
                </c:pt>
                <c:pt idx="16">
                  <c:v>43.344670999999998</c:v>
                </c:pt>
                <c:pt idx="17">
                  <c:v>43.554976000000003</c:v>
                </c:pt>
                <c:pt idx="18">
                  <c:v>43.923775999999997</c:v>
                </c:pt>
                <c:pt idx="19">
                  <c:v>44.23722699999999</c:v>
                </c:pt>
                <c:pt idx="20">
                  <c:v>45.030512999999999</c:v>
                </c:pt>
                <c:pt idx="21">
                  <c:v>45.473165999999992</c:v>
                </c:pt>
                <c:pt idx="22">
                  <c:v>45.886633000000003</c:v>
                </c:pt>
                <c:pt idx="23">
                  <c:v>46.036523999999993</c:v>
                </c:pt>
                <c:pt idx="24">
                  <c:v>46.494715000000006</c:v>
                </c:pt>
                <c:pt idx="25">
                  <c:v>46.553753</c:v>
                </c:pt>
                <c:pt idx="26">
                  <c:v>46.773042000000004</c:v>
                </c:pt>
                <c:pt idx="27">
                  <c:v>46.965203000000002</c:v>
                </c:pt>
                <c:pt idx="28">
                  <c:v>47.084810000000004</c:v>
                </c:pt>
                <c:pt idx="29">
                  <c:v>47.118262000000001</c:v>
                </c:pt>
                <c:pt idx="30">
                  <c:v>48.945273999999991</c:v>
                </c:pt>
                <c:pt idx="31">
                  <c:v>49.534866000000008</c:v>
                </c:pt>
                <c:pt idx="32">
                  <c:v>49.752278000000004</c:v>
                </c:pt>
                <c:pt idx="33">
                  <c:v>50.206073000000004</c:v>
                </c:pt>
                <c:pt idx="34">
                  <c:v>50.395721999999999</c:v>
                </c:pt>
                <c:pt idx="35">
                  <c:v>50.424707999999995</c:v>
                </c:pt>
                <c:pt idx="36">
                  <c:v>50.43862</c:v>
                </c:pt>
                <c:pt idx="37">
                  <c:v>50.478057000000007</c:v>
                </c:pt>
                <c:pt idx="38">
                  <c:v>51.001882000000002</c:v>
                </c:pt>
                <c:pt idx="39">
                  <c:v>51.118527999999998</c:v>
                </c:pt>
                <c:pt idx="40">
                  <c:v>53.077683999999998</c:v>
                </c:pt>
                <c:pt idx="41">
                  <c:v>53.573487000000007</c:v>
                </c:pt>
                <c:pt idx="42">
                  <c:v>53.924141000000006</c:v>
                </c:pt>
                <c:pt idx="43">
                  <c:v>54.364914999999996</c:v>
                </c:pt>
                <c:pt idx="44">
                  <c:v>54.510615000000001</c:v>
                </c:pt>
                <c:pt idx="45">
                  <c:v>55.005062000000002</c:v>
                </c:pt>
                <c:pt idx="46">
                  <c:v>55.216822000000001</c:v>
                </c:pt>
                <c:pt idx="47">
                  <c:v>57.234812000000005</c:v>
                </c:pt>
                <c:pt idx="48">
                  <c:v>57.780922000000004</c:v>
                </c:pt>
                <c:pt idx="49">
                  <c:v>67.902569</c:v>
                </c:pt>
              </c:numCache>
            </c:numRef>
          </c:xVal>
          <c:yVal>
            <c:numRef>
              <c:f>OPEN5GS!$L$4:$L$53</c:f>
              <c:numCache>
                <c:formatCode>General</c:formatCode>
                <c:ptCount val="50"/>
                <c:pt idx="0">
                  <c:v>3.3396738298011545E-3</c:v>
                </c:pt>
                <c:pt idx="1">
                  <c:v>3.412802818407292E-3</c:v>
                </c:pt>
                <c:pt idx="2">
                  <c:v>1.0356200355303121E-2</c:v>
                </c:pt>
                <c:pt idx="3">
                  <c:v>1.9066595694028379E-2</c:v>
                </c:pt>
                <c:pt idx="4">
                  <c:v>2.2151360736912203E-2</c:v>
                </c:pt>
                <c:pt idx="5">
                  <c:v>2.3687097117736373E-2</c:v>
                </c:pt>
                <c:pt idx="6">
                  <c:v>3.3060449578514145E-2</c:v>
                </c:pt>
                <c:pt idx="7">
                  <c:v>3.6155107608714848E-2</c:v>
                </c:pt>
                <c:pt idx="8">
                  <c:v>3.9196247871348143E-2</c:v>
                </c:pt>
                <c:pt idx="9">
                  <c:v>4.002841820594806E-2</c:v>
                </c:pt>
                <c:pt idx="10">
                  <c:v>4.3032379042608357E-2</c:v>
                </c:pt>
                <c:pt idx="11">
                  <c:v>4.5075443434480986E-2</c:v>
                </c:pt>
                <c:pt idx="12">
                  <c:v>4.6367718472068831E-2</c:v>
                </c:pt>
                <c:pt idx="13">
                  <c:v>4.8767568274517142E-2</c:v>
                </c:pt>
                <c:pt idx="14">
                  <c:v>4.881638892543344E-2</c:v>
                </c:pt>
                <c:pt idx="15">
                  <c:v>4.9417016972340404E-2</c:v>
                </c:pt>
                <c:pt idx="16">
                  <c:v>4.9623314341560962E-2</c:v>
                </c:pt>
                <c:pt idx="17">
                  <c:v>5.0181990346213928E-2</c:v>
                </c:pt>
                <c:pt idx="18">
                  <c:v>5.1077164216921551E-2</c:v>
                </c:pt>
                <c:pt idx="19">
                  <c:v>5.1749315293290576E-2</c:v>
                </c:pt>
                <c:pt idx="20">
                  <c:v>5.3062798158204832E-2</c:v>
                </c:pt>
                <c:pt idx="21">
                  <c:v>5.35418354178736E-2</c:v>
                </c:pt>
                <c:pt idx="22">
                  <c:v>5.381883973915149E-2</c:v>
                </c:pt>
                <c:pt idx="23">
                  <c:v>5.3878026527785117E-2</c:v>
                </c:pt>
                <c:pt idx="24">
                  <c:v>5.3921904112902881E-2</c:v>
                </c:pt>
                <c:pt idx="25">
                  <c:v>5.3912515663969096E-2</c:v>
                </c:pt>
                <c:pt idx="26">
                  <c:v>5.3847619304270879E-2</c:v>
                </c:pt>
                <c:pt idx="27">
                  <c:v>5.3751968922920508E-2</c:v>
                </c:pt>
                <c:pt idx="28">
                  <c:v>5.3674227579714649E-2</c:v>
                </c:pt>
                <c:pt idx="29">
                  <c:v>5.3649994773181796E-2</c:v>
                </c:pt>
                <c:pt idx="30">
                  <c:v>5.07422705183437E-2</c:v>
                </c:pt>
                <c:pt idx="31">
                  <c:v>4.9193347022083382E-2</c:v>
                </c:pt>
                <c:pt idx="32">
                  <c:v>4.8556285256758543E-2</c:v>
                </c:pt>
                <c:pt idx="33">
                  <c:v>4.7121700565060244E-2</c:v>
                </c:pt>
                <c:pt idx="34">
                  <c:v>4.6482934958529176E-2</c:v>
                </c:pt>
                <c:pt idx="35">
                  <c:v>4.6383385682610329E-2</c:v>
                </c:pt>
                <c:pt idx="36">
                  <c:v>4.6335429499662024E-2</c:v>
                </c:pt>
                <c:pt idx="37">
                  <c:v>4.6198867032411411E-2</c:v>
                </c:pt>
                <c:pt idx="38">
                  <c:v>4.4303085300168958E-2</c:v>
                </c:pt>
                <c:pt idx="39">
                  <c:v>4.3861683694609743E-2</c:v>
                </c:pt>
                <c:pt idx="40">
                  <c:v>3.5719701218512249E-2</c:v>
                </c:pt>
                <c:pt idx="41">
                  <c:v>3.3535871817166621E-2</c:v>
                </c:pt>
                <c:pt idx="42">
                  <c:v>3.1985601328020315E-2</c:v>
                </c:pt>
                <c:pt idx="43">
                  <c:v>3.0042244118540787E-2</c:v>
                </c:pt>
                <c:pt idx="44">
                  <c:v>2.9403218384205204E-2</c:v>
                </c:pt>
                <c:pt idx="45">
                  <c:v>2.7255309775890784E-2</c:v>
                </c:pt>
                <c:pt idx="46">
                  <c:v>2.634806034112094E-2</c:v>
                </c:pt>
                <c:pt idx="47">
                  <c:v>1.831403714222022E-2</c:v>
                </c:pt>
                <c:pt idx="48">
                  <c:v>1.6386224124065787E-2</c:v>
                </c:pt>
                <c:pt idx="49">
                  <c:v>7.7751711473364037E-4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3E0E-4BD3-8769-BC925B3D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88896"/>
        <c:axId val="941557328"/>
      </c:scatterChart>
      <c:valAx>
        <c:axId val="19469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1557328"/>
        <c:crosses val="autoZero"/>
        <c:crossBetween val="midCat"/>
      </c:valAx>
      <c:valAx>
        <c:axId val="9415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69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OPEN5GS!$L$3</c:f>
              <c:strCache>
                <c:ptCount val="1"/>
                <c:pt idx="0">
                  <c:v>DIFF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OPEN5GS!$D$4:$D$53</c:f>
              <c:numCache>
                <c:formatCode>General</c:formatCode>
                <c:ptCount val="50"/>
                <c:pt idx="0">
                  <c:v>28.914443000000006</c:v>
                </c:pt>
                <c:pt idx="1">
                  <c:v>28.982506999999998</c:v>
                </c:pt>
                <c:pt idx="2">
                  <c:v>32.924448000000005</c:v>
                </c:pt>
                <c:pt idx="3">
                  <c:v>35.695481000000001</c:v>
                </c:pt>
                <c:pt idx="4">
                  <c:v>36.494678999999998</c:v>
                </c:pt>
                <c:pt idx="5">
                  <c:v>36.873657999999992</c:v>
                </c:pt>
                <c:pt idx="6">
                  <c:v>39.044641999999996</c:v>
                </c:pt>
                <c:pt idx="7">
                  <c:v>39.747468000000005</c:v>
                </c:pt>
                <c:pt idx="8">
                  <c:v>40.453157000000004</c:v>
                </c:pt>
                <c:pt idx="9">
                  <c:v>40.650998000000001</c:v>
                </c:pt>
                <c:pt idx="10">
                  <c:v>41.392365999999996</c:v>
                </c:pt>
                <c:pt idx="11">
                  <c:v>41.932355000000001</c:v>
                </c:pt>
                <c:pt idx="12">
                  <c:v>42.296424000000002</c:v>
                </c:pt>
                <c:pt idx="13">
                  <c:v>43.044240000000002</c:v>
                </c:pt>
                <c:pt idx="14">
                  <c:v>43.060780000000001</c:v>
                </c:pt>
                <c:pt idx="15">
                  <c:v>43.270063</c:v>
                </c:pt>
                <c:pt idx="16">
                  <c:v>43.344670999999998</c:v>
                </c:pt>
                <c:pt idx="17">
                  <c:v>43.554976000000003</c:v>
                </c:pt>
                <c:pt idx="18">
                  <c:v>43.923775999999997</c:v>
                </c:pt>
                <c:pt idx="19">
                  <c:v>44.23722699999999</c:v>
                </c:pt>
                <c:pt idx="20">
                  <c:v>45.030512999999999</c:v>
                </c:pt>
                <c:pt idx="21">
                  <c:v>45.473165999999992</c:v>
                </c:pt>
                <c:pt idx="22">
                  <c:v>45.886633000000003</c:v>
                </c:pt>
                <c:pt idx="23">
                  <c:v>46.036523999999993</c:v>
                </c:pt>
                <c:pt idx="24">
                  <c:v>46.494715000000006</c:v>
                </c:pt>
                <c:pt idx="25">
                  <c:v>46.553753</c:v>
                </c:pt>
                <c:pt idx="26">
                  <c:v>46.773042000000004</c:v>
                </c:pt>
                <c:pt idx="27">
                  <c:v>46.965203000000002</c:v>
                </c:pt>
                <c:pt idx="28">
                  <c:v>47.084810000000004</c:v>
                </c:pt>
                <c:pt idx="29">
                  <c:v>47.118262000000001</c:v>
                </c:pt>
                <c:pt idx="30">
                  <c:v>48.945273999999991</c:v>
                </c:pt>
                <c:pt idx="31">
                  <c:v>49.534866000000008</c:v>
                </c:pt>
                <c:pt idx="32">
                  <c:v>49.752278000000004</c:v>
                </c:pt>
                <c:pt idx="33">
                  <c:v>50.206073000000004</c:v>
                </c:pt>
                <c:pt idx="34">
                  <c:v>50.395721999999999</c:v>
                </c:pt>
                <c:pt idx="35">
                  <c:v>50.424707999999995</c:v>
                </c:pt>
                <c:pt idx="36">
                  <c:v>50.43862</c:v>
                </c:pt>
                <c:pt idx="37">
                  <c:v>50.478057000000007</c:v>
                </c:pt>
                <c:pt idx="38">
                  <c:v>51.001882000000002</c:v>
                </c:pt>
                <c:pt idx="39">
                  <c:v>51.118527999999998</c:v>
                </c:pt>
                <c:pt idx="40">
                  <c:v>53.077683999999998</c:v>
                </c:pt>
                <c:pt idx="41">
                  <c:v>53.573487000000007</c:v>
                </c:pt>
                <c:pt idx="42">
                  <c:v>53.924141000000006</c:v>
                </c:pt>
                <c:pt idx="43">
                  <c:v>54.364914999999996</c:v>
                </c:pt>
                <c:pt idx="44">
                  <c:v>54.510615000000001</c:v>
                </c:pt>
                <c:pt idx="45">
                  <c:v>55.005062000000002</c:v>
                </c:pt>
                <c:pt idx="46">
                  <c:v>55.216822000000001</c:v>
                </c:pt>
                <c:pt idx="47">
                  <c:v>57.234812000000005</c:v>
                </c:pt>
                <c:pt idx="48">
                  <c:v>57.780922000000004</c:v>
                </c:pt>
                <c:pt idx="49">
                  <c:v>67.902569</c:v>
                </c:pt>
              </c:numCache>
            </c:numRef>
          </c:xVal>
          <c:yVal>
            <c:numRef>
              <c:f>OPEN5GS!$L$4:$L$53</c:f>
              <c:numCache>
                <c:formatCode>General</c:formatCode>
                <c:ptCount val="50"/>
                <c:pt idx="0">
                  <c:v>3.3396738298011545E-3</c:v>
                </c:pt>
                <c:pt idx="1">
                  <c:v>3.412802818407292E-3</c:v>
                </c:pt>
                <c:pt idx="2">
                  <c:v>1.0356200355303121E-2</c:v>
                </c:pt>
                <c:pt idx="3">
                  <c:v>1.9066595694028379E-2</c:v>
                </c:pt>
                <c:pt idx="4">
                  <c:v>2.2151360736912203E-2</c:v>
                </c:pt>
                <c:pt idx="5">
                  <c:v>2.3687097117736373E-2</c:v>
                </c:pt>
                <c:pt idx="6">
                  <c:v>3.3060449578514145E-2</c:v>
                </c:pt>
                <c:pt idx="7">
                  <c:v>3.6155107608714848E-2</c:v>
                </c:pt>
                <c:pt idx="8">
                  <c:v>3.9196247871348143E-2</c:v>
                </c:pt>
                <c:pt idx="9">
                  <c:v>4.002841820594806E-2</c:v>
                </c:pt>
                <c:pt idx="10">
                  <c:v>4.3032379042608357E-2</c:v>
                </c:pt>
                <c:pt idx="11">
                  <c:v>4.5075443434480986E-2</c:v>
                </c:pt>
                <c:pt idx="12">
                  <c:v>4.6367718472068831E-2</c:v>
                </c:pt>
                <c:pt idx="13">
                  <c:v>4.8767568274517142E-2</c:v>
                </c:pt>
                <c:pt idx="14">
                  <c:v>4.881638892543344E-2</c:v>
                </c:pt>
                <c:pt idx="15">
                  <c:v>4.9417016972340404E-2</c:v>
                </c:pt>
                <c:pt idx="16">
                  <c:v>4.9623314341560962E-2</c:v>
                </c:pt>
                <c:pt idx="17">
                  <c:v>5.0181990346213928E-2</c:v>
                </c:pt>
                <c:pt idx="18">
                  <c:v>5.1077164216921551E-2</c:v>
                </c:pt>
                <c:pt idx="19">
                  <c:v>5.1749315293290576E-2</c:v>
                </c:pt>
                <c:pt idx="20">
                  <c:v>5.3062798158204832E-2</c:v>
                </c:pt>
                <c:pt idx="21">
                  <c:v>5.35418354178736E-2</c:v>
                </c:pt>
                <c:pt idx="22">
                  <c:v>5.381883973915149E-2</c:v>
                </c:pt>
                <c:pt idx="23">
                  <c:v>5.3878026527785117E-2</c:v>
                </c:pt>
                <c:pt idx="24">
                  <c:v>5.3921904112902881E-2</c:v>
                </c:pt>
                <c:pt idx="25">
                  <c:v>5.3912515663969096E-2</c:v>
                </c:pt>
                <c:pt idx="26">
                  <c:v>5.3847619304270879E-2</c:v>
                </c:pt>
                <c:pt idx="27">
                  <c:v>5.3751968922920508E-2</c:v>
                </c:pt>
                <c:pt idx="28">
                  <c:v>5.3674227579714649E-2</c:v>
                </c:pt>
                <c:pt idx="29">
                  <c:v>5.3649994773181796E-2</c:v>
                </c:pt>
                <c:pt idx="30">
                  <c:v>5.07422705183437E-2</c:v>
                </c:pt>
                <c:pt idx="31">
                  <c:v>4.9193347022083382E-2</c:v>
                </c:pt>
                <c:pt idx="32">
                  <c:v>4.8556285256758543E-2</c:v>
                </c:pt>
                <c:pt idx="33">
                  <c:v>4.7121700565060244E-2</c:v>
                </c:pt>
                <c:pt idx="34">
                  <c:v>4.6482934958529176E-2</c:v>
                </c:pt>
                <c:pt idx="35">
                  <c:v>4.6383385682610329E-2</c:v>
                </c:pt>
                <c:pt idx="36">
                  <c:v>4.6335429499662024E-2</c:v>
                </c:pt>
                <c:pt idx="37">
                  <c:v>4.6198867032411411E-2</c:v>
                </c:pt>
                <c:pt idx="38">
                  <c:v>4.4303085300168958E-2</c:v>
                </c:pt>
                <c:pt idx="39">
                  <c:v>4.3861683694609743E-2</c:v>
                </c:pt>
                <c:pt idx="40">
                  <c:v>3.5719701218512249E-2</c:v>
                </c:pt>
                <c:pt idx="41">
                  <c:v>3.3535871817166621E-2</c:v>
                </c:pt>
                <c:pt idx="42">
                  <c:v>3.1985601328020315E-2</c:v>
                </c:pt>
                <c:pt idx="43">
                  <c:v>3.0042244118540787E-2</c:v>
                </c:pt>
                <c:pt idx="44">
                  <c:v>2.9403218384205204E-2</c:v>
                </c:pt>
                <c:pt idx="45">
                  <c:v>2.7255309775890784E-2</c:v>
                </c:pt>
                <c:pt idx="46">
                  <c:v>2.634806034112094E-2</c:v>
                </c:pt>
                <c:pt idx="47">
                  <c:v>1.831403714222022E-2</c:v>
                </c:pt>
                <c:pt idx="48">
                  <c:v>1.6386224124065787E-2</c:v>
                </c:pt>
                <c:pt idx="49">
                  <c:v>7.7751711473364037E-4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A-4EC2-9080-74239E07D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32576"/>
        <c:axId val="941586448"/>
      </c:scatterChart>
      <c:valAx>
        <c:axId val="1925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1586448"/>
        <c:crosses val="autoZero"/>
        <c:crossBetween val="midCat"/>
      </c:valAx>
      <c:valAx>
        <c:axId val="941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59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DIFF_VANILLA!$H$1</c:f>
              <c:strCache>
                <c:ptCount val="1"/>
                <c:pt idx="0">
                  <c:v>TIME DIFFERENCE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DIFF_VANILLA!$G$2:$G$51</c:f>
              <c:numCache>
                <c:formatCode>General</c:formatCode>
                <c:ptCount val="50"/>
                <c:pt idx="0">
                  <c:v>1.4809759999999983</c:v>
                </c:pt>
                <c:pt idx="1">
                  <c:v>1.4905419999999978</c:v>
                </c:pt>
                <c:pt idx="2">
                  <c:v>1.5164870000000121</c:v>
                </c:pt>
                <c:pt idx="3">
                  <c:v>1.5439779999999956</c:v>
                </c:pt>
                <c:pt idx="4">
                  <c:v>4.2890440000000041</c:v>
                </c:pt>
                <c:pt idx="5">
                  <c:v>4.8582859999999997</c:v>
                </c:pt>
                <c:pt idx="6">
                  <c:v>4.9431870000000018</c:v>
                </c:pt>
                <c:pt idx="7">
                  <c:v>4.9542310000000072</c:v>
                </c:pt>
                <c:pt idx="8">
                  <c:v>5.039003000000001</c:v>
                </c:pt>
                <c:pt idx="9">
                  <c:v>8.1642339999999933</c:v>
                </c:pt>
                <c:pt idx="10">
                  <c:v>8.257874000000001</c:v>
                </c:pt>
                <c:pt idx="11">
                  <c:v>8.2580269999999985</c:v>
                </c:pt>
                <c:pt idx="12">
                  <c:v>8.4115870000000044</c:v>
                </c:pt>
                <c:pt idx="13">
                  <c:v>8.5123069999999998</c:v>
                </c:pt>
                <c:pt idx="14">
                  <c:v>8.7140780000000007</c:v>
                </c:pt>
                <c:pt idx="15">
                  <c:v>11.717983000000004</c:v>
                </c:pt>
                <c:pt idx="16">
                  <c:v>11.765796000000002</c:v>
                </c:pt>
                <c:pt idx="17">
                  <c:v>11.831873000000002</c:v>
                </c:pt>
                <c:pt idx="18">
                  <c:v>11.8613</c:v>
                </c:pt>
                <c:pt idx="19">
                  <c:v>11.917824000000003</c:v>
                </c:pt>
                <c:pt idx="20">
                  <c:v>12.044460000000001</c:v>
                </c:pt>
                <c:pt idx="21">
                  <c:v>12.112487999999999</c:v>
                </c:pt>
                <c:pt idx="22">
                  <c:v>13.513204999999999</c:v>
                </c:pt>
                <c:pt idx="23">
                  <c:v>14.949589000000003</c:v>
                </c:pt>
                <c:pt idx="24">
                  <c:v>15.004804</c:v>
                </c:pt>
                <c:pt idx="25">
                  <c:v>15.014316999999998</c:v>
                </c:pt>
                <c:pt idx="26">
                  <c:v>15.330886999999997</c:v>
                </c:pt>
                <c:pt idx="27">
                  <c:v>15.396276</c:v>
                </c:pt>
                <c:pt idx="28">
                  <c:v>15.409407999999999</c:v>
                </c:pt>
                <c:pt idx="29">
                  <c:v>15.449860000000001</c:v>
                </c:pt>
                <c:pt idx="30">
                  <c:v>15.492255</c:v>
                </c:pt>
                <c:pt idx="31">
                  <c:v>15.508802000000003</c:v>
                </c:pt>
                <c:pt idx="32">
                  <c:v>15.593980000000002</c:v>
                </c:pt>
                <c:pt idx="33">
                  <c:v>15.619298000000001</c:v>
                </c:pt>
                <c:pt idx="34">
                  <c:v>15.632164000000003</c:v>
                </c:pt>
                <c:pt idx="35">
                  <c:v>16.569251999999999</c:v>
                </c:pt>
                <c:pt idx="36">
                  <c:v>18.413974000000003</c:v>
                </c:pt>
                <c:pt idx="37">
                  <c:v>18.429130999999998</c:v>
                </c:pt>
                <c:pt idx="38">
                  <c:v>18.638498999999996</c:v>
                </c:pt>
                <c:pt idx="39">
                  <c:v>18.674226999999995</c:v>
                </c:pt>
                <c:pt idx="40">
                  <c:v>18.686222999999998</c:v>
                </c:pt>
                <c:pt idx="41">
                  <c:v>18.928319999999999</c:v>
                </c:pt>
                <c:pt idx="42">
                  <c:v>18.936923999999998</c:v>
                </c:pt>
                <c:pt idx="43">
                  <c:v>18.984114999999996</c:v>
                </c:pt>
                <c:pt idx="44">
                  <c:v>18.985067999999998</c:v>
                </c:pt>
                <c:pt idx="45">
                  <c:v>19.093933999999997</c:v>
                </c:pt>
                <c:pt idx="46">
                  <c:v>21.840358000000002</c:v>
                </c:pt>
                <c:pt idx="47">
                  <c:v>22.316398000000007</c:v>
                </c:pt>
                <c:pt idx="48">
                  <c:v>22.323939000000003</c:v>
                </c:pt>
                <c:pt idx="49">
                  <c:v>26.148133999999992</c:v>
                </c:pt>
              </c:numCache>
            </c:numRef>
          </c:xVal>
          <c:yVal>
            <c:numRef>
              <c:f>DIFF_VANILLA!$H$2:$H$51</c:f>
              <c:numCache>
                <c:formatCode>General</c:formatCode>
                <c:ptCount val="50"/>
                <c:pt idx="0">
                  <c:v>1.0539966908822848E-2</c:v>
                </c:pt>
                <c:pt idx="1">
                  <c:v>1.0571415104446605E-2</c:v>
                </c:pt>
                <c:pt idx="2">
                  <c:v>1.065705153852585E-2</c:v>
                </c:pt>
                <c:pt idx="3">
                  <c:v>1.0748337509272746E-2</c:v>
                </c:pt>
                <c:pt idx="4">
                  <c:v>2.2760081368715688E-2</c:v>
                </c:pt>
                <c:pt idx="5">
                  <c:v>2.5931205685762248E-2</c:v>
                </c:pt>
                <c:pt idx="6">
                  <c:v>2.6421065878714307E-2</c:v>
                </c:pt>
                <c:pt idx="7">
                  <c:v>2.6485089832756801E-2</c:v>
                </c:pt>
                <c:pt idx="8">
                  <c:v>2.6978801058838091E-2</c:v>
                </c:pt>
                <c:pt idx="9">
                  <c:v>4.6631092246408774E-2</c:v>
                </c:pt>
                <c:pt idx="10">
                  <c:v>4.7211943927026899E-2</c:v>
                </c:pt>
                <c:pt idx="11">
                  <c:v>4.7212889858135841E-2</c:v>
                </c:pt>
                <c:pt idx="12">
                  <c:v>4.8156752816949165E-2</c:v>
                </c:pt>
                <c:pt idx="13">
                  <c:v>4.8769408805260289E-2</c:v>
                </c:pt>
                <c:pt idx="14">
                  <c:v>4.997961424972748E-2</c:v>
                </c:pt>
                <c:pt idx="15">
                  <c:v>6.3321136786915783E-2</c:v>
                </c:pt>
                <c:pt idx="16">
                  <c:v>6.3436587945953762E-2</c:v>
                </c:pt>
                <c:pt idx="17">
                  <c:v>6.3590109215414165E-2</c:v>
                </c:pt>
                <c:pt idx="18">
                  <c:v>6.3656214480656656E-2</c:v>
                </c:pt>
                <c:pt idx="19">
                  <c:v>6.3779254414438477E-2</c:v>
                </c:pt>
                <c:pt idx="20">
                  <c:v>6.4035980283903018E-2</c:v>
                </c:pt>
                <c:pt idx="21">
                  <c:v>6.4162994245242841E-2</c:v>
                </c:pt>
                <c:pt idx="22">
                  <c:v>6.502756280074197E-2</c:v>
                </c:pt>
                <c:pt idx="23">
                  <c:v>6.2441572489673684E-2</c:v>
                </c:pt>
                <c:pt idx="24">
                  <c:v>6.2275859963748383E-2</c:v>
                </c:pt>
                <c:pt idx="25">
                  <c:v>6.2246843003640633E-2</c:v>
                </c:pt>
                <c:pt idx="26">
                  <c:v>6.1204648586260436E-2</c:v>
                </c:pt>
                <c:pt idx="27">
                  <c:v>6.0971266296716682E-2</c:v>
                </c:pt>
                <c:pt idx="28">
                  <c:v>6.0923666658482062E-2</c:v>
                </c:pt>
                <c:pt idx="29">
                  <c:v>6.0775517943804667E-2</c:v>
                </c:pt>
                <c:pt idx="30">
                  <c:v>6.0617802666643877E-2</c:v>
                </c:pt>
                <c:pt idx="31">
                  <c:v>6.0555569594811579E-2</c:v>
                </c:pt>
                <c:pt idx="32">
                  <c:v>6.0229270848571798E-2</c:v>
                </c:pt>
                <c:pt idx="33">
                  <c:v>6.0130380707220425E-2</c:v>
                </c:pt>
                <c:pt idx="34">
                  <c:v>6.0079796022516674E-2</c:v>
                </c:pt>
                <c:pt idx="35">
                  <c:v>5.5841271832056054E-2</c:v>
                </c:pt>
                <c:pt idx="36">
                  <c:v>4.5155307600412128E-2</c:v>
                </c:pt>
                <c:pt idx="37">
                  <c:v>4.505964050121198E-2</c:v>
                </c:pt>
                <c:pt idx="38">
                  <c:v>4.3731310178117017E-2</c:v>
                </c:pt>
                <c:pt idx="39">
                  <c:v>4.3503501498530189E-2</c:v>
                </c:pt>
                <c:pt idx="40">
                  <c:v>4.3426947786174952E-2</c:v>
                </c:pt>
                <c:pt idx="41">
                  <c:v>4.1876110588671064E-2</c:v>
                </c:pt>
                <c:pt idx="42">
                  <c:v>4.1820823536586692E-2</c:v>
                </c:pt>
                <c:pt idx="43">
                  <c:v>4.1517425285000888E-2</c:v>
                </c:pt>
                <c:pt idx="44">
                  <c:v>4.1511295647414403E-2</c:v>
                </c:pt>
                <c:pt idx="45">
                  <c:v>4.0810497281266199E-2</c:v>
                </c:pt>
                <c:pt idx="46">
                  <c:v>2.3924644153024945E-2</c:v>
                </c:pt>
                <c:pt idx="47">
                  <c:v>2.1368179774304819E-2</c:v>
                </c:pt>
                <c:pt idx="48">
                  <c:v>2.1328925386170958E-2</c:v>
                </c:pt>
                <c:pt idx="49">
                  <c:v>6.9056068321413522E-3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E-417A-92C3-C595F11A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80512"/>
        <c:axId val="1611894432"/>
      </c:scatterChart>
      <c:valAx>
        <c:axId val="16960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11894432"/>
        <c:crosses val="autoZero"/>
        <c:crossBetween val="midCat"/>
      </c:valAx>
      <c:valAx>
        <c:axId val="16118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960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READY_VANILLA!$H$1</c:f>
              <c:strCache>
                <c:ptCount val="1"/>
                <c:pt idx="0">
                  <c:v>READY TIME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READY_VANILLA!$G$2:$G$51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READY_VANILLA!$H$2:$H$51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F-4663-833F-E65B310D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88992"/>
        <c:axId val="1705383904"/>
      </c:scatterChart>
      <c:valAx>
        <c:axId val="144448899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5383904"/>
        <c:crosses val="autoZero"/>
        <c:crossBetween val="midCat"/>
      </c:valAx>
      <c:valAx>
        <c:axId val="17053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444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698920968212307"/>
          <c:y val="0.14393518518518519"/>
          <c:w val="0.8507144940215807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DONE_VANILLA!$H$1</c:f>
              <c:strCache>
                <c:ptCount val="1"/>
                <c:pt idx="0">
                  <c:v>DONE TIME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DONE_VANILLA!$G$2:$G$52</c:f>
              <c:numCache>
                <c:formatCode>General</c:formatCode>
                <c:ptCount val="51"/>
                <c:pt idx="0">
                  <c:v>47.427092000000002</c:v>
                </c:pt>
                <c:pt idx="1">
                  <c:v>49.694595</c:v>
                </c:pt>
                <c:pt idx="2">
                  <c:v>51.796039</c:v>
                </c:pt>
                <c:pt idx="3">
                  <c:v>52.474291000000001</c:v>
                </c:pt>
                <c:pt idx="4">
                  <c:v>52.643403999999997</c:v>
                </c:pt>
                <c:pt idx="5">
                  <c:v>54.727246000000001</c:v>
                </c:pt>
                <c:pt idx="6">
                  <c:v>54.992598000000001</c:v>
                </c:pt>
                <c:pt idx="7">
                  <c:v>55.691305999999997</c:v>
                </c:pt>
                <c:pt idx="8">
                  <c:v>55.762135999999998</c:v>
                </c:pt>
                <c:pt idx="9">
                  <c:v>55.846173</c:v>
                </c:pt>
                <c:pt idx="10">
                  <c:v>55.943212000000003</c:v>
                </c:pt>
                <c:pt idx="11">
                  <c:v>56.488968999999997</c:v>
                </c:pt>
                <c:pt idx="12">
                  <c:v>56.558076999999997</c:v>
                </c:pt>
                <c:pt idx="13">
                  <c:v>56.647440000000003</c:v>
                </c:pt>
                <c:pt idx="14">
                  <c:v>56.875832000000003</c:v>
                </c:pt>
                <c:pt idx="15">
                  <c:v>56.944890999999998</c:v>
                </c:pt>
                <c:pt idx="16">
                  <c:v>57.275137000000001</c:v>
                </c:pt>
                <c:pt idx="17">
                  <c:v>57.940182</c:v>
                </c:pt>
                <c:pt idx="18">
                  <c:v>58.482008</c:v>
                </c:pt>
                <c:pt idx="19">
                  <c:v>58.618085000000001</c:v>
                </c:pt>
                <c:pt idx="20">
                  <c:v>58.710338</c:v>
                </c:pt>
                <c:pt idx="21">
                  <c:v>59.380820999999997</c:v>
                </c:pt>
                <c:pt idx="22">
                  <c:v>59.673364999999997</c:v>
                </c:pt>
                <c:pt idx="23">
                  <c:v>59.833275999999998</c:v>
                </c:pt>
                <c:pt idx="24">
                  <c:v>60.157694999999997</c:v>
                </c:pt>
                <c:pt idx="25">
                  <c:v>60.780406999999997</c:v>
                </c:pt>
                <c:pt idx="26">
                  <c:v>61.141311999999999</c:v>
                </c:pt>
                <c:pt idx="27">
                  <c:v>61.149968000000001</c:v>
                </c:pt>
                <c:pt idx="28">
                  <c:v>61.275194999999997</c:v>
                </c:pt>
                <c:pt idx="29">
                  <c:v>61.672060000000002</c:v>
                </c:pt>
                <c:pt idx="30">
                  <c:v>62.143706999999999</c:v>
                </c:pt>
                <c:pt idx="31">
                  <c:v>62.722506000000003</c:v>
                </c:pt>
                <c:pt idx="32">
                  <c:v>63.412239999999997</c:v>
                </c:pt>
                <c:pt idx="33">
                  <c:v>63.724299000000002</c:v>
                </c:pt>
                <c:pt idx="34">
                  <c:v>63.914994</c:v>
                </c:pt>
                <c:pt idx="35">
                  <c:v>64.434223000000003</c:v>
                </c:pt>
                <c:pt idx="36">
                  <c:v>64.482477000000003</c:v>
                </c:pt>
                <c:pt idx="37">
                  <c:v>65.262658000000002</c:v>
                </c:pt>
                <c:pt idx="38">
                  <c:v>65.403739000000002</c:v>
                </c:pt>
                <c:pt idx="39">
                  <c:v>67.224963000000002</c:v>
                </c:pt>
                <c:pt idx="40">
                  <c:v>67.245890000000003</c:v>
                </c:pt>
                <c:pt idx="41">
                  <c:v>67.257952000000003</c:v>
                </c:pt>
                <c:pt idx="42">
                  <c:v>67.292103999999995</c:v>
                </c:pt>
                <c:pt idx="43">
                  <c:v>69.534875</c:v>
                </c:pt>
                <c:pt idx="44">
                  <c:v>69.904974999999993</c:v>
                </c:pt>
                <c:pt idx="45">
                  <c:v>71.811744000000004</c:v>
                </c:pt>
                <c:pt idx="46">
                  <c:v>73.536876000000007</c:v>
                </c:pt>
                <c:pt idx="47">
                  <c:v>74.790011000000007</c:v>
                </c:pt>
                <c:pt idx="48">
                  <c:v>75.444443000000007</c:v>
                </c:pt>
                <c:pt idx="49">
                  <c:v>86.330872999999997</c:v>
                </c:pt>
              </c:numCache>
            </c:numRef>
          </c:xVal>
          <c:yVal>
            <c:numRef>
              <c:f>DONE_VANILLA!$H$2:$H$52</c:f>
              <c:numCache>
                <c:formatCode>General</c:formatCode>
                <c:ptCount val="51"/>
                <c:pt idx="0">
                  <c:v>8.4206849353768848E-3</c:v>
                </c:pt>
                <c:pt idx="1">
                  <c:v>1.4722984758522224E-2</c:v>
                </c:pt>
                <c:pt idx="2">
                  <c:v>2.2633939717596998E-2</c:v>
                </c:pt>
                <c:pt idx="3">
                  <c:v>2.5539513356117038E-2</c:v>
                </c:pt>
                <c:pt idx="4">
                  <c:v>2.6284277417664575E-2</c:v>
                </c:pt>
                <c:pt idx="5">
                  <c:v>3.581206462507066E-2</c:v>
                </c:pt>
                <c:pt idx="6">
                  <c:v>3.7029451377107052E-2</c:v>
                </c:pt>
                <c:pt idx="7">
                  <c:v>4.0177101317127303E-2</c:v>
                </c:pt>
                <c:pt idx="8">
                  <c:v>4.0489657039166363E-2</c:v>
                </c:pt>
                <c:pt idx="9">
                  <c:v>4.0858564155655586E-2</c:v>
                </c:pt>
                <c:pt idx="10">
                  <c:v>4.1281796708909746E-2</c:v>
                </c:pt>
                <c:pt idx="11">
                  <c:v>4.3598631337842031E-2</c:v>
                </c:pt>
                <c:pt idx="12">
                  <c:v>4.38833063048997E-2</c:v>
                </c:pt>
                <c:pt idx="13">
                  <c:v>4.4248184619958629E-2</c:v>
                </c:pt>
                <c:pt idx="14">
                  <c:v>4.5163236614232077E-2</c:v>
                </c:pt>
                <c:pt idx="15">
                  <c:v>4.5434707357254162E-2</c:v>
                </c:pt>
                <c:pt idx="16">
                  <c:v>4.6696735854991595E-2</c:v>
                </c:pt>
                <c:pt idx="17">
                  <c:v>4.9034337511752152E-2</c:v>
                </c:pt>
                <c:pt idx="18">
                  <c:v>5.0707126379991259E-2</c:v>
                </c:pt>
                <c:pt idx="19">
                  <c:v>5.1091059099023485E-2</c:v>
                </c:pt>
                <c:pt idx="20">
                  <c:v>5.1342658424174327E-2</c:v>
                </c:pt>
                <c:pt idx="21">
                  <c:v>5.2949389754224321E-2</c:v>
                </c:pt>
                <c:pt idx="22">
                  <c:v>5.3521772123882101E-2</c:v>
                </c:pt>
                <c:pt idx="23">
                  <c:v>5.3800038864934056E-2</c:v>
                </c:pt>
                <c:pt idx="24">
                  <c:v>5.4287426713081004E-2</c:v>
                </c:pt>
                <c:pt idx="25">
                  <c:v>5.4924833475677823E-2</c:v>
                </c:pt>
                <c:pt idx="26">
                  <c:v>5.5110350795297747E-2</c:v>
                </c:pt>
                <c:pt idx="27">
                  <c:v>5.5113122684006512E-2</c:v>
                </c:pt>
                <c:pt idx="28">
                  <c:v>5.5144401186848858E-2</c:v>
                </c:pt>
                <c:pt idx="29">
                  <c:v>5.5134338396512453E-2</c:v>
                </c:pt>
                <c:pt idx="30">
                  <c:v>5.4906966773792268E-2</c:v>
                </c:pt>
                <c:pt idx="31">
                  <c:v>5.43126499155357E-2</c:v>
                </c:pt>
                <c:pt idx="32">
                  <c:v>5.3166297031648151E-2</c:v>
                </c:pt>
                <c:pt idx="33">
                  <c:v>5.2498514501741977E-2</c:v>
                </c:pt>
                <c:pt idx="34">
                  <c:v>5.2046858022154759E-2</c:v>
                </c:pt>
                <c:pt idx="35">
                  <c:v>5.0657864961053463E-2</c:v>
                </c:pt>
                <c:pt idx="36">
                  <c:v>5.0517453463367681E-2</c:v>
                </c:pt>
                <c:pt idx="37">
                  <c:v>4.8003027569301006E-2</c:v>
                </c:pt>
                <c:pt idx="38">
                  <c:v>4.7502835251822494E-2</c:v>
                </c:pt>
                <c:pt idx="39">
                  <c:v>4.0101335877057387E-2</c:v>
                </c:pt>
                <c:pt idx="40">
                  <c:v>4.0008617502278902E-2</c:v>
                </c:pt>
                <c:pt idx="41">
                  <c:v>3.9955121510545866E-2</c:v>
                </c:pt>
                <c:pt idx="42">
                  <c:v>3.9803441653633129E-2</c:v>
                </c:pt>
                <c:pt idx="43">
                  <c:v>2.9528754388723568E-2</c:v>
                </c:pt>
                <c:pt idx="44">
                  <c:v>2.7850419546054727E-2</c:v>
                </c:pt>
                <c:pt idx="45">
                  <c:v>1.9764147749347594E-2</c:v>
                </c:pt>
                <c:pt idx="46">
                  <c:v>1.3649077393271638E-2</c:v>
                </c:pt>
                <c:pt idx="47">
                  <c:v>1.0065214054551477E-2</c:v>
                </c:pt>
                <c:pt idx="48">
                  <c:v>8.4831877340734493E-3</c:v>
                </c:pt>
                <c:pt idx="49">
                  <c:v>1.4846120430182685E-4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D-4053-9A78-570C27CD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99488"/>
        <c:axId val="1476644352"/>
      </c:scatterChart>
      <c:valAx>
        <c:axId val="16229994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76644352"/>
        <c:crosses val="autoZero"/>
        <c:crossBetween val="midCat"/>
      </c:valAx>
      <c:valAx>
        <c:axId val="1476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29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60.093761000000001</c:v>
                </c:pt>
                <c:pt idx="1">
                  <c:v>49.840187</c:v>
                </c:pt>
                <c:pt idx="2">
                  <c:v>52.637661000000001</c:v>
                </c:pt>
                <c:pt idx="3">
                  <c:v>46.597850000000001</c:v>
                </c:pt>
                <c:pt idx="4">
                  <c:v>49.688243</c:v>
                </c:pt>
                <c:pt idx="5">
                  <c:v>58.553953999999997</c:v>
                </c:pt>
                <c:pt idx="6">
                  <c:v>40.188954000000003</c:v>
                </c:pt>
                <c:pt idx="7">
                  <c:v>52.616173000000003</c:v>
                </c:pt>
                <c:pt idx="8">
                  <c:v>37.312517</c:v>
                </c:pt>
                <c:pt idx="9">
                  <c:v>48.843978</c:v>
                </c:pt>
                <c:pt idx="10">
                  <c:v>37.123637000000002</c:v>
                </c:pt>
                <c:pt idx="11">
                  <c:v>49.532888</c:v>
                </c:pt>
                <c:pt idx="12">
                  <c:v>39.987794000000001</c:v>
                </c:pt>
                <c:pt idx="13">
                  <c:v>55.480094000000001</c:v>
                </c:pt>
                <c:pt idx="14">
                  <c:v>43.538012000000002</c:v>
                </c:pt>
                <c:pt idx="15">
                  <c:v>58.967089000000001</c:v>
                </c:pt>
                <c:pt idx="16">
                  <c:v>42.925865000000002</c:v>
                </c:pt>
                <c:pt idx="17">
                  <c:v>40.303348999999997</c:v>
                </c:pt>
                <c:pt idx="18">
                  <c:v>36.982036000000001</c:v>
                </c:pt>
                <c:pt idx="19">
                  <c:v>50.606555</c:v>
                </c:pt>
                <c:pt idx="20">
                  <c:v>43.984544999999997</c:v>
                </c:pt>
                <c:pt idx="21">
                  <c:v>37.833295</c:v>
                </c:pt>
                <c:pt idx="22">
                  <c:v>43.646845999999996</c:v>
                </c:pt>
                <c:pt idx="23">
                  <c:v>56.022635999999999</c:v>
                </c:pt>
                <c:pt idx="24">
                  <c:v>40.849161000000002</c:v>
                </c:pt>
                <c:pt idx="25">
                  <c:v>49.894936999999999</c:v>
                </c:pt>
                <c:pt idx="26">
                  <c:v>40.214008999999997</c:v>
                </c:pt>
                <c:pt idx="27">
                  <c:v>50.211094000000003</c:v>
                </c:pt>
                <c:pt idx="28">
                  <c:v>38.588914000000003</c:v>
                </c:pt>
                <c:pt idx="29">
                  <c:v>68.360996999999998</c:v>
                </c:pt>
                <c:pt idx="30">
                  <c:v>41.143970000000003</c:v>
                </c:pt>
                <c:pt idx="31">
                  <c:v>43.138047999999998</c:v>
                </c:pt>
                <c:pt idx="32">
                  <c:v>43.588442999999998</c:v>
                </c:pt>
                <c:pt idx="33">
                  <c:v>84.849896999999999</c:v>
                </c:pt>
                <c:pt idx="34">
                  <c:v>41.281852000000001</c:v>
                </c:pt>
                <c:pt idx="35">
                  <c:v>52.473613</c:v>
                </c:pt>
                <c:pt idx="36">
                  <c:v>37.503900999999999</c:v>
                </c:pt>
                <c:pt idx="37">
                  <c:v>73.927955999999995</c:v>
                </c:pt>
                <c:pt idx="38">
                  <c:v>49.853250000000003</c:v>
                </c:pt>
                <c:pt idx="39">
                  <c:v>56.198124999999997</c:v>
                </c:pt>
                <c:pt idx="40">
                  <c:v>46.564183999999997</c:v>
                </c:pt>
                <c:pt idx="41">
                  <c:v>38.007967000000001</c:v>
                </c:pt>
                <c:pt idx="42">
                  <c:v>54.008428000000002</c:v>
                </c:pt>
                <c:pt idx="43">
                  <c:v>34.323501</c:v>
                </c:pt>
                <c:pt idx="44">
                  <c:v>59.784652999999999</c:v>
                </c:pt>
                <c:pt idx="45">
                  <c:v>44.821060000000003</c:v>
                </c:pt>
                <c:pt idx="46">
                  <c:v>40.493352000000002</c:v>
                </c:pt>
                <c:pt idx="47">
                  <c:v>40.938778999999997</c:v>
                </c:pt>
                <c:pt idx="48">
                  <c:v>40.999138000000002</c:v>
                </c:pt>
                <c:pt idx="49">
                  <c:v>68.582644999999999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1-42F3-8225-BF94A9E2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583456"/>
        <c:axId val="1705386816"/>
      </c:scatterChart>
      <c:valAx>
        <c:axId val="17025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5386816"/>
        <c:crosses val="autoZero"/>
        <c:crossBetween val="midCat"/>
      </c:valAx>
      <c:valAx>
        <c:axId val="17053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25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10</xdr:row>
      <xdr:rowOff>7620</xdr:rowOff>
    </xdr:from>
    <xdr:to>
      <xdr:col>17</xdr:col>
      <xdr:colOff>441960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57386-7B8E-48D4-888B-3EDE5A01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7</xdr:row>
      <xdr:rowOff>60960</xdr:rowOff>
    </xdr:from>
    <xdr:to>
      <xdr:col>8</xdr:col>
      <xdr:colOff>472440</xdr:colOff>
      <xdr:row>22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14BA9-CA83-41F5-8A1F-78DE88CD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1348740</xdr:colOff>
      <xdr:row>27</xdr:row>
      <xdr:rowOff>68580</xdr:rowOff>
    </xdr:from>
    <xdr:to>
      <xdr:col>17</xdr:col>
      <xdr:colOff>144780</xdr:colOff>
      <xdr:row>42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9FD4A-3652-4064-8CCF-3BB80435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335280</xdr:colOff>
      <xdr:row>21</xdr:row>
      <xdr:rowOff>30480</xdr:rowOff>
    </xdr:from>
    <xdr:to>
      <xdr:col>10</xdr:col>
      <xdr:colOff>327660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B4BA7E-67D6-4548-90EC-C78FCE946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8</xdr:row>
      <xdr:rowOff>0</xdr:rowOff>
    </xdr:from>
    <xdr:to>
      <xdr:col>16</xdr:col>
      <xdr:colOff>259080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7C999F-CCE7-4E69-A9C3-19D2E75A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16</xdr:row>
      <xdr:rowOff>68580</xdr:rowOff>
    </xdr:from>
    <xdr:to>
      <xdr:col>20</xdr:col>
      <xdr:colOff>388620</xdr:colOff>
      <xdr:row>38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012DD-C26D-4B12-A957-38D0FF2B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23</xdr:row>
      <xdr:rowOff>83820</xdr:rowOff>
    </xdr:from>
    <xdr:to>
      <xdr:col>19</xdr:col>
      <xdr:colOff>76200</xdr:colOff>
      <xdr:row>38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0ECFDD-6AC3-449A-A513-11F7C6E13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14</xdr:row>
      <xdr:rowOff>83820</xdr:rowOff>
    </xdr:from>
    <xdr:to>
      <xdr:col>19</xdr:col>
      <xdr:colOff>541020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76AB8-E835-4381-8E2B-F683C726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20</xdr:row>
      <xdr:rowOff>53340</xdr:rowOff>
    </xdr:from>
    <xdr:to>
      <xdr:col>26</xdr:col>
      <xdr:colOff>182880</xdr:colOff>
      <xdr:row>45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44A7-AB17-409B-9A51-82651BAC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45720</xdr:rowOff>
    </xdr:from>
    <xdr:to>
      <xdr:col>20</xdr:col>
      <xdr:colOff>533400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F3198-12AA-4346-818B-806CFF35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7</xdr:row>
      <xdr:rowOff>114300</xdr:rowOff>
    </xdr:from>
    <xdr:to>
      <xdr:col>25</xdr:col>
      <xdr:colOff>594360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FA3CE-90AA-4A4C-9578-43F9451D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9DFCDB-93C5-4EF8-BC7F-EC8F6BF7967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AAC6D2-B99A-41CE-B990-980E1923BCCE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Column1" tableColumnId="1"/>
      <queryTableField id="3" name="Column3" tableColumnId="3"/>
      <queryTableField id="4" name="Column4" tableColumnId="4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  <queryTableDeletedFields count="2">
      <deletedField name="Column2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EB096-3CDF-43CB-A44A-6851DD8B81CF}" name="times_open5gs" displayName="times_open5gs" ref="A1:G51" tableType="queryTable" totalsRowShown="0">
  <autoFilter ref="A1:G51" xr:uid="{A7A33608-145D-4BA7-A0D8-02DFF3415CBA}"/>
  <tableColumns count="7">
    <tableColumn id="1" xr3:uid="{3D2823AA-EE52-4275-B725-2F8171E5A91C}" uniqueName="1" name="AA" queryTableFieldId="1"/>
    <tableColumn id="2" xr3:uid="{4E7A7D31-5318-4018-861A-9D7EDF504C67}" uniqueName="2" name="Column2" queryTableFieldId="2"/>
    <tableColumn id="3" xr3:uid="{04F23ED1-BCED-44FC-BFB7-726F1977210F}" uniqueName="3" name="Column3" queryTableFieldId="3"/>
    <tableColumn id="4" xr3:uid="{92FEEA0A-100A-47DC-A5CF-335266588A54}" uniqueName="4" name="Column4" queryTableFieldId="4"/>
    <tableColumn id="5" xr3:uid="{8E7E2C08-4128-426F-AEDF-546A2B2345C5}" uniqueName="5" name="Column5" queryTableFieldId="5"/>
    <tableColumn id="6" xr3:uid="{03BB1B65-882E-4A50-AEA9-F43B18DE5FCF}" uniqueName="6" name="Column6" queryTableFieldId="6"/>
    <tableColumn id="7" xr3:uid="{D63CD978-53B0-4EEE-B50D-89F725223CA7}" uniqueName="7" name="Column7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5F7EAC-7EF6-48C8-AA0B-C79DD6BAD191}" name="times_open5g_split" displayName="times_open5g_split" ref="A1:G51" tableType="queryTable" totalsRowShown="0">
  <autoFilter ref="A1:G51" xr:uid="{D2342F14-1FAD-405A-9B62-6EA688AF5024}"/>
  <tableColumns count="7">
    <tableColumn id="1" xr3:uid="{8867E729-4DC0-434D-9E0B-0D4A6EB6C3AF}" uniqueName="1" name="Column1" queryTableFieldId="1"/>
    <tableColumn id="3" xr3:uid="{EE2C5D2E-D9FC-4B46-9A0A-FDA5D88BF7A0}" uniqueName="3" name="Column3" queryTableFieldId="3"/>
    <tableColumn id="4" xr3:uid="{26A59EA4-6081-43DA-A286-9483AB622B71}" uniqueName="4" name="Column4" queryTableFieldId="4"/>
    <tableColumn id="6" xr3:uid="{6116FB08-C7FA-48E5-825D-FF32BF94F3E4}" uniqueName="6" name="Column6" queryTableFieldId="6"/>
    <tableColumn id="7" xr3:uid="{228E1EDC-DD18-4D29-8286-01A650784189}" uniqueName="7" name="Column7" queryTableFieldId="7"/>
    <tableColumn id="8" xr3:uid="{830AA1C1-D7F0-429C-95BA-D292F9D5F59B}" uniqueName="8" name="DONE" queryTableFieldId="8" dataDxfId="1">
      <calculatedColumnFormula>times_open5g_split[[#This Row],[Column3]]+times_open5g_split[[#This Row],[Column4]]/1000000</calculatedColumnFormula>
    </tableColumn>
    <tableColumn id="9" xr3:uid="{794F2D40-C91E-42AB-BBE7-E7F51E0CF9B6}" uniqueName="9" name="READY" queryTableFieldId="9" dataDxfId="0">
      <calculatedColumnFormula>times_open5g_split[[#This Row],[Column6]]+times_open5g_split[[#This Row],[Column7]]/1000000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DB24-7559-496A-B94A-AAF3E04CF9AD}">
  <dimension ref="A2:J52"/>
  <sheetViews>
    <sheetView workbookViewId="0">
      <selection activeCell="F2" activeCellId="1" sqref="B2:B52 F2:F52"/>
    </sheetView>
  </sheetViews>
  <sheetFormatPr defaultRowHeight="14.4" x14ac:dyDescent="0.3"/>
  <cols>
    <col min="4" max="4" width="11.109375" bestFit="1" customWidth="1"/>
    <col min="6" max="6" width="31.33203125" customWidth="1"/>
    <col min="7" max="7" width="9" bestFit="1" customWidth="1"/>
    <col min="8" max="8" width="20.44140625" bestFit="1" customWidth="1"/>
    <col min="10" max="10" width="12" bestFit="1" customWidth="1"/>
  </cols>
  <sheetData>
    <row r="2" spans="1:10" x14ac:dyDescent="0.3">
      <c r="A2" s="1" t="s">
        <v>2</v>
      </c>
      <c r="B2" s="1" t="s">
        <v>0</v>
      </c>
      <c r="C2" s="1" t="s">
        <v>1</v>
      </c>
      <c r="D2" s="1" t="s">
        <v>3</v>
      </c>
      <c r="F2" s="1" t="s">
        <v>18</v>
      </c>
      <c r="G2" s="1" t="s">
        <v>6</v>
      </c>
      <c r="H2" s="1" t="s">
        <v>14</v>
      </c>
    </row>
    <row r="3" spans="1:10" x14ac:dyDescent="0.3">
      <c r="A3">
        <v>1</v>
      </c>
      <c r="B3">
        <v>34.323501</v>
      </c>
      <c r="C3">
        <v>47.427092000000002</v>
      </c>
      <c r="D3">
        <f>C3-B3</f>
        <v>13.103591000000002</v>
      </c>
      <c r="F3">
        <f>_xlfn.NORM.DIST(B3,$G$3,$H$3,FALSE)</f>
        <v>1.5616516084869405E-2</v>
      </c>
      <c r="G3">
        <f>AVERAGE(B3:B52)</f>
        <v>48.278195859999997</v>
      </c>
      <c r="H3">
        <f>STDEV(B3:B52)</f>
        <v>10.419965320094361</v>
      </c>
    </row>
    <row r="4" spans="1:10" x14ac:dyDescent="0.3">
      <c r="A4">
        <v>2</v>
      </c>
      <c r="B4">
        <v>36.982036000000001</v>
      </c>
      <c r="C4">
        <v>49.694595</v>
      </c>
      <c r="D4">
        <f t="shared" ref="D4:D52" si="0">C4-B4</f>
        <v>12.712558999999999</v>
      </c>
      <c r="F4">
        <f t="shared" ref="F4:F52" si="1">_xlfn.NORM.DIST(B4,$G$3,$H$3,FALSE)</f>
        <v>2.1273657924305817E-2</v>
      </c>
      <c r="H4" s="1"/>
      <c r="I4" s="1"/>
      <c r="J4" s="1"/>
    </row>
    <row r="5" spans="1:10" x14ac:dyDescent="0.3">
      <c r="A5">
        <v>3</v>
      </c>
      <c r="B5">
        <v>37.123637000000002</v>
      </c>
      <c r="C5">
        <v>51.796039</v>
      </c>
      <c r="D5">
        <f t="shared" si="0"/>
        <v>14.672401999999998</v>
      </c>
      <c r="F5">
        <f t="shared" si="1"/>
        <v>2.1587390099269344E-2</v>
      </c>
      <c r="G5" s="1"/>
    </row>
    <row r="6" spans="1:10" x14ac:dyDescent="0.3">
      <c r="A6">
        <v>4</v>
      </c>
      <c r="B6">
        <v>37.312517</v>
      </c>
      <c r="C6">
        <v>52.474291000000001</v>
      </c>
      <c r="D6">
        <f t="shared" si="0"/>
        <v>15.161774000000001</v>
      </c>
      <c r="F6">
        <f t="shared" si="1"/>
        <v>2.200676076690479E-2</v>
      </c>
      <c r="G6" s="1"/>
    </row>
    <row r="7" spans="1:10" x14ac:dyDescent="0.3">
      <c r="A7">
        <v>5</v>
      </c>
      <c r="B7">
        <v>37.503900999999999</v>
      </c>
      <c r="C7">
        <v>52.643403999999997</v>
      </c>
      <c r="D7">
        <f t="shared" si="0"/>
        <v>15.139502999999998</v>
      </c>
      <c r="F7">
        <f t="shared" si="1"/>
        <v>2.2432482154561461E-2</v>
      </c>
      <c r="G7" s="1"/>
    </row>
    <row r="8" spans="1:10" x14ac:dyDescent="0.3">
      <c r="A8">
        <v>6</v>
      </c>
      <c r="B8">
        <v>37.833295</v>
      </c>
      <c r="C8">
        <v>54.727246000000001</v>
      </c>
      <c r="D8">
        <f t="shared" si="0"/>
        <v>16.893951000000001</v>
      </c>
      <c r="F8">
        <f t="shared" si="1"/>
        <v>2.3166264876438355E-2</v>
      </c>
    </row>
    <row r="9" spans="1:10" x14ac:dyDescent="0.3">
      <c r="A9">
        <v>7</v>
      </c>
      <c r="B9">
        <v>38.007967000000001</v>
      </c>
      <c r="C9">
        <v>54.992598000000001</v>
      </c>
      <c r="D9">
        <f t="shared" si="0"/>
        <v>16.984631</v>
      </c>
      <c r="F9">
        <f t="shared" si="1"/>
        <v>2.3555514081136684E-2</v>
      </c>
    </row>
    <row r="10" spans="1:10" x14ac:dyDescent="0.3">
      <c r="A10">
        <v>8</v>
      </c>
      <c r="B10">
        <v>38.588914000000003</v>
      </c>
      <c r="C10">
        <v>55.691305999999997</v>
      </c>
      <c r="D10">
        <f t="shared" si="0"/>
        <v>17.102391999999995</v>
      </c>
      <c r="F10">
        <f t="shared" si="1"/>
        <v>2.4847516247743954E-2</v>
      </c>
    </row>
    <row r="11" spans="1:10" x14ac:dyDescent="0.3">
      <c r="A11">
        <v>9</v>
      </c>
      <c r="B11">
        <v>39.987794000000001</v>
      </c>
      <c r="C11">
        <v>55.762135999999998</v>
      </c>
      <c r="D11">
        <f t="shared" si="0"/>
        <v>15.774341999999997</v>
      </c>
      <c r="F11">
        <f t="shared" si="1"/>
        <v>2.7898758034687283E-2</v>
      </c>
    </row>
    <row r="12" spans="1:10" x14ac:dyDescent="0.3">
      <c r="A12">
        <v>10</v>
      </c>
      <c r="B12">
        <v>40.188954000000003</v>
      </c>
      <c r="C12">
        <v>55.846173</v>
      </c>
      <c r="D12">
        <f t="shared" si="0"/>
        <v>15.657218999999998</v>
      </c>
      <c r="F12">
        <f t="shared" si="1"/>
        <v>2.832530557152806E-2</v>
      </c>
    </row>
    <row r="13" spans="1:10" x14ac:dyDescent="0.3">
      <c r="A13">
        <v>11</v>
      </c>
      <c r="B13">
        <v>40.214008999999997</v>
      </c>
      <c r="C13">
        <v>55.943212000000003</v>
      </c>
      <c r="D13">
        <f t="shared" si="0"/>
        <v>15.729203000000005</v>
      </c>
      <c r="F13">
        <f t="shared" si="1"/>
        <v>2.8378147172474812E-2</v>
      </c>
    </row>
    <row r="14" spans="1:10" x14ac:dyDescent="0.3">
      <c r="A14">
        <v>12</v>
      </c>
      <c r="B14">
        <v>40.303348999999997</v>
      </c>
      <c r="C14">
        <v>56.488968999999997</v>
      </c>
      <c r="D14">
        <f t="shared" si="0"/>
        <v>16.18562</v>
      </c>
      <c r="F14">
        <f t="shared" si="1"/>
        <v>2.856602664429047E-2</v>
      </c>
    </row>
    <row r="15" spans="1:10" x14ac:dyDescent="0.3">
      <c r="A15">
        <v>13</v>
      </c>
      <c r="B15">
        <v>40.493352000000002</v>
      </c>
      <c r="C15">
        <v>56.558076999999997</v>
      </c>
      <c r="D15">
        <f t="shared" si="0"/>
        <v>16.064724999999996</v>
      </c>
      <c r="F15">
        <f t="shared" si="1"/>
        <v>2.8962663635800346E-2</v>
      </c>
    </row>
    <row r="16" spans="1:10" x14ac:dyDescent="0.3">
      <c r="A16">
        <v>14</v>
      </c>
      <c r="B16">
        <v>40.849161000000002</v>
      </c>
      <c r="C16">
        <v>56.647440000000003</v>
      </c>
      <c r="D16">
        <f t="shared" si="0"/>
        <v>15.798279000000001</v>
      </c>
      <c r="F16">
        <f t="shared" si="1"/>
        <v>2.9693730692549436E-2</v>
      </c>
    </row>
    <row r="17" spans="1:6" x14ac:dyDescent="0.3">
      <c r="A17">
        <v>15</v>
      </c>
      <c r="B17">
        <v>40.938778999999997</v>
      </c>
      <c r="C17">
        <v>56.875832000000003</v>
      </c>
      <c r="D17">
        <f t="shared" si="0"/>
        <v>15.937053000000006</v>
      </c>
      <c r="F17">
        <f t="shared" si="1"/>
        <v>2.9875264118565122E-2</v>
      </c>
    </row>
    <row r="18" spans="1:6" x14ac:dyDescent="0.3">
      <c r="A18">
        <v>16</v>
      </c>
      <c r="B18">
        <v>40.999138000000002</v>
      </c>
      <c r="C18">
        <v>56.944890999999998</v>
      </c>
      <c r="D18">
        <f t="shared" si="0"/>
        <v>15.945752999999996</v>
      </c>
      <c r="F18">
        <f t="shared" si="1"/>
        <v>2.9996903988274152E-2</v>
      </c>
    </row>
    <row r="19" spans="1:6" x14ac:dyDescent="0.3">
      <c r="A19">
        <v>17</v>
      </c>
      <c r="B19">
        <v>41.143970000000003</v>
      </c>
      <c r="C19">
        <v>57.275137000000001</v>
      </c>
      <c r="D19">
        <f t="shared" si="0"/>
        <v>16.131166999999998</v>
      </c>
      <c r="F19">
        <f t="shared" si="1"/>
        <v>3.0286658689662623E-2</v>
      </c>
    </row>
    <row r="20" spans="1:6" x14ac:dyDescent="0.3">
      <c r="A20">
        <v>18</v>
      </c>
      <c r="B20">
        <v>41.281852000000001</v>
      </c>
      <c r="C20">
        <v>57.940182</v>
      </c>
      <c r="D20">
        <f t="shared" si="0"/>
        <v>16.658329999999999</v>
      </c>
      <c r="F20">
        <f t="shared" si="1"/>
        <v>3.0559622981614413E-2</v>
      </c>
    </row>
    <row r="21" spans="1:6" x14ac:dyDescent="0.3">
      <c r="A21">
        <v>19</v>
      </c>
      <c r="B21">
        <v>42.925865000000002</v>
      </c>
      <c r="C21">
        <v>58.482008</v>
      </c>
      <c r="D21">
        <f t="shared" si="0"/>
        <v>15.556142999999999</v>
      </c>
      <c r="F21">
        <f t="shared" si="1"/>
        <v>3.3554439322418791E-2</v>
      </c>
    </row>
    <row r="22" spans="1:6" x14ac:dyDescent="0.3">
      <c r="A22">
        <v>20</v>
      </c>
      <c r="B22">
        <v>43.138047999999998</v>
      </c>
      <c r="C22">
        <v>58.618085000000001</v>
      </c>
      <c r="D22">
        <f t="shared" si="0"/>
        <v>15.480037000000003</v>
      </c>
      <c r="F22">
        <f t="shared" si="1"/>
        <v>3.3900222858899424E-2</v>
      </c>
    </row>
    <row r="23" spans="1:6" x14ac:dyDescent="0.3">
      <c r="A23">
        <v>21</v>
      </c>
      <c r="B23">
        <v>43.538012000000002</v>
      </c>
      <c r="C23">
        <v>58.710338</v>
      </c>
      <c r="D23">
        <f t="shared" si="0"/>
        <v>15.172325999999998</v>
      </c>
      <c r="F23">
        <f t="shared" si="1"/>
        <v>3.4522795646988118E-2</v>
      </c>
    </row>
    <row r="24" spans="1:6" x14ac:dyDescent="0.3">
      <c r="A24">
        <v>22</v>
      </c>
      <c r="B24">
        <v>43.588442999999998</v>
      </c>
      <c r="C24">
        <v>59.380820999999997</v>
      </c>
      <c r="D24">
        <f t="shared" si="0"/>
        <v>15.792377999999999</v>
      </c>
      <c r="F24">
        <f t="shared" si="1"/>
        <v>3.4598483365096973E-2</v>
      </c>
    </row>
    <row r="25" spans="1:6" x14ac:dyDescent="0.3">
      <c r="A25">
        <v>23</v>
      </c>
      <c r="B25">
        <v>43.646845999999996</v>
      </c>
      <c r="C25">
        <v>59.673364999999997</v>
      </c>
      <c r="D25">
        <f t="shared" si="0"/>
        <v>16.026519</v>
      </c>
      <c r="F25">
        <f t="shared" si="1"/>
        <v>3.4685327691905354E-2</v>
      </c>
    </row>
    <row r="26" spans="1:6" x14ac:dyDescent="0.3">
      <c r="A26">
        <v>24</v>
      </c>
      <c r="B26">
        <v>43.984544999999997</v>
      </c>
      <c r="C26">
        <v>59.833275999999998</v>
      </c>
      <c r="D26">
        <f t="shared" si="0"/>
        <v>15.848731000000001</v>
      </c>
      <c r="F26">
        <f t="shared" si="1"/>
        <v>3.5170100985421907E-2</v>
      </c>
    </row>
    <row r="27" spans="1:6" x14ac:dyDescent="0.3">
      <c r="A27">
        <v>25</v>
      </c>
      <c r="B27">
        <v>44.821060000000003</v>
      </c>
      <c r="C27">
        <v>60.157694999999997</v>
      </c>
      <c r="D27">
        <f t="shared" si="0"/>
        <v>15.336634999999994</v>
      </c>
      <c r="F27">
        <f t="shared" si="1"/>
        <v>3.6236034826590241E-2</v>
      </c>
    </row>
    <row r="28" spans="1:6" x14ac:dyDescent="0.3">
      <c r="A28">
        <v>26</v>
      </c>
      <c r="B28">
        <v>46.564183999999997</v>
      </c>
      <c r="C28">
        <v>60.780406999999997</v>
      </c>
      <c r="D28">
        <f t="shared" si="0"/>
        <v>14.216222999999999</v>
      </c>
      <c r="F28">
        <f t="shared" si="1"/>
        <v>3.7771847732784233E-2</v>
      </c>
    </row>
    <row r="29" spans="1:6" x14ac:dyDescent="0.3">
      <c r="A29">
        <v>27</v>
      </c>
      <c r="B29">
        <v>46.597850000000001</v>
      </c>
      <c r="C29">
        <v>61.141311999999999</v>
      </c>
      <c r="D29">
        <f t="shared" si="0"/>
        <v>14.543461999999998</v>
      </c>
      <c r="F29">
        <f t="shared" si="1"/>
        <v>3.7791730145892828E-2</v>
      </c>
    </row>
    <row r="30" spans="1:6" x14ac:dyDescent="0.3">
      <c r="A30">
        <v>28</v>
      </c>
      <c r="B30">
        <v>48.843978</v>
      </c>
      <c r="C30">
        <v>61.149968000000001</v>
      </c>
      <c r="D30">
        <f t="shared" si="0"/>
        <v>12.305990000000001</v>
      </c>
      <c r="F30">
        <f t="shared" si="1"/>
        <v>3.8229937282894276E-2</v>
      </c>
    </row>
    <row r="31" spans="1:6" x14ac:dyDescent="0.3">
      <c r="A31">
        <v>29</v>
      </c>
      <c r="B31">
        <v>49.532888</v>
      </c>
      <c r="C31">
        <v>61.275194999999997</v>
      </c>
      <c r="D31">
        <f t="shared" si="0"/>
        <v>11.742306999999997</v>
      </c>
      <c r="F31">
        <f t="shared" si="1"/>
        <v>3.8009779236083244E-2</v>
      </c>
    </row>
    <row r="32" spans="1:6" x14ac:dyDescent="0.3">
      <c r="A32">
        <v>30</v>
      </c>
      <c r="B32">
        <v>49.688243</v>
      </c>
      <c r="C32">
        <v>61.672060000000002</v>
      </c>
      <c r="D32">
        <f t="shared" si="0"/>
        <v>11.983817000000002</v>
      </c>
      <c r="F32">
        <f t="shared" si="1"/>
        <v>3.7937385855663489E-2</v>
      </c>
    </row>
    <row r="33" spans="1:6" x14ac:dyDescent="0.3">
      <c r="A33">
        <v>31</v>
      </c>
      <c r="B33">
        <v>49.840187</v>
      </c>
      <c r="C33">
        <v>62.143706999999999</v>
      </c>
      <c r="D33">
        <f t="shared" si="0"/>
        <v>12.303519999999999</v>
      </c>
      <c r="F33">
        <f t="shared" si="1"/>
        <v>3.7858574042970466E-2</v>
      </c>
    </row>
    <row r="34" spans="1:6" x14ac:dyDescent="0.3">
      <c r="A34">
        <v>32</v>
      </c>
      <c r="B34">
        <v>49.853250000000003</v>
      </c>
      <c r="C34">
        <v>62.722506000000003</v>
      </c>
      <c r="D34">
        <f t="shared" si="0"/>
        <v>12.869256</v>
      </c>
      <c r="F34">
        <f t="shared" si="1"/>
        <v>3.7851430322612095E-2</v>
      </c>
    </row>
    <row r="35" spans="1:6" x14ac:dyDescent="0.3">
      <c r="A35">
        <v>33</v>
      </c>
      <c r="B35">
        <v>49.894936999999999</v>
      </c>
      <c r="C35">
        <v>63.412239999999997</v>
      </c>
      <c r="D35">
        <f t="shared" si="0"/>
        <v>13.517302999999998</v>
      </c>
      <c r="F35">
        <f t="shared" si="1"/>
        <v>3.782824450710242E-2</v>
      </c>
    </row>
    <row r="36" spans="1:6" x14ac:dyDescent="0.3">
      <c r="A36">
        <v>34</v>
      </c>
      <c r="B36">
        <v>50.211094000000003</v>
      </c>
      <c r="C36">
        <v>63.724299000000002</v>
      </c>
      <c r="D36">
        <f t="shared" si="0"/>
        <v>13.513204999999999</v>
      </c>
      <c r="F36">
        <f t="shared" si="1"/>
        <v>3.7633251548184095E-2</v>
      </c>
    </row>
    <row r="37" spans="1:6" x14ac:dyDescent="0.3">
      <c r="A37">
        <v>35</v>
      </c>
      <c r="B37">
        <v>50.606555</v>
      </c>
      <c r="C37">
        <v>63.914994</v>
      </c>
      <c r="D37">
        <f t="shared" si="0"/>
        <v>13.308439</v>
      </c>
      <c r="F37">
        <f t="shared" si="1"/>
        <v>3.7342336238038808E-2</v>
      </c>
    </row>
    <row r="38" spans="1:6" x14ac:dyDescent="0.3">
      <c r="A38">
        <v>36</v>
      </c>
      <c r="B38">
        <v>52.473613</v>
      </c>
      <c r="C38">
        <v>64.434223000000003</v>
      </c>
      <c r="D38">
        <f t="shared" si="0"/>
        <v>11.960610000000003</v>
      </c>
      <c r="F38">
        <f t="shared" si="1"/>
        <v>3.5305422185122545E-2</v>
      </c>
    </row>
    <row r="39" spans="1:6" x14ac:dyDescent="0.3">
      <c r="A39">
        <v>37</v>
      </c>
      <c r="B39">
        <v>52.616173000000003</v>
      </c>
      <c r="C39">
        <v>64.482477000000003</v>
      </c>
      <c r="D39">
        <f t="shared" si="0"/>
        <v>11.866304</v>
      </c>
      <c r="F39">
        <f t="shared" si="1"/>
        <v>3.5108187888427254E-2</v>
      </c>
    </row>
    <row r="40" spans="1:6" x14ac:dyDescent="0.3">
      <c r="A40">
        <v>38</v>
      </c>
      <c r="B40">
        <v>52.637661000000001</v>
      </c>
      <c r="C40">
        <v>65.262658000000002</v>
      </c>
      <c r="D40">
        <f t="shared" si="0"/>
        <v>12.624997</v>
      </c>
      <c r="F40">
        <f t="shared" si="1"/>
        <v>3.507798513423982E-2</v>
      </c>
    </row>
    <row r="41" spans="1:6" x14ac:dyDescent="0.3">
      <c r="A41">
        <v>39</v>
      </c>
      <c r="B41">
        <v>54.008428000000002</v>
      </c>
      <c r="C41">
        <v>65.403739000000002</v>
      </c>
      <c r="D41">
        <f t="shared" si="0"/>
        <v>11.395311</v>
      </c>
      <c r="F41">
        <f t="shared" si="1"/>
        <v>3.2913488497248566E-2</v>
      </c>
    </row>
    <row r="42" spans="1:6" x14ac:dyDescent="0.3">
      <c r="A42">
        <v>40</v>
      </c>
      <c r="B42">
        <v>55.480094000000001</v>
      </c>
      <c r="C42">
        <v>67.224963000000002</v>
      </c>
      <c r="D42">
        <f t="shared" si="0"/>
        <v>11.744869000000001</v>
      </c>
      <c r="F42">
        <f t="shared" si="1"/>
        <v>3.0151650038102076E-2</v>
      </c>
    </row>
    <row r="43" spans="1:6" x14ac:dyDescent="0.3">
      <c r="A43">
        <v>41</v>
      </c>
      <c r="B43">
        <v>56.022635999999999</v>
      </c>
      <c r="C43">
        <v>67.245890000000003</v>
      </c>
      <c r="D43">
        <f t="shared" si="0"/>
        <v>11.223254000000004</v>
      </c>
      <c r="F43">
        <f t="shared" si="1"/>
        <v>2.9046469869372205E-2</v>
      </c>
    </row>
    <row r="44" spans="1:6" x14ac:dyDescent="0.3">
      <c r="A44">
        <v>42</v>
      </c>
      <c r="B44">
        <v>56.198124999999997</v>
      </c>
      <c r="C44">
        <v>67.257952000000003</v>
      </c>
      <c r="D44">
        <f t="shared" si="0"/>
        <v>11.059827000000006</v>
      </c>
      <c r="F44">
        <f t="shared" si="1"/>
        <v>2.8681087443241618E-2</v>
      </c>
    </row>
    <row r="45" spans="1:6" x14ac:dyDescent="0.3">
      <c r="A45">
        <v>43</v>
      </c>
      <c r="B45">
        <v>58.553953999999997</v>
      </c>
      <c r="C45">
        <v>67.292103999999995</v>
      </c>
      <c r="D45">
        <f t="shared" si="0"/>
        <v>8.7381499999999974</v>
      </c>
      <c r="F45">
        <f t="shared" si="1"/>
        <v>2.354319404338516E-2</v>
      </c>
    </row>
    <row r="46" spans="1:6" x14ac:dyDescent="0.3">
      <c r="A46">
        <v>44</v>
      </c>
      <c r="B46">
        <v>58.967089000000001</v>
      </c>
      <c r="C46">
        <v>69.534875</v>
      </c>
      <c r="D46">
        <f t="shared" si="0"/>
        <v>10.567785999999998</v>
      </c>
      <c r="F46">
        <f t="shared" si="1"/>
        <v>2.2622638088830069E-2</v>
      </c>
    </row>
    <row r="47" spans="1:6" x14ac:dyDescent="0.3">
      <c r="A47">
        <v>45</v>
      </c>
      <c r="B47">
        <v>59.784652999999999</v>
      </c>
      <c r="C47">
        <v>69.904974999999993</v>
      </c>
      <c r="D47">
        <f t="shared" si="0"/>
        <v>10.120321999999994</v>
      </c>
      <c r="F47">
        <f t="shared" si="1"/>
        <v>2.0809023306454066E-2</v>
      </c>
    </row>
    <row r="48" spans="1:6" x14ac:dyDescent="0.3">
      <c r="A48">
        <v>46</v>
      </c>
      <c r="B48">
        <v>60.093761000000001</v>
      </c>
      <c r="C48">
        <v>71.811744000000004</v>
      </c>
      <c r="D48">
        <f t="shared" si="0"/>
        <v>11.717983000000004</v>
      </c>
      <c r="F48">
        <f t="shared" si="1"/>
        <v>2.0129543333033031E-2</v>
      </c>
    </row>
    <row r="49" spans="1:6" x14ac:dyDescent="0.3">
      <c r="A49">
        <v>47</v>
      </c>
      <c r="B49">
        <v>68.360996999999998</v>
      </c>
      <c r="C49">
        <v>73.536876000000007</v>
      </c>
      <c r="D49">
        <f t="shared" si="0"/>
        <v>5.175879000000009</v>
      </c>
      <c r="F49">
        <f t="shared" si="1"/>
        <v>5.9761469709792977E-3</v>
      </c>
    </row>
    <row r="50" spans="1:6" x14ac:dyDescent="0.3">
      <c r="A50">
        <v>48</v>
      </c>
      <c r="B50">
        <v>68.582644999999999</v>
      </c>
      <c r="C50">
        <v>74.790011000000007</v>
      </c>
      <c r="D50">
        <f t="shared" si="0"/>
        <v>6.2073660000000075</v>
      </c>
      <c r="F50">
        <f t="shared" si="1"/>
        <v>5.7347976970577707E-3</v>
      </c>
    </row>
    <row r="51" spans="1:6" x14ac:dyDescent="0.3">
      <c r="A51">
        <v>49</v>
      </c>
      <c r="B51">
        <v>73.927955999999995</v>
      </c>
      <c r="C51">
        <v>75.444443000000007</v>
      </c>
      <c r="D51">
        <f t="shared" si="0"/>
        <v>1.5164870000000121</v>
      </c>
      <c r="F51">
        <f t="shared" si="1"/>
        <v>1.8503263262183013E-3</v>
      </c>
    </row>
    <row r="52" spans="1:6" x14ac:dyDescent="0.3">
      <c r="A52">
        <v>50</v>
      </c>
      <c r="B52">
        <v>84.849896999999999</v>
      </c>
      <c r="C52">
        <v>86.330872999999997</v>
      </c>
      <c r="D52">
        <f t="shared" si="0"/>
        <v>1.4809759999999983</v>
      </c>
      <c r="F52">
        <f t="shared" si="1"/>
        <v>8.0931169645882304E-5</v>
      </c>
    </row>
  </sheetData>
  <autoFilter ref="D2:D59" xr:uid="{DA67DD0B-3ED9-4A6D-A866-178268675F31}">
    <sortState xmlns:xlrd2="http://schemas.microsoft.com/office/spreadsheetml/2017/richdata2" ref="D3:D59">
      <sortCondition descending="1" ref="D2:D59"/>
    </sortState>
  </autoFilter>
  <sortState xmlns:xlrd2="http://schemas.microsoft.com/office/spreadsheetml/2017/richdata2" ref="D4:D52">
    <sortCondition ref="D4:D52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BFDD-D8D1-466F-9D46-7B818EE0F336}">
  <dimension ref="A1:O52"/>
  <sheetViews>
    <sheetView tabSelected="1" topLeftCell="A3" workbookViewId="0">
      <selection activeCell="G3" sqref="G3:G52"/>
    </sheetView>
  </sheetViews>
  <sheetFormatPr defaultRowHeight="14.4" x14ac:dyDescent="0.3"/>
  <cols>
    <col min="5" max="5" width="12.109375" bestFit="1" customWidth="1"/>
  </cols>
  <sheetData>
    <row r="1" spans="1:15" x14ac:dyDescent="0.3">
      <c r="G1" s="4" t="s">
        <v>0</v>
      </c>
      <c r="H1" s="4"/>
      <c r="I1" s="3"/>
      <c r="J1" s="4" t="s">
        <v>84</v>
      </c>
      <c r="K1" s="4"/>
      <c r="L1" s="3"/>
      <c r="M1" s="4" t="s">
        <v>3</v>
      </c>
      <c r="N1" s="4"/>
      <c r="O1" s="3"/>
    </row>
    <row r="2" spans="1:15" x14ac:dyDescent="0.3">
      <c r="B2" s="1" t="s">
        <v>0</v>
      </c>
      <c r="C2" s="1" t="s">
        <v>1</v>
      </c>
      <c r="D2" s="1" t="s">
        <v>76</v>
      </c>
      <c r="E2" s="1" t="s">
        <v>80</v>
      </c>
      <c r="G2" s="1" t="s">
        <v>81</v>
      </c>
      <c r="H2" s="1" t="s">
        <v>82</v>
      </c>
      <c r="I2" s="1" t="s">
        <v>83</v>
      </c>
      <c r="J2" s="1" t="s">
        <v>81</v>
      </c>
      <c r="K2" s="1" t="s">
        <v>82</v>
      </c>
      <c r="L2" s="1" t="s">
        <v>83</v>
      </c>
      <c r="M2" s="1" t="s">
        <v>81</v>
      </c>
      <c r="N2" s="1" t="s">
        <v>82</v>
      </c>
      <c r="O2" s="1" t="s">
        <v>83</v>
      </c>
    </row>
    <row r="3" spans="1:15" x14ac:dyDescent="0.3">
      <c r="A3">
        <v>181.675523</v>
      </c>
      <c r="B3">
        <v>168.99724624738488</v>
      </c>
      <c r="C3">
        <v>183.09710699999999</v>
      </c>
      <c r="D3">
        <f>C3-B3</f>
        <v>14.099860752615115</v>
      </c>
      <c r="E3">
        <v>2.5416284089329224</v>
      </c>
      <c r="G3">
        <f>_xlfn.NORM.DIST(B3,$H$3,$I$3,FALSE)</f>
        <v>1.4434580501929473E-3</v>
      </c>
      <c r="H3">
        <f>AVERAGE(B3:B52)</f>
        <v>222.98457031603138</v>
      </c>
      <c r="I3">
        <f>STDEV(B3:B52)</f>
        <v>24.530220945521116</v>
      </c>
      <c r="J3">
        <f>_xlfn.NORM.DIST(C3,$K$3,$L$3,FALSE)</f>
        <v>2.3941387311421473E-3</v>
      </c>
      <c r="K3">
        <f>AVERAGE(C3:C52)</f>
        <v>230.80265115999993</v>
      </c>
      <c r="L3">
        <f>STDEV(C3:C52)</f>
        <v>24.314855362279815</v>
      </c>
      <c r="M3">
        <f>_xlfn.NORM.DIST(E3,$N$3,$O$3,FALSE)</f>
        <v>3.1110432030649768E-2</v>
      </c>
      <c r="N3">
        <f>AVERAGE(D3:D52)</f>
        <v>7.8180808439685618</v>
      </c>
      <c r="O3">
        <f>STDEV(D3:D52)</f>
        <v>3.1483430130545869</v>
      </c>
    </row>
    <row r="4" spans="1:15" x14ac:dyDescent="0.3">
      <c r="A4">
        <v>183.79314099999999</v>
      </c>
      <c r="B4">
        <v>179.0388056595493</v>
      </c>
      <c r="C4">
        <v>185.28577300000001</v>
      </c>
      <c r="D4">
        <f t="shared" ref="D4:D52" si="0">C4-B4</f>
        <v>6.2469673404507091</v>
      </c>
      <c r="E4">
        <v>3.0696734659185267</v>
      </c>
      <c r="G4">
        <f t="shared" ref="G4:G52" si="1">_xlfn.NORM.DIST(B4,$H$3,$I$3,FALSE)</f>
        <v>3.268018930552747E-3</v>
      </c>
      <c r="J4">
        <f t="shared" ref="J4:J6" si="2">_xlfn.NORM.DIST(C4,$K$3,$L$3,FALSE)</f>
        <v>2.8450428753672829E-3</v>
      </c>
      <c r="M4">
        <f t="shared" ref="M4:M52" si="3">_xlfn.NORM.DIST(E4,$N$3,$O$3,FALSE)</f>
        <v>4.0632580397332023E-2</v>
      </c>
    </row>
    <row r="5" spans="1:15" x14ac:dyDescent="0.3">
      <c r="A5">
        <v>186.77306799999999</v>
      </c>
      <c r="B5">
        <v>185.08485429421359</v>
      </c>
      <c r="C5">
        <v>188.145881</v>
      </c>
      <c r="D5">
        <f t="shared" si="0"/>
        <v>3.0610267057864178</v>
      </c>
      <c r="E5">
        <v>3.1449372858897391</v>
      </c>
      <c r="G5">
        <f t="shared" si="1"/>
        <v>4.9301298929431622E-3</v>
      </c>
      <c r="J5">
        <f t="shared" si="2"/>
        <v>3.5213943222763247E-3</v>
      </c>
      <c r="M5">
        <f t="shared" si="3"/>
        <v>4.2112299943635169E-2</v>
      </c>
    </row>
    <row r="6" spans="1:15" x14ac:dyDescent="0.3">
      <c r="A6">
        <v>187.379929</v>
      </c>
      <c r="B6">
        <v>181.40783647383208</v>
      </c>
      <c r="C6">
        <v>188.84957499999999</v>
      </c>
      <c r="D6">
        <f t="shared" si="0"/>
        <v>7.4417385261679101</v>
      </c>
      <c r="E6">
        <v>3.5324741360301459</v>
      </c>
      <c r="G6">
        <f t="shared" si="1"/>
        <v>3.8672201004611014E-3</v>
      </c>
      <c r="J6">
        <f t="shared" si="2"/>
        <v>3.7032496732454338E-3</v>
      </c>
      <c r="M6">
        <f t="shared" si="3"/>
        <v>5.0172757478766455E-2</v>
      </c>
    </row>
    <row r="7" spans="1:15" x14ac:dyDescent="0.3">
      <c r="A7">
        <v>193.97021000000001</v>
      </c>
      <c r="B7">
        <v>192.62036898754079</v>
      </c>
      <c r="C7">
        <v>195.42045400000001</v>
      </c>
      <c r="D7">
        <f t="shared" si="0"/>
        <v>2.8000850124592205</v>
      </c>
      <c r="E7">
        <v>3.773149391198416</v>
      </c>
      <c r="G7">
        <f t="shared" si="1"/>
        <v>7.559472771770554E-3</v>
      </c>
      <c r="J7">
        <f t="shared" ref="J4:J52" si="4">_xlfn.NORM.DIST(C7,$K$3,$L$3,FALSE)</f>
        <v>5.6914920288359495E-3</v>
      </c>
      <c r="M7">
        <f t="shared" si="3"/>
        <v>5.55125588843264E-2</v>
      </c>
    </row>
    <row r="8" spans="1:15" x14ac:dyDescent="0.3">
      <c r="A8">
        <v>195.741041</v>
      </c>
      <c r="B8">
        <v>188.09319881335725</v>
      </c>
      <c r="C8">
        <v>197.15596400000001</v>
      </c>
      <c r="D8">
        <f t="shared" si="0"/>
        <v>9.0627651866427641</v>
      </c>
      <c r="E8">
        <v>3.7787774239407952</v>
      </c>
      <c r="G8">
        <f t="shared" si="1"/>
        <v>5.9140096370310152E-3</v>
      </c>
      <c r="J8">
        <f t="shared" si="4"/>
        <v>6.2983642966547172E-3</v>
      </c>
      <c r="M8">
        <f t="shared" si="3"/>
        <v>5.5640112029972356E-2</v>
      </c>
    </row>
    <row r="9" spans="1:15" x14ac:dyDescent="0.3">
      <c r="A9">
        <v>203.13099299999999</v>
      </c>
      <c r="B9">
        <v>194.25898331400606</v>
      </c>
      <c r="C9">
        <v>204.64590100000001</v>
      </c>
      <c r="D9">
        <f t="shared" si="0"/>
        <v>10.38691768599395</v>
      </c>
      <c r="E9">
        <v>4.1539174379086887</v>
      </c>
      <c r="G9">
        <f t="shared" si="1"/>
        <v>8.1928108688947565E-3</v>
      </c>
      <c r="J9">
        <f t="shared" si="4"/>
        <v>9.1991238903988311E-3</v>
      </c>
      <c r="M9">
        <f t="shared" si="3"/>
        <v>6.4372093695272539E-2</v>
      </c>
    </row>
    <row r="10" spans="1:15" x14ac:dyDescent="0.3">
      <c r="A10">
        <v>204.685902</v>
      </c>
      <c r="B10">
        <v>202.66419632180612</v>
      </c>
      <c r="C10">
        <v>206.05104800000001</v>
      </c>
      <c r="D10">
        <f t="shared" si="0"/>
        <v>3.3868516781938922</v>
      </c>
      <c r="E10">
        <v>4.3945341222587899</v>
      </c>
      <c r="G10">
        <f t="shared" si="1"/>
        <v>1.1539814307061753E-2</v>
      </c>
      <c r="J10">
        <f t="shared" si="4"/>
        <v>9.7728267221853828E-3</v>
      </c>
      <c r="M10">
        <f t="shared" si="3"/>
        <v>7.0155048509239482E-2</v>
      </c>
    </row>
    <row r="11" spans="1:15" x14ac:dyDescent="0.3">
      <c r="A11">
        <v>204.758262</v>
      </c>
      <c r="B11">
        <v>199.7094017903072</v>
      </c>
      <c r="C11">
        <v>206.36318700000001</v>
      </c>
      <c r="D11">
        <f t="shared" si="0"/>
        <v>6.6537852096928134</v>
      </c>
      <c r="E11">
        <v>4.5199968778738935</v>
      </c>
      <c r="G11">
        <f t="shared" si="1"/>
        <v>1.0368429313829551E-2</v>
      </c>
      <c r="J11">
        <f t="shared" si="4"/>
        <v>9.9005599637416626E-3</v>
      </c>
      <c r="M11">
        <f t="shared" si="3"/>
        <v>7.3203817102334201E-2</v>
      </c>
    </row>
    <row r="12" spans="1:15" x14ac:dyDescent="0.3">
      <c r="A12">
        <v>204.908298</v>
      </c>
      <c r="B12">
        <v>198.35468883341423</v>
      </c>
      <c r="C12">
        <v>206.42134100000001</v>
      </c>
      <c r="D12">
        <f t="shared" si="0"/>
        <v>8.0666521665857829</v>
      </c>
      <c r="E12">
        <v>4.8079071961069531</v>
      </c>
      <c r="G12">
        <f t="shared" si="1"/>
        <v>9.8241128821894286E-3</v>
      </c>
      <c r="J12">
        <f t="shared" si="4"/>
        <v>9.9243607955031444E-3</v>
      </c>
      <c r="M12">
        <f t="shared" si="3"/>
        <v>8.0227297751585769E-2</v>
      </c>
    </row>
    <row r="13" spans="1:15" x14ac:dyDescent="0.3">
      <c r="A13">
        <v>205.18031500000001</v>
      </c>
      <c r="B13">
        <v>197.89401259004347</v>
      </c>
      <c r="C13">
        <v>206.608722</v>
      </c>
      <c r="D13">
        <f t="shared" si="0"/>
        <v>8.7147094099565265</v>
      </c>
      <c r="E13">
        <v>4.9023319221193162</v>
      </c>
      <c r="G13">
        <f t="shared" si="1"/>
        <v>9.6389026900287073E-3</v>
      </c>
      <c r="J13">
        <f t="shared" si="4"/>
        <v>1.0001051424423675E-2</v>
      </c>
      <c r="M13">
        <f t="shared" si="3"/>
        <v>8.2524045924195724E-2</v>
      </c>
    </row>
    <row r="14" spans="1:15" x14ac:dyDescent="0.3">
      <c r="A14">
        <v>205.30892499999999</v>
      </c>
      <c r="B14">
        <v>201.78131118691869</v>
      </c>
      <c r="C14">
        <v>206.838672</v>
      </c>
      <c r="D14">
        <f t="shared" si="0"/>
        <v>5.057360813081317</v>
      </c>
      <c r="E14">
        <v>4.9027528953934905</v>
      </c>
      <c r="G14">
        <f t="shared" si="1"/>
        <v>1.1193582165238627E-2</v>
      </c>
      <c r="J14">
        <f t="shared" si="4"/>
        <v>1.0095155531330169E-2</v>
      </c>
      <c r="M14">
        <f t="shared" si="3"/>
        <v>8.2534265117430172E-2</v>
      </c>
    </row>
    <row r="15" spans="1:15" x14ac:dyDescent="0.3">
      <c r="A15">
        <v>207.64059800000001</v>
      </c>
      <c r="B15">
        <v>204.81310135133165</v>
      </c>
      <c r="C15">
        <v>209.129313</v>
      </c>
      <c r="D15">
        <f t="shared" si="0"/>
        <v>4.3162116486683431</v>
      </c>
      <c r="E15">
        <v>5.0552648917043541</v>
      </c>
      <c r="G15">
        <f t="shared" si="1"/>
        <v>1.2360850063087557E-2</v>
      </c>
      <c r="J15">
        <f t="shared" si="4"/>
        <v>1.1028315931946569E-2</v>
      </c>
      <c r="M15">
        <f t="shared" si="3"/>
        <v>8.6219548300444288E-2</v>
      </c>
    </row>
    <row r="16" spans="1:15" x14ac:dyDescent="0.3">
      <c r="A16">
        <v>215.53731999999999</v>
      </c>
      <c r="B16">
        <v>206.15602930388008</v>
      </c>
      <c r="C16">
        <v>216.970888</v>
      </c>
      <c r="D16">
        <f t="shared" si="0"/>
        <v>10.814858696119927</v>
      </c>
      <c r="E16">
        <v>5.1428937296615516</v>
      </c>
      <c r="G16">
        <f t="shared" si="1"/>
        <v>1.2853167041545772E-2</v>
      </c>
      <c r="J16">
        <f t="shared" si="4"/>
        <v>1.3956258707186133E-2</v>
      </c>
      <c r="M16">
        <f t="shared" si="3"/>
        <v>8.8317175630587594E-2</v>
      </c>
    </row>
    <row r="17" spans="1:13" x14ac:dyDescent="0.3">
      <c r="A17">
        <v>219.553731</v>
      </c>
      <c r="B17">
        <v>209.04808051111189</v>
      </c>
      <c r="C17">
        <v>221.12815800000001</v>
      </c>
      <c r="D17">
        <f t="shared" si="0"/>
        <v>12.080077488888122</v>
      </c>
      <c r="E17">
        <v>5.3646978595766655</v>
      </c>
      <c r="G17">
        <f t="shared" si="1"/>
        <v>1.3839431828468286E-2</v>
      </c>
      <c r="J17">
        <f t="shared" si="4"/>
        <v>1.5158681304963346E-2</v>
      </c>
      <c r="M17">
        <f t="shared" si="3"/>
        <v>9.3533166570733781E-2</v>
      </c>
    </row>
    <row r="18" spans="1:13" x14ac:dyDescent="0.3">
      <c r="A18">
        <v>220.452609</v>
      </c>
      <c r="B18">
        <v>212.5975161209991</v>
      </c>
      <c r="C18">
        <v>221.88684900000001</v>
      </c>
      <c r="D18">
        <f t="shared" si="0"/>
        <v>9.2893328790009093</v>
      </c>
      <c r="E18">
        <v>5.7183273220547619</v>
      </c>
      <c r="G18">
        <f t="shared" si="1"/>
        <v>1.4868733019744616E-2</v>
      </c>
      <c r="J18">
        <f t="shared" si="4"/>
        <v>1.5340581026784851E-2</v>
      </c>
      <c r="M18">
        <f t="shared" si="3"/>
        <v>0.10144699837601556</v>
      </c>
    </row>
    <row r="19" spans="1:13" x14ac:dyDescent="0.3">
      <c r="A19">
        <v>221.460172</v>
      </c>
      <c r="B19">
        <v>218.70177161548338</v>
      </c>
      <c r="C19">
        <v>222.998144</v>
      </c>
      <c r="D19">
        <f t="shared" si="0"/>
        <v>4.2963723845166157</v>
      </c>
      <c r="E19">
        <v>6.5610590066747534</v>
      </c>
      <c r="G19">
        <f t="shared" si="1"/>
        <v>1.6017302856474899E-2</v>
      </c>
      <c r="J19">
        <f t="shared" si="4"/>
        <v>1.5583554536374115E-2</v>
      </c>
      <c r="M19">
        <f t="shared" si="3"/>
        <v>0.11700706975570171</v>
      </c>
    </row>
    <row r="20" spans="1:13" x14ac:dyDescent="0.3">
      <c r="A20">
        <v>223.64404400000001</v>
      </c>
      <c r="B20">
        <v>213.70296206596439</v>
      </c>
      <c r="C20">
        <v>225.216328</v>
      </c>
      <c r="D20">
        <f t="shared" si="0"/>
        <v>11.513365934035619</v>
      </c>
      <c r="E20">
        <v>6.8361657038406634</v>
      </c>
      <c r="G20">
        <f t="shared" si="1"/>
        <v>1.5139803628867864E-2</v>
      </c>
      <c r="J20">
        <f t="shared" si="4"/>
        <v>1.5979982729709751E-2</v>
      </c>
      <c r="M20">
        <f t="shared" si="3"/>
        <v>0.12069961144588251</v>
      </c>
    </row>
    <row r="21" spans="1:13" x14ac:dyDescent="0.3">
      <c r="A21">
        <v>225.02609699999999</v>
      </c>
      <c r="B21">
        <v>214.91952471954937</v>
      </c>
      <c r="C21">
        <v>226.65612200000001</v>
      </c>
      <c r="D21">
        <f t="shared" si="0"/>
        <v>11.736597280450638</v>
      </c>
      <c r="E21">
        <v>7.2093732558709576</v>
      </c>
      <c r="G21">
        <f t="shared" si="1"/>
        <v>1.5407628473133018E-2</v>
      </c>
      <c r="J21">
        <f t="shared" si="4"/>
        <v>1.6170493462470306E-2</v>
      </c>
      <c r="M21">
        <f t="shared" si="3"/>
        <v>0.12436861461016373</v>
      </c>
    </row>
    <row r="22" spans="1:13" x14ac:dyDescent="0.3">
      <c r="A22">
        <v>225.13500999999999</v>
      </c>
      <c r="B22">
        <v>214.72721638169708</v>
      </c>
      <c r="C22">
        <v>229.79367999999999</v>
      </c>
      <c r="D22">
        <f t="shared" si="0"/>
        <v>15.066463618302919</v>
      </c>
      <c r="E22">
        <v>7.3009972850482825</v>
      </c>
      <c r="G22">
        <f t="shared" si="1"/>
        <v>1.5367493890664215E-2</v>
      </c>
      <c r="J22">
        <f t="shared" si="4"/>
        <v>1.6393227433220699E-2</v>
      </c>
      <c r="M22">
        <f t="shared" si="3"/>
        <v>0.12501741975897879</v>
      </c>
    </row>
    <row r="23" spans="1:13" x14ac:dyDescent="0.3">
      <c r="A23">
        <v>230.01570799999999</v>
      </c>
      <c r="B23">
        <v>222.93215182527547</v>
      </c>
      <c r="C23">
        <v>231.55393100000001</v>
      </c>
      <c r="D23">
        <f t="shared" si="0"/>
        <v>8.6217791747245371</v>
      </c>
      <c r="E23">
        <v>8.0851638044809988</v>
      </c>
      <c r="G23">
        <f t="shared" si="1"/>
        <v>1.6263260344858633E-2</v>
      </c>
      <c r="J23">
        <f t="shared" si="4"/>
        <v>1.6399517406231998E-2</v>
      </c>
      <c r="M23">
        <f t="shared" si="3"/>
        <v>0.12625985839167145</v>
      </c>
    </row>
    <row r="24" spans="1:13" x14ac:dyDescent="0.3">
      <c r="A24">
        <v>230.132294</v>
      </c>
      <c r="B24">
        <v>226.55779337865926</v>
      </c>
      <c r="C24">
        <v>231.668274</v>
      </c>
      <c r="D24">
        <f t="shared" si="0"/>
        <v>5.1104806213407414</v>
      </c>
      <c r="E24">
        <v>8.1197248367225541</v>
      </c>
      <c r="G24">
        <f t="shared" si="1"/>
        <v>1.6091667082126733E-2</v>
      </c>
      <c r="J24">
        <f t="shared" si="4"/>
        <v>1.6396953411062686E-2</v>
      </c>
      <c r="M24">
        <f t="shared" si="3"/>
        <v>0.12613473271267187</v>
      </c>
    </row>
    <row r="25" spans="1:13" x14ac:dyDescent="0.3">
      <c r="A25">
        <v>230.754784</v>
      </c>
      <c r="B25">
        <v>225.18680410652877</v>
      </c>
      <c r="C25">
        <v>232.33153300000001</v>
      </c>
      <c r="D25">
        <f t="shared" si="0"/>
        <v>7.144728893471239</v>
      </c>
      <c r="E25">
        <v>8.2132498420967295</v>
      </c>
      <c r="G25">
        <f t="shared" si="1"/>
        <v>1.619788994677105E-2</v>
      </c>
      <c r="J25">
        <f t="shared" si="4"/>
        <v>1.6374944578890552E-2</v>
      </c>
      <c r="M25">
        <f t="shared" si="3"/>
        <v>0.1257207607383351</v>
      </c>
    </row>
    <row r="26" spans="1:13" x14ac:dyDescent="0.3">
      <c r="A26">
        <v>230.855312</v>
      </c>
      <c r="B26">
        <v>228.89887734152038</v>
      </c>
      <c r="C26">
        <v>233.52701400000001</v>
      </c>
      <c r="D26">
        <f t="shared" si="0"/>
        <v>4.6281366584796331</v>
      </c>
      <c r="E26">
        <v>8.2390699714546258</v>
      </c>
      <c r="G26">
        <f t="shared" si="1"/>
        <v>1.5797403324150885E-2</v>
      </c>
      <c r="J26">
        <f t="shared" si="4"/>
        <v>1.6304680062149825E-2</v>
      </c>
      <c r="M26">
        <f t="shared" si="3"/>
        <v>0.12558718892200568</v>
      </c>
    </row>
    <row r="27" spans="1:13" x14ac:dyDescent="0.3">
      <c r="A27">
        <v>231.971902</v>
      </c>
      <c r="B27">
        <v>227.77504679079314</v>
      </c>
      <c r="C27">
        <v>233.707278</v>
      </c>
      <c r="D27">
        <f t="shared" si="0"/>
        <v>5.9322312092068614</v>
      </c>
      <c r="E27">
        <v>8.495307680556607</v>
      </c>
      <c r="G27">
        <f t="shared" si="1"/>
        <v>1.5956113225922646E-2</v>
      </c>
      <c r="J27">
        <f t="shared" si="4"/>
        <v>1.629069411032491E-2</v>
      </c>
      <c r="M27">
        <f t="shared" si="3"/>
        <v>0.12381706657284985</v>
      </c>
    </row>
    <row r="28" spans="1:13" x14ac:dyDescent="0.3">
      <c r="A28">
        <v>232.075639</v>
      </c>
      <c r="B28">
        <v>225.54630222124163</v>
      </c>
      <c r="C28">
        <v>234.051761</v>
      </c>
      <c r="D28">
        <f t="shared" si="0"/>
        <v>8.5054587787583671</v>
      </c>
      <c r="E28">
        <v>8.6448979907677597</v>
      </c>
      <c r="G28">
        <f t="shared" si="1"/>
        <v>1.6174855287756223E-2</v>
      </c>
      <c r="J28">
        <f t="shared" si="4"/>
        <v>1.6261514218940266E-2</v>
      </c>
      <c r="M28">
        <f t="shared" si="3"/>
        <v>0.12241977099126394</v>
      </c>
    </row>
    <row r="29" spans="1:13" x14ac:dyDescent="0.3">
      <c r="A29">
        <v>232.47123400000001</v>
      </c>
      <c r="B29">
        <v>228.74753650636947</v>
      </c>
      <c r="C29">
        <v>234.08946700000001</v>
      </c>
      <c r="D29">
        <f t="shared" si="0"/>
        <v>5.3419304936305423</v>
      </c>
      <c r="E29">
        <v>8.661678213447999</v>
      </c>
      <c r="G29">
        <f t="shared" si="1"/>
        <v>1.5820618355340325E-2</v>
      </c>
      <c r="J29">
        <f t="shared" si="4"/>
        <v>1.6258125309860559E-2</v>
      </c>
      <c r="M29">
        <f t="shared" si="3"/>
        <v>0.12224680032355094</v>
      </c>
    </row>
    <row r="30" spans="1:13" x14ac:dyDescent="0.3">
      <c r="A30">
        <v>232.685158</v>
      </c>
      <c r="B30">
        <v>226.58892517330725</v>
      </c>
      <c r="C30">
        <v>234.10060100000001</v>
      </c>
      <c r="D30">
        <f t="shared" si="0"/>
        <v>7.5116758266927661</v>
      </c>
      <c r="E30">
        <v>8.7298959601871786</v>
      </c>
      <c r="G30">
        <f t="shared" si="1"/>
        <v>1.608867956861209E-2</v>
      </c>
      <c r="J30">
        <f t="shared" si="4"/>
        <v>1.6257117275889705E-2</v>
      </c>
      <c r="M30">
        <f t="shared" si="3"/>
        <v>0.12151057809413048</v>
      </c>
    </row>
    <row r="31" spans="1:13" x14ac:dyDescent="0.3">
      <c r="A31">
        <v>233.10169200000001</v>
      </c>
      <c r="B31">
        <v>224.00214789376639</v>
      </c>
      <c r="C31">
        <v>234.59093100000001</v>
      </c>
      <c r="D31">
        <f t="shared" si="0"/>
        <v>10.58878310623362</v>
      </c>
      <c r="E31">
        <v>9.3216502446058769</v>
      </c>
      <c r="G31">
        <f t="shared" si="1"/>
        <v>1.6249310497372344E-2</v>
      </c>
      <c r="J31">
        <f t="shared" si="4"/>
        <v>1.6209415349864708E-2</v>
      </c>
      <c r="M31">
        <f t="shared" si="3"/>
        <v>0.11305807181490923</v>
      </c>
    </row>
    <row r="32" spans="1:13" x14ac:dyDescent="0.3">
      <c r="A32">
        <v>233.34659300000001</v>
      </c>
      <c r="B32">
        <v>226.11974784635936</v>
      </c>
      <c r="C32">
        <v>234.88758200000001</v>
      </c>
      <c r="D32">
        <f t="shared" si="0"/>
        <v>8.7678341536406492</v>
      </c>
      <c r="E32">
        <v>9.3793708354935745</v>
      </c>
      <c r="G32">
        <f t="shared" si="1"/>
        <v>1.6131007294448354E-2</v>
      </c>
      <c r="J32">
        <f t="shared" si="4"/>
        <v>1.6177429137818021E-2</v>
      </c>
      <c r="M32">
        <f t="shared" si="3"/>
        <v>0.11205365843250073</v>
      </c>
    </row>
    <row r="33" spans="1:13" x14ac:dyDescent="0.3">
      <c r="A33">
        <v>233.643415</v>
      </c>
      <c r="B33">
        <v>223.58457594592869</v>
      </c>
      <c r="C33">
        <v>235.04571899999999</v>
      </c>
      <c r="D33">
        <f t="shared" si="0"/>
        <v>11.4611430540713</v>
      </c>
      <c r="E33">
        <v>9.5192071269768235</v>
      </c>
      <c r="G33">
        <f t="shared" si="1"/>
        <v>1.6258433164934166E-2</v>
      </c>
      <c r="J33">
        <f t="shared" si="4"/>
        <v>1.6159421015156137E-2</v>
      </c>
      <c r="M33">
        <f t="shared" si="3"/>
        <v>0.10950445967631049</v>
      </c>
    </row>
    <row r="34" spans="1:13" x14ac:dyDescent="0.3">
      <c r="A34">
        <v>233.77819099999999</v>
      </c>
      <c r="B34">
        <v>227.10830311001203</v>
      </c>
      <c r="C34">
        <v>235.39854</v>
      </c>
      <c r="D34">
        <f t="shared" si="0"/>
        <v>8.2902368899879662</v>
      </c>
      <c r="E34">
        <v>9.530354398523599</v>
      </c>
      <c r="G34">
        <f t="shared" si="1"/>
        <v>1.603510989589706E-2</v>
      </c>
      <c r="J34">
        <f t="shared" si="4"/>
        <v>1.6116857717794857E-2</v>
      </c>
      <c r="M34">
        <f t="shared" si="3"/>
        <v>0.1092944802487659</v>
      </c>
    </row>
    <row r="35" spans="1:13" x14ac:dyDescent="0.3">
      <c r="A35">
        <v>233.94452100000001</v>
      </c>
      <c r="B35">
        <v>232.34382499573846</v>
      </c>
      <c r="C35">
        <v>235.56984700000001</v>
      </c>
      <c r="D35">
        <f t="shared" si="0"/>
        <v>3.2260220042615515</v>
      </c>
      <c r="E35">
        <v>9.6351917724563236</v>
      </c>
      <c r="G35">
        <f t="shared" si="1"/>
        <v>1.512160604644492E-2</v>
      </c>
      <c r="J35">
        <f t="shared" si="4"/>
        <v>1.6095009977308311E-2</v>
      </c>
      <c r="M35">
        <f t="shared" si="3"/>
        <v>0.10727345113670496</v>
      </c>
    </row>
    <row r="36" spans="1:13" x14ac:dyDescent="0.3">
      <c r="A36">
        <v>235.64863</v>
      </c>
      <c r="B36">
        <v>227.27225963644153</v>
      </c>
      <c r="C36">
        <v>237.24843000000001</v>
      </c>
      <c r="D36">
        <f t="shared" si="0"/>
        <v>9.9761703635584809</v>
      </c>
      <c r="E36">
        <v>9.6463463544501735</v>
      </c>
      <c r="G36">
        <f t="shared" si="1"/>
        <v>1.6016745005279047E-2</v>
      </c>
      <c r="J36">
        <f t="shared" si="4"/>
        <v>1.5840836894362557E-2</v>
      </c>
      <c r="M36">
        <f t="shared" si="3"/>
        <v>0.10705364059111433</v>
      </c>
    </row>
    <row r="37" spans="1:13" x14ac:dyDescent="0.3">
      <c r="A37">
        <v>238.01579799999999</v>
      </c>
      <c r="B37">
        <v>230.30546666490611</v>
      </c>
      <c r="C37">
        <v>239.59002599999999</v>
      </c>
      <c r="D37">
        <f t="shared" si="0"/>
        <v>9.2845593350938884</v>
      </c>
      <c r="E37">
        <v>9.6599885516456254</v>
      </c>
      <c r="G37">
        <f t="shared" si="1"/>
        <v>1.5554912123179778E-2</v>
      </c>
      <c r="J37">
        <f t="shared" si="4"/>
        <v>1.5370106350122642E-2</v>
      </c>
      <c r="M37">
        <f t="shared" si="3"/>
        <v>0.10678359946069481</v>
      </c>
    </row>
    <row r="38" spans="1:13" x14ac:dyDescent="0.3">
      <c r="A38">
        <v>240.76573099999999</v>
      </c>
      <c r="B38">
        <v>238.28050765920199</v>
      </c>
      <c r="C38">
        <v>242.261707</v>
      </c>
      <c r="D38">
        <f t="shared" si="0"/>
        <v>3.981199340798014</v>
      </c>
      <c r="E38">
        <v>9.9893486759331722</v>
      </c>
      <c r="G38">
        <f t="shared" si="1"/>
        <v>1.3389898478233537E-2</v>
      </c>
      <c r="J38">
        <f t="shared" si="4"/>
        <v>1.4682815329744326E-2</v>
      </c>
      <c r="M38">
        <f t="shared" si="3"/>
        <v>9.9895938984078878E-2</v>
      </c>
    </row>
    <row r="39" spans="1:13" x14ac:dyDescent="0.3">
      <c r="A39">
        <v>244.02347</v>
      </c>
      <c r="B39">
        <v>234.69341679992795</v>
      </c>
      <c r="C39">
        <v>245.66207</v>
      </c>
      <c r="D39">
        <f t="shared" si="0"/>
        <v>10.968653200072055</v>
      </c>
      <c r="E39">
        <v>10.488167596061402</v>
      </c>
      <c r="G39">
        <f t="shared" si="1"/>
        <v>1.4512235262684249E-2</v>
      </c>
      <c r="J39">
        <f t="shared" si="4"/>
        <v>1.3612551830577649E-2</v>
      </c>
      <c r="M39">
        <f t="shared" si="3"/>
        <v>8.8438716051014929E-2</v>
      </c>
    </row>
    <row r="40" spans="1:13" x14ac:dyDescent="0.3">
      <c r="A40">
        <v>247.31714400000001</v>
      </c>
      <c r="B40">
        <v>240.09377326711029</v>
      </c>
      <c r="C40">
        <v>248.72991400000001</v>
      </c>
      <c r="D40">
        <f t="shared" si="0"/>
        <v>8.6361407328897144</v>
      </c>
      <c r="E40">
        <v>10.644389534892241</v>
      </c>
      <c r="G40">
        <f t="shared" si="1"/>
        <v>1.2751839802777979E-2</v>
      </c>
      <c r="J40">
        <f t="shared" si="4"/>
        <v>1.2502467587649555E-2</v>
      </c>
      <c r="M40">
        <f t="shared" si="3"/>
        <v>8.468987673316937E-2</v>
      </c>
    </row>
    <row r="41" spans="1:13" x14ac:dyDescent="0.3">
      <c r="A41">
        <v>247.356965</v>
      </c>
      <c r="B41">
        <v>245.82478216207656</v>
      </c>
      <c r="C41">
        <v>249.18439000000001</v>
      </c>
      <c r="D41">
        <f t="shared" si="0"/>
        <v>3.3596078379234484</v>
      </c>
      <c r="E41">
        <v>10.663726612561248</v>
      </c>
      <c r="G41">
        <f t="shared" si="1"/>
        <v>1.0542688662928287E-2</v>
      </c>
      <c r="J41">
        <f t="shared" si="4"/>
        <v>1.2329198653674314E-2</v>
      </c>
      <c r="M41">
        <f t="shared" si="3"/>
        <v>8.4222615058921257E-2</v>
      </c>
    </row>
    <row r="42" spans="1:13" x14ac:dyDescent="0.3">
      <c r="A42">
        <v>248.15544600000001</v>
      </c>
      <c r="B42">
        <v>240.6785778262082</v>
      </c>
      <c r="C42">
        <v>249.69248099999999</v>
      </c>
      <c r="D42">
        <f t="shared" si="0"/>
        <v>9.013903173791789</v>
      </c>
      <c r="E42">
        <v>10.707418041813838</v>
      </c>
      <c r="G42">
        <f t="shared" si="1"/>
        <v>1.2537993004060383E-2</v>
      </c>
      <c r="J42">
        <f t="shared" si="4"/>
        <v>1.2133310792273344E-2</v>
      </c>
      <c r="M42">
        <f t="shared" si="3"/>
        <v>8.316477196472255E-2</v>
      </c>
    </row>
    <row r="43" spans="1:13" x14ac:dyDescent="0.3">
      <c r="A43">
        <v>249.402164</v>
      </c>
      <c r="B43">
        <v>239.39384234774812</v>
      </c>
      <c r="C43">
        <v>250.97365500000001</v>
      </c>
      <c r="D43">
        <f t="shared" si="0"/>
        <v>11.579812652251888</v>
      </c>
      <c r="E43">
        <v>11.050847417346603</v>
      </c>
      <c r="G43">
        <f t="shared" si="1"/>
        <v>1.3002866181841962E-2</v>
      </c>
      <c r="J43">
        <f t="shared" si="4"/>
        <v>1.1630508018663163E-2</v>
      </c>
      <c r="M43">
        <f t="shared" si="3"/>
        <v>7.4796096268232914E-2</v>
      </c>
    </row>
    <row r="44" spans="1:13" x14ac:dyDescent="0.3">
      <c r="A44">
        <v>250.94450499999999</v>
      </c>
      <c r="B44">
        <v>245.6504732863109</v>
      </c>
      <c r="C44">
        <v>252.36306999999999</v>
      </c>
      <c r="D44">
        <f t="shared" si="0"/>
        <v>6.7125967136890949</v>
      </c>
      <c r="E44">
        <v>11.481923896494237</v>
      </c>
      <c r="G44">
        <f t="shared" si="1"/>
        <v>1.0612405832376064E-2</v>
      </c>
      <c r="J44">
        <f t="shared" si="4"/>
        <v>1.107394314130448E-2</v>
      </c>
      <c r="M44">
        <f t="shared" si="3"/>
        <v>6.4379717023711924E-2</v>
      </c>
    </row>
    <row r="45" spans="1:13" x14ac:dyDescent="0.3">
      <c r="A45">
        <v>251.685666</v>
      </c>
      <c r="B45">
        <v>244.23716528520768</v>
      </c>
      <c r="C45">
        <v>253.288115</v>
      </c>
      <c r="D45">
        <f t="shared" si="0"/>
        <v>9.0509497147923241</v>
      </c>
      <c r="E45">
        <v>11.54134459791473</v>
      </c>
      <c r="G45">
        <f t="shared" si="1"/>
        <v>1.1174116986247292E-2</v>
      </c>
      <c r="J45">
        <f t="shared" si="4"/>
        <v>1.0698852666765244E-2</v>
      </c>
      <c r="M45">
        <f t="shared" si="3"/>
        <v>6.2969883223206111E-2</v>
      </c>
    </row>
    <row r="46" spans="1:13" x14ac:dyDescent="0.3">
      <c r="A46">
        <v>254.949826</v>
      </c>
      <c r="B46">
        <v>252.86169617847145</v>
      </c>
      <c r="C46">
        <v>256.44034599999998</v>
      </c>
      <c r="D46">
        <f t="shared" si="0"/>
        <v>3.5786498215285292</v>
      </c>
      <c r="E46">
        <v>11.657526426017228</v>
      </c>
      <c r="G46">
        <f t="shared" si="1"/>
        <v>7.7460482136609129E-3</v>
      </c>
      <c r="J46">
        <f t="shared" si="4"/>
        <v>9.4106755528305958E-3</v>
      </c>
      <c r="M46">
        <f t="shared" si="3"/>
        <v>6.0239865159869621E-2</v>
      </c>
    </row>
    <row r="47" spans="1:13" x14ac:dyDescent="0.3">
      <c r="A47">
        <v>255.43060600000001</v>
      </c>
      <c r="B47">
        <v>252.52417368083849</v>
      </c>
      <c r="C47">
        <v>257.05807299999998</v>
      </c>
      <c r="D47">
        <f t="shared" si="0"/>
        <v>4.5338993191614918</v>
      </c>
      <c r="E47">
        <v>11.917330290758656</v>
      </c>
      <c r="G47">
        <f t="shared" si="1"/>
        <v>7.8762096427240514E-3</v>
      </c>
      <c r="J47">
        <f t="shared" si="4"/>
        <v>9.1589773269471261E-3</v>
      </c>
      <c r="M47">
        <f t="shared" si="3"/>
        <v>5.4287514937863858E-2</v>
      </c>
    </row>
    <row r="48" spans="1:13" x14ac:dyDescent="0.3">
      <c r="A48">
        <v>255.499743</v>
      </c>
      <c r="B48">
        <v>244.9374412259528</v>
      </c>
      <c r="C48">
        <v>257.20693</v>
      </c>
      <c r="D48">
        <f t="shared" si="0"/>
        <v>12.269488774047204</v>
      </c>
      <c r="E48">
        <v>11.941091312828263</v>
      </c>
      <c r="G48">
        <f t="shared" si="1"/>
        <v>1.0896695285478051E-2</v>
      </c>
      <c r="J48">
        <f t="shared" si="4"/>
        <v>9.0984596156970313E-3</v>
      </c>
      <c r="M48">
        <f t="shared" si="3"/>
        <v>5.3755132226952301E-2</v>
      </c>
    </row>
    <row r="49" spans="1:13" x14ac:dyDescent="0.3">
      <c r="A49">
        <v>267.13837000000001</v>
      </c>
      <c r="B49">
        <v>257.4600516119562</v>
      </c>
      <c r="C49">
        <v>268.68826000000001</v>
      </c>
      <c r="D49">
        <f t="shared" si="0"/>
        <v>11.228208388043811</v>
      </c>
      <c r="E49">
        <v>12.004249185247772</v>
      </c>
      <c r="G49">
        <f t="shared" si="1"/>
        <v>6.0574910256590963E-3</v>
      </c>
      <c r="J49">
        <f t="shared" si="4"/>
        <v>4.873687812613544E-3</v>
      </c>
      <c r="M49">
        <f t="shared" si="3"/>
        <v>5.2350780974296331E-2</v>
      </c>
    </row>
    <row r="50" spans="1:13" x14ac:dyDescent="0.3">
      <c r="A50">
        <v>272.86265900000001</v>
      </c>
      <c r="B50">
        <v>266.55971669672789</v>
      </c>
      <c r="C50">
        <v>274.41783199999998</v>
      </c>
      <c r="D50">
        <f t="shared" si="0"/>
        <v>7.8581153032720863</v>
      </c>
      <c r="E50">
        <v>12.155818819638256</v>
      </c>
      <c r="G50">
        <f t="shared" si="1"/>
        <v>3.3572993466950366E-3</v>
      </c>
      <c r="J50">
        <f t="shared" si="4"/>
        <v>3.283564413838353E-3</v>
      </c>
      <c r="M50">
        <f t="shared" si="3"/>
        <v>4.9047807938961463E-2</v>
      </c>
    </row>
    <row r="51" spans="1:13" x14ac:dyDescent="0.3">
      <c r="A51">
        <v>282.22068999999999</v>
      </c>
      <c r="B51">
        <v>280.03413859539194</v>
      </c>
      <c r="C51">
        <v>283.81269099999997</v>
      </c>
      <c r="D51">
        <f t="shared" si="0"/>
        <v>3.7785524046080354</v>
      </c>
      <c r="E51">
        <v>12.428641775850963</v>
      </c>
      <c r="G51">
        <f t="shared" si="1"/>
        <v>1.0881787094712309E-3</v>
      </c>
      <c r="J51">
        <f t="shared" si="4"/>
        <v>1.5237913354300711E-3</v>
      </c>
      <c r="M51">
        <f t="shared" si="3"/>
        <v>4.3364776454454183E-2</v>
      </c>
    </row>
    <row r="52" spans="1:13" x14ac:dyDescent="0.3">
      <c r="A52">
        <v>282.73793599999999</v>
      </c>
      <c r="B52">
        <v>278.45788915920298</v>
      </c>
      <c r="C52">
        <v>284.32898299999999</v>
      </c>
      <c r="D52">
        <f t="shared" si="0"/>
        <v>5.8710938407970161</v>
      </c>
      <c r="E52">
        <v>12.648988210041864</v>
      </c>
      <c r="G52">
        <f t="shared" si="1"/>
        <v>1.2609727795578063E-3</v>
      </c>
      <c r="J52">
        <f t="shared" si="4"/>
        <v>1.454531198185053E-3</v>
      </c>
      <c r="M52">
        <f t="shared" si="3"/>
        <v>3.9044615915901186E-2</v>
      </c>
    </row>
  </sheetData>
  <sortState xmlns:xlrd2="http://schemas.microsoft.com/office/spreadsheetml/2017/richdata2" ref="E3:E52">
    <sortCondition ref="E2"/>
  </sortState>
  <mergeCells count="3">
    <mergeCell ref="G1:I1"/>
    <mergeCell ref="J1:L1"/>
    <mergeCell ref="M1:O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138C-810E-4007-BA94-0272D33B3DCF}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E1CF-0E0F-4FDE-A782-6DE36B699888}">
  <dimension ref="A1:G51"/>
  <sheetViews>
    <sheetView workbookViewId="0">
      <selection activeCell="E1" activeCellId="1" sqref="B1:B1048576 E1:E1048576"/>
    </sheetView>
  </sheetViews>
  <sheetFormatPr defaultRowHeight="14.4" x14ac:dyDescent="0.3"/>
  <cols>
    <col min="1" max="7" width="10.77734375" bestFit="1" customWidth="1"/>
  </cols>
  <sheetData>
    <row r="1" spans="1:7" x14ac:dyDescent="0.3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f>times_open5gs[[#This Row],[Column3]]+times_open5gs[[#This Row],[Column4]]/1000000</f>
        <v>26.049116000000001</v>
      </c>
      <c r="C2">
        <v>26</v>
      </c>
      <c r="D2">
        <v>49116</v>
      </c>
      <c r="E2">
        <f>times_open5gs[[#This Row],[Column6]]+times_open5gs[[#This Row],[Column7]]/1000000</f>
        <v>76.473823999999993</v>
      </c>
      <c r="F2">
        <v>76</v>
      </c>
      <c r="G2" s="2" t="s">
        <v>27</v>
      </c>
    </row>
    <row r="3" spans="1:7" x14ac:dyDescent="0.3">
      <c r="A3">
        <v>1</v>
      </c>
      <c r="B3">
        <f>times_open5gs[[#This Row],[Column3]]+times_open5gs[[#This Row],[Column4]]/1000000</f>
        <v>71.491955000000004</v>
      </c>
      <c r="C3">
        <v>71</v>
      </c>
      <c r="D3">
        <v>491955</v>
      </c>
      <c r="E3">
        <f>times_open5gs[[#This Row],[Column6]]+times_open5gs[[#This Row],[Column7]]/1000000</f>
        <v>110.536597</v>
      </c>
      <c r="F3">
        <v>110</v>
      </c>
      <c r="G3" s="2" t="s">
        <v>28</v>
      </c>
    </row>
    <row r="4" spans="1:7" x14ac:dyDescent="0.3">
      <c r="A4">
        <v>2</v>
      </c>
      <c r="B4">
        <f>times_open5gs[[#This Row],[Column3]]+times_open5gs[[#This Row],[Column4]]/1000000</f>
        <v>58.388480999999999</v>
      </c>
      <c r="C4">
        <v>58</v>
      </c>
      <c r="D4">
        <v>388481</v>
      </c>
      <c r="E4">
        <f>times_open5gs[[#This Row],[Column6]]+times_open5gs[[#This Row],[Column7]]/1000000</f>
        <v>87.302924000000004</v>
      </c>
      <c r="F4">
        <v>87</v>
      </c>
      <c r="G4" s="2" t="s">
        <v>29</v>
      </c>
    </row>
    <row r="5" spans="1:7" x14ac:dyDescent="0.3">
      <c r="A5">
        <v>3</v>
      </c>
      <c r="B5">
        <f>times_open5gs[[#This Row],[Column3]]+times_open5gs[[#This Row],[Column4]]/1000000</f>
        <v>55.711472999999998</v>
      </c>
      <c r="C5">
        <v>55</v>
      </c>
      <c r="D5">
        <v>711473</v>
      </c>
      <c r="E5">
        <f>times_open5gs[[#This Row],[Column6]]+times_open5gs[[#This Row],[Column7]]/1000000</f>
        <v>101.598106</v>
      </c>
      <c r="F5">
        <v>101</v>
      </c>
      <c r="G5" s="2" t="s">
        <v>30</v>
      </c>
    </row>
    <row r="6" spans="1:7" x14ac:dyDescent="0.3">
      <c r="A6">
        <v>4</v>
      </c>
      <c r="B6">
        <f>times_open5gs[[#This Row],[Column3]]+times_open5gs[[#This Row],[Column4]]/1000000</f>
        <v>37.091943999999998</v>
      </c>
      <c r="C6">
        <v>37</v>
      </c>
      <c r="D6">
        <v>91944</v>
      </c>
      <c r="E6">
        <f>times_open5gs[[#This Row],[Column6]]+times_open5gs[[#This Row],[Column7]]/1000000</f>
        <v>86.844222000000002</v>
      </c>
      <c r="F6">
        <v>86</v>
      </c>
      <c r="G6" s="2" t="s">
        <v>31</v>
      </c>
    </row>
    <row r="7" spans="1:7" x14ac:dyDescent="0.3">
      <c r="A7">
        <v>5</v>
      </c>
      <c r="B7">
        <f>times_open5gs[[#This Row],[Column3]]+times_open5gs[[#This Row],[Column4]]/1000000</f>
        <v>68.089411999999996</v>
      </c>
      <c r="C7">
        <v>68</v>
      </c>
      <c r="D7">
        <v>89412</v>
      </c>
      <c r="E7">
        <f>times_open5gs[[#This Row],[Column6]]+times_open5gs[[#This Row],[Column7]]/1000000</f>
        <v>117.624278</v>
      </c>
      <c r="F7">
        <v>117</v>
      </c>
      <c r="G7" s="2" t="s">
        <v>32</v>
      </c>
    </row>
    <row r="8" spans="1:7" x14ac:dyDescent="0.3">
      <c r="A8">
        <v>6</v>
      </c>
      <c r="B8">
        <f>times_open5gs[[#This Row],[Column3]]+times_open5gs[[#This Row],[Column4]]/1000000</f>
        <v>64.644204000000002</v>
      </c>
      <c r="C8">
        <v>64</v>
      </c>
      <c r="D8">
        <v>644204</v>
      </c>
      <c r="E8">
        <f>times_open5gs[[#This Row],[Column6]]+times_open5gs[[#This Row],[Column7]]/1000000</f>
        <v>106.940628</v>
      </c>
      <c r="F8">
        <v>106</v>
      </c>
      <c r="G8" s="2" t="s">
        <v>33</v>
      </c>
    </row>
    <row r="9" spans="1:7" x14ac:dyDescent="0.3">
      <c r="A9">
        <v>7</v>
      </c>
      <c r="B9">
        <f>times_open5gs[[#This Row],[Column3]]+times_open5gs[[#This Row],[Column4]]/1000000</f>
        <v>67.623886999999996</v>
      </c>
      <c r="C9">
        <v>67</v>
      </c>
      <c r="D9">
        <v>623887</v>
      </c>
      <c r="E9">
        <f>times_open5gs[[#This Row],[Column6]]+times_open5gs[[#This Row],[Column7]]/1000000</f>
        <v>103.319368</v>
      </c>
      <c r="F9">
        <v>103</v>
      </c>
      <c r="G9" s="2" t="s">
        <v>34</v>
      </c>
    </row>
    <row r="10" spans="1:7" x14ac:dyDescent="0.3">
      <c r="A10">
        <v>8</v>
      </c>
      <c r="B10">
        <f>times_open5gs[[#This Row],[Column3]]+times_open5gs[[#This Row],[Column4]]/1000000</f>
        <v>86.713378000000006</v>
      </c>
      <c r="C10">
        <v>86</v>
      </c>
      <c r="D10">
        <v>713378</v>
      </c>
      <c r="E10">
        <f>times_open5gs[[#This Row],[Column6]]+times_open5gs[[#This Row],[Column7]]/1000000</f>
        <v>115.695885</v>
      </c>
      <c r="F10">
        <v>115</v>
      </c>
      <c r="G10" s="2" t="s">
        <v>35</v>
      </c>
    </row>
    <row r="11" spans="1:7" x14ac:dyDescent="0.3">
      <c r="A11">
        <v>9</v>
      </c>
      <c r="B11">
        <f>times_open5gs[[#This Row],[Column3]]+times_open5gs[[#This Row],[Column4]]/1000000</f>
        <v>40.365670999999999</v>
      </c>
      <c r="C11">
        <v>40</v>
      </c>
      <c r="D11">
        <v>365671</v>
      </c>
      <c r="E11">
        <f>times_open5gs[[#This Row],[Column6]]+times_open5gs[[#This Row],[Column7]]/1000000</f>
        <v>93.443354999999997</v>
      </c>
      <c r="F11">
        <v>93</v>
      </c>
      <c r="G11" s="2" t="s">
        <v>36</v>
      </c>
    </row>
    <row r="12" spans="1:7" x14ac:dyDescent="0.3">
      <c r="A12">
        <v>10</v>
      </c>
      <c r="B12">
        <f>times_open5gs[[#This Row],[Column3]]+times_open5gs[[#This Row],[Column4]]/1000000</f>
        <v>46.248567000000001</v>
      </c>
      <c r="C12">
        <v>46</v>
      </c>
      <c r="D12">
        <v>248567</v>
      </c>
      <c r="E12">
        <f>times_open5gs[[#This Row],[Column6]]+times_open5gs[[#This Row],[Column7]]/1000000</f>
        <v>92.285090999999994</v>
      </c>
      <c r="F12">
        <v>92</v>
      </c>
      <c r="G12" s="2" t="s">
        <v>37</v>
      </c>
    </row>
    <row r="13" spans="1:7" x14ac:dyDescent="0.3">
      <c r="A13">
        <v>11</v>
      </c>
      <c r="B13">
        <f>times_open5gs[[#This Row],[Column3]]+times_open5gs[[#This Row],[Column4]]/1000000</f>
        <v>40.388464999999997</v>
      </c>
      <c r="C13">
        <v>40</v>
      </c>
      <c r="D13">
        <v>388465</v>
      </c>
      <c r="E13">
        <f>times_open5gs[[#This Row],[Column6]]+times_open5gs[[#This Row],[Column7]]/1000000</f>
        <v>94.899079999999998</v>
      </c>
      <c r="F13">
        <v>94</v>
      </c>
      <c r="G13" s="2" t="s">
        <v>38</v>
      </c>
    </row>
    <row r="14" spans="1:7" x14ac:dyDescent="0.3">
      <c r="A14">
        <v>12</v>
      </c>
      <c r="B14">
        <f>times_open5gs[[#This Row],[Column3]]+times_open5gs[[#This Row],[Column4]]/1000000</f>
        <v>59.300279000000003</v>
      </c>
      <c r="C14">
        <v>59</v>
      </c>
      <c r="D14">
        <v>300279</v>
      </c>
      <c r="E14">
        <f>times_open5gs[[#This Row],[Column6]]+times_open5gs[[#This Row],[Column7]]/1000000</f>
        <v>103.53750599999999</v>
      </c>
      <c r="F14">
        <v>103</v>
      </c>
      <c r="G14" s="2" t="s">
        <v>39</v>
      </c>
    </row>
    <row r="15" spans="1:7" x14ac:dyDescent="0.3">
      <c r="A15">
        <v>13</v>
      </c>
      <c r="B15">
        <f>times_open5gs[[#This Row],[Column3]]+times_open5gs[[#This Row],[Column4]]/1000000</f>
        <v>44.351357999999998</v>
      </c>
      <c r="C15">
        <v>44</v>
      </c>
      <c r="D15">
        <v>351358</v>
      </c>
      <c r="E15">
        <f>times_open5gs[[#This Row],[Column6]]+times_open5gs[[#This Row],[Column7]]/1000000</f>
        <v>87.906334000000001</v>
      </c>
      <c r="F15">
        <v>87</v>
      </c>
      <c r="G15" s="2" t="s">
        <v>40</v>
      </c>
    </row>
    <row r="16" spans="1:7" x14ac:dyDescent="0.3">
      <c r="A16">
        <v>14</v>
      </c>
      <c r="B16">
        <f>times_open5gs[[#This Row],[Column3]]+times_open5gs[[#This Row],[Column4]]/1000000</f>
        <v>54.203245000000003</v>
      </c>
      <c r="C16">
        <v>54</v>
      </c>
      <c r="D16">
        <v>203245</v>
      </c>
      <c r="E16">
        <f>times_open5gs[[#This Row],[Column6]]+times_open5gs[[#This Row],[Column7]]/1000000</f>
        <v>104.598967</v>
      </c>
      <c r="F16">
        <v>104</v>
      </c>
      <c r="G16" s="2" t="s">
        <v>41</v>
      </c>
    </row>
    <row r="17" spans="1:7" x14ac:dyDescent="0.3">
      <c r="A17">
        <v>15</v>
      </c>
      <c r="B17">
        <f>times_open5gs[[#This Row],[Column3]]+times_open5gs[[#This Row],[Column4]]/1000000</f>
        <v>59.196421999999998</v>
      </c>
      <c r="C17">
        <v>59</v>
      </c>
      <c r="D17">
        <v>196422</v>
      </c>
      <c r="E17">
        <f>times_open5gs[[#This Row],[Column6]]+times_open5gs[[#This Row],[Column7]]/1000000</f>
        <v>102.240662</v>
      </c>
      <c r="F17">
        <v>102</v>
      </c>
      <c r="G17" s="2" t="s">
        <v>42</v>
      </c>
    </row>
    <row r="18" spans="1:7" x14ac:dyDescent="0.3">
      <c r="A18">
        <v>16</v>
      </c>
      <c r="B18">
        <f>times_open5gs[[#This Row],[Column3]]+times_open5gs[[#This Row],[Column4]]/1000000</f>
        <v>53.109105999999997</v>
      </c>
      <c r="C18">
        <v>53</v>
      </c>
      <c r="D18">
        <v>109106</v>
      </c>
      <c r="E18">
        <f>times_open5gs[[#This Row],[Column6]]+times_open5gs[[#This Row],[Column7]]/1000000</f>
        <v>100.074309</v>
      </c>
      <c r="F18">
        <v>100</v>
      </c>
      <c r="G18" s="2" t="s">
        <v>43</v>
      </c>
    </row>
    <row r="19" spans="1:7" x14ac:dyDescent="0.3">
      <c r="A19">
        <v>17</v>
      </c>
      <c r="B19">
        <f>times_open5gs[[#This Row],[Column3]]+times_open5gs[[#This Row],[Column4]]/1000000</f>
        <v>53.226312</v>
      </c>
      <c r="C19">
        <v>53</v>
      </c>
      <c r="D19">
        <v>226312</v>
      </c>
      <c r="E19">
        <f>times_open5gs[[#This Row],[Column6]]+times_open5gs[[#This Row],[Column7]]/1000000</f>
        <v>108.443134</v>
      </c>
      <c r="F19">
        <v>108</v>
      </c>
      <c r="G19" s="2" t="s">
        <v>44</v>
      </c>
    </row>
    <row r="20" spans="1:7" x14ac:dyDescent="0.3">
      <c r="A20">
        <v>18</v>
      </c>
      <c r="B20">
        <f>times_open5gs[[#This Row],[Column3]]+times_open5gs[[#This Row],[Column4]]/1000000</f>
        <v>65.298799000000002</v>
      </c>
      <c r="C20">
        <v>65</v>
      </c>
      <c r="D20">
        <v>298799</v>
      </c>
      <c r="E20">
        <f>times_open5gs[[#This Row],[Column6]]+times_open5gs[[#This Row],[Column7]]/1000000</f>
        <v>112.417061</v>
      </c>
      <c r="F20">
        <v>112</v>
      </c>
      <c r="G20" s="2" t="s">
        <v>45</v>
      </c>
    </row>
    <row r="21" spans="1:7" x14ac:dyDescent="0.3">
      <c r="A21">
        <v>19</v>
      </c>
      <c r="B21">
        <f>times_open5gs[[#This Row],[Column3]]+times_open5gs[[#This Row],[Column4]]/1000000</f>
        <v>44.271797999999997</v>
      </c>
      <c r="C21">
        <v>44</v>
      </c>
      <c r="D21">
        <v>271798</v>
      </c>
      <c r="E21">
        <f>times_open5gs[[#This Row],[Column6]]+times_open5gs[[#This Row],[Column7]]/1000000</f>
        <v>99.276859999999999</v>
      </c>
      <c r="F21">
        <v>99</v>
      </c>
      <c r="G21" s="2" t="s">
        <v>46</v>
      </c>
    </row>
    <row r="22" spans="1:7" x14ac:dyDescent="0.3">
      <c r="A22">
        <v>20</v>
      </c>
      <c r="B22">
        <f>times_open5gs[[#This Row],[Column3]]+times_open5gs[[#This Row],[Column4]]/1000000</f>
        <v>53.548676</v>
      </c>
      <c r="C22">
        <v>53</v>
      </c>
      <c r="D22">
        <v>548676</v>
      </c>
      <c r="E22">
        <f>times_open5gs[[#This Row],[Column6]]+times_open5gs[[#This Row],[Column7]]/1000000</f>
        <v>95.481031000000002</v>
      </c>
      <c r="F22">
        <v>95</v>
      </c>
      <c r="G22" s="2" t="s">
        <v>47</v>
      </c>
    </row>
    <row r="23" spans="1:7" x14ac:dyDescent="0.3">
      <c r="A23">
        <v>21</v>
      </c>
      <c r="B23">
        <f>times_open5gs[[#This Row],[Column3]]+times_open5gs[[#This Row],[Column4]]/1000000</f>
        <v>56.050871999999998</v>
      </c>
      <c r="C23">
        <v>56</v>
      </c>
      <c r="D23">
        <v>50872</v>
      </c>
      <c r="E23">
        <f>times_open5gs[[#This Row],[Column6]]+times_open5gs[[#This Row],[Column7]]/1000000</f>
        <v>106.52892900000001</v>
      </c>
      <c r="F23">
        <v>106</v>
      </c>
      <c r="G23" s="2" t="s">
        <v>48</v>
      </c>
    </row>
    <row r="24" spans="1:7" x14ac:dyDescent="0.3">
      <c r="A24">
        <v>22</v>
      </c>
      <c r="B24">
        <f>times_open5gs[[#This Row],[Column3]]+times_open5gs[[#This Row],[Column4]]/1000000</f>
        <v>56.536659</v>
      </c>
      <c r="C24">
        <v>56</v>
      </c>
      <c r="D24">
        <v>536659</v>
      </c>
      <c r="E24">
        <f>times_open5gs[[#This Row],[Column6]]+times_open5gs[[#This Row],[Column7]]/1000000</f>
        <v>110.46080000000001</v>
      </c>
      <c r="F24">
        <v>110</v>
      </c>
      <c r="G24" s="2" t="s">
        <v>49</v>
      </c>
    </row>
    <row r="25" spans="1:7" x14ac:dyDescent="0.3">
      <c r="A25">
        <v>23</v>
      </c>
      <c r="B25">
        <f>times_open5gs[[#This Row],[Column3]]+times_open5gs[[#This Row],[Column4]]/1000000</f>
        <v>62.850724999999997</v>
      </c>
      <c r="C25">
        <v>62</v>
      </c>
      <c r="D25">
        <v>850725</v>
      </c>
      <c r="E25">
        <f>times_open5gs[[#This Row],[Column6]]+times_open5gs[[#This Row],[Column7]]/1000000</f>
        <v>109.404478</v>
      </c>
      <c r="F25">
        <v>109</v>
      </c>
      <c r="G25" s="2" t="s">
        <v>50</v>
      </c>
    </row>
    <row r="26" spans="1:7" x14ac:dyDescent="0.3">
      <c r="A26">
        <v>24</v>
      </c>
      <c r="B26">
        <f>times_open5gs[[#This Row],[Column3]]+times_open5gs[[#This Row],[Column4]]/1000000</f>
        <v>50.931370999999999</v>
      </c>
      <c r="C26">
        <v>50</v>
      </c>
      <c r="D26">
        <v>931371</v>
      </c>
      <c r="E26">
        <f>times_open5gs[[#This Row],[Column6]]+times_open5gs[[#This Row],[Column7]]/1000000</f>
        <v>102.049899</v>
      </c>
      <c r="F26">
        <v>102</v>
      </c>
      <c r="G26" s="2" t="s">
        <v>51</v>
      </c>
    </row>
    <row r="27" spans="1:7" x14ac:dyDescent="0.3">
      <c r="A27">
        <v>25</v>
      </c>
      <c r="B27">
        <f>times_open5gs[[#This Row],[Column3]]+times_open5gs[[#This Row],[Column4]]/1000000</f>
        <v>62.036037</v>
      </c>
      <c r="C27">
        <v>62</v>
      </c>
      <c r="D27">
        <v>36037</v>
      </c>
      <c r="E27">
        <f>times_open5gs[[#This Row],[Column6]]+times_open5gs[[#This Row],[Column7]]/1000000</f>
        <v>98.530715999999998</v>
      </c>
      <c r="F27">
        <v>98</v>
      </c>
      <c r="G27" s="2" t="s">
        <v>52</v>
      </c>
    </row>
    <row r="28" spans="1:7" x14ac:dyDescent="0.3">
      <c r="A28">
        <v>26</v>
      </c>
      <c r="B28">
        <f>times_open5gs[[#This Row],[Column3]]+times_open5gs[[#This Row],[Column4]]/1000000</f>
        <v>35.348095999999998</v>
      </c>
      <c r="C28">
        <v>35</v>
      </c>
      <c r="D28">
        <v>348096</v>
      </c>
      <c r="E28">
        <f>times_open5gs[[#This Row],[Column6]]+times_open5gs[[#This Row],[Column7]]/1000000</f>
        <v>93.129018000000002</v>
      </c>
      <c r="F28">
        <v>93</v>
      </c>
      <c r="G28" s="2" t="s">
        <v>53</v>
      </c>
    </row>
    <row r="29" spans="1:7" x14ac:dyDescent="0.3">
      <c r="A29">
        <v>27</v>
      </c>
      <c r="B29">
        <f>times_open5gs[[#This Row],[Column3]]+times_open5gs[[#This Row],[Column4]]/1000000</f>
        <v>65.920376000000005</v>
      </c>
      <c r="C29">
        <v>65</v>
      </c>
      <c r="D29">
        <v>920376</v>
      </c>
      <c r="E29">
        <f>times_open5gs[[#This Row],[Column6]]+times_open5gs[[#This Row],[Column7]]/1000000</f>
        <v>111.393542</v>
      </c>
      <c r="F29">
        <v>111</v>
      </c>
      <c r="G29" s="2" t="s">
        <v>54</v>
      </c>
    </row>
    <row r="30" spans="1:7" x14ac:dyDescent="0.3">
      <c r="A30">
        <v>28</v>
      </c>
      <c r="B30">
        <f>times_open5gs[[#This Row],[Column3]]+times_open5gs[[#This Row],[Column4]]/1000000</f>
        <v>40.964703</v>
      </c>
      <c r="C30">
        <v>40</v>
      </c>
      <c r="D30">
        <v>964703</v>
      </c>
      <c r="E30">
        <f>times_open5gs[[#This Row],[Column6]]+times_open5gs[[#This Row],[Column7]]/1000000</f>
        <v>108.867272</v>
      </c>
      <c r="F30">
        <v>108</v>
      </c>
      <c r="G30" s="2" t="s">
        <v>55</v>
      </c>
    </row>
    <row r="31" spans="1:7" x14ac:dyDescent="0.3">
      <c r="A31">
        <v>29</v>
      </c>
      <c r="B31">
        <f>times_open5gs[[#This Row],[Column3]]+times_open5gs[[#This Row],[Column4]]/1000000</f>
        <v>39.670985999999999</v>
      </c>
      <c r="C31">
        <v>39</v>
      </c>
      <c r="D31">
        <v>670986</v>
      </c>
      <c r="E31">
        <f>times_open5gs[[#This Row],[Column6]]+times_open5gs[[#This Row],[Column7]]/1000000</f>
        <v>86.444028000000003</v>
      </c>
      <c r="F31">
        <v>86</v>
      </c>
      <c r="G31" s="2" t="s">
        <v>56</v>
      </c>
    </row>
    <row r="32" spans="1:7" x14ac:dyDescent="0.3">
      <c r="A32">
        <v>30</v>
      </c>
      <c r="B32">
        <f>times_open5gs[[#This Row],[Column3]]+times_open5gs[[#This Row],[Column4]]/1000000</f>
        <v>53.371585000000003</v>
      </c>
      <c r="C32">
        <v>53</v>
      </c>
      <c r="D32">
        <v>371585</v>
      </c>
      <c r="E32">
        <f>times_open5gs[[#This Row],[Column6]]+times_open5gs[[#This Row],[Column7]]/1000000</f>
        <v>96.641648000000004</v>
      </c>
      <c r="F32">
        <v>96</v>
      </c>
      <c r="G32" s="2" t="s">
        <v>57</v>
      </c>
    </row>
    <row r="33" spans="1:7" x14ac:dyDescent="0.3">
      <c r="A33">
        <v>31</v>
      </c>
      <c r="B33">
        <f>times_open5gs[[#This Row],[Column3]]+times_open5gs[[#This Row],[Column4]]/1000000</f>
        <v>53.202036</v>
      </c>
      <c r="C33">
        <v>53</v>
      </c>
      <c r="D33">
        <v>202036</v>
      </c>
      <c r="E33">
        <f>times_open5gs[[#This Row],[Column6]]+times_open5gs[[#This Row],[Column7]]/1000000</f>
        <v>106.77552300000001</v>
      </c>
      <c r="F33">
        <v>106</v>
      </c>
      <c r="G33" s="2" t="s">
        <v>58</v>
      </c>
    </row>
    <row r="34" spans="1:7" x14ac:dyDescent="0.3">
      <c r="A34">
        <v>32</v>
      </c>
      <c r="B34">
        <f>times_open5gs[[#This Row],[Column3]]+times_open5gs[[#This Row],[Column4]]/1000000</f>
        <v>40.787976999999998</v>
      </c>
      <c r="C34">
        <v>40</v>
      </c>
      <c r="D34">
        <v>787977</v>
      </c>
      <c r="E34">
        <f>times_open5gs[[#This Row],[Column6]]+times_open5gs[[#This Row],[Column7]]/1000000</f>
        <v>90.994050000000001</v>
      </c>
      <c r="F34">
        <v>90</v>
      </c>
      <c r="G34" s="2" t="s">
        <v>59</v>
      </c>
    </row>
    <row r="35" spans="1:7" x14ac:dyDescent="0.3">
      <c r="A35">
        <v>33</v>
      </c>
      <c r="B35">
        <f>times_open5gs[[#This Row],[Column3]]+times_open5gs[[#This Row],[Column4]]/1000000</f>
        <v>44.351334000000001</v>
      </c>
      <c r="C35">
        <v>44</v>
      </c>
      <c r="D35">
        <v>351334</v>
      </c>
      <c r="E35">
        <f>times_open5gs[[#This Row],[Column6]]+times_open5gs[[#This Row],[Column7]]/1000000</f>
        <v>84.098802000000006</v>
      </c>
      <c r="F35">
        <v>84</v>
      </c>
      <c r="G35" s="2" t="s">
        <v>60</v>
      </c>
    </row>
    <row r="36" spans="1:7" x14ac:dyDescent="0.3">
      <c r="A36">
        <v>34</v>
      </c>
      <c r="B36">
        <f>times_open5gs[[#This Row],[Column3]]+times_open5gs[[#This Row],[Column4]]/1000000</f>
        <v>58.672637000000002</v>
      </c>
      <c r="C36">
        <v>58</v>
      </c>
      <c r="D36">
        <v>672637</v>
      </c>
      <c r="E36">
        <f>times_open5gs[[#This Row],[Column6]]+times_open5gs[[#This Row],[Column7]]/1000000</f>
        <v>101.733417</v>
      </c>
      <c r="F36">
        <v>101</v>
      </c>
      <c r="G36" s="2" t="s">
        <v>61</v>
      </c>
    </row>
    <row r="37" spans="1:7" x14ac:dyDescent="0.3">
      <c r="A37">
        <v>35</v>
      </c>
      <c r="B37">
        <f>times_open5gs[[#This Row],[Column3]]+times_open5gs[[#This Row],[Column4]]/1000000</f>
        <v>47.162996999999997</v>
      </c>
      <c r="C37">
        <v>47</v>
      </c>
      <c r="D37">
        <v>162997</v>
      </c>
      <c r="E37">
        <f>times_open5gs[[#This Row],[Column6]]+times_open5gs[[#This Row],[Column7]]/1000000</f>
        <v>90.507667999999995</v>
      </c>
      <c r="F37">
        <v>90</v>
      </c>
      <c r="G37" s="2" t="s">
        <v>62</v>
      </c>
    </row>
    <row r="38" spans="1:7" x14ac:dyDescent="0.3">
      <c r="A38">
        <v>36</v>
      </c>
      <c r="B38">
        <f>times_open5gs[[#This Row],[Column3]]+times_open5gs[[#This Row],[Column4]]/1000000</f>
        <v>50.104996</v>
      </c>
      <c r="C38">
        <v>50</v>
      </c>
      <c r="D38">
        <v>104996</v>
      </c>
      <c r="E38">
        <f>times_open5gs[[#This Row],[Column6]]+times_open5gs[[#This Row],[Column7]]/1000000</f>
        <v>104.469911</v>
      </c>
      <c r="F38">
        <v>104</v>
      </c>
      <c r="G38" s="2" t="s">
        <v>63</v>
      </c>
    </row>
    <row r="39" spans="1:7" x14ac:dyDescent="0.3">
      <c r="A39">
        <v>37</v>
      </c>
      <c r="B39">
        <f>times_open5gs[[#This Row],[Column3]]+times_open5gs[[#This Row],[Column4]]/1000000</f>
        <v>59.240845999999998</v>
      </c>
      <c r="C39">
        <v>59</v>
      </c>
      <c r="D39">
        <v>240846</v>
      </c>
      <c r="E39">
        <f>times_open5gs[[#This Row],[Column6]]+times_open5gs[[#This Row],[Column7]]/1000000</f>
        <v>92.165294000000003</v>
      </c>
      <c r="F39">
        <v>92</v>
      </c>
      <c r="G39" s="2" t="s">
        <v>64</v>
      </c>
    </row>
    <row r="40" spans="1:7" x14ac:dyDescent="0.3">
      <c r="A40">
        <v>38</v>
      </c>
      <c r="B40">
        <f>times_open5gs[[#This Row],[Column3]]+times_open5gs[[#This Row],[Column4]]/1000000</f>
        <v>65.098124999999996</v>
      </c>
      <c r="C40">
        <v>65</v>
      </c>
      <c r="D40">
        <v>98125</v>
      </c>
      <c r="E40">
        <f>times_open5gs[[#This Row],[Column6]]+times_open5gs[[#This Row],[Column7]]/1000000</f>
        <v>105.551282</v>
      </c>
      <c r="F40">
        <v>105</v>
      </c>
      <c r="G40" s="2" t="s">
        <v>65</v>
      </c>
    </row>
    <row r="41" spans="1:7" x14ac:dyDescent="0.3">
      <c r="A41">
        <v>39</v>
      </c>
      <c r="B41">
        <f>times_open5gs[[#This Row],[Column3]]+times_open5gs[[#This Row],[Column4]]/1000000</f>
        <v>57.098609000000003</v>
      </c>
      <c r="C41">
        <v>57</v>
      </c>
      <c r="D41">
        <v>98609</v>
      </c>
      <c r="E41">
        <f>times_open5gs[[#This Row],[Column6]]+times_open5gs[[#This Row],[Column7]]/1000000</f>
        <v>106.04388299999999</v>
      </c>
      <c r="F41">
        <v>106</v>
      </c>
      <c r="G41" s="2" t="s">
        <v>66</v>
      </c>
    </row>
    <row r="42" spans="1:7" x14ac:dyDescent="0.3">
      <c r="A42">
        <v>40</v>
      </c>
      <c r="B42">
        <f>times_open5gs[[#This Row],[Column3]]+times_open5gs[[#This Row],[Column4]]/1000000</f>
        <v>41.043134999999999</v>
      </c>
      <c r="C42">
        <v>41</v>
      </c>
      <c r="D42">
        <v>43135</v>
      </c>
      <c r="E42">
        <f>times_open5gs[[#This Row],[Column6]]+times_open5gs[[#This Row],[Column7]]/1000000</f>
        <v>92.045017000000001</v>
      </c>
      <c r="F42">
        <v>92</v>
      </c>
      <c r="G42" s="2" t="s">
        <v>67</v>
      </c>
    </row>
    <row r="43" spans="1:7" x14ac:dyDescent="0.3">
      <c r="A43">
        <v>41</v>
      </c>
      <c r="B43">
        <f>times_open5gs[[#This Row],[Column3]]+times_open5gs[[#This Row],[Column4]]/1000000</f>
        <v>56.811396000000002</v>
      </c>
      <c r="C43">
        <v>56</v>
      </c>
      <c r="D43">
        <v>811396</v>
      </c>
      <c r="E43">
        <f>times_open5gs[[#This Row],[Column6]]+times_open5gs[[#This Row],[Column7]]/1000000</f>
        <v>103.89620600000001</v>
      </c>
      <c r="F43">
        <v>103</v>
      </c>
      <c r="G43" s="2" t="s">
        <v>68</v>
      </c>
    </row>
    <row r="44" spans="1:7" x14ac:dyDescent="0.3">
      <c r="A44">
        <v>42</v>
      </c>
      <c r="B44">
        <f>times_open5gs[[#This Row],[Column3]]+times_open5gs[[#This Row],[Column4]]/1000000</f>
        <v>43.843254000000002</v>
      </c>
      <c r="C44">
        <v>43</v>
      </c>
      <c r="D44">
        <v>843254</v>
      </c>
      <c r="E44">
        <f>times_open5gs[[#This Row],[Column6]]+times_open5gs[[#This Row],[Column7]]/1000000</f>
        <v>101.07806600000001</v>
      </c>
      <c r="F44">
        <v>101</v>
      </c>
      <c r="G44" s="2" t="s">
        <v>69</v>
      </c>
    </row>
    <row r="45" spans="1:7" x14ac:dyDescent="0.3">
      <c r="A45">
        <v>43</v>
      </c>
      <c r="B45">
        <f>times_open5gs[[#This Row],[Column3]]+times_open5gs[[#This Row],[Column4]]/1000000</f>
        <v>62.648786000000001</v>
      </c>
      <c r="C45">
        <v>62</v>
      </c>
      <c r="D45">
        <v>648786</v>
      </c>
      <c r="E45">
        <f>times_open5gs[[#This Row],[Column6]]+times_open5gs[[#This Row],[Column7]]/1000000</f>
        <v>99.522443999999993</v>
      </c>
      <c r="F45">
        <v>99</v>
      </c>
      <c r="G45" s="2" t="s">
        <v>70</v>
      </c>
    </row>
    <row r="46" spans="1:7" x14ac:dyDescent="0.3">
      <c r="A46">
        <v>44</v>
      </c>
      <c r="B46">
        <f>times_open5gs[[#This Row],[Column3]]+times_open5gs[[#This Row],[Column4]]/1000000</f>
        <v>50.375680000000003</v>
      </c>
      <c r="C46">
        <v>50</v>
      </c>
      <c r="D46">
        <v>375680</v>
      </c>
      <c r="E46">
        <f>times_open5gs[[#This Row],[Column6]]+times_open5gs[[#This Row],[Column7]]/1000000</f>
        <v>100.8143</v>
      </c>
      <c r="F46">
        <v>100</v>
      </c>
      <c r="G46" s="2" t="s">
        <v>71</v>
      </c>
    </row>
    <row r="47" spans="1:7" x14ac:dyDescent="0.3">
      <c r="A47">
        <v>45</v>
      </c>
      <c r="B47">
        <f>times_open5gs[[#This Row],[Column3]]+times_open5gs[[#This Row],[Column4]]/1000000</f>
        <v>62.539124999999999</v>
      </c>
      <c r="C47">
        <v>62</v>
      </c>
      <c r="D47">
        <v>539125</v>
      </c>
      <c r="E47">
        <f>times_open5gs[[#This Row],[Column6]]+times_open5gs[[#This Row],[Column7]]/1000000</f>
        <v>103.93149099999999</v>
      </c>
      <c r="F47">
        <v>103</v>
      </c>
      <c r="G47" s="2" t="s">
        <v>72</v>
      </c>
    </row>
    <row r="48" spans="1:7" x14ac:dyDescent="0.3">
      <c r="A48">
        <v>46</v>
      </c>
      <c r="B48">
        <f>times_open5gs[[#This Row],[Column3]]+times_open5gs[[#This Row],[Column4]]/1000000</f>
        <v>56.776896000000001</v>
      </c>
      <c r="C48">
        <v>56</v>
      </c>
      <c r="D48">
        <v>776896</v>
      </c>
      <c r="E48">
        <f>times_open5gs[[#This Row],[Column6]]+times_open5gs[[#This Row],[Column7]]/1000000</f>
        <v>100.700672</v>
      </c>
      <c r="F48">
        <v>100</v>
      </c>
      <c r="G48" s="2" t="s">
        <v>73</v>
      </c>
    </row>
    <row r="49" spans="1:7" x14ac:dyDescent="0.3">
      <c r="A49">
        <v>47</v>
      </c>
      <c r="B49">
        <f>times_open5gs[[#This Row],[Column3]]+times_open5gs[[#This Row],[Column4]]/1000000</f>
        <v>47.802239</v>
      </c>
      <c r="C49">
        <v>47</v>
      </c>
      <c r="D49">
        <v>802239</v>
      </c>
      <c r="E49">
        <f>times_open5gs[[#This Row],[Column6]]+times_open5gs[[#This Row],[Column7]]/1000000</f>
        <v>88.453237000000001</v>
      </c>
      <c r="F49">
        <v>88</v>
      </c>
      <c r="G49" s="2" t="s">
        <v>74</v>
      </c>
    </row>
    <row r="50" spans="1:7" x14ac:dyDescent="0.3">
      <c r="A50">
        <v>48</v>
      </c>
      <c r="B50">
        <f>times_open5gs[[#This Row],[Column3]]+times_open5gs[[#This Row],[Column4]]/1000000</f>
        <v>56.101250999999998</v>
      </c>
      <c r="C50">
        <v>56</v>
      </c>
      <c r="D50">
        <v>101251</v>
      </c>
      <c r="E50">
        <f>times_open5gs[[#This Row],[Column6]]+times_open5gs[[#This Row],[Column7]]/1000000</f>
        <v>102.595966</v>
      </c>
      <c r="F50">
        <v>102</v>
      </c>
      <c r="G50" s="2" t="s">
        <v>75</v>
      </c>
    </row>
    <row r="51" spans="1:7" x14ac:dyDescent="0.3">
      <c r="A51">
        <v>49</v>
      </c>
      <c r="B51">
        <f>times_open5gs[[#This Row],[Column3]]+times_open5gs[[#This Row],[Column4]]/1000000</f>
        <v>40.326953000000003</v>
      </c>
      <c r="C51">
        <v>40</v>
      </c>
      <c r="D51">
        <v>326953</v>
      </c>
      <c r="E51">
        <f>times_open5gs[[#This Row],[Column6]]+times_open5gs[[#This Row],[Column7]]/1000000</f>
        <v>85.357466000000002</v>
      </c>
      <c r="F51">
        <v>85</v>
      </c>
      <c r="G51" s="2">
        <v>357466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27C4-1BD5-40CC-BB33-D2F53C32D212}">
  <dimension ref="A2:N53"/>
  <sheetViews>
    <sheetView topLeftCell="C1" workbookViewId="0">
      <selection activeCell="L4" sqref="L4:L53"/>
    </sheetView>
  </sheetViews>
  <sheetFormatPr defaultRowHeight="14.4" x14ac:dyDescent="0.3"/>
  <cols>
    <col min="1" max="2" width="10.77734375" bestFit="1" customWidth="1"/>
    <col min="4" max="4" width="11.5546875" bestFit="1" customWidth="1"/>
    <col min="6" max="6" width="19.33203125" bestFit="1" customWidth="1"/>
    <col min="7" max="7" width="12" bestFit="1" customWidth="1"/>
    <col min="8" max="8" width="20.44140625" bestFit="1" customWidth="1"/>
    <col min="9" max="9" width="19.33203125" bestFit="1" customWidth="1"/>
    <col min="10" max="10" width="12" bestFit="1" customWidth="1"/>
    <col min="11" max="11" width="20.44140625" bestFit="1" customWidth="1"/>
    <col min="12" max="12" width="19.33203125" bestFit="1" customWidth="1"/>
    <col min="13" max="13" width="12" bestFit="1" customWidth="1"/>
    <col min="14" max="14" width="20.44140625" bestFit="1" customWidth="1"/>
  </cols>
  <sheetData>
    <row r="2" spans="1:14" x14ac:dyDescent="0.3">
      <c r="F2" s="4" t="s">
        <v>0</v>
      </c>
      <c r="G2" s="4"/>
      <c r="H2" s="4"/>
      <c r="I2" s="4" t="s">
        <v>1</v>
      </c>
      <c r="J2" s="4"/>
      <c r="K2" s="4"/>
      <c r="L2" s="5" t="s">
        <v>76</v>
      </c>
      <c r="M2" s="4"/>
      <c r="N2" s="4"/>
    </row>
    <row r="3" spans="1:14" x14ac:dyDescent="0.3">
      <c r="A3" s="1" t="s">
        <v>0</v>
      </c>
      <c r="B3" s="1" t="s">
        <v>1</v>
      </c>
      <c r="C3" t="s">
        <v>76</v>
      </c>
      <c r="D3" s="1" t="s">
        <v>77</v>
      </c>
      <c r="F3" s="1" t="s">
        <v>18</v>
      </c>
      <c r="G3" s="1" t="s">
        <v>6</v>
      </c>
      <c r="H3" s="1" t="s">
        <v>14</v>
      </c>
      <c r="I3" s="1" t="s">
        <v>78</v>
      </c>
      <c r="J3" s="1" t="s">
        <v>6</v>
      </c>
      <c r="K3" s="1" t="s">
        <v>14</v>
      </c>
      <c r="L3" s="1" t="s">
        <v>79</v>
      </c>
      <c r="M3" s="1" t="s">
        <v>6</v>
      </c>
      <c r="N3" s="1" t="s">
        <v>14</v>
      </c>
    </row>
    <row r="4" spans="1:14" x14ac:dyDescent="0.3">
      <c r="A4">
        <v>26.049116000000001</v>
      </c>
      <c r="B4">
        <v>76.473823999999993</v>
      </c>
      <c r="C4">
        <f>B4-A4</f>
        <v>50.424707999999995</v>
      </c>
      <c r="D4">
        <v>28.914443000000006</v>
      </c>
      <c r="F4">
        <f>_xlfn.NORM.DIST(A4,$G$4,$H$4,FALSE)</f>
        <v>1.6953191328101932E-3</v>
      </c>
      <c r="G4">
        <f>AVERAGE(A4:A53)</f>
        <v>53.339644600000014</v>
      </c>
      <c r="H4">
        <f>STDEV(A4:A53)</f>
        <v>11.031139278741321</v>
      </c>
      <c r="I4">
        <f>_xlfn.NORM.DIST(B4,$J$4,$K$4,FALSE)</f>
        <v>1.5563403593393938E-3</v>
      </c>
      <c r="J4">
        <f>AVERAGE(B4:B53)</f>
        <v>99.702484940000019</v>
      </c>
      <c r="K4">
        <f>STDEV(B4:B53)</f>
        <v>8.9706373944862854</v>
      </c>
      <c r="L4">
        <f>_xlfn.NORM.DIST(D4,$M$4,$N$4,FALSE)</f>
        <v>3.3396738298011545E-3</v>
      </c>
      <c r="M4">
        <f>AVERAGE(D4:D53)</f>
        <v>46.362840339999991</v>
      </c>
      <c r="N4">
        <f>STDEV(D4:D53)</f>
        <v>7.3973443180319434</v>
      </c>
    </row>
    <row r="5" spans="1:14" x14ac:dyDescent="0.3">
      <c r="A5">
        <v>35.348095999999998</v>
      </c>
      <c r="B5">
        <v>84.098802000000006</v>
      </c>
      <c r="C5">
        <f t="shared" ref="C5:D53" si="0">B5-A5</f>
        <v>48.750706000000008</v>
      </c>
      <c r="D5">
        <v>28.982506999999998</v>
      </c>
      <c r="F5">
        <f t="shared" ref="F5:F53" si="1">_xlfn.NORM.DIST(A5,$G$4,$H$4,FALSE)</f>
        <v>9.5644160373052709E-3</v>
      </c>
      <c r="I5">
        <f t="shared" ref="I5:I53" si="2">_xlfn.NORM.DIST(B5,$J$4,$K$4,FALSE)</f>
        <v>9.7969737373779855E-3</v>
      </c>
      <c r="L5">
        <f t="shared" ref="L5:L53" si="3">_xlfn.NORM.DIST(D5,$M$4,$N$4,FALSE)</f>
        <v>3.412802818407292E-3</v>
      </c>
    </row>
    <row r="6" spans="1:14" x14ac:dyDescent="0.3">
      <c r="A6">
        <v>37.091943999999998</v>
      </c>
      <c r="B6">
        <v>85.357466000000002</v>
      </c>
      <c r="C6">
        <f t="shared" si="0"/>
        <v>48.265522000000004</v>
      </c>
      <c r="D6">
        <v>32.924448000000005</v>
      </c>
      <c r="F6">
        <f t="shared" si="1"/>
        <v>1.2223814147167439E-2</v>
      </c>
      <c r="I6">
        <f t="shared" si="2"/>
        <v>1.2382530546623532E-2</v>
      </c>
      <c r="L6">
        <f t="shared" si="3"/>
        <v>1.0356200355303121E-2</v>
      </c>
    </row>
    <row r="7" spans="1:14" x14ac:dyDescent="0.3">
      <c r="A7">
        <v>39.670985999999999</v>
      </c>
      <c r="B7">
        <v>86.444028000000003</v>
      </c>
      <c r="C7">
        <f t="shared" si="0"/>
        <v>46.773042000000004</v>
      </c>
      <c r="D7">
        <v>35.695481000000001</v>
      </c>
      <c r="F7">
        <f t="shared" si="1"/>
        <v>1.6783783515070625E-2</v>
      </c>
      <c r="I7">
        <f t="shared" si="2"/>
        <v>1.4919094835238607E-2</v>
      </c>
      <c r="L7">
        <f t="shared" si="3"/>
        <v>1.9066595694028379E-2</v>
      </c>
    </row>
    <row r="8" spans="1:14" x14ac:dyDescent="0.3">
      <c r="A8">
        <v>40.326953000000003</v>
      </c>
      <c r="B8">
        <v>86.844222000000002</v>
      </c>
      <c r="C8">
        <f t="shared" si="0"/>
        <v>46.517268999999999</v>
      </c>
      <c r="D8">
        <v>36.494678999999998</v>
      </c>
      <c r="F8">
        <f t="shared" si="1"/>
        <v>1.8035248327438667E-2</v>
      </c>
      <c r="I8">
        <f t="shared" si="2"/>
        <v>1.5920092215756146E-2</v>
      </c>
      <c r="L8">
        <f t="shared" si="3"/>
        <v>2.2151360736912203E-2</v>
      </c>
    </row>
    <row r="9" spans="1:14" x14ac:dyDescent="0.3">
      <c r="A9">
        <v>40.365670999999999</v>
      </c>
      <c r="B9">
        <v>87.302924000000004</v>
      </c>
      <c r="C9">
        <f t="shared" si="0"/>
        <v>46.937253000000005</v>
      </c>
      <c r="D9">
        <v>36.873657999999992</v>
      </c>
      <c r="F9">
        <f t="shared" si="1"/>
        <v>1.8109964205305824E-2</v>
      </c>
      <c r="I9">
        <f t="shared" si="2"/>
        <v>1.7108378109474544E-2</v>
      </c>
      <c r="L9">
        <f t="shared" si="3"/>
        <v>2.3687097117736373E-2</v>
      </c>
    </row>
    <row r="10" spans="1:14" x14ac:dyDescent="0.3">
      <c r="A10">
        <v>40.388464999999997</v>
      </c>
      <c r="B10">
        <v>87.906334000000001</v>
      </c>
      <c r="C10">
        <f t="shared" si="0"/>
        <v>47.517869000000005</v>
      </c>
      <c r="D10">
        <v>39.044641999999996</v>
      </c>
      <c r="F10">
        <f t="shared" si="1"/>
        <v>1.8153990902137332E-2</v>
      </c>
      <c r="I10">
        <f t="shared" si="2"/>
        <v>1.8732917853636816E-2</v>
      </c>
      <c r="L10">
        <f t="shared" si="3"/>
        <v>3.3060449578514145E-2</v>
      </c>
    </row>
    <row r="11" spans="1:14" x14ac:dyDescent="0.3">
      <c r="A11">
        <v>40.787976999999998</v>
      </c>
      <c r="B11">
        <v>88.453237000000001</v>
      </c>
      <c r="C11">
        <f t="shared" si="0"/>
        <v>47.665260000000004</v>
      </c>
      <c r="D11">
        <v>39.747468000000005</v>
      </c>
      <c r="F11">
        <f t="shared" si="1"/>
        <v>1.8930135061306377E-2</v>
      </c>
      <c r="I11">
        <f t="shared" si="2"/>
        <v>2.0258863825604632E-2</v>
      </c>
      <c r="L11">
        <f t="shared" si="3"/>
        <v>3.6155107608714848E-2</v>
      </c>
    </row>
    <row r="12" spans="1:14" x14ac:dyDescent="0.3">
      <c r="A12">
        <v>40.964703</v>
      </c>
      <c r="B12">
        <v>90.507667999999995</v>
      </c>
      <c r="C12">
        <f t="shared" si="0"/>
        <v>49.542964999999995</v>
      </c>
      <c r="D12">
        <v>40.453157000000004</v>
      </c>
      <c r="F12">
        <f t="shared" si="1"/>
        <v>1.9275901675354135E-2</v>
      </c>
      <c r="I12">
        <f t="shared" si="2"/>
        <v>2.6299696118962462E-2</v>
      </c>
      <c r="L12">
        <f t="shared" si="3"/>
        <v>3.9196247871348143E-2</v>
      </c>
    </row>
    <row r="13" spans="1:14" x14ac:dyDescent="0.3">
      <c r="A13">
        <v>41.043134999999999</v>
      </c>
      <c r="B13">
        <v>90.994050000000001</v>
      </c>
      <c r="C13">
        <f t="shared" si="0"/>
        <v>49.950915000000002</v>
      </c>
      <c r="D13">
        <v>40.650998000000001</v>
      </c>
      <c r="F13">
        <f t="shared" si="1"/>
        <v>1.9429773682861261E-2</v>
      </c>
      <c r="I13">
        <f t="shared" si="2"/>
        <v>2.7761823275483575E-2</v>
      </c>
      <c r="L13">
        <f t="shared" si="3"/>
        <v>4.002841820594806E-2</v>
      </c>
    </row>
    <row r="14" spans="1:14" x14ac:dyDescent="0.3">
      <c r="A14">
        <v>43.843254000000002</v>
      </c>
      <c r="B14">
        <v>92.045017000000001</v>
      </c>
      <c r="C14">
        <f t="shared" si="0"/>
        <v>48.201763</v>
      </c>
      <c r="D14">
        <v>41.392365999999996</v>
      </c>
      <c r="F14">
        <f t="shared" si="1"/>
        <v>2.4966750979827389E-2</v>
      </c>
      <c r="I14">
        <f t="shared" si="2"/>
        <v>3.0893042184381731E-2</v>
      </c>
      <c r="L14">
        <f t="shared" si="3"/>
        <v>4.3032379042608357E-2</v>
      </c>
    </row>
    <row r="15" spans="1:14" x14ac:dyDescent="0.3">
      <c r="A15">
        <v>44.271797999999997</v>
      </c>
      <c r="B15">
        <v>92.165294000000003</v>
      </c>
      <c r="C15">
        <f t="shared" si="0"/>
        <v>47.893496000000006</v>
      </c>
      <c r="D15">
        <v>41.932355000000001</v>
      </c>
      <c r="F15">
        <f t="shared" si="1"/>
        <v>2.5796375330674914E-2</v>
      </c>
      <c r="I15">
        <f t="shared" si="2"/>
        <v>3.124583985984538E-2</v>
      </c>
      <c r="L15">
        <f t="shared" si="3"/>
        <v>4.5075443434480986E-2</v>
      </c>
    </row>
    <row r="16" spans="1:14" x14ac:dyDescent="0.3">
      <c r="A16">
        <v>44.351334000000001</v>
      </c>
      <c r="B16">
        <v>92.285090999999994</v>
      </c>
      <c r="C16">
        <f t="shared" si="0"/>
        <v>47.933756999999993</v>
      </c>
      <c r="D16">
        <v>42.296424000000002</v>
      </c>
      <c r="F16">
        <f t="shared" si="1"/>
        <v>2.5949047199922196E-2</v>
      </c>
      <c r="I16">
        <f t="shared" si="2"/>
        <v>3.1595587882640802E-2</v>
      </c>
      <c r="L16">
        <f t="shared" si="3"/>
        <v>4.6367718472068831E-2</v>
      </c>
    </row>
    <row r="17" spans="1:12" x14ac:dyDescent="0.3">
      <c r="A17">
        <v>44.351357999999998</v>
      </c>
      <c r="B17">
        <v>93.129018000000002</v>
      </c>
      <c r="C17">
        <f t="shared" si="0"/>
        <v>48.777660000000004</v>
      </c>
      <c r="D17">
        <v>43.044240000000002</v>
      </c>
      <c r="F17">
        <f t="shared" si="1"/>
        <v>2.59490932011897E-2</v>
      </c>
      <c r="I17">
        <f t="shared" si="2"/>
        <v>3.4000653665642595E-2</v>
      </c>
      <c r="L17">
        <f t="shared" si="3"/>
        <v>4.8767568274517142E-2</v>
      </c>
    </row>
    <row r="18" spans="1:12" x14ac:dyDescent="0.3">
      <c r="A18">
        <v>46.248567000000001</v>
      </c>
      <c r="B18">
        <v>93.443354999999997</v>
      </c>
      <c r="C18">
        <f t="shared" si="0"/>
        <v>47.194787999999996</v>
      </c>
      <c r="D18">
        <v>43.060780000000001</v>
      </c>
      <c r="F18">
        <f t="shared" si="1"/>
        <v>2.9414374510998213E-2</v>
      </c>
      <c r="I18">
        <f t="shared" si="2"/>
        <v>3.486358145505912E-2</v>
      </c>
      <c r="L18">
        <f t="shared" si="3"/>
        <v>4.881638892543344E-2</v>
      </c>
    </row>
    <row r="19" spans="1:12" x14ac:dyDescent="0.3">
      <c r="A19">
        <v>47.162996999999997</v>
      </c>
      <c r="B19">
        <v>94.899079999999998</v>
      </c>
      <c r="C19">
        <f t="shared" si="0"/>
        <v>47.736083000000001</v>
      </c>
      <c r="D19">
        <v>43.270063</v>
      </c>
      <c r="F19">
        <f t="shared" si="1"/>
        <v>3.0917882894200784E-2</v>
      </c>
      <c r="I19">
        <f t="shared" si="2"/>
        <v>3.8532500639094712E-2</v>
      </c>
      <c r="L19">
        <f t="shared" si="3"/>
        <v>4.9417016972340404E-2</v>
      </c>
    </row>
    <row r="20" spans="1:12" x14ac:dyDescent="0.3">
      <c r="A20">
        <v>47.802239</v>
      </c>
      <c r="B20">
        <v>95.481031000000002</v>
      </c>
      <c r="C20">
        <f t="shared" si="0"/>
        <v>47.678792000000001</v>
      </c>
      <c r="D20">
        <v>43.344670999999998</v>
      </c>
      <c r="F20">
        <f t="shared" si="1"/>
        <v>3.1883955717767171E-2</v>
      </c>
      <c r="I20">
        <f t="shared" si="2"/>
        <v>3.981065338568953E-2</v>
      </c>
      <c r="L20">
        <f t="shared" si="3"/>
        <v>4.9623314341560962E-2</v>
      </c>
    </row>
    <row r="21" spans="1:12" x14ac:dyDescent="0.3">
      <c r="A21">
        <v>50.104996</v>
      </c>
      <c r="B21">
        <v>96.641648000000004</v>
      </c>
      <c r="C21">
        <f t="shared" si="0"/>
        <v>46.536652000000004</v>
      </c>
      <c r="D21">
        <v>43.554976000000003</v>
      </c>
      <c r="F21">
        <f t="shared" si="1"/>
        <v>3.4643254838710114E-2</v>
      </c>
      <c r="I21">
        <f t="shared" si="2"/>
        <v>4.1957163631027666E-2</v>
      </c>
      <c r="L21">
        <f t="shared" si="3"/>
        <v>5.0181990346213928E-2</v>
      </c>
    </row>
    <row r="22" spans="1:12" x14ac:dyDescent="0.3">
      <c r="A22">
        <v>50.375680000000003</v>
      </c>
      <c r="B22">
        <v>98.530715999999998</v>
      </c>
      <c r="C22">
        <f t="shared" si="0"/>
        <v>48.155035999999996</v>
      </c>
      <c r="D22">
        <v>43.923775999999997</v>
      </c>
      <c r="F22">
        <f t="shared" si="1"/>
        <v>3.4882918949659926E-2</v>
      </c>
      <c r="I22">
        <f t="shared" si="2"/>
        <v>4.4094227049105011E-2</v>
      </c>
      <c r="L22">
        <f t="shared" si="3"/>
        <v>5.1077164216921551E-2</v>
      </c>
    </row>
    <row r="23" spans="1:12" x14ac:dyDescent="0.3">
      <c r="A23">
        <v>50.931370999999999</v>
      </c>
      <c r="B23">
        <v>99.276859999999999</v>
      </c>
      <c r="C23">
        <f t="shared" si="0"/>
        <v>48.345489000000001</v>
      </c>
      <c r="D23">
        <v>44.23722699999999</v>
      </c>
      <c r="F23">
        <f t="shared" si="1"/>
        <v>3.5313442638937598E-2</v>
      </c>
      <c r="I23">
        <f t="shared" si="2"/>
        <v>4.4421981721064999E-2</v>
      </c>
      <c r="L23">
        <f t="shared" si="3"/>
        <v>5.1749315293290576E-2</v>
      </c>
    </row>
    <row r="24" spans="1:12" x14ac:dyDescent="0.3">
      <c r="A24">
        <v>53.109105999999997</v>
      </c>
      <c r="B24">
        <v>99.522443999999993</v>
      </c>
      <c r="C24">
        <f t="shared" si="0"/>
        <v>46.413337999999996</v>
      </c>
      <c r="D24">
        <v>45.030512999999999</v>
      </c>
      <c r="F24">
        <f t="shared" si="1"/>
        <v>3.6157205350760217E-2</v>
      </c>
      <c r="I24">
        <f t="shared" si="2"/>
        <v>4.4463054605645515E-2</v>
      </c>
      <c r="L24">
        <f t="shared" si="3"/>
        <v>5.3062798158204832E-2</v>
      </c>
    </row>
    <row r="25" spans="1:12" x14ac:dyDescent="0.3">
      <c r="A25">
        <v>53.202036</v>
      </c>
      <c r="B25">
        <v>100.074309</v>
      </c>
      <c r="C25">
        <f t="shared" si="0"/>
        <v>46.872273</v>
      </c>
      <c r="D25">
        <v>45.473165999999992</v>
      </c>
      <c r="F25">
        <f t="shared" si="1"/>
        <v>3.6162288490964908E-2</v>
      </c>
      <c r="I25">
        <f t="shared" si="2"/>
        <v>4.4433824987860228E-2</v>
      </c>
      <c r="L25">
        <f t="shared" si="3"/>
        <v>5.35418354178736E-2</v>
      </c>
    </row>
    <row r="26" spans="1:12" x14ac:dyDescent="0.3">
      <c r="A26">
        <v>53.226312</v>
      </c>
      <c r="B26">
        <v>100.700672</v>
      </c>
      <c r="C26">
        <f t="shared" si="0"/>
        <v>47.474359999999997</v>
      </c>
      <c r="D26">
        <v>45.886633000000003</v>
      </c>
      <c r="F26">
        <f t="shared" si="1"/>
        <v>3.6163193680885837E-2</v>
      </c>
      <c r="I26">
        <f t="shared" si="2"/>
        <v>4.4197543325773719E-2</v>
      </c>
      <c r="L26">
        <f t="shared" si="3"/>
        <v>5.381883973915149E-2</v>
      </c>
    </row>
    <row r="27" spans="1:12" x14ac:dyDescent="0.3">
      <c r="A27">
        <v>53.371585000000003</v>
      </c>
      <c r="B27">
        <v>100.8143</v>
      </c>
      <c r="C27">
        <f t="shared" si="0"/>
        <v>47.442715</v>
      </c>
      <c r="D27">
        <v>46.036523999999993</v>
      </c>
      <c r="F27">
        <f t="shared" si="1"/>
        <v>3.6164950691108332E-2</v>
      </c>
      <c r="I27">
        <f t="shared" si="2"/>
        <v>4.4131752347288361E-2</v>
      </c>
      <c r="L27">
        <f t="shared" si="3"/>
        <v>5.3878026527785117E-2</v>
      </c>
    </row>
    <row r="28" spans="1:12" x14ac:dyDescent="0.3">
      <c r="A28">
        <v>53.548676</v>
      </c>
      <c r="B28">
        <v>101.07806600000001</v>
      </c>
      <c r="C28">
        <f t="shared" si="0"/>
        <v>47.529390000000006</v>
      </c>
      <c r="D28">
        <v>46.494715000000006</v>
      </c>
      <c r="F28">
        <f t="shared" si="1"/>
        <v>3.6158609924284477E-2</v>
      </c>
      <c r="I28">
        <f t="shared" si="2"/>
        <v>4.3952215564457733E-2</v>
      </c>
      <c r="L28">
        <f t="shared" si="3"/>
        <v>5.3921904112902881E-2</v>
      </c>
    </row>
    <row r="29" spans="1:12" x14ac:dyDescent="0.3">
      <c r="A29">
        <v>54.203245000000003</v>
      </c>
      <c r="B29">
        <v>101.598106</v>
      </c>
      <c r="C29">
        <f t="shared" si="0"/>
        <v>47.394860999999999</v>
      </c>
      <c r="D29">
        <v>46.553753</v>
      </c>
      <c r="F29">
        <f t="shared" si="1"/>
        <v>3.6054445170383732E-2</v>
      </c>
      <c r="I29">
        <f t="shared" si="2"/>
        <v>4.3490095191377275E-2</v>
      </c>
      <c r="L29">
        <f t="shared" si="3"/>
        <v>5.3912515663969096E-2</v>
      </c>
    </row>
    <row r="30" spans="1:12" x14ac:dyDescent="0.3">
      <c r="A30">
        <v>55.711472999999998</v>
      </c>
      <c r="B30">
        <v>101.733417</v>
      </c>
      <c r="C30">
        <f t="shared" si="0"/>
        <v>46.021944000000005</v>
      </c>
      <c r="D30">
        <v>46.773042000000004</v>
      </c>
      <c r="F30">
        <f t="shared" si="1"/>
        <v>3.5338729928221346E-2</v>
      </c>
      <c r="I30">
        <f t="shared" si="2"/>
        <v>4.3346763674847744E-2</v>
      </c>
      <c r="L30">
        <f t="shared" si="3"/>
        <v>5.3847619304270879E-2</v>
      </c>
    </row>
    <row r="31" spans="1:12" x14ac:dyDescent="0.3">
      <c r="A31">
        <v>56.050871999999998</v>
      </c>
      <c r="B31">
        <v>102.049899</v>
      </c>
      <c r="C31">
        <f t="shared" si="0"/>
        <v>45.999026999999998</v>
      </c>
      <c r="D31">
        <v>46.965203000000002</v>
      </c>
      <c r="F31">
        <f t="shared" si="1"/>
        <v>3.5089111143056177E-2</v>
      </c>
      <c r="I31">
        <f t="shared" si="2"/>
        <v>4.2975167721837383E-2</v>
      </c>
      <c r="L31">
        <f t="shared" si="3"/>
        <v>5.3751968922920508E-2</v>
      </c>
    </row>
    <row r="32" spans="1:12" x14ac:dyDescent="0.3">
      <c r="A32">
        <v>56.101250999999998</v>
      </c>
      <c r="B32">
        <v>102.240662</v>
      </c>
      <c r="C32">
        <f t="shared" si="0"/>
        <v>46.139411000000003</v>
      </c>
      <c r="D32">
        <v>47.084810000000004</v>
      </c>
      <c r="F32">
        <f t="shared" si="1"/>
        <v>3.5049381244597347E-2</v>
      </c>
      <c r="I32">
        <f t="shared" si="2"/>
        <v>4.2727028507231264E-2</v>
      </c>
      <c r="L32">
        <f t="shared" si="3"/>
        <v>5.3674227579714649E-2</v>
      </c>
    </row>
    <row r="33" spans="1:12" x14ac:dyDescent="0.3">
      <c r="A33">
        <v>56.536659</v>
      </c>
      <c r="B33">
        <v>102.595966</v>
      </c>
      <c r="C33">
        <f t="shared" si="0"/>
        <v>46.059307000000004</v>
      </c>
      <c r="D33">
        <v>47.118262000000001</v>
      </c>
      <c r="F33">
        <f t="shared" si="1"/>
        <v>3.4677727111038767E-2</v>
      </c>
      <c r="I33">
        <f t="shared" si="2"/>
        <v>4.2217747594098368E-2</v>
      </c>
      <c r="L33">
        <f t="shared" si="3"/>
        <v>5.3649994773181796E-2</v>
      </c>
    </row>
    <row r="34" spans="1:12" x14ac:dyDescent="0.3">
      <c r="A34">
        <v>56.776896000000001</v>
      </c>
      <c r="B34">
        <v>103.319368</v>
      </c>
      <c r="C34">
        <f t="shared" si="0"/>
        <v>46.542471999999997</v>
      </c>
      <c r="D34">
        <v>48.945273999999991</v>
      </c>
      <c r="F34">
        <f t="shared" si="1"/>
        <v>3.4451371441091186E-2</v>
      </c>
      <c r="I34">
        <f t="shared" si="2"/>
        <v>4.1000259532659081E-2</v>
      </c>
      <c r="L34">
        <f t="shared" si="3"/>
        <v>5.07422705183437E-2</v>
      </c>
    </row>
    <row r="35" spans="1:12" x14ac:dyDescent="0.3">
      <c r="A35">
        <v>56.811396000000002</v>
      </c>
      <c r="B35">
        <v>103.53750599999999</v>
      </c>
      <c r="C35">
        <f t="shared" si="0"/>
        <v>46.726109999999991</v>
      </c>
      <c r="D35">
        <v>49.534866000000008</v>
      </c>
      <c r="F35">
        <f t="shared" si="1"/>
        <v>3.441764600386895E-2</v>
      </c>
      <c r="I35">
        <f t="shared" si="2"/>
        <v>4.0588240529764598E-2</v>
      </c>
      <c r="L35">
        <f t="shared" si="3"/>
        <v>4.9193347022083382E-2</v>
      </c>
    </row>
    <row r="36" spans="1:12" x14ac:dyDescent="0.3">
      <c r="A36">
        <v>57.098609000000003</v>
      </c>
      <c r="B36">
        <v>103.89620600000001</v>
      </c>
      <c r="C36">
        <f t="shared" si="0"/>
        <v>46.797597000000003</v>
      </c>
      <c r="D36">
        <v>49.752278000000004</v>
      </c>
      <c r="F36">
        <f t="shared" si="1"/>
        <v>3.4125201029585453E-2</v>
      </c>
      <c r="I36">
        <f t="shared" si="2"/>
        <v>3.9868422504228403E-2</v>
      </c>
      <c r="L36">
        <f t="shared" si="3"/>
        <v>4.8556285256758543E-2</v>
      </c>
    </row>
    <row r="37" spans="1:12" x14ac:dyDescent="0.3">
      <c r="A37">
        <v>58.388480999999999</v>
      </c>
      <c r="B37">
        <v>103.93149099999999</v>
      </c>
      <c r="C37">
        <f t="shared" si="0"/>
        <v>45.543009999999995</v>
      </c>
      <c r="D37">
        <v>50.206073000000004</v>
      </c>
      <c r="F37">
        <f t="shared" si="1"/>
        <v>3.2568800775840588E-2</v>
      </c>
      <c r="I37">
        <f t="shared" si="2"/>
        <v>3.979487052090383E-2</v>
      </c>
      <c r="L37">
        <f t="shared" si="3"/>
        <v>4.7121700565060244E-2</v>
      </c>
    </row>
    <row r="38" spans="1:12" x14ac:dyDescent="0.3">
      <c r="A38">
        <v>58.672637000000002</v>
      </c>
      <c r="B38">
        <v>104.469911</v>
      </c>
      <c r="C38">
        <f t="shared" si="0"/>
        <v>45.797273999999994</v>
      </c>
      <c r="D38">
        <v>50.395721999999999</v>
      </c>
      <c r="F38">
        <f t="shared" si="1"/>
        <v>3.217639786863892E-2</v>
      </c>
      <c r="I38">
        <f t="shared" si="2"/>
        <v>3.8615030774941515E-2</v>
      </c>
      <c r="L38">
        <f t="shared" si="3"/>
        <v>4.6482934958529176E-2</v>
      </c>
    </row>
    <row r="39" spans="1:12" x14ac:dyDescent="0.3">
      <c r="A39">
        <v>59.196421999999998</v>
      </c>
      <c r="B39">
        <v>104.598967</v>
      </c>
      <c r="C39">
        <f t="shared" si="0"/>
        <v>45.402545000000003</v>
      </c>
      <c r="D39">
        <v>50.424707999999995</v>
      </c>
      <c r="F39">
        <f t="shared" si="1"/>
        <v>3.1410762611183682E-2</v>
      </c>
      <c r="I39">
        <f t="shared" si="2"/>
        <v>3.831695330143018E-2</v>
      </c>
      <c r="L39">
        <f t="shared" si="3"/>
        <v>4.6383385682610329E-2</v>
      </c>
    </row>
    <row r="40" spans="1:12" x14ac:dyDescent="0.3">
      <c r="A40">
        <v>59.240845999999998</v>
      </c>
      <c r="B40">
        <v>105.551282</v>
      </c>
      <c r="C40">
        <f t="shared" si="0"/>
        <v>46.310436000000003</v>
      </c>
      <c r="D40">
        <v>50.43862</v>
      </c>
      <c r="F40">
        <f t="shared" si="1"/>
        <v>3.1343419664743577E-2</v>
      </c>
      <c r="I40">
        <f t="shared" si="2"/>
        <v>3.595658603150962E-2</v>
      </c>
      <c r="L40">
        <f t="shared" si="3"/>
        <v>4.6335429499662024E-2</v>
      </c>
    </row>
    <row r="41" spans="1:12" x14ac:dyDescent="0.3">
      <c r="A41">
        <v>59.300279000000003</v>
      </c>
      <c r="B41">
        <v>106.04388299999999</v>
      </c>
      <c r="C41">
        <f t="shared" si="0"/>
        <v>46.743603999999991</v>
      </c>
      <c r="D41">
        <v>50.478057000000007</v>
      </c>
      <c r="F41">
        <f t="shared" si="1"/>
        <v>3.1252757446606619E-2</v>
      </c>
      <c r="I41">
        <f t="shared" si="2"/>
        <v>3.4639751683350123E-2</v>
      </c>
      <c r="L41">
        <f t="shared" si="3"/>
        <v>4.6198867032411411E-2</v>
      </c>
    </row>
    <row r="42" spans="1:12" x14ac:dyDescent="0.3">
      <c r="A42">
        <v>62.036037</v>
      </c>
      <c r="B42">
        <v>106.52892900000001</v>
      </c>
      <c r="C42">
        <f t="shared" si="0"/>
        <v>44.492892000000005</v>
      </c>
      <c r="D42">
        <v>51.001882000000002</v>
      </c>
      <c r="F42">
        <f t="shared" si="1"/>
        <v>2.6505366294976577E-2</v>
      </c>
      <c r="I42">
        <f t="shared" si="2"/>
        <v>3.3292009487636366E-2</v>
      </c>
      <c r="L42">
        <f t="shared" si="3"/>
        <v>4.4303085300168958E-2</v>
      </c>
    </row>
    <row r="43" spans="1:12" x14ac:dyDescent="0.3">
      <c r="A43">
        <v>62.539124999999999</v>
      </c>
      <c r="B43">
        <v>106.77552300000001</v>
      </c>
      <c r="C43">
        <f t="shared" si="0"/>
        <v>44.236398000000008</v>
      </c>
      <c r="D43">
        <v>51.118527999999998</v>
      </c>
      <c r="F43">
        <f t="shared" si="1"/>
        <v>2.5542753486477502E-2</v>
      </c>
      <c r="I43">
        <f t="shared" si="2"/>
        <v>3.2590508471678048E-2</v>
      </c>
      <c r="L43">
        <f t="shared" si="3"/>
        <v>4.3861683694609743E-2</v>
      </c>
    </row>
    <row r="44" spans="1:12" x14ac:dyDescent="0.3">
      <c r="A44">
        <v>62.648786000000001</v>
      </c>
      <c r="B44">
        <v>106.940628</v>
      </c>
      <c r="C44">
        <f t="shared" si="0"/>
        <v>44.291842000000003</v>
      </c>
      <c r="D44">
        <v>53.077683999999998</v>
      </c>
      <c r="F44">
        <f t="shared" si="1"/>
        <v>2.5330617885906584E-2</v>
      </c>
      <c r="I44">
        <f t="shared" si="2"/>
        <v>3.2115538475710741E-2</v>
      </c>
      <c r="L44">
        <f t="shared" si="3"/>
        <v>3.5719701218512249E-2</v>
      </c>
    </row>
    <row r="45" spans="1:12" x14ac:dyDescent="0.3">
      <c r="A45">
        <v>62.850724999999997</v>
      </c>
      <c r="B45">
        <v>108.443134</v>
      </c>
      <c r="C45">
        <f t="shared" si="0"/>
        <v>45.592409000000004</v>
      </c>
      <c r="D45">
        <v>53.573487000000007</v>
      </c>
      <c r="F45">
        <f t="shared" si="1"/>
        <v>2.4938123546457615E-2</v>
      </c>
      <c r="I45">
        <f t="shared" si="2"/>
        <v>2.7665032913447501E-2</v>
      </c>
      <c r="L45">
        <f t="shared" si="3"/>
        <v>3.3535871817166621E-2</v>
      </c>
    </row>
    <row r="46" spans="1:12" x14ac:dyDescent="0.3">
      <c r="A46">
        <v>64.644204000000002</v>
      </c>
      <c r="B46">
        <v>108.867272</v>
      </c>
      <c r="C46">
        <f t="shared" si="0"/>
        <v>44.223067999999998</v>
      </c>
      <c r="D46">
        <v>53.924141000000006</v>
      </c>
      <c r="F46">
        <f t="shared" si="1"/>
        <v>2.1391662469741658E-2</v>
      </c>
      <c r="I46">
        <f t="shared" si="2"/>
        <v>2.6389943605407674E-2</v>
      </c>
      <c r="L46">
        <f t="shared" si="3"/>
        <v>3.1985601328020315E-2</v>
      </c>
    </row>
    <row r="47" spans="1:12" x14ac:dyDescent="0.3">
      <c r="A47">
        <v>65.098124999999996</v>
      </c>
      <c r="B47">
        <v>109.404478</v>
      </c>
      <c r="C47">
        <f t="shared" si="0"/>
        <v>44.306353000000001</v>
      </c>
      <c r="D47">
        <v>54.364914999999996</v>
      </c>
      <c r="F47">
        <f t="shared" si="1"/>
        <v>2.0490997253028997E-2</v>
      </c>
      <c r="I47">
        <f t="shared" si="2"/>
        <v>2.4779306832570944E-2</v>
      </c>
      <c r="L47">
        <f t="shared" si="3"/>
        <v>3.0042244118540787E-2</v>
      </c>
    </row>
    <row r="48" spans="1:12" x14ac:dyDescent="0.3">
      <c r="A48">
        <v>65.298799000000002</v>
      </c>
      <c r="B48">
        <v>110.46080000000001</v>
      </c>
      <c r="C48">
        <f t="shared" si="0"/>
        <v>45.162001000000004</v>
      </c>
      <c r="D48">
        <v>54.510615000000001</v>
      </c>
      <c r="F48">
        <f t="shared" si="1"/>
        <v>2.0094157543410793E-2</v>
      </c>
      <c r="I48">
        <f t="shared" si="2"/>
        <v>2.1665530583950189E-2</v>
      </c>
      <c r="L48">
        <f t="shared" si="3"/>
        <v>2.9403218384205204E-2</v>
      </c>
    </row>
    <row r="49" spans="1:12" x14ac:dyDescent="0.3">
      <c r="A49">
        <v>65.920376000000005</v>
      </c>
      <c r="B49">
        <v>110.536597</v>
      </c>
      <c r="C49">
        <f t="shared" si="0"/>
        <v>44.616220999999996</v>
      </c>
      <c r="D49">
        <v>55.005062000000002</v>
      </c>
      <c r="F49">
        <f t="shared" si="1"/>
        <v>1.8873404412195857E-2</v>
      </c>
      <c r="I49">
        <f t="shared" si="2"/>
        <v>2.1446330903713604E-2</v>
      </c>
      <c r="L49">
        <f t="shared" si="3"/>
        <v>2.7255309775890784E-2</v>
      </c>
    </row>
    <row r="50" spans="1:12" x14ac:dyDescent="0.3">
      <c r="A50">
        <v>67.623886999999996</v>
      </c>
      <c r="B50">
        <v>111.393542</v>
      </c>
      <c r="C50">
        <f t="shared" si="0"/>
        <v>43.769655</v>
      </c>
      <c r="D50">
        <v>55.216822000000001</v>
      </c>
      <c r="F50">
        <f t="shared" si="1"/>
        <v>1.5638084585531311E-2</v>
      </c>
      <c r="I50">
        <f t="shared" si="2"/>
        <v>1.9022433626617052E-2</v>
      </c>
      <c r="L50">
        <f t="shared" si="3"/>
        <v>2.634806034112094E-2</v>
      </c>
    </row>
    <row r="51" spans="1:12" x14ac:dyDescent="0.3">
      <c r="A51">
        <v>68.089411999999996</v>
      </c>
      <c r="B51">
        <v>112.417061</v>
      </c>
      <c r="C51">
        <f t="shared" si="0"/>
        <v>44.327649000000008</v>
      </c>
      <c r="D51">
        <v>57.234812000000005</v>
      </c>
      <c r="F51">
        <f t="shared" si="1"/>
        <v>1.4793274586490646E-2</v>
      </c>
      <c r="I51">
        <f t="shared" si="2"/>
        <v>1.6287740121362346E-2</v>
      </c>
      <c r="L51">
        <f t="shared" si="3"/>
        <v>1.831403714222022E-2</v>
      </c>
    </row>
    <row r="52" spans="1:12" x14ac:dyDescent="0.3">
      <c r="A52">
        <v>71.491955000000004</v>
      </c>
      <c r="B52">
        <v>115.695885</v>
      </c>
      <c r="C52">
        <f t="shared" si="0"/>
        <v>44.20393</v>
      </c>
      <c r="D52">
        <v>57.780922000000004</v>
      </c>
      <c r="F52">
        <f t="shared" si="1"/>
        <v>9.3387682951091063E-3</v>
      </c>
      <c r="I52">
        <f t="shared" si="2"/>
        <v>9.0753617433910107E-3</v>
      </c>
      <c r="L52">
        <f t="shared" si="3"/>
        <v>1.6386224124065787E-2</v>
      </c>
    </row>
    <row r="53" spans="1:12" x14ac:dyDescent="0.3">
      <c r="A53">
        <v>86.713378000000006</v>
      </c>
      <c r="B53">
        <v>117.624278</v>
      </c>
      <c r="C53">
        <f t="shared" si="0"/>
        <v>30.910899999999998</v>
      </c>
      <c r="D53">
        <v>67.902569</v>
      </c>
      <c r="F53">
        <f t="shared" si="1"/>
        <v>3.7214856682002851E-4</v>
      </c>
      <c r="I53">
        <f t="shared" si="2"/>
        <v>6.0448163263502417E-3</v>
      </c>
      <c r="L53">
        <f t="shared" si="3"/>
        <v>7.7751711473364037E-4</v>
      </c>
    </row>
  </sheetData>
  <sortState xmlns:xlrd2="http://schemas.microsoft.com/office/spreadsheetml/2017/richdata2" ref="B5:B53">
    <sortCondition ref="B5:B53"/>
  </sortState>
  <mergeCells count="3">
    <mergeCell ref="F2:H2"/>
    <mergeCell ref="I2:K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6348-2177-4C86-AB9F-8FFD9D3A38E7}">
  <dimension ref="A1:J51"/>
  <sheetViews>
    <sheetView topLeftCell="A16" workbookViewId="0">
      <selection activeCell="G2" sqref="G2:H51"/>
    </sheetView>
  </sheetViews>
  <sheetFormatPr defaultRowHeight="14.4" x14ac:dyDescent="0.3"/>
  <cols>
    <col min="4" max="4" width="11.109375" bestFit="1" customWidth="1"/>
    <col min="7" max="7" width="19.44140625" customWidth="1"/>
    <col min="8" max="8" width="13.21875" bestFit="1" customWidth="1"/>
    <col min="9" max="9" width="9" bestFit="1" customWidth="1"/>
    <col min="10" max="10" width="20.44140625" bestFit="1" customWidth="1"/>
  </cols>
  <sheetData>
    <row r="1" spans="1:10" x14ac:dyDescent="0.3">
      <c r="A1" s="1" t="s">
        <v>2</v>
      </c>
      <c r="B1" s="1" t="s">
        <v>0</v>
      </c>
      <c r="C1" s="1" t="s">
        <v>1</v>
      </c>
      <c r="D1" s="1" t="s">
        <v>3</v>
      </c>
      <c r="G1" s="1" t="s">
        <v>13</v>
      </c>
      <c r="H1" s="1" t="s">
        <v>17</v>
      </c>
      <c r="I1" s="1" t="s">
        <v>6</v>
      </c>
      <c r="J1" s="1" t="s">
        <v>14</v>
      </c>
    </row>
    <row r="2" spans="1:10" x14ac:dyDescent="0.3">
      <c r="A2">
        <v>1</v>
      </c>
      <c r="B2">
        <v>60.093761000000001</v>
      </c>
      <c r="C2">
        <v>71.811744000000004</v>
      </c>
      <c r="D2">
        <f t="shared" ref="D2:D51" si="0">C2-B2</f>
        <v>11.717983000000004</v>
      </c>
      <c r="G2">
        <v>1.4809759999999983</v>
      </c>
      <c r="H2">
        <f>_xlfn.NORM.DIST(G2,$I$2,$J$2,FALSE)</f>
        <v>1.0539966908822848E-2</v>
      </c>
      <c r="I2">
        <f>AVERAGE(G2:G51)</f>
        <v>13.17137812</v>
      </c>
      <c r="J2">
        <f>STDEV(G2:G51)</f>
        <v>6.1254268698760193</v>
      </c>
    </row>
    <row r="3" spans="1:10" x14ac:dyDescent="0.3">
      <c r="A3">
        <v>2</v>
      </c>
      <c r="B3">
        <v>49.840187</v>
      </c>
      <c r="C3">
        <v>61.672060000000002</v>
      </c>
      <c r="D3">
        <f t="shared" si="0"/>
        <v>11.831873000000002</v>
      </c>
      <c r="G3">
        <v>1.4905419999999978</v>
      </c>
      <c r="H3">
        <f>_xlfn.NORM.DIST(G3,$I$2,$J$2,FALSE)</f>
        <v>1.0571415104446605E-2</v>
      </c>
    </row>
    <row r="4" spans="1:10" x14ac:dyDescent="0.3">
      <c r="A4">
        <v>3</v>
      </c>
      <c r="B4">
        <v>52.637661000000001</v>
      </c>
      <c r="C4">
        <v>61.149968000000001</v>
      </c>
      <c r="D4">
        <f t="shared" si="0"/>
        <v>8.5123069999999998</v>
      </c>
      <c r="G4">
        <v>1.5164870000000121</v>
      </c>
      <c r="H4">
        <f>_xlfn.NORM.DIST(G4,$I$2,$J$2,FALSE)</f>
        <v>1.065705153852585E-2</v>
      </c>
    </row>
    <row r="5" spans="1:10" x14ac:dyDescent="0.3">
      <c r="A5">
        <v>4</v>
      </c>
      <c r="B5">
        <v>46.597850000000001</v>
      </c>
      <c r="C5">
        <v>58.710338</v>
      </c>
      <c r="D5">
        <f t="shared" si="0"/>
        <v>12.112487999999999</v>
      </c>
      <c r="G5">
        <v>1.5439779999999956</v>
      </c>
      <c r="H5">
        <f>_xlfn.NORM.DIST(G5,$I$2,$J$2,FALSE)</f>
        <v>1.0748337509272746E-2</v>
      </c>
    </row>
    <row r="6" spans="1:10" x14ac:dyDescent="0.3">
      <c r="A6">
        <v>5</v>
      </c>
      <c r="B6">
        <v>49.688243</v>
      </c>
      <c r="C6">
        <v>54.727246000000001</v>
      </c>
      <c r="D6">
        <f t="shared" si="0"/>
        <v>5.039003000000001</v>
      </c>
      <c r="G6">
        <v>4.2890440000000041</v>
      </c>
      <c r="H6">
        <f>_xlfn.NORM.DIST(G6,$I$2,$J$2,FALSE)</f>
        <v>2.2760081368715688E-2</v>
      </c>
    </row>
    <row r="7" spans="1:10" x14ac:dyDescent="0.3">
      <c r="A7">
        <v>6</v>
      </c>
      <c r="B7">
        <v>58.553953999999997</v>
      </c>
      <c r="C7">
        <v>63.412239999999997</v>
      </c>
      <c r="D7">
        <f t="shared" si="0"/>
        <v>4.8582859999999997</v>
      </c>
      <c r="G7">
        <v>4.8582859999999997</v>
      </c>
      <c r="H7">
        <f>_xlfn.NORM.DIST(G7,$I$2,$J$2,FALSE)</f>
        <v>2.5931205685762248E-2</v>
      </c>
    </row>
    <row r="8" spans="1:10" x14ac:dyDescent="0.3">
      <c r="A8">
        <v>7</v>
      </c>
      <c r="B8">
        <v>40.188954000000003</v>
      </c>
      <c r="C8">
        <v>58.618085000000001</v>
      </c>
      <c r="D8">
        <f t="shared" si="0"/>
        <v>18.429130999999998</v>
      </c>
      <c r="G8">
        <v>4.9431870000000018</v>
      </c>
      <c r="H8">
        <f>_xlfn.NORM.DIST(G8,$I$2,$J$2,FALSE)</f>
        <v>2.6421065878714307E-2</v>
      </c>
    </row>
    <row r="9" spans="1:10" x14ac:dyDescent="0.3">
      <c r="A9">
        <v>8</v>
      </c>
      <c r="B9">
        <v>52.616173000000003</v>
      </c>
      <c r="C9">
        <v>60.780406999999997</v>
      </c>
      <c r="D9">
        <f t="shared" si="0"/>
        <v>8.1642339999999933</v>
      </c>
      <c r="G9">
        <v>4.9542310000000072</v>
      </c>
      <c r="H9">
        <f>_xlfn.NORM.DIST(G9,$I$2,$J$2,FALSE)</f>
        <v>2.6485089832756801E-2</v>
      </c>
    </row>
    <row r="10" spans="1:10" x14ac:dyDescent="0.3">
      <c r="A10">
        <v>9</v>
      </c>
      <c r="B10">
        <v>37.312517</v>
      </c>
      <c r="C10">
        <v>52.643403999999997</v>
      </c>
      <c r="D10">
        <f t="shared" si="0"/>
        <v>15.330886999999997</v>
      </c>
      <c r="G10">
        <v>5.039003000000001</v>
      </c>
      <c r="H10">
        <f>_xlfn.NORM.DIST(G10,$I$2,$J$2,FALSE)</f>
        <v>2.6978801058838091E-2</v>
      </c>
    </row>
    <row r="11" spans="1:10" x14ac:dyDescent="0.3">
      <c r="A11">
        <v>10</v>
      </c>
      <c r="B11">
        <v>48.843978</v>
      </c>
      <c r="C11">
        <v>67.257952000000003</v>
      </c>
      <c r="D11">
        <f t="shared" si="0"/>
        <v>18.413974000000003</v>
      </c>
      <c r="G11">
        <v>8.1642339999999933</v>
      </c>
      <c r="H11">
        <f>_xlfn.NORM.DIST(G11,$I$2,$J$2,FALSE)</f>
        <v>4.6631092246408774E-2</v>
      </c>
    </row>
    <row r="12" spans="1:10" x14ac:dyDescent="0.3">
      <c r="A12">
        <v>11</v>
      </c>
      <c r="B12">
        <v>37.123637000000002</v>
      </c>
      <c r="C12">
        <v>55.762135999999998</v>
      </c>
      <c r="D12">
        <f t="shared" si="0"/>
        <v>18.638498999999996</v>
      </c>
      <c r="G12">
        <v>8.257874000000001</v>
      </c>
      <c r="H12">
        <f>_xlfn.NORM.DIST(G12,$I$2,$J$2,FALSE)</f>
        <v>4.7211943927026899E-2</v>
      </c>
    </row>
    <row r="13" spans="1:10" x14ac:dyDescent="0.3">
      <c r="A13">
        <v>12</v>
      </c>
      <c r="B13">
        <v>49.532888</v>
      </c>
      <c r="C13">
        <v>64.482477000000003</v>
      </c>
      <c r="D13">
        <f t="shared" si="0"/>
        <v>14.949589000000003</v>
      </c>
      <c r="G13">
        <v>8.2580269999999985</v>
      </c>
      <c r="H13">
        <f>_xlfn.NORM.DIST(G13,$I$2,$J$2,FALSE)</f>
        <v>4.7212889858135841E-2</v>
      </c>
    </row>
    <row r="14" spans="1:10" x14ac:dyDescent="0.3">
      <c r="A14">
        <v>13</v>
      </c>
      <c r="B14">
        <v>39.987794000000001</v>
      </c>
      <c r="C14">
        <v>54.992598000000001</v>
      </c>
      <c r="D14">
        <f t="shared" si="0"/>
        <v>15.004804</v>
      </c>
      <c r="G14">
        <v>8.4115870000000044</v>
      </c>
      <c r="H14">
        <f>_xlfn.NORM.DIST(G14,$I$2,$J$2,FALSE)</f>
        <v>4.8156752816949165E-2</v>
      </c>
    </row>
    <row r="15" spans="1:10" x14ac:dyDescent="0.3">
      <c r="A15">
        <v>14</v>
      </c>
      <c r="B15">
        <v>55.480094000000001</v>
      </c>
      <c r="C15">
        <v>67.245890000000003</v>
      </c>
      <c r="D15">
        <f t="shared" si="0"/>
        <v>11.765796000000002</v>
      </c>
      <c r="G15">
        <v>8.5123069999999998</v>
      </c>
      <c r="H15">
        <f>_xlfn.NORM.DIST(G15,$I$2,$J$2,FALSE)</f>
        <v>4.8769408805260289E-2</v>
      </c>
    </row>
    <row r="16" spans="1:10" x14ac:dyDescent="0.3">
      <c r="A16">
        <v>15</v>
      </c>
      <c r="B16">
        <v>43.538012000000002</v>
      </c>
      <c r="C16">
        <v>51.796039</v>
      </c>
      <c r="D16">
        <f t="shared" si="0"/>
        <v>8.2580269999999985</v>
      </c>
      <c r="G16">
        <v>8.7140780000000007</v>
      </c>
      <c r="H16">
        <f>_xlfn.NORM.DIST(G16,$I$2,$J$2,FALSE)</f>
        <v>4.997961424972748E-2</v>
      </c>
    </row>
    <row r="17" spans="1:8" x14ac:dyDescent="0.3">
      <c r="A17">
        <v>16</v>
      </c>
      <c r="B17">
        <v>58.967089000000001</v>
      </c>
      <c r="C17">
        <v>67.224963000000002</v>
      </c>
      <c r="D17">
        <f t="shared" si="0"/>
        <v>8.257874000000001</v>
      </c>
      <c r="G17">
        <v>11.717983000000004</v>
      </c>
      <c r="H17">
        <f>_xlfn.NORM.DIST(G17,$I$2,$J$2,FALSE)</f>
        <v>6.3321136786915783E-2</v>
      </c>
    </row>
    <row r="18" spans="1:8" x14ac:dyDescent="0.3">
      <c r="A18">
        <v>17</v>
      </c>
      <c r="B18">
        <v>42.925865000000002</v>
      </c>
      <c r="C18">
        <v>57.940182</v>
      </c>
      <c r="D18">
        <f t="shared" si="0"/>
        <v>15.014316999999998</v>
      </c>
      <c r="G18">
        <v>11.765796000000002</v>
      </c>
      <c r="H18">
        <f>_xlfn.NORM.DIST(G18,$I$2,$J$2,FALSE)</f>
        <v>6.3436587945953762E-2</v>
      </c>
    </row>
    <row r="19" spans="1:8" x14ac:dyDescent="0.3">
      <c r="A19">
        <v>18</v>
      </c>
      <c r="B19">
        <v>40.303348999999997</v>
      </c>
      <c r="C19">
        <v>62.143706999999999</v>
      </c>
      <c r="D19">
        <f t="shared" si="0"/>
        <v>21.840358000000002</v>
      </c>
      <c r="G19">
        <v>11.831873000000002</v>
      </c>
      <c r="H19">
        <f>_xlfn.NORM.DIST(G19,$I$2,$J$2,FALSE)</f>
        <v>6.3590109215414165E-2</v>
      </c>
    </row>
    <row r="20" spans="1:8" x14ac:dyDescent="0.3">
      <c r="A20">
        <v>19</v>
      </c>
      <c r="B20">
        <v>36.982036000000001</v>
      </c>
      <c r="C20">
        <v>52.474291000000001</v>
      </c>
      <c r="D20">
        <f t="shared" si="0"/>
        <v>15.492255</v>
      </c>
      <c r="G20">
        <v>11.8613</v>
      </c>
      <c r="H20">
        <f>_xlfn.NORM.DIST(G20,$I$2,$J$2,FALSE)</f>
        <v>6.3656214480656656E-2</v>
      </c>
    </row>
    <row r="21" spans="1:8" x14ac:dyDescent="0.3">
      <c r="A21">
        <v>20</v>
      </c>
      <c r="B21">
        <v>50.606555</v>
      </c>
      <c r="C21">
        <v>69.534875</v>
      </c>
      <c r="D21">
        <f t="shared" si="0"/>
        <v>18.928319999999999</v>
      </c>
      <c r="G21">
        <v>11.917824000000003</v>
      </c>
      <c r="H21">
        <f>_xlfn.NORM.DIST(G21,$I$2,$J$2,FALSE)</f>
        <v>6.3779254414438477E-2</v>
      </c>
    </row>
    <row r="22" spans="1:8" x14ac:dyDescent="0.3">
      <c r="A22">
        <v>21</v>
      </c>
      <c r="B22">
        <v>43.984544999999997</v>
      </c>
      <c r="C22">
        <v>59.380820999999997</v>
      </c>
      <c r="D22">
        <f t="shared" si="0"/>
        <v>15.396276</v>
      </c>
      <c r="G22">
        <v>12.044460000000001</v>
      </c>
      <c r="H22">
        <f>_xlfn.NORM.DIST(G22,$I$2,$J$2,FALSE)</f>
        <v>6.4035980283903018E-2</v>
      </c>
    </row>
    <row r="23" spans="1:8" x14ac:dyDescent="0.3">
      <c r="A23">
        <v>22</v>
      </c>
      <c r="B23">
        <v>37.833295</v>
      </c>
      <c r="C23">
        <v>49.694595</v>
      </c>
      <c r="D23">
        <f t="shared" si="0"/>
        <v>11.8613</v>
      </c>
      <c r="G23">
        <v>12.112487999999999</v>
      </c>
      <c r="H23">
        <f>_xlfn.NORM.DIST(G23,$I$2,$J$2,FALSE)</f>
        <v>6.4162994245242841E-2</v>
      </c>
    </row>
    <row r="24" spans="1:8" x14ac:dyDescent="0.3">
      <c r="A24">
        <v>23</v>
      </c>
      <c r="B24">
        <v>43.646845999999996</v>
      </c>
      <c r="C24">
        <v>55.691305999999997</v>
      </c>
      <c r="D24">
        <f t="shared" si="0"/>
        <v>12.044460000000001</v>
      </c>
      <c r="G24">
        <v>13.513204999999999</v>
      </c>
      <c r="H24">
        <f>_xlfn.NORM.DIST(G24,$I$2,$J$2,FALSE)</f>
        <v>6.502756280074197E-2</v>
      </c>
    </row>
    <row r="25" spans="1:8" x14ac:dyDescent="0.3">
      <c r="A25">
        <v>24</v>
      </c>
      <c r="B25">
        <v>56.022635999999999</v>
      </c>
      <c r="C25">
        <v>64.434223000000003</v>
      </c>
      <c r="D25">
        <f t="shared" si="0"/>
        <v>8.4115870000000044</v>
      </c>
      <c r="G25">
        <v>14.949589000000003</v>
      </c>
      <c r="H25">
        <f>_xlfn.NORM.DIST(G25,$I$2,$J$2,FALSE)</f>
        <v>6.2441572489673684E-2</v>
      </c>
    </row>
    <row r="26" spans="1:8" x14ac:dyDescent="0.3">
      <c r="A26">
        <v>25</v>
      </c>
      <c r="B26">
        <v>40.849161000000002</v>
      </c>
      <c r="C26">
        <v>59.833275999999998</v>
      </c>
      <c r="D26">
        <f t="shared" si="0"/>
        <v>18.984114999999996</v>
      </c>
      <c r="G26">
        <v>15.004804</v>
      </c>
      <c r="H26">
        <f>_xlfn.NORM.DIST(G26,$I$2,$J$2,FALSE)</f>
        <v>6.2275859963748383E-2</v>
      </c>
    </row>
    <row r="27" spans="1:8" x14ac:dyDescent="0.3">
      <c r="A27">
        <v>26</v>
      </c>
      <c r="B27">
        <v>49.894936999999999</v>
      </c>
      <c r="C27">
        <v>65.403739000000002</v>
      </c>
      <c r="D27">
        <f t="shared" si="0"/>
        <v>15.508802000000003</v>
      </c>
      <c r="G27">
        <v>15.014316999999998</v>
      </c>
      <c r="H27">
        <f>_xlfn.NORM.DIST(G27,$I$2,$J$2,FALSE)</f>
        <v>6.2246843003640633E-2</v>
      </c>
    </row>
    <row r="28" spans="1:8" x14ac:dyDescent="0.3">
      <c r="A28">
        <v>27</v>
      </c>
      <c r="B28">
        <v>40.214008999999997</v>
      </c>
      <c r="C28">
        <v>55.846173</v>
      </c>
      <c r="D28">
        <f t="shared" si="0"/>
        <v>15.632164000000003</v>
      </c>
      <c r="G28">
        <v>15.330886999999997</v>
      </c>
      <c r="H28">
        <f>_xlfn.NORM.DIST(G28,$I$2,$J$2,FALSE)</f>
        <v>6.1204648586260436E-2</v>
      </c>
    </row>
    <row r="29" spans="1:8" x14ac:dyDescent="0.3">
      <c r="A29">
        <v>28</v>
      </c>
      <c r="B29">
        <v>50.211094000000003</v>
      </c>
      <c r="C29">
        <v>63.724299000000002</v>
      </c>
      <c r="D29">
        <f t="shared" si="0"/>
        <v>13.513204999999999</v>
      </c>
      <c r="G29">
        <v>15.396276</v>
      </c>
      <c r="H29">
        <f>_xlfn.NORM.DIST(G29,$I$2,$J$2,FALSE)</f>
        <v>6.0971266296716682E-2</v>
      </c>
    </row>
    <row r="30" spans="1:8" x14ac:dyDescent="0.3">
      <c r="A30">
        <v>29</v>
      </c>
      <c r="B30">
        <v>38.588914000000003</v>
      </c>
      <c r="C30">
        <v>57.275137000000001</v>
      </c>
      <c r="D30">
        <f t="shared" si="0"/>
        <v>18.686222999999998</v>
      </c>
      <c r="G30">
        <v>15.409407999999999</v>
      </c>
      <c r="H30">
        <f>_xlfn.NORM.DIST(G30,$I$2,$J$2,FALSE)</f>
        <v>6.0923666658482062E-2</v>
      </c>
    </row>
    <row r="31" spans="1:8" x14ac:dyDescent="0.3">
      <c r="A31">
        <v>30</v>
      </c>
      <c r="B31">
        <v>68.360996999999998</v>
      </c>
      <c r="C31">
        <v>69.904974999999993</v>
      </c>
      <c r="D31">
        <f t="shared" si="0"/>
        <v>1.5439779999999956</v>
      </c>
      <c r="G31">
        <v>15.449860000000001</v>
      </c>
      <c r="H31">
        <f>_xlfn.NORM.DIST(G31,$I$2,$J$2,FALSE)</f>
        <v>6.0775517943804667E-2</v>
      </c>
    </row>
    <row r="32" spans="1:8" x14ac:dyDescent="0.3">
      <c r="A32">
        <v>31</v>
      </c>
      <c r="B32">
        <v>41.143970000000003</v>
      </c>
      <c r="C32">
        <v>67.292103999999995</v>
      </c>
      <c r="D32">
        <f t="shared" si="0"/>
        <v>26.148133999999992</v>
      </c>
      <c r="G32">
        <v>15.492255</v>
      </c>
      <c r="H32">
        <f>_xlfn.NORM.DIST(G32,$I$2,$J$2,FALSE)</f>
        <v>6.0617802666643877E-2</v>
      </c>
    </row>
    <row r="33" spans="1:8" x14ac:dyDescent="0.3">
      <c r="A33">
        <v>32</v>
      </c>
      <c r="B33">
        <v>43.138047999999998</v>
      </c>
      <c r="C33">
        <v>47.427092000000002</v>
      </c>
      <c r="D33">
        <f t="shared" si="0"/>
        <v>4.2890440000000041</v>
      </c>
      <c r="G33">
        <v>15.508802000000003</v>
      </c>
      <c r="H33">
        <f>_xlfn.NORM.DIST(G33,$I$2,$J$2,FALSE)</f>
        <v>6.0555569594811579E-2</v>
      </c>
    </row>
    <row r="34" spans="1:8" x14ac:dyDescent="0.3">
      <c r="A34">
        <v>33</v>
      </c>
      <c r="B34">
        <v>43.588442999999998</v>
      </c>
      <c r="C34">
        <v>60.157694999999997</v>
      </c>
      <c r="D34">
        <f t="shared" si="0"/>
        <v>16.569251999999999</v>
      </c>
      <c r="G34">
        <v>15.593980000000002</v>
      </c>
      <c r="H34">
        <f>_xlfn.NORM.DIST(G34,$I$2,$J$2,FALSE)</f>
        <v>6.0229270848571798E-2</v>
      </c>
    </row>
    <row r="35" spans="1:8" x14ac:dyDescent="0.3">
      <c r="A35">
        <v>34</v>
      </c>
      <c r="B35">
        <v>84.849896999999999</v>
      </c>
      <c r="C35">
        <v>86.330872999999997</v>
      </c>
      <c r="D35">
        <f t="shared" si="0"/>
        <v>1.4809759999999983</v>
      </c>
      <c r="G35">
        <v>15.619298000000001</v>
      </c>
      <c r="H35">
        <f>_xlfn.NORM.DIST(G35,$I$2,$J$2,FALSE)</f>
        <v>6.0130380707220425E-2</v>
      </c>
    </row>
    <row r="36" spans="1:8" x14ac:dyDescent="0.3">
      <c r="A36">
        <v>35</v>
      </c>
      <c r="B36">
        <v>41.281852000000001</v>
      </c>
      <c r="C36">
        <v>56.875832000000003</v>
      </c>
      <c r="D36">
        <f t="shared" si="0"/>
        <v>15.593980000000002</v>
      </c>
      <c r="G36">
        <v>15.632164000000003</v>
      </c>
      <c r="H36">
        <f>_xlfn.NORM.DIST(G36,$I$2,$J$2,FALSE)</f>
        <v>6.0079796022516674E-2</v>
      </c>
    </row>
    <row r="37" spans="1:8" x14ac:dyDescent="0.3">
      <c r="A37">
        <v>36</v>
      </c>
      <c r="B37">
        <v>52.473613</v>
      </c>
      <c r="C37">
        <v>74.790011000000007</v>
      </c>
      <c r="D37">
        <f t="shared" si="0"/>
        <v>22.316398000000007</v>
      </c>
      <c r="G37">
        <v>16.569251999999999</v>
      </c>
      <c r="H37">
        <f>_xlfn.NORM.DIST(G37,$I$2,$J$2,FALSE)</f>
        <v>5.5841271832056054E-2</v>
      </c>
    </row>
    <row r="38" spans="1:8" x14ac:dyDescent="0.3">
      <c r="A38">
        <v>37</v>
      </c>
      <c r="B38">
        <v>37.503900999999999</v>
      </c>
      <c r="C38">
        <v>56.488968999999997</v>
      </c>
      <c r="D38">
        <f t="shared" si="0"/>
        <v>18.985067999999998</v>
      </c>
      <c r="G38">
        <v>18.413974000000003</v>
      </c>
      <c r="H38">
        <f>_xlfn.NORM.DIST(G38,$I$2,$J$2,FALSE)</f>
        <v>4.5155307600412128E-2</v>
      </c>
    </row>
    <row r="39" spans="1:8" x14ac:dyDescent="0.3">
      <c r="A39">
        <v>38</v>
      </c>
      <c r="B39">
        <v>73.927955999999995</v>
      </c>
      <c r="C39">
        <v>75.444443000000007</v>
      </c>
      <c r="D39">
        <f t="shared" si="0"/>
        <v>1.5164870000000121</v>
      </c>
      <c r="G39">
        <v>18.429130999999998</v>
      </c>
      <c r="H39">
        <f>_xlfn.NORM.DIST(G39,$I$2,$J$2,FALSE)</f>
        <v>4.505964050121198E-2</v>
      </c>
    </row>
    <row r="40" spans="1:8" x14ac:dyDescent="0.3">
      <c r="A40">
        <v>39</v>
      </c>
      <c r="B40">
        <v>49.853250000000003</v>
      </c>
      <c r="C40">
        <v>65.262658000000002</v>
      </c>
      <c r="D40">
        <f t="shared" si="0"/>
        <v>15.409407999999999</v>
      </c>
      <c r="G40">
        <v>18.638498999999996</v>
      </c>
      <c r="H40">
        <f>_xlfn.NORM.DIST(G40,$I$2,$J$2,FALSE)</f>
        <v>4.3731310178117017E-2</v>
      </c>
    </row>
    <row r="41" spans="1:8" x14ac:dyDescent="0.3">
      <c r="A41">
        <v>40</v>
      </c>
      <c r="B41">
        <v>56.198124999999997</v>
      </c>
      <c r="C41">
        <v>61.141311999999999</v>
      </c>
      <c r="D41">
        <f t="shared" si="0"/>
        <v>4.9431870000000018</v>
      </c>
      <c r="G41">
        <v>18.674226999999995</v>
      </c>
      <c r="H41">
        <f>_xlfn.NORM.DIST(G41,$I$2,$J$2,FALSE)</f>
        <v>4.3503501498530189E-2</v>
      </c>
    </row>
    <row r="42" spans="1:8" x14ac:dyDescent="0.3">
      <c r="A42">
        <v>41</v>
      </c>
      <c r="B42">
        <v>46.564183999999997</v>
      </c>
      <c r="C42">
        <v>58.482008</v>
      </c>
      <c r="D42">
        <f t="shared" si="0"/>
        <v>11.917824000000003</v>
      </c>
      <c r="G42">
        <v>18.686222999999998</v>
      </c>
      <c r="H42">
        <f>_xlfn.NORM.DIST(G42,$I$2,$J$2,FALSE)</f>
        <v>4.3426947786174952E-2</v>
      </c>
    </row>
    <row r="43" spans="1:8" x14ac:dyDescent="0.3">
      <c r="A43">
        <v>42</v>
      </c>
      <c r="B43">
        <v>38.007967000000001</v>
      </c>
      <c r="C43">
        <v>56.944890999999998</v>
      </c>
      <c r="D43">
        <f t="shared" si="0"/>
        <v>18.936923999999998</v>
      </c>
      <c r="G43">
        <v>18.928319999999999</v>
      </c>
      <c r="H43">
        <f>_xlfn.NORM.DIST(G43,$I$2,$J$2,FALSE)</f>
        <v>4.1876110588671064E-2</v>
      </c>
    </row>
    <row r="44" spans="1:8" x14ac:dyDescent="0.3">
      <c r="A44">
        <v>43</v>
      </c>
      <c r="B44">
        <v>54.008428000000002</v>
      </c>
      <c r="C44">
        <v>62.722506000000003</v>
      </c>
      <c r="D44">
        <f t="shared" si="0"/>
        <v>8.7140780000000007</v>
      </c>
      <c r="G44">
        <v>18.936923999999998</v>
      </c>
      <c r="H44">
        <f>_xlfn.NORM.DIST(G44,$I$2,$J$2,FALSE)</f>
        <v>4.1820823536586692E-2</v>
      </c>
    </row>
    <row r="45" spans="1:8" x14ac:dyDescent="0.3">
      <c r="A45">
        <v>44</v>
      </c>
      <c r="B45">
        <v>34.323501</v>
      </c>
      <c r="C45">
        <v>56.647440000000003</v>
      </c>
      <c r="D45">
        <f t="shared" si="0"/>
        <v>22.323939000000003</v>
      </c>
      <c r="G45">
        <v>18.984114999999996</v>
      </c>
      <c r="H45">
        <f>_xlfn.NORM.DIST(G45,$I$2,$J$2,FALSE)</f>
        <v>4.1517425285000888E-2</v>
      </c>
    </row>
    <row r="46" spans="1:8" x14ac:dyDescent="0.3">
      <c r="A46">
        <v>45</v>
      </c>
      <c r="B46">
        <v>59.784652999999999</v>
      </c>
      <c r="C46">
        <v>61.275194999999997</v>
      </c>
      <c r="D46">
        <f t="shared" si="0"/>
        <v>1.4905419999999978</v>
      </c>
      <c r="G46">
        <v>18.985067999999998</v>
      </c>
      <c r="H46">
        <f>_xlfn.NORM.DIST(G46,$I$2,$J$2,FALSE)</f>
        <v>4.1511295647414403E-2</v>
      </c>
    </row>
    <row r="47" spans="1:8" x14ac:dyDescent="0.3">
      <c r="A47">
        <v>46</v>
      </c>
      <c r="B47">
        <v>44.821060000000003</v>
      </c>
      <c r="C47">
        <v>63.914994</v>
      </c>
      <c r="D47">
        <f t="shared" si="0"/>
        <v>19.093933999999997</v>
      </c>
      <c r="G47">
        <v>19.093933999999997</v>
      </c>
      <c r="H47">
        <f>_xlfn.NORM.DIST(G47,$I$2,$J$2,FALSE)</f>
        <v>4.0810497281266199E-2</v>
      </c>
    </row>
    <row r="48" spans="1:8" x14ac:dyDescent="0.3">
      <c r="A48">
        <v>47</v>
      </c>
      <c r="B48">
        <v>40.493352000000002</v>
      </c>
      <c r="C48">
        <v>55.943212000000003</v>
      </c>
      <c r="D48">
        <f t="shared" si="0"/>
        <v>15.449860000000001</v>
      </c>
      <c r="G48">
        <v>21.840358000000002</v>
      </c>
      <c r="H48">
        <f>_xlfn.NORM.DIST(G48,$I$2,$J$2,FALSE)</f>
        <v>2.3924644153024945E-2</v>
      </c>
    </row>
    <row r="49" spans="1:10" x14ac:dyDescent="0.3">
      <c r="A49">
        <v>48</v>
      </c>
      <c r="B49">
        <v>40.938778999999997</v>
      </c>
      <c r="C49">
        <v>56.558076999999997</v>
      </c>
      <c r="D49">
        <f t="shared" si="0"/>
        <v>15.619298000000001</v>
      </c>
      <c r="G49">
        <v>22.316398000000007</v>
      </c>
      <c r="H49">
        <f>_xlfn.NORM.DIST(G49,$I$2,$J$2,FALSE)</f>
        <v>2.1368179774304819E-2</v>
      </c>
    </row>
    <row r="50" spans="1:10" x14ac:dyDescent="0.3">
      <c r="A50">
        <v>49</v>
      </c>
      <c r="B50">
        <v>40.999138000000002</v>
      </c>
      <c r="C50">
        <v>59.673364999999997</v>
      </c>
      <c r="D50">
        <f t="shared" si="0"/>
        <v>18.674226999999995</v>
      </c>
      <c r="G50">
        <v>22.323939000000003</v>
      </c>
      <c r="H50">
        <f>_xlfn.NORM.DIST(G50,$I$2,$J$2,FALSE)</f>
        <v>2.1328925386170958E-2</v>
      </c>
    </row>
    <row r="51" spans="1:10" x14ac:dyDescent="0.3">
      <c r="A51">
        <v>50</v>
      </c>
      <c r="B51">
        <v>68.582644999999999</v>
      </c>
      <c r="C51">
        <v>73.536876000000007</v>
      </c>
      <c r="D51">
        <f t="shared" si="0"/>
        <v>4.9542310000000072</v>
      </c>
      <c r="G51">
        <v>26.148133999999992</v>
      </c>
      <c r="H51">
        <f>_xlfn.NORM.DIST(G51,$I$2,$J$2,FALSE)</f>
        <v>6.9056068321413522E-3</v>
      </c>
      <c r="I51" s="1"/>
      <c r="J51" s="1"/>
    </row>
  </sheetData>
  <autoFilter ref="G1:J51" xr:uid="{42525BD0-6523-4E0F-A1B1-61C35A78A604}">
    <sortState xmlns:xlrd2="http://schemas.microsoft.com/office/spreadsheetml/2017/richdata2" ref="G2:J51">
      <sortCondition ref="G1:G51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1917-5DF6-41D9-AA6F-9681EEBFDFB9}">
  <dimension ref="A1:J51"/>
  <sheetViews>
    <sheetView workbookViewId="0">
      <selection activeCell="G1" sqref="G1:H1048576"/>
    </sheetView>
  </sheetViews>
  <sheetFormatPr defaultRowHeight="14.4" x14ac:dyDescent="0.3"/>
  <cols>
    <col min="4" max="4" width="11.109375" bestFit="1" customWidth="1"/>
    <col min="7" max="7" width="19.44140625" customWidth="1"/>
    <col min="8" max="8" width="13.21875" bestFit="1" customWidth="1"/>
    <col min="9" max="9" width="9" bestFit="1" customWidth="1"/>
    <col min="10" max="10" width="20.44140625" bestFit="1" customWidth="1"/>
  </cols>
  <sheetData>
    <row r="1" spans="1:10" x14ac:dyDescent="0.3">
      <c r="A1" s="1" t="s">
        <v>2</v>
      </c>
      <c r="B1" s="1" t="s">
        <v>0</v>
      </c>
      <c r="C1" s="1" t="s">
        <v>1</v>
      </c>
      <c r="D1" s="1" t="s">
        <v>3</v>
      </c>
      <c r="G1" s="1" t="s">
        <v>13</v>
      </c>
      <c r="H1" s="1" t="s">
        <v>15</v>
      </c>
      <c r="I1" s="1" t="s">
        <v>6</v>
      </c>
      <c r="J1" s="1" t="s">
        <v>14</v>
      </c>
    </row>
    <row r="2" spans="1:10" x14ac:dyDescent="0.3">
      <c r="A2">
        <v>1</v>
      </c>
      <c r="B2">
        <v>60.093761000000001</v>
      </c>
      <c r="C2">
        <v>71.811744000000004</v>
      </c>
      <c r="D2">
        <f t="shared" ref="D2:D51" si="0">C2-B2</f>
        <v>11.717983000000004</v>
      </c>
      <c r="G2">
        <v>34.323501</v>
      </c>
      <c r="H2">
        <f>_xlfn.NORM.DIST(G2,$I$2,$J$2,FALSE)</f>
        <v>1.5616516084869405E-2</v>
      </c>
      <c r="I2">
        <f>AVERAGE(G2:G51)</f>
        <v>48.278195859999997</v>
      </c>
      <c r="J2">
        <f>STDEV(G2:G51)</f>
        <v>10.419965320094361</v>
      </c>
    </row>
    <row r="3" spans="1:10" x14ac:dyDescent="0.3">
      <c r="A3">
        <v>2</v>
      </c>
      <c r="B3">
        <v>49.840187</v>
      </c>
      <c r="C3">
        <v>61.672060000000002</v>
      </c>
      <c r="D3">
        <f t="shared" si="0"/>
        <v>11.831873000000002</v>
      </c>
      <c r="G3">
        <v>36.982036000000001</v>
      </c>
      <c r="H3">
        <f t="shared" ref="H3:H51" si="1">_xlfn.NORM.DIST(G3,$I$2,$J$2,FALSE)</f>
        <v>2.1273657924305817E-2</v>
      </c>
    </row>
    <row r="4" spans="1:10" x14ac:dyDescent="0.3">
      <c r="A4">
        <v>3</v>
      </c>
      <c r="B4">
        <v>52.637661000000001</v>
      </c>
      <c r="C4">
        <v>61.149968000000001</v>
      </c>
      <c r="D4">
        <f t="shared" si="0"/>
        <v>8.5123069999999998</v>
      </c>
      <c r="G4">
        <v>37.123637000000002</v>
      </c>
      <c r="H4">
        <f t="shared" si="1"/>
        <v>2.1587390099269344E-2</v>
      </c>
    </row>
    <row r="5" spans="1:10" x14ac:dyDescent="0.3">
      <c r="A5">
        <v>4</v>
      </c>
      <c r="B5">
        <v>46.597850000000001</v>
      </c>
      <c r="C5">
        <v>58.710338</v>
      </c>
      <c r="D5">
        <f t="shared" si="0"/>
        <v>12.112487999999999</v>
      </c>
      <c r="G5">
        <v>37.312517</v>
      </c>
      <c r="H5">
        <f t="shared" si="1"/>
        <v>2.200676076690479E-2</v>
      </c>
    </row>
    <row r="6" spans="1:10" x14ac:dyDescent="0.3">
      <c r="A6">
        <v>5</v>
      </c>
      <c r="B6">
        <v>49.688243</v>
      </c>
      <c r="C6">
        <v>54.727246000000001</v>
      </c>
      <c r="D6">
        <f t="shared" si="0"/>
        <v>5.039003000000001</v>
      </c>
      <c r="G6">
        <v>37.503900999999999</v>
      </c>
      <c r="H6">
        <f t="shared" si="1"/>
        <v>2.2432482154561461E-2</v>
      </c>
    </row>
    <row r="7" spans="1:10" x14ac:dyDescent="0.3">
      <c r="A7">
        <v>6</v>
      </c>
      <c r="B7">
        <v>58.553953999999997</v>
      </c>
      <c r="C7">
        <v>63.412239999999997</v>
      </c>
      <c r="D7">
        <f t="shared" si="0"/>
        <v>4.8582859999999997</v>
      </c>
      <c r="G7">
        <v>37.833295</v>
      </c>
      <c r="H7">
        <f t="shared" si="1"/>
        <v>2.3166264876438355E-2</v>
      </c>
    </row>
    <row r="8" spans="1:10" x14ac:dyDescent="0.3">
      <c r="A8">
        <v>7</v>
      </c>
      <c r="B8">
        <v>40.188954000000003</v>
      </c>
      <c r="C8">
        <v>58.618085000000001</v>
      </c>
      <c r="D8">
        <f t="shared" si="0"/>
        <v>18.429130999999998</v>
      </c>
      <c r="G8">
        <v>38.007967000000001</v>
      </c>
      <c r="H8">
        <f t="shared" si="1"/>
        <v>2.3555514081136684E-2</v>
      </c>
    </row>
    <row r="9" spans="1:10" x14ac:dyDescent="0.3">
      <c r="A9">
        <v>8</v>
      </c>
      <c r="B9">
        <v>52.616173000000003</v>
      </c>
      <c r="C9">
        <v>60.780406999999997</v>
      </c>
      <c r="D9">
        <f t="shared" si="0"/>
        <v>8.1642339999999933</v>
      </c>
      <c r="G9">
        <v>38.588914000000003</v>
      </c>
      <c r="H9">
        <f t="shared" si="1"/>
        <v>2.4847516247743954E-2</v>
      </c>
    </row>
    <row r="10" spans="1:10" x14ac:dyDescent="0.3">
      <c r="A10">
        <v>9</v>
      </c>
      <c r="B10">
        <v>37.312517</v>
      </c>
      <c r="C10">
        <v>52.643403999999997</v>
      </c>
      <c r="D10">
        <f t="shared" si="0"/>
        <v>15.330886999999997</v>
      </c>
      <c r="G10">
        <v>39.987794000000001</v>
      </c>
      <c r="H10">
        <f t="shared" si="1"/>
        <v>2.7898758034687283E-2</v>
      </c>
    </row>
    <row r="11" spans="1:10" x14ac:dyDescent="0.3">
      <c r="A11">
        <v>10</v>
      </c>
      <c r="B11">
        <v>48.843978</v>
      </c>
      <c r="C11">
        <v>67.257952000000003</v>
      </c>
      <c r="D11">
        <f t="shared" si="0"/>
        <v>18.413974000000003</v>
      </c>
      <c r="G11">
        <v>40.188954000000003</v>
      </c>
      <c r="H11">
        <f t="shared" si="1"/>
        <v>2.832530557152806E-2</v>
      </c>
    </row>
    <row r="12" spans="1:10" x14ac:dyDescent="0.3">
      <c r="A12">
        <v>11</v>
      </c>
      <c r="B12">
        <v>37.123637000000002</v>
      </c>
      <c r="C12">
        <v>55.762135999999998</v>
      </c>
      <c r="D12">
        <f t="shared" si="0"/>
        <v>18.638498999999996</v>
      </c>
      <c r="G12">
        <v>40.214008999999997</v>
      </c>
      <c r="H12">
        <f t="shared" si="1"/>
        <v>2.8378147172474812E-2</v>
      </c>
    </row>
    <row r="13" spans="1:10" x14ac:dyDescent="0.3">
      <c r="A13">
        <v>12</v>
      </c>
      <c r="B13">
        <v>49.532888</v>
      </c>
      <c r="C13">
        <v>64.482477000000003</v>
      </c>
      <c r="D13">
        <f t="shared" si="0"/>
        <v>14.949589000000003</v>
      </c>
      <c r="G13">
        <v>40.303348999999997</v>
      </c>
      <c r="H13">
        <f t="shared" si="1"/>
        <v>2.856602664429047E-2</v>
      </c>
    </row>
    <row r="14" spans="1:10" x14ac:dyDescent="0.3">
      <c r="A14">
        <v>13</v>
      </c>
      <c r="B14">
        <v>39.987794000000001</v>
      </c>
      <c r="C14">
        <v>54.992598000000001</v>
      </c>
      <c r="D14">
        <f t="shared" si="0"/>
        <v>15.004804</v>
      </c>
      <c r="G14">
        <v>40.493352000000002</v>
      </c>
      <c r="H14">
        <f t="shared" si="1"/>
        <v>2.8962663635800346E-2</v>
      </c>
    </row>
    <row r="15" spans="1:10" x14ac:dyDescent="0.3">
      <c r="A15">
        <v>14</v>
      </c>
      <c r="B15">
        <v>55.480094000000001</v>
      </c>
      <c r="C15">
        <v>67.245890000000003</v>
      </c>
      <c r="D15">
        <f t="shared" si="0"/>
        <v>11.765796000000002</v>
      </c>
      <c r="G15">
        <v>40.849161000000002</v>
      </c>
      <c r="H15">
        <f t="shared" si="1"/>
        <v>2.9693730692549436E-2</v>
      </c>
    </row>
    <row r="16" spans="1:10" x14ac:dyDescent="0.3">
      <c r="A16">
        <v>15</v>
      </c>
      <c r="B16">
        <v>43.538012000000002</v>
      </c>
      <c r="C16">
        <v>51.796039</v>
      </c>
      <c r="D16">
        <f t="shared" si="0"/>
        <v>8.2580269999999985</v>
      </c>
      <c r="G16">
        <v>40.938778999999997</v>
      </c>
      <c r="H16">
        <f t="shared" si="1"/>
        <v>2.9875264118565122E-2</v>
      </c>
    </row>
    <row r="17" spans="1:10" x14ac:dyDescent="0.3">
      <c r="A17">
        <v>16</v>
      </c>
      <c r="B17">
        <v>58.967089000000001</v>
      </c>
      <c r="C17">
        <v>67.224963000000002</v>
      </c>
      <c r="D17">
        <f t="shared" si="0"/>
        <v>8.257874000000001</v>
      </c>
      <c r="G17">
        <v>40.999138000000002</v>
      </c>
      <c r="H17">
        <f t="shared" si="1"/>
        <v>2.9996903988274152E-2</v>
      </c>
    </row>
    <row r="18" spans="1:10" x14ac:dyDescent="0.3">
      <c r="A18">
        <v>17</v>
      </c>
      <c r="B18">
        <v>42.925865000000002</v>
      </c>
      <c r="C18">
        <v>57.940182</v>
      </c>
      <c r="D18">
        <f t="shared" si="0"/>
        <v>15.014316999999998</v>
      </c>
      <c r="G18">
        <v>41.143970000000003</v>
      </c>
      <c r="H18">
        <f t="shared" si="1"/>
        <v>3.0286658689662623E-2</v>
      </c>
    </row>
    <row r="19" spans="1:10" x14ac:dyDescent="0.3">
      <c r="A19">
        <v>18</v>
      </c>
      <c r="B19">
        <v>40.303348999999997</v>
      </c>
      <c r="C19">
        <v>62.143706999999999</v>
      </c>
      <c r="D19">
        <f t="shared" si="0"/>
        <v>21.840358000000002</v>
      </c>
      <c r="G19">
        <v>41.281852000000001</v>
      </c>
      <c r="H19">
        <f t="shared" si="1"/>
        <v>3.0559622981614413E-2</v>
      </c>
    </row>
    <row r="20" spans="1:10" x14ac:dyDescent="0.3">
      <c r="A20">
        <v>19</v>
      </c>
      <c r="B20">
        <v>36.982036000000001</v>
      </c>
      <c r="C20">
        <v>52.474291000000001</v>
      </c>
      <c r="D20">
        <f t="shared" si="0"/>
        <v>15.492255</v>
      </c>
      <c r="G20">
        <v>42.925865000000002</v>
      </c>
      <c r="H20">
        <f t="shared" si="1"/>
        <v>3.3554439322418791E-2</v>
      </c>
    </row>
    <row r="21" spans="1:10" x14ac:dyDescent="0.3">
      <c r="A21">
        <v>20</v>
      </c>
      <c r="B21">
        <v>50.606555</v>
      </c>
      <c r="C21">
        <v>69.534875</v>
      </c>
      <c r="D21">
        <f t="shared" si="0"/>
        <v>18.928319999999999</v>
      </c>
      <c r="G21">
        <v>43.138047999999998</v>
      </c>
      <c r="H21">
        <f t="shared" si="1"/>
        <v>3.3900222858899424E-2</v>
      </c>
    </row>
    <row r="22" spans="1:10" x14ac:dyDescent="0.3">
      <c r="A22">
        <v>21</v>
      </c>
      <c r="B22">
        <v>43.984544999999997</v>
      </c>
      <c r="C22">
        <v>59.380820999999997</v>
      </c>
      <c r="D22">
        <f t="shared" si="0"/>
        <v>15.396276</v>
      </c>
      <c r="G22">
        <v>43.538012000000002</v>
      </c>
      <c r="H22">
        <f t="shared" si="1"/>
        <v>3.4522795646988118E-2</v>
      </c>
    </row>
    <row r="23" spans="1:10" x14ac:dyDescent="0.3">
      <c r="A23">
        <v>22</v>
      </c>
      <c r="B23">
        <v>37.833295</v>
      </c>
      <c r="C23">
        <v>49.694595</v>
      </c>
      <c r="D23">
        <f t="shared" si="0"/>
        <v>11.8613</v>
      </c>
      <c r="G23">
        <v>43.588442999999998</v>
      </c>
      <c r="H23">
        <f t="shared" si="1"/>
        <v>3.4598483365096973E-2</v>
      </c>
    </row>
    <row r="24" spans="1:10" x14ac:dyDescent="0.3">
      <c r="A24">
        <v>23</v>
      </c>
      <c r="B24">
        <v>43.646845999999996</v>
      </c>
      <c r="C24">
        <v>55.691305999999997</v>
      </c>
      <c r="D24">
        <f t="shared" si="0"/>
        <v>12.044460000000001</v>
      </c>
      <c r="G24">
        <v>43.646845999999996</v>
      </c>
      <c r="H24">
        <f t="shared" si="1"/>
        <v>3.4685327691905354E-2</v>
      </c>
    </row>
    <row r="25" spans="1:10" x14ac:dyDescent="0.3">
      <c r="A25">
        <v>24</v>
      </c>
      <c r="B25">
        <v>56.022635999999999</v>
      </c>
      <c r="C25">
        <v>64.434223000000003</v>
      </c>
      <c r="D25">
        <f t="shared" si="0"/>
        <v>8.4115870000000044</v>
      </c>
      <c r="G25">
        <v>43.984544999999997</v>
      </c>
      <c r="H25">
        <f t="shared" si="1"/>
        <v>3.5170100985421907E-2</v>
      </c>
    </row>
    <row r="26" spans="1:10" x14ac:dyDescent="0.3">
      <c r="A26">
        <v>25</v>
      </c>
      <c r="B26">
        <v>40.849161000000002</v>
      </c>
      <c r="C26">
        <v>59.833275999999998</v>
      </c>
      <c r="D26">
        <f t="shared" si="0"/>
        <v>18.984114999999996</v>
      </c>
      <c r="G26">
        <v>44.821060000000003</v>
      </c>
      <c r="H26">
        <f t="shared" si="1"/>
        <v>3.6236034826590241E-2</v>
      </c>
    </row>
    <row r="27" spans="1:10" x14ac:dyDescent="0.3">
      <c r="A27">
        <v>26</v>
      </c>
      <c r="B27">
        <v>49.894936999999999</v>
      </c>
      <c r="C27">
        <v>65.403739000000002</v>
      </c>
      <c r="D27">
        <f t="shared" si="0"/>
        <v>15.508802000000003</v>
      </c>
      <c r="G27">
        <v>46.564183999999997</v>
      </c>
      <c r="H27">
        <f t="shared" si="1"/>
        <v>3.7771847732784233E-2</v>
      </c>
    </row>
    <row r="28" spans="1:10" x14ac:dyDescent="0.3">
      <c r="A28">
        <v>27</v>
      </c>
      <c r="B28">
        <v>40.214008999999997</v>
      </c>
      <c r="C28">
        <v>55.846173</v>
      </c>
      <c r="D28">
        <f t="shared" si="0"/>
        <v>15.632164000000003</v>
      </c>
      <c r="G28">
        <v>46.597850000000001</v>
      </c>
      <c r="H28">
        <f t="shared" si="1"/>
        <v>3.7791730145892828E-2</v>
      </c>
    </row>
    <row r="29" spans="1:10" x14ac:dyDescent="0.3">
      <c r="A29">
        <v>28</v>
      </c>
      <c r="B29">
        <v>50.211094000000003</v>
      </c>
      <c r="C29">
        <v>63.724299000000002</v>
      </c>
      <c r="D29">
        <f t="shared" si="0"/>
        <v>13.513204999999999</v>
      </c>
      <c r="G29">
        <v>48.843978</v>
      </c>
      <c r="H29">
        <f t="shared" si="1"/>
        <v>3.8229937282894276E-2</v>
      </c>
    </row>
    <row r="30" spans="1:10" x14ac:dyDescent="0.3">
      <c r="A30">
        <v>29</v>
      </c>
      <c r="B30">
        <v>38.588914000000003</v>
      </c>
      <c r="C30">
        <v>57.275137000000001</v>
      </c>
      <c r="D30">
        <f t="shared" si="0"/>
        <v>18.686222999999998</v>
      </c>
      <c r="G30">
        <v>49.532888</v>
      </c>
      <c r="H30">
        <f t="shared" si="1"/>
        <v>3.8009779236083244E-2</v>
      </c>
    </row>
    <row r="31" spans="1:10" x14ac:dyDescent="0.3">
      <c r="A31">
        <v>30</v>
      </c>
      <c r="B31">
        <v>68.360996999999998</v>
      </c>
      <c r="C31">
        <v>69.904974999999993</v>
      </c>
      <c r="D31">
        <f t="shared" si="0"/>
        <v>1.5439779999999956</v>
      </c>
      <c r="G31">
        <v>49.688243</v>
      </c>
      <c r="H31">
        <f t="shared" si="1"/>
        <v>3.7937385855663489E-2</v>
      </c>
    </row>
    <row r="32" spans="1:10" x14ac:dyDescent="0.3">
      <c r="A32">
        <v>31</v>
      </c>
      <c r="B32">
        <v>41.143970000000003</v>
      </c>
      <c r="C32">
        <v>67.292103999999995</v>
      </c>
      <c r="D32">
        <f t="shared" si="0"/>
        <v>26.148133999999992</v>
      </c>
      <c r="G32">
        <v>49.840187</v>
      </c>
      <c r="H32">
        <f t="shared" si="1"/>
        <v>3.7858574042970466E-2</v>
      </c>
      <c r="I32" s="1"/>
      <c r="J32" s="1"/>
    </row>
    <row r="33" spans="1:8" x14ac:dyDescent="0.3">
      <c r="A33">
        <v>32</v>
      </c>
      <c r="B33">
        <v>43.138047999999998</v>
      </c>
      <c r="C33">
        <v>47.427092000000002</v>
      </c>
      <c r="D33">
        <f t="shared" si="0"/>
        <v>4.2890440000000041</v>
      </c>
      <c r="G33">
        <v>49.853250000000003</v>
      </c>
      <c r="H33">
        <f t="shared" si="1"/>
        <v>3.7851430322612095E-2</v>
      </c>
    </row>
    <row r="34" spans="1:8" x14ac:dyDescent="0.3">
      <c r="A34">
        <v>33</v>
      </c>
      <c r="B34">
        <v>43.588442999999998</v>
      </c>
      <c r="C34">
        <v>60.157694999999997</v>
      </c>
      <c r="D34">
        <f t="shared" si="0"/>
        <v>16.569251999999999</v>
      </c>
      <c r="G34">
        <v>49.894936999999999</v>
      </c>
      <c r="H34">
        <f t="shared" si="1"/>
        <v>3.782824450710242E-2</v>
      </c>
    </row>
    <row r="35" spans="1:8" x14ac:dyDescent="0.3">
      <c r="A35">
        <v>34</v>
      </c>
      <c r="B35">
        <v>84.849896999999999</v>
      </c>
      <c r="C35">
        <v>86.330872999999997</v>
      </c>
      <c r="D35">
        <f t="shared" si="0"/>
        <v>1.4809759999999983</v>
      </c>
      <c r="G35">
        <v>50.211094000000003</v>
      </c>
      <c r="H35">
        <f t="shared" si="1"/>
        <v>3.7633251548184095E-2</v>
      </c>
    </row>
    <row r="36" spans="1:8" x14ac:dyDescent="0.3">
      <c r="A36">
        <v>35</v>
      </c>
      <c r="B36">
        <v>41.281852000000001</v>
      </c>
      <c r="C36">
        <v>56.875832000000003</v>
      </c>
      <c r="D36">
        <f t="shared" si="0"/>
        <v>15.593980000000002</v>
      </c>
      <c r="G36">
        <v>50.606555</v>
      </c>
      <c r="H36">
        <f t="shared" si="1"/>
        <v>3.7342336238038808E-2</v>
      </c>
    </row>
    <row r="37" spans="1:8" x14ac:dyDescent="0.3">
      <c r="A37">
        <v>36</v>
      </c>
      <c r="B37">
        <v>52.473613</v>
      </c>
      <c r="C37">
        <v>74.790011000000007</v>
      </c>
      <c r="D37">
        <f t="shared" si="0"/>
        <v>22.316398000000007</v>
      </c>
      <c r="G37">
        <v>52.473613</v>
      </c>
      <c r="H37">
        <f t="shared" si="1"/>
        <v>3.5305422185122545E-2</v>
      </c>
    </row>
    <row r="38" spans="1:8" x14ac:dyDescent="0.3">
      <c r="A38">
        <v>37</v>
      </c>
      <c r="B38">
        <v>37.503900999999999</v>
      </c>
      <c r="C38">
        <v>56.488968999999997</v>
      </c>
      <c r="D38">
        <f t="shared" si="0"/>
        <v>18.985067999999998</v>
      </c>
      <c r="G38">
        <v>52.616173000000003</v>
      </c>
      <c r="H38">
        <f t="shared" si="1"/>
        <v>3.5108187888427254E-2</v>
      </c>
    </row>
    <row r="39" spans="1:8" x14ac:dyDescent="0.3">
      <c r="A39">
        <v>38</v>
      </c>
      <c r="B39">
        <v>73.927955999999995</v>
      </c>
      <c r="C39">
        <v>75.444443000000007</v>
      </c>
      <c r="D39">
        <f t="shared" si="0"/>
        <v>1.5164870000000121</v>
      </c>
      <c r="G39">
        <v>52.637661000000001</v>
      </c>
      <c r="H39">
        <f t="shared" si="1"/>
        <v>3.507798513423982E-2</v>
      </c>
    </row>
    <row r="40" spans="1:8" x14ac:dyDescent="0.3">
      <c r="A40">
        <v>39</v>
      </c>
      <c r="B40">
        <v>49.853250000000003</v>
      </c>
      <c r="C40">
        <v>65.262658000000002</v>
      </c>
      <c r="D40">
        <f t="shared" si="0"/>
        <v>15.409407999999999</v>
      </c>
      <c r="G40">
        <v>54.008428000000002</v>
      </c>
      <c r="H40">
        <f t="shared" si="1"/>
        <v>3.2913488497248566E-2</v>
      </c>
    </row>
    <row r="41" spans="1:8" x14ac:dyDescent="0.3">
      <c r="A41">
        <v>40</v>
      </c>
      <c r="B41">
        <v>56.198124999999997</v>
      </c>
      <c r="C41">
        <v>61.141311999999999</v>
      </c>
      <c r="D41">
        <f t="shared" si="0"/>
        <v>4.9431870000000018</v>
      </c>
      <c r="G41">
        <v>55.480094000000001</v>
      </c>
      <c r="H41">
        <f t="shared" si="1"/>
        <v>3.0151650038102076E-2</v>
      </c>
    </row>
    <row r="42" spans="1:8" x14ac:dyDescent="0.3">
      <c r="A42">
        <v>41</v>
      </c>
      <c r="B42">
        <v>46.564183999999997</v>
      </c>
      <c r="C42">
        <v>58.482008</v>
      </c>
      <c r="D42">
        <f t="shared" si="0"/>
        <v>11.917824000000003</v>
      </c>
      <c r="G42">
        <v>56.022635999999999</v>
      </c>
      <c r="H42">
        <f t="shared" si="1"/>
        <v>2.9046469869372205E-2</v>
      </c>
    </row>
    <row r="43" spans="1:8" x14ac:dyDescent="0.3">
      <c r="A43">
        <v>42</v>
      </c>
      <c r="B43">
        <v>38.007967000000001</v>
      </c>
      <c r="C43">
        <v>56.944890999999998</v>
      </c>
      <c r="D43">
        <f t="shared" si="0"/>
        <v>18.936923999999998</v>
      </c>
      <c r="G43">
        <v>56.198124999999997</v>
      </c>
      <c r="H43">
        <f t="shared" si="1"/>
        <v>2.8681087443241618E-2</v>
      </c>
    </row>
    <row r="44" spans="1:8" x14ac:dyDescent="0.3">
      <c r="A44">
        <v>43</v>
      </c>
      <c r="B44">
        <v>54.008428000000002</v>
      </c>
      <c r="C44">
        <v>62.722506000000003</v>
      </c>
      <c r="D44">
        <f t="shared" si="0"/>
        <v>8.7140780000000007</v>
      </c>
      <c r="G44">
        <v>58.553953999999997</v>
      </c>
      <c r="H44">
        <f t="shared" si="1"/>
        <v>2.354319404338516E-2</v>
      </c>
    </row>
    <row r="45" spans="1:8" x14ac:dyDescent="0.3">
      <c r="A45">
        <v>44</v>
      </c>
      <c r="B45">
        <v>34.323501</v>
      </c>
      <c r="C45">
        <v>56.647440000000003</v>
      </c>
      <c r="D45">
        <f t="shared" si="0"/>
        <v>22.323939000000003</v>
      </c>
      <c r="G45">
        <v>58.967089000000001</v>
      </c>
      <c r="H45">
        <f t="shared" si="1"/>
        <v>2.2622638088830069E-2</v>
      </c>
    </row>
    <row r="46" spans="1:8" x14ac:dyDescent="0.3">
      <c r="A46">
        <v>45</v>
      </c>
      <c r="B46">
        <v>59.784652999999999</v>
      </c>
      <c r="C46">
        <v>61.275194999999997</v>
      </c>
      <c r="D46">
        <f t="shared" si="0"/>
        <v>1.4905419999999978</v>
      </c>
      <c r="G46">
        <v>59.784652999999999</v>
      </c>
      <c r="H46">
        <f t="shared" si="1"/>
        <v>2.0809023306454066E-2</v>
      </c>
    </row>
    <row r="47" spans="1:8" x14ac:dyDescent="0.3">
      <c r="A47">
        <v>46</v>
      </c>
      <c r="B47">
        <v>44.821060000000003</v>
      </c>
      <c r="C47">
        <v>63.914994</v>
      </c>
      <c r="D47">
        <f t="shared" si="0"/>
        <v>19.093933999999997</v>
      </c>
      <c r="G47">
        <v>60.093761000000001</v>
      </c>
      <c r="H47">
        <f t="shared" si="1"/>
        <v>2.0129543333033031E-2</v>
      </c>
    </row>
    <row r="48" spans="1:8" x14ac:dyDescent="0.3">
      <c r="A48">
        <v>47</v>
      </c>
      <c r="B48">
        <v>40.493352000000002</v>
      </c>
      <c r="C48">
        <v>55.943212000000003</v>
      </c>
      <c r="D48">
        <f t="shared" si="0"/>
        <v>15.449860000000001</v>
      </c>
      <c r="G48">
        <v>68.360996999999998</v>
      </c>
      <c r="H48">
        <f t="shared" si="1"/>
        <v>5.9761469709792977E-3</v>
      </c>
    </row>
    <row r="49" spans="1:8" x14ac:dyDescent="0.3">
      <c r="A49">
        <v>48</v>
      </c>
      <c r="B49">
        <v>40.938778999999997</v>
      </c>
      <c r="C49">
        <v>56.558076999999997</v>
      </c>
      <c r="D49">
        <f t="shared" si="0"/>
        <v>15.619298000000001</v>
      </c>
      <c r="G49">
        <v>68.582644999999999</v>
      </c>
      <c r="H49">
        <f t="shared" si="1"/>
        <v>5.7347976970577707E-3</v>
      </c>
    </row>
    <row r="50" spans="1:8" x14ac:dyDescent="0.3">
      <c r="A50">
        <v>49</v>
      </c>
      <c r="B50">
        <v>40.999138000000002</v>
      </c>
      <c r="C50">
        <v>59.673364999999997</v>
      </c>
      <c r="D50">
        <f t="shared" si="0"/>
        <v>18.674226999999995</v>
      </c>
      <c r="G50">
        <v>73.927955999999995</v>
      </c>
      <c r="H50">
        <f t="shared" si="1"/>
        <v>1.8503263262183013E-3</v>
      </c>
    </row>
    <row r="51" spans="1:8" x14ac:dyDescent="0.3">
      <c r="A51">
        <v>50</v>
      </c>
      <c r="B51">
        <v>68.582644999999999</v>
      </c>
      <c r="C51">
        <v>73.536876000000007</v>
      </c>
      <c r="D51">
        <f t="shared" si="0"/>
        <v>4.9542310000000072</v>
      </c>
      <c r="G51">
        <v>84.849896999999999</v>
      </c>
      <c r="H51">
        <f t="shared" si="1"/>
        <v>8.0931169645882304E-5</v>
      </c>
    </row>
  </sheetData>
  <autoFilter ref="G1:J51" xr:uid="{42525BD0-6523-4E0F-A1B1-61C35A78A604}">
    <sortState xmlns:xlrd2="http://schemas.microsoft.com/office/spreadsheetml/2017/richdata2" ref="G2:J51">
      <sortCondition ref="G1:G51"/>
    </sortState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4D4F-D9C2-499D-B4AD-2B8CCEFA897D}">
  <dimension ref="A1:J51"/>
  <sheetViews>
    <sheetView workbookViewId="0">
      <selection activeCell="H2" sqref="H2"/>
    </sheetView>
  </sheetViews>
  <sheetFormatPr defaultRowHeight="14.4" x14ac:dyDescent="0.3"/>
  <cols>
    <col min="4" max="4" width="11.109375" bestFit="1" customWidth="1"/>
    <col min="7" max="7" width="19.44140625" customWidth="1"/>
    <col min="8" max="8" width="13.21875" bestFit="1" customWidth="1"/>
    <col min="9" max="9" width="9" bestFit="1" customWidth="1"/>
    <col min="10" max="10" width="20.44140625" bestFit="1" customWidth="1"/>
  </cols>
  <sheetData>
    <row r="1" spans="1:10" x14ac:dyDescent="0.3">
      <c r="A1" s="1" t="s">
        <v>2</v>
      </c>
      <c r="B1" s="1" t="s">
        <v>0</v>
      </c>
      <c r="C1" s="1" t="s">
        <v>1</v>
      </c>
      <c r="D1" s="1" t="s">
        <v>3</v>
      </c>
      <c r="G1" s="1" t="s">
        <v>13</v>
      </c>
      <c r="H1" s="1" t="s">
        <v>16</v>
      </c>
      <c r="I1" s="1" t="s">
        <v>6</v>
      </c>
      <c r="J1" s="1" t="s">
        <v>14</v>
      </c>
    </row>
    <row r="2" spans="1:10" x14ac:dyDescent="0.3">
      <c r="A2">
        <v>1</v>
      </c>
      <c r="B2">
        <v>60.093761000000001</v>
      </c>
      <c r="C2">
        <v>71.811744000000004</v>
      </c>
      <c r="D2">
        <f t="shared" ref="D2:D51" si="0">C2-B2</f>
        <v>11.717983000000004</v>
      </c>
      <c r="G2">
        <v>47.427092000000002</v>
      </c>
      <c r="H2">
        <f>_xlfn.NORM.DIST(G2,$I$2,$J$2,FALSE)</f>
        <v>8.4206849353768848E-3</v>
      </c>
      <c r="I2">
        <f>AVERAGE(G2:G51)</f>
        <v>61.449573980000004</v>
      </c>
      <c r="J2">
        <f>STDEV(G2:G51)</f>
        <v>7.2323994806195149</v>
      </c>
    </row>
    <row r="3" spans="1:10" x14ac:dyDescent="0.3">
      <c r="A3">
        <v>2</v>
      </c>
      <c r="B3">
        <v>49.840187</v>
      </c>
      <c r="C3">
        <v>61.672060000000002</v>
      </c>
      <c r="D3">
        <f t="shared" si="0"/>
        <v>11.831873000000002</v>
      </c>
      <c r="G3">
        <v>49.694595</v>
      </c>
      <c r="H3">
        <f>_xlfn.NORM.DIST(G3,$I$2,$J$2,FALSE)</f>
        <v>1.4722984758522224E-2</v>
      </c>
    </row>
    <row r="4" spans="1:10" x14ac:dyDescent="0.3">
      <c r="A4">
        <v>3</v>
      </c>
      <c r="B4">
        <v>52.637661000000001</v>
      </c>
      <c r="C4">
        <v>61.149968000000001</v>
      </c>
      <c r="D4">
        <f t="shared" si="0"/>
        <v>8.5123069999999998</v>
      </c>
      <c r="G4">
        <v>51.796039</v>
      </c>
      <c r="H4">
        <f>_xlfn.NORM.DIST(G4,$I$2,$J$2,FALSE)</f>
        <v>2.2633939717596998E-2</v>
      </c>
    </row>
    <row r="5" spans="1:10" x14ac:dyDescent="0.3">
      <c r="A5">
        <v>4</v>
      </c>
      <c r="B5">
        <v>46.597850000000001</v>
      </c>
      <c r="C5">
        <v>58.710338</v>
      </c>
      <c r="D5">
        <f t="shared" si="0"/>
        <v>12.112487999999999</v>
      </c>
      <c r="G5">
        <v>52.474291000000001</v>
      </c>
      <c r="H5">
        <f>_xlfn.NORM.DIST(G5,$I$2,$J$2,FALSE)</f>
        <v>2.5539513356117038E-2</v>
      </c>
    </row>
    <row r="6" spans="1:10" x14ac:dyDescent="0.3">
      <c r="A6">
        <v>5</v>
      </c>
      <c r="B6">
        <v>49.688243</v>
      </c>
      <c r="C6">
        <v>54.727246000000001</v>
      </c>
      <c r="D6">
        <f t="shared" si="0"/>
        <v>5.039003000000001</v>
      </c>
      <c r="G6">
        <v>52.643403999999997</v>
      </c>
      <c r="H6">
        <f>_xlfn.NORM.DIST(G6,$I$2,$J$2,FALSE)</f>
        <v>2.6284277417664575E-2</v>
      </c>
    </row>
    <row r="7" spans="1:10" x14ac:dyDescent="0.3">
      <c r="A7">
        <v>6</v>
      </c>
      <c r="B7">
        <v>58.553953999999997</v>
      </c>
      <c r="C7">
        <v>63.412239999999997</v>
      </c>
      <c r="D7">
        <f t="shared" si="0"/>
        <v>4.8582859999999997</v>
      </c>
      <c r="G7">
        <v>54.727246000000001</v>
      </c>
      <c r="H7">
        <f>_xlfn.NORM.DIST(G7,$I$2,$J$2,FALSE)</f>
        <v>3.581206462507066E-2</v>
      </c>
    </row>
    <row r="8" spans="1:10" x14ac:dyDescent="0.3">
      <c r="A8">
        <v>7</v>
      </c>
      <c r="B8">
        <v>40.188954000000003</v>
      </c>
      <c r="C8">
        <v>58.618085000000001</v>
      </c>
      <c r="D8">
        <f t="shared" si="0"/>
        <v>18.429130999999998</v>
      </c>
      <c r="G8">
        <v>54.992598000000001</v>
      </c>
      <c r="H8">
        <f>_xlfn.NORM.DIST(G8,$I$2,$J$2,FALSE)</f>
        <v>3.7029451377107052E-2</v>
      </c>
    </row>
    <row r="9" spans="1:10" x14ac:dyDescent="0.3">
      <c r="A9">
        <v>8</v>
      </c>
      <c r="B9">
        <v>52.616173000000003</v>
      </c>
      <c r="C9">
        <v>60.780406999999997</v>
      </c>
      <c r="D9">
        <f t="shared" si="0"/>
        <v>8.1642339999999933</v>
      </c>
      <c r="G9">
        <v>55.691305999999997</v>
      </c>
      <c r="H9">
        <f>_xlfn.NORM.DIST(G9,$I$2,$J$2,FALSE)</f>
        <v>4.0177101317127303E-2</v>
      </c>
    </row>
    <row r="10" spans="1:10" x14ac:dyDescent="0.3">
      <c r="A10">
        <v>9</v>
      </c>
      <c r="B10">
        <v>37.312517</v>
      </c>
      <c r="C10">
        <v>52.643403999999997</v>
      </c>
      <c r="D10">
        <f t="shared" si="0"/>
        <v>15.330886999999997</v>
      </c>
      <c r="G10">
        <v>55.762135999999998</v>
      </c>
      <c r="H10">
        <f>_xlfn.NORM.DIST(G10,$I$2,$J$2,FALSE)</f>
        <v>4.0489657039166363E-2</v>
      </c>
    </row>
    <row r="11" spans="1:10" x14ac:dyDescent="0.3">
      <c r="A11">
        <v>10</v>
      </c>
      <c r="B11">
        <v>48.843978</v>
      </c>
      <c r="C11">
        <v>67.257952000000003</v>
      </c>
      <c r="D11">
        <f t="shared" si="0"/>
        <v>18.413974000000003</v>
      </c>
      <c r="G11">
        <v>55.846173</v>
      </c>
      <c r="H11">
        <f>_xlfn.NORM.DIST(G11,$I$2,$J$2,FALSE)</f>
        <v>4.0858564155655586E-2</v>
      </c>
    </row>
    <row r="12" spans="1:10" x14ac:dyDescent="0.3">
      <c r="A12">
        <v>11</v>
      </c>
      <c r="B12">
        <v>37.123637000000002</v>
      </c>
      <c r="C12">
        <v>55.762135999999998</v>
      </c>
      <c r="D12">
        <f t="shared" si="0"/>
        <v>18.638498999999996</v>
      </c>
      <c r="G12">
        <v>55.943212000000003</v>
      </c>
      <c r="H12">
        <f>_xlfn.NORM.DIST(G12,$I$2,$J$2,FALSE)</f>
        <v>4.1281796708909746E-2</v>
      </c>
    </row>
    <row r="13" spans="1:10" x14ac:dyDescent="0.3">
      <c r="A13">
        <v>12</v>
      </c>
      <c r="B13">
        <v>49.532888</v>
      </c>
      <c r="C13">
        <v>64.482477000000003</v>
      </c>
      <c r="D13">
        <f t="shared" si="0"/>
        <v>14.949589000000003</v>
      </c>
      <c r="G13">
        <v>56.488968999999997</v>
      </c>
      <c r="H13">
        <f>_xlfn.NORM.DIST(G13,$I$2,$J$2,FALSE)</f>
        <v>4.3598631337842031E-2</v>
      </c>
    </row>
    <row r="14" spans="1:10" x14ac:dyDescent="0.3">
      <c r="A14">
        <v>13</v>
      </c>
      <c r="B14">
        <v>39.987794000000001</v>
      </c>
      <c r="C14">
        <v>54.992598000000001</v>
      </c>
      <c r="D14">
        <f t="shared" si="0"/>
        <v>15.004804</v>
      </c>
      <c r="G14">
        <v>56.558076999999997</v>
      </c>
      <c r="H14">
        <f>_xlfn.NORM.DIST(G14,$I$2,$J$2,FALSE)</f>
        <v>4.38833063048997E-2</v>
      </c>
    </row>
    <row r="15" spans="1:10" x14ac:dyDescent="0.3">
      <c r="A15">
        <v>14</v>
      </c>
      <c r="B15">
        <v>55.480094000000001</v>
      </c>
      <c r="C15">
        <v>67.245890000000003</v>
      </c>
      <c r="D15">
        <f t="shared" si="0"/>
        <v>11.765796000000002</v>
      </c>
      <c r="G15">
        <v>56.647440000000003</v>
      </c>
      <c r="H15">
        <f>_xlfn.NORM.DIST(G15,$I$2,$J$2,FALSE)</f>
        <v>4.4248184619958629E-2</v>
      </c>
    </row>
    <row r="16" spans="1:10" x14ac:dyDescent="0.3">
      <c r="A16">
        <v>15</v>
      </c>
      <c r="B16">
        <v>43.538012000000002</v>
      </c>
      <c r="C16">
        <v>51.796039</v>
      </c>
      <c r="D16">
        <f t="shared" si="0"/>
        <v>8.2580269999999985</v>
      </c>
      <c r="G16">
        <v>56.875832000000003</v>
      </c>
      <c r="H16">
        <f>_xlfn.NORM.DIST(G16,$I$2,$J$2,FALSE)</f>
        <v>4.5163236614232077E-2</v>
      </c>
    </row>
    <row r="17" spans="1:8" x14ac:dyDescent="0.3">
      <c r="A17">
        <v>16</v>
      </c>
      <c r="B17">
        <v>58.967089000000001</v>
      </c>
      <c r="C17">
        <v>67.224963000000002</v>
      </c>
      <c r="D17">
        <f t="shared" si="0"/>
        <v>8.257874000000001</v>
      </c>
      <c r="G17">
        <v>56.944890999999998</v>
      </c>
      <c r="H17">
        <f>_xlfn.NORM.DIST(G17,$I$2,$J$2,FALSE)</f>
        <v>4.5434707357254162E-2</v>
      </c>
    </row>
    <row r="18" spans="1:8" x14ac:dyDescent="0.3">
      <c r="A18">
        <v>17</v>
      </c>
      <c r="B18">
        <v>42.925865000000002</v>
      </c>
      <c r="C18">
        <v>57.940182</v>
      </c>
      <c r="D18">
        <f t="shared" si="0"/>
        <v>15.014316999999998</v>
      </c>
      <c r="G18">
        <v>57.275137000000001</v>
      </c>
      <c r="H18">
        <f>_xlfn.NORM.DIST(G18,$I$2,$J$2,FALSE)</f>
        <v>4.6696735854991595E-2</v>
      </c>
    </row>
    <row r="19" spans="1:8" x14ac:dyDescent="0.3">
      <c r="A19">
        <v>18</v>
      </c>
      <c r="B19">
        <v>40.303348999999997</v>
      </c>
      <c r="C19">
        <v>62.143706999999999</v>
      </c>
      <c r="D19">
        <f t="shared" si="0"/>
        <v>21.840358000000002</v>
      </c>
      <c r="G19">
        <v>57.940182</v>
      </c>
      <c r="H19">
        <f>_xlfn.NORM.DIST(G19,$I$2,$J$2,FALSE)</f>
        <v>4.9034337511752152E-2</v>
      </c>
    </row>
    <row r="20" spans="1:8" x14ac:dyDescent="0.3">
      <c r="A20">
        <v>19</v>
      </c>
      <c r="B20">
        <v>36.982036000000001</v>
      </c>
      <c r="C20">
        <v>52.474291000000001</v>
      </c>
      <c r="D20">
        <f t="shared" si="0"/>
        <v>15.492255</v>
      </c>
      <c r="G20">
        <v>58.482008</v>
      </c>
      <c r="H20">
        <f>_xlfn.NORM.DIST(G20,$I$2,$J$2,FALSE)</f>
        <v>5.0707126379991259E-2</v>
      </c>
    </row>
    <row r="21" spans="1:8" x14ac:dyDescent="0.3">
      <c r="A21">
        <v>20</v>
      </c>
      <c r="B21">
        <v>50.606555</v>
      </c>
      <c r="C21">
        <v>69.534875</v>
      </c>
      <c r="D21">
        <f t="shared" si="0"/>
        <v>18.928319999999999</v>
      </c>
      <c r="G21">
        <v>58.618085000000001</v>
      </c>
      <c r="H21">
        <f>_xlfn.NORM.DIST(G21,$I$2,$J$2,FALSE)</f>
        <v>5.1091059099023485E-2</v>
      </c>
    </row>
    <row r="22" spans="1:8" x14ac:dyDescent="0.3">
      <c r="A22">
        <v>21</v>
      </c>
      <c r="B22">
        <v>43.984544999999997</v>
      </c>
      <c r="C22">
        <v>59.380820999999997</v>
      </c>
      <c r="D22">
        <f t="shared" si="0"/>
        <v>15.396276</v>
      </c>
      <c r="G22">
        <v>58.710338</v>
      </c>
      <c r="H22">
        <f>_xlfn.NORM.DIST(G22,$I$2,$J$2,FALSE)</f>
        <v>5.1342658424174327E-2</v>
      </c>
    </row>
    <row r="23" spans="1:8" x14ac:dyDescent="0.3">
      <c r="A23">
        <v>22</v>
      </c>
      <c r="B23">
        <v>37.833295</v>
      </c>
      <c r="C23">
        <v>49.694595</v>
      </c>
      <c r="D23">
        <f t="shared" si="0"/>
        <v>11.8613</v>
      </c>
      <c r="G23">
        <v>59.380820999999997</v>
      </c>
      <c r="H23">
        <f>_xlfn.NORM.DIST(G23,$I$2,$J$2,FALSE)</f>
        <v>5.2949389754224321E-2</v>
      </c>
    </row>
    <row r="24" spans="1:8" x14ac:dyDescent="0.3">
      <c r="A24">
        <v>23</v>
      </c>
      <c r="B24">
        <v>43.646845999999996</v>
      </c>
      <c r="C24">
        <v>55.691305999999997</v>
      </c>
      <c r="D24">
        <f t="shared" si="0"/>
        <v>12.044460000000001</v>
      </c>
      <c r="G24">
        <v>59.673364999999997</v>
      </c>
      <c r="H24">
        <f>_xlfn.NORM.DIST(G24,$I$2,$J$2,FALSE)</f>
        <v>5.3521772123882101E-2</v>
      </c>
    </row>
    <row r="25" spans="1:8" x14ac:dyDescent="0.3">
      <c r="A25">
        <v>24</v>
      </c>
      <c r="B25">
        <v>56.022635999999999</v>
      </c>
      <c r="C25">
        <v>64.434223000000003</v>
      </c>
      <c r="D25">
        <f t="shared" si="0"/>
        <v>8.4115870000000044</v>
      </c>
      <c r="G25">
        <v>59.833275999999998</v>
      </c>
      <c r="H25">
        <f>_xlfn.NORM.DIST(G25,$I$2,$J$2,FALSE)</f>
        <v>5.3800038864934056E-2</v>
      </c>
    </row>
    <row r="26" spans="1:8" x14ac:dyDescent="0.3">
      <c r="A26">
        <v>25</v>
      </c>
      <c r="B26">
        <v>40.849161000000002</v>
      </c>
      <c r="C26">
        <v>59.833275999999998</v>
      </c>
      <c r="D26">
        <f t="shared" si="0"/>
        <v>18.984114999999996</v>
      </c>
      <c r="G26">
        <v>60.157694999999997</v>
      </c>
      <c r="H26">
        <f>_xlfn.NORM.DIST(G26,$I$2,$J$2,FALSE)</f>
        <v>5.4287426713081004E-2</v>
      </c>
    </row>
    <row r="27" spans="1:8" x14ac:dyDescent="0.3">
      <c r="A27">
        <v>26</v>
      </c>
      <c r="B27">
        <v>49.894936999999999</v>
      </c>
      <c r="C27">
        <v>65.403739000000002</v>
      </c>
      <c r="D27">
        <f t="shared" si="0"/>
        <v>15.508802000000003</v>
      </c>
      <c r="G27">
        <v>60.780406999999997</v>
      </c>
      <c r="H27">
        <f>_xlfn.NORM.DIST(G27,$I$2,$J$2,FALSE)</f>
        <v>5.4924833475677823E-2</v>
      </c>
    </row>
    <row r="28" spans="1:8" x14ac:dyDescent="0.3">
      <c r="A28">
        <v>27</v>
      </c>
      <c r="B28">
        <v>40.214008999999997</v>
      </c>
      <c r="C28">
        <v>55.846173</v>
      </c>
      <c r="D28">
        <f t="shared" si="0"/>
        <v>15.632164000000003</v>
      </c>
      <c r="G28">
        <v>61.141311999999999</v>
      </c>
      <c r="H28">
        <f>_xlfn.NORM.DIST(G28,$I$2,$J$2,FALSE)</f>
        <v>5.5110350795297747E-2</v>
      </c>
    </row>
    <row r="29" spans="1:8" x14ac:dyDescent="0.3">
      <c r="A29">
        <v>28</v>
      </c>
      <c r="B29">
        <v>50.211094000000003</v>
      </c>
      <c r="C29">
        <v>63.724299000000002</v>
      </c>
      <c r="D29">
        <f t="shared" si="0"/>
        <v>13.513204999999999</v>
      </c>
      <c r="G29">
        <v>61.149968000000001</v>
      </c>
      <c r="H29">
        <f>_xlfn.NORM.DIST(G29,$I$2,$J$2,FALSE)</f>
        <v>5.5113122684006512E-2</v>
      </c>
    </row>
    <row r="30" spans="1:8" x14ac:dyDescent="0.3">
      <c r="A30">
        <v>29</v>
      </c>
      <c r="B30">
        <v>38.588914000000003</v>
      </c>
      <c r="C30">
        <v>57.275137000000001</v>
      </c>
      <c r="D30">
        <f t="shared" si="0"/>
        <v>18.686222999999998</v>
      </c>
      <c r="G30">
        <v>61.275194999999997</v>
      </c>
      <c r="H30">
        <f>_xlfn.NORM.DIST(G30,$I$2,$J$2,FALSE)</f>
        <v>5.5144401186848858E-2</v>
      </c>
    </row>
    <row r="31" spans="1:8" x14ac:dyDescent="0.3">
      <c r="A31">
        <v>30</v>
      </c>
      <c r="B31">
        <v>68.360996999999998</v>
      </c>
      <c r="C31">
        <v>69.904974999999993</v>
      </c>
      <c r="D31">
        <f t="shared" si="0"/>
        <v>1.5439779999999956</v>
      </c>
      <c r="G31">
        <v>61.672060000000002</v>
      </c>
      <c r="H31">
        <f>_xlfn.NORM.DIST(G31,$I$2,$J$2,FALSE)</f>
        <v>5.5134338396512453E-2</v>
      </c>
    </row>
    <row r="32" spans="1:8" x14ac:dyDescent="0.3">
      <c r="A32">
        <v>31</v>
      </c>
      <c r="B32">
        <v>41.143970000000003</v>
      </c>
      <c r="C32">
        <v>67.292103999999995</v>
      </c>
      <c r="D32">
        <f t="shared" si="0"/>
        <v>26.148133999999992</v>
      </c>
      <c r="G32">
        <v>62.143706999999999</v>
      </c>
      <c r="H32">
        <f>_xlfn.NORM.DIST(G32,$I$2,$J$2,FALSE)</f>
        <v>5.4906966773792268E-2</v>
      </c>
    </row>
    <row r="33" spans="1:10" x14ac:dyDescent="0.3">
      <c r="A33">
        <v>32</v>
      </c>
      <c r="B33">
        <v>43.138047999999998</v>
      </c>
      <c r="C33">
        <v>47.427092000000002</v>
      </c>
      <c r="D33">
        <f t="shared" si="0"/>
        <v>4.2890440000000041</v>
      </c>
      <c r="G33">
        <v>62.722506000000003</v>
      </c>
      <c r="H33">
        <f>_xlfn.NORM.DIST(G33,$I$2,$J$2,FALSE)</f>
        <v>5.43126499155357E-2</v>
      </c>
    </row>
    <row r="34" spans="1:10" x14ac:dyDescent="0.3">
      <c r="A34">
        <v>33</v>
      </c>
      <c r="B34">
        <v>43.588442999999998</v>
      </c>
      <c r="C34">
        <v>60.157694999999997</v>
      </c>
      <c r="D34">
        <f t="shared" si="0"/>
        <v>16.569251999999999</v>
      </c>
      <c r="G34">
        <v>63.412239999999997</v>
      </c>
      <c r="H34">
        <f>_xlfn.NORM.DIST(G34,$I$2,$J$2,FALSE)</f>
        <v>5.3166297031648151E-2</v>
      </c>
    </row>
    <row r="35" spans="1:10" x14ac:dyDescent="0.3">
      <c r="A35">
        <v>34</v>
      </c>
      <c r="B35">
        <v>84.849896999999999</v>
      </c>
      <c r="C35">
        <v>86.330872999999997</v>
      </c>
      <c r="D35">
        <f t="shared" si="0"/>
        <v>1.4809759999999983</v>
      </c>
      <c r="G35">
        <v>63.724299000000002</v>
      </c>
      <c r="H35">
        <f>_xlfn.NORM.DIST(G35,$I$2,$J$2,FALSE)</f>
        <v>5.2498514501741977E-2</v>
      </c>
    </row>
    <row r="36" spans="1:10" x14ac:dyDescent="0.3">
      <c r="A36">
        <v>35</v>
      </c>
      <c r="B36">
        <v>41.281852000000001</v>
      </c>
      <c r="C36">
        <v>56.875832000000003</v>
      </c>
      <c r="D36">
        <f t="shared" si="0"/>
        <v>15.593980000000002</v>
      </c>
      <c r="G36">
        <v>63.914994</v>
      </c>
      <c r="H36">
        <f>_xlfn.NORM.DIST(G36,$I$2,$J$2,FALSE)</f>
        <v>5.2046858022154759E-2</v>
      </c>
    </row>
    <row r="37" spans="1:10" x14ac:dyDescent="0.3">
      <c r="A37">
        <v>36</v>
      </c>
      <c r="B37">
        <v>52.473613</v>
      </c>
      <c r="C37">
        <v>74.790011000000007</v>
      </c>
      <c r="D37">
        <f t="shared" si="0"/>
        <v>22.316398000000007</v>
      </c>
      <c r="G37">
        <v>64.434223000000003</v>
      </c>
      <c r="H37">
        <f>_xlfn.NORM.DIST(G37,$I$2,$J$2,FALSE)</f>
        <v>5.0657864961053463E-2</v>
      </c>
    </row>
    <row r="38" spans="1:10" x14ac:dyDescent="0.3">
      <c r="A38">
        <v>37</v>
      </c>
      <c r="B38">
        <v>37.503900999999999</v>
      </c>
      <c r="C38">
        <v>56.488968999999997</v>
      </c>
      <c r="D38">
        <f t="shared" si="0"/>
        <v>18.985067999999998</v>
      </c>
      <c r="G38">
        <v>64.482477000000003</v>
      </c>
      <c r="H38">
        <f>_xlfn.NORM.DIST(G38,$I$2,$J$2,FALSE)</f>
        <v>5.0517453463367681E-2</v>
      </c>
    </row>
    <row r="39" spans="1:10" x14ac:dyDescent="0.3">
      <c r="A39">
        <v>38</v>
      </c>
      <c r="B39">
        <v>73.927955999999995</v>
      </c>
      <c r="C39">
        <v>75.444443000000007</v>
      </c>
      <c r="D39">
        <f t="shared" si="0"/>
        <v>1.5164870000000121</v>
      </c>
      <c r="G39">
        <v>65.262658000000002</v>
      </c>
      <c r="H39">
        <f>_xlfn.NORM.DIST(G39,$I$2,$J$2,FALSE)</f>
        <v>4.8003027569301006E-2</v>
      </c>
    </row>
    <row r="40" spans="1:10" x14ac:dyDescent="0.3">
      <c r="A40">
        <v>39</v>
      </c>
      <c r="B40">
        <v>49.853250000000003</v>
      </c>
      <c r="C40">
        <v>65.262658000000002</v>
      </c>
      <c r="D40">
        <f t="shared" si="0"/>
        <v>15.409407999999999</v>
      </c>
      <c r="G40">
        <v>65.403739000000002</v>
      </c>
      <c r="H40">
        <f>_xlfn.NORM.DIST(G40,$I$2,$J$2,FALSE)</f>
        <v>4.7502835251822494E-2</v>
      </c>
    </row>
    <row r="41" spans="1:10" x14ac:dyDescent="0.3">
      <c r="A41">
        <v>40</v>
      </c>
      <c r="B41">
        <v>56.198124999999997</v>
      </c>
      <c r="C41">
        <v>61.141311999999999</v>
      </c>
      <c r="D41">
        <f t="shared" si="0"/>
        <v>4.9431870000000018</v>
      </c>
      <c r="G41">
        <v>67.224963000000002</v>
      </c>
      <c r="H41">
        <f>_xlfn.NORM.DIST(G41,$I$2,$J$2,FALSE)</f>
        <v>4.0101335877057387E-2</v>
      </c>
    </row>
    <row r="42" spans="1:10" x14ac:dyDescent="0.3">
      <c r="A42">
        <v>41</v>
      </c>
      <c r="B42">
        <v>46.564183999999997</v>
      </c>
      <c r="C42">
        <v>58.482008</v>
      </c>
      <c r="D42">
        <f t="shared" si="0"/>
        <v>11.917824000000003</v>
      </c>
      <c r="G42">
        <v>67.245890000000003</v>
      </c>
      <c r="H42">
        <f>_xlfn.NORM.DIST(G42,$I$2,$J$2,FALSE)</f>
        <v>4.0008617502278902E-2</v>
      </c>
    </row>
    <row r="43" spans="1:10" x14ac:dyDescent="0.3">
      <c r="A43">
        <v>42</v>
      </c>
      <c r="B43">
        <v>38.007967000000001</v>
      </c>
      <c r="C43">
        <v>56.944890999999998</v>
      </c>
      <c r="D43">
        <f t="shared" si="0"/>
        <v>18.936923999999998</v>
      </c>
      <c r="G43">
        <v>67.257952000000003</v>
      </c>
      <c r="H43">
        <f>_xlfn.NORM.DIST(G43,$I$2,$J$2,FALSE)</f>
        <v>3.9955121510545866E-2</v>
      </c>
    </row>
    <row r="44" spans="1:10" x14ac:dyDescent="0.3">
      <c r="A44">
        <v>43</v>
      </c>
      <c r="B44">
        <v>54.008428000000002</v>
      </c>
      <c r="C44">
        <v>62.722506000000003</v>
      </c>
      <c r="D44">
        <f t="shared" si="0"/>
        <v>8.7140780000000007</v>
      </c>
      <c r="G44">
        <v>67.292103999999995</v>
      </c>
      <c r="H44">
        <f>_xlfn.NORM.DIST(G44,$I$2,$J$2,FALSE)</f>
        <v>3.9803441653633129E-2</v>
      </c>
      <c r="I44" s="1"/>
      <c r="J44" s="1"/>
    </row>
    <row r="45" spans="1:10" x14ac:dyDescent="0.3">
      <c r="A45">
        <v>44</v>
      </c>
      <c r="B45">
        <v>34.323501</v>
      </c>
      <c r="C45">
        <v>56.647440000000003</v>
      </c>
      <c r="D45">
        <f t="shared" si="0"/>
        <v>22.323939000000003</v>
      </c>
      <c r="G45">
        <v>69.534875</v>
      </c>
      <c r="H45">
        <f>_xlfn.NORM.DIST(G45,$I$2,$J$2,FALSE)</f>
        <v>2.9528754388723568E-2</v>
      </c>
    </row>
    <row r="46" spans="1:10" x14ac:dyDescent="0.3">
      <c r="A46">
        <v>45</v>
      </c>
      <c r="B46">
        <v>59.784652999999999</v>
      </c>
      <c r="C46">
        <v>61.275194999999997</v>
      </c>
      <c r="D46">
        <f t="shared" si="0"/>
        <v>1.4905419999999978</v>
      </c>
      <c r="G46">
        <v>69.904974999999993</v>
      </c>
      <c r="H46">
        <f>_xlfn.NORM.DIST(G46,$I$2,$J$2,FALSE)</f>
        <v>2.7850419546054727E-2</v>
      </c>
    </row>
    <row r="47" spans="1:10" x14ac:dyDescent="0.3">
      <c r="A47">
        <v>46</v>
      </c>
      <c r="B47">
        <v>44.821060000000003</v>
      </c>
      <c r="C47">
        <v>63.914994</v>
      </c>
      <c r="D47">
        <f t="shared" si="0"/>
        <v>19.093933999999997</v>
      </c>
      <c r="G47">
        <v>71.811744000000004</v>
      </c>
      <c r="H47">
        <f>_xlfn.NORM.DIST(G47,$I$2,$J$2,FALSE)</f>
        <v>1.9764147749347594E-2</v>
      </c>
      <c r="I47">
        <f>AVERAGE(G47:G96)</f>
        <v>76.382789400000007</v>
      </c>
      <c r="J47">
        <f>STDEV(G47:G96)</f>
        <v>5.7309572376621567</v>
      </c>
    </row>
    <row r="48" spans="1:10" x14ac:dyDescent="0.3">
      <c r="A48">
        <v>47</v>
      </c>
      <c r="B48">
        <v>40.493352000000002</v>
      </c>
      <c r="C48">
        <v>55.943212000000003</v>
      </c>
      <c r="D48">
        <f t="shared" si="0"/>
        <v>15.449860000000001</v>
      </c>
      <c r="G48">
        <v>73.536876000000007</v>
      </c>
      <c r="H48">
        <f>_xlfn.NORM.DIST(G48,$I$2,$J$2,FALSE)</f>
        <v>1.3649077393271638E-2</v>
      </c>
    </row>
    <row r="49" spans="1:8" x14ac:dyDescent="0.3">
      <c r="A49">
        <v>48</v>
      </c>
      <c r="B49">
        <v>40.938778999999997</v>
      </c>
      <c r="C49">
        <v>56.558076999999997</v>
      </c>
      <c r="D49">
        <f t="shared" si="0"/>
        <v>15.619298000000001</v>
      </c>
      <c r="G49">
        <v>74.790011000000007</v>
      </c>
      <c r="H49">
        <f>_xlfn.NORM.DIST(G49,$I$2,$J$2,FALSE)</f>
        <v>1.0065214054551477E-2</v>
      </c>
    </row>
    <row r="50" spans="1:8" x14ac:dyDescent="0.3">
      <c r="A50">
        <v>49</v>
      </c>
      <c r="B50">
        <v>40.999138000000002</v>
      </c>
      <c r="C50">
        <v>59.673364999999997</v>
      </c>
      <c r="D50">
        <f t="shared" si="0"/>
        <v>18.674226999999995</v>
      </c>
      <c r="G50">
        <v>75.444443000000007</v>
      </c>
      <c r="H50">
        <f>_xlfn.NORM.DIST(G50,$I$2,$J$2,FALSE)</f>
        <v>8.4831877340734493E-3</v>
      </c>
    </row>
    <row r="51" spans="1:8" x14ac:dyDescent="0.3">
      <c r="A51">
        <v>50</v>
      </c>
      <c r="B51">
        <v>68.582644999999999</v>
      </c>
      <c r="C51">
        <v>73.536876000000007</v>
      </c>
      <c r="D51">
        <f t="shared" si="0"/>
        <v>4.9542310000000072</v>
      </c>
      <c r="G51">
        <v>86.330872999999997</v>
      </c>
      <c r="H51">
        <f>_xlfn.NORM.DIST(G51,$I$2,$J$2,FALSE)</f>
        <v>1.4846120430182685E-4</v>
      </c>
    </row>
  </sheetData>
  <autoFilter ref="G1:J51" xr:uid="{42525BD0-6523-4E0F-A1B1-61C35A78A604}">
    <sortState xmlns:xlrd2="http://schemas.microsoft.com/office/spreadsheetml/2017/richdata2" ref="G2:J51">
      <sortCondition ref="G1:G51"/>
    </sortState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D63-A44D-4BF2-A26E-D9E4B1B06AD8}">
  <dimension ref="A1:P51"/>
  <sheetViews>
    <sheetView topLeftCell="A9" workbookViewId="0">
      <selection activeCell="B2" sqref="B2:D51"/>
    </sheetView>
  </sheetViews>
  <sheetFormatPr defaultRowHeight="14.4" x14ac:dyDescent="0.3"/>
  <cols>
    <col min="4" max="4" width="11.109375" bestFit="1" customWidth="1"/>
    <col min="10" max="10" width="12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15" x14ac:dyDescent="0.3">
      <c r="A2">
        <v>1</v>
      </c>
      <c r="B2">
        <v>60.093761000000001</v>
      </c>
      <c r="C2">
        <v>71.811744000000004</v>
      </c>
      <c r="D2">
        <f t="shared" ref="D2:D33" si="0">C2-B2</f>
        <v>11.717983000000004</v>
      </c>
    </row>
    <row r="3" spans="1:15" x14ac:dyDescent="0.3">
      <c r="A3">
        <v>2</v>
      </c>
      <c r="B3">
        <v>49.840187</v>
      </c>
      <c r="C3">
        <v>61.672060000000002</v>
      </c>
      <c r="D3">
        <f t="shared" si="0"/>
        <v>11.831873000000002</v>
      </c>
      <c r="H3" s="1" t="s">
        <v>0</v>
      </c>
      <c r="I3" s="1" t="s">
        <v>7</v>
      </c>
      <c r="J3" s="1" t="s">
        <v>3</v>
      </c>
    </row>
    <row r="4" spans="1:15" x14ac:dyDescent="0.3">
      <c r="A4">
        <v>3</v>
      </c>
      <c r="B4">
        <v>52.637661000000001</v>
      </c>
      <c r="C4">
        <v>61.149968000000001</v>
      </c>
      <c r="D4">
        <f t="shared" si="0"/>
        <v>8.5123069999999998</v>
      </c>
      <c r="G4" s="1" t="s">
        <v>4</v>
      </c>
      <c r="H4">
        <f>MIN(B:B)</f>
        <v>34.323501</v>
      </c>
      <c r="I4">
        <f t="shared" ref="I4:J4" si="1">MIN(C:C)</f>
        <v>47.427092000000002</v>
      </c>
      <c r="J4">
        <f t="shared" si="1"/>
        <v>1.4809759999999983</v>
      </c>
    </row>
    <row r="5" spans="1:15" x14ac:dyDescent="0.3">
      <c r="A5">
        <v>4</v>
      </c>
      <c r="B5">
        <v>46.597850000000001</v>
      </c>
      <c r="C5">
        <v>58.710338</v>
      </c>
      <c r="D5">
        <f t="shared" si="0"/>
        <v>12.112487999999999</v>
      </c>
      <c r="G5" s="1" t="s">
        <v>5</v>
      </c>
      <c r="H5">
        <f>MAX(B:B)</f>
        <v>84.849896999999999</v>
      </c>
      <c r="I5">
        <f t="shared" ref="I5:J5" si="2">MAX(C:C)</f>
        <v>86.330872999999997</v>
      </c>
      <c r="J5">
        <f t="shared" si="2"/>
        <v>26.148133999999992</v>
      </c>
    </row>
    <row r="6" spans="1:15" x14ac:dyDescent="0.3">
      <c r="A6">
        <v>5</v>
      </c>
      <c r="B6">
        <v>49.688243</v>
      </c>
      <c r="C6">
        <v>54.727246000000001</v>
      </c>
      <c r="D6">
        <f t="shared" si="0"/>
        <v>5.039003000000001</v>
      </c>
      <c r="G6" s="1" t="s">
        <v>6</v>
      </c>
      <c r="H6">
        <f>AVERAGE(B:B)</f>
        <v>48.278195860000011</v>
      </c>
      <c r="I6">
        <f>AVERAGE(C:C)</f>
        <v>61.449573980000032</v>
      </c>
      <c r="J6">
        <f t="shared" ref="J6" si="3">AVERAGE(D:D)</f>
        <v>13.171378119999995</v>
      </c>
    </row>
    <row r="7" spans="1:15" x14ac:dyDescent="0.3">
      <c r="A7">
        <v>6</v>
      </c>
      <c r="B7">
        <v>58.553953999999997</v>
      </c>
      <c r="C7">
        <v>63.412239999999997</v>
      </c>
      <c r="D7">
        <f t="shared" si="0"/>
        <v>4.8582859999999997</v>
      </c>
    </row>
    <row r="8" spans="1:15" x14ac:dyDescent="0.3">
      <c r="A8">
        <v>7</v>
      </c>
      <c r="B8">
        <v>40.188954000000003</v>
      </c>
      <c r="C8">
        <v>58.618085000000001</v>
      </c>
      <c r="D8">
        <f t="shared" si="0"/>
        <v>18.429130999999998</v>
      </c>
      <c r="O8">
        <f ca="1">RAND()</f>
        <v>0.18880681678753242</v>
      </c>
    </row>
    <row r="9" spans="1:15" x14ac:dyDescent="0.3">
      <c r="A9">
        <v>8</v>
      </c>
      <c r="B9">
        <v>52.616173000000003</v>
      </c>
      <c r="C9">
        <v>60.780406999999997</v>
      </c>
      <c r="D9">
        <f t="shared" si="0"/>
        <v>8.1642339999999933</v>
      </c>
    </row>
    <row r="10" spans="1:15" x14ac:dyDescent="0.3">
      <c r="A10">
        <v>9</v>
      </c>
      <c r="B10">
        <v>37.312517</v>
      </c>
      <c r="C10">
        <v>52.643403999999997</v>
      </c>
      <c r="D10">
        <f t="shared" si="0"/>
        <v>15.330886999999997</v>
      </c>
    </row>
    <row r="11" spans="1:15" x14ac:dyDescent="0.3">
      <c r="A11">
        <v>10</v>
      </c>
      <c r="B11">
        <v>48.843978</v>
      </c>
      <c r="C11">
        <v>67.257952000000003</v>
      </c>
      <c r="D11">
        <f t="shared" si="0"/>
        <v>18.413974000000003</v>
      </c>
    </row>
    <row r="12" spans="1:15" x14ac:dyDescent="0.3">
      <c r="A12">
        <v>11</v>
      </c>
      <c r="B12">
        <v>37.123637000000002</v>
      </c>
      <c r="C12">
        <v>55.762135999999998</v>
      </c>
      <c r="D12">
        <f t="shared" si="0"/>
        <v>18.638498999999996</v>
      </c>
    </row>
    <row r="13" spans="1:15" x14ac:dyDescent="0.3">
      <c r="A13">
        <v>12</v>
      </c>
      <c r="B13">
        <v>49.532888</v>
      </c>
      <c r="C13">
        <v>64.482477000000003</v>
      </c>
      <c r="D13">
        <f t="shared" si="0"/>
        <v>14.949589000000003</v>
      </c>
      <c r="G13">
        <v>40</v>
      </c>
      <c r="H13">
        <f>COUNTIF(C:C,"&lt;40")</f>
        <v>0</v>
      </c>
      <c r="I13">
        <v>40</v>
      </c>
      <c r="J13">
        <f>COUNTIF(C:C,"&lt;40")</f>
        <v>0</v>
      </c>
    </row>
    <row r="14" spans="1:15" x14ac:dyDescent="0.3">
      <c r="A14">
        <v>13</v>
      </c>
      <c r="B14">
        <v>39.987794000000001</v>
      </c>
      <c r="C14">
        <v>54.992598000000001</v>
      </c>
      <c r="D14">
        <f t="shared" si="0"/>
        <v>15.004804</v>
      </c>
      <c r="G14">
        <v>50</v>
      </c>
      <c r="H14">
        <f>COUNTIF(C:C,"&lt;50")</f>
        <v>2</v>
      </c>
      <c r="I14" t="s">
        <v>8</v>
      </c>
      <c r="J14">
        <f>H14-H13</f>
        <v>2</v>
      </c>
    </row>
    <row r="15" spans="1:15" x14ac:dyDescent="0.3">
      <c r="A15">
        <v>14</v>
      </c>
      <c r="B15">
        <v>55.480094000000001</v>
      </c>
      <c r="C15">
        <v>67.245890000000003</v>
      </c>
      <c r="D15">
        <f t="shared" si="0"/>
        <v>11.765796000000002</v>
      </c>
      <c r="G15">
        <v>60</v>
      </c>
      <c r="H15">
        <f>COUNTIF(C:C,"&lt;60")</f>
        <v>24</v>
      </c>
      <c r="I15" t="s">
        <v>9</v>
      </c>
      <c r="J15">
        <f t="shared" ref="J15:J18" si="4">H15-H14</f>
        <v>22</v>
      </c>
    </row>
    <row r="16" spans="1:15" x14ac:dyDescent="0.3">
      <c r="A16">
        <v>15</v>
      </c>
      <c r="B16">
        <v>43.538012000000002</v>
      </c>
      <c r="C16">
        <v>51.796039</v>
      </c>
      <c r="D16">
        <f t="shared" si="0"/>
        <v>8.2580269999999985</v>
      </c>
      <c r="G16">
        <v>70</v>
      </c>
      <c r="H16">
        <f>COUNTIF(C:C,"&lt;70")</f>
        <v>45</v>
      </c>
      <c r="I16" t="s">
        <v>10</v>
      </c>
      <c r="J16">
        <f t="shared" si="4"/>
        <v>21</v>
      </c>
    </row>
    <row r="17" spans="1:16" x14ac:dyDescent="0.3">
      <c r="A17">
        <v>16</v>
      </c>
      <c r="B17">
        <v>58.967089000000001</v>
      </c>
      <c r="C17">
        <v>67.224963000000002</v>
      </c>
      <c r="D17">
        <f t="shared" si="0"/>
        <v>8.257874000000001</v>
      </c>
      <c r="G17">
        <v>80</v>
      </c>
      <c r="H17">
        <f>COUNTIF(C:C,"&lt;80")</f>
        <v>49</v>
      </c>
      <c r="I17" t="s">
        <v>11</v>
      </c>
      <c r="J17">
        <f t="shared" si="4"/>
        <v>4</v>
      </c>
    </row>
    <row r="18" spans="1:16" x14ac:dyDescent="0.3">
      <c r="A18">
        <v>17</v>
      </c>
      <c r="B18">
        <v>42.925865000000002</v>
      </c>
      <c r="C18">
        <v>57.940182</v>
      </c>
      <c r="D18">
        <f t="shared" si="0"/>
        <v>15.014316999999998</v>
      </c>
      <c r="G18">
        <v>90</v>
      </c>
      <c r="H18">
        <f>COUNTIF(C:C,"&lt;90")</f>
        <v>50</v>
      </c>
      <c r="I18" t="s">
        <v>12</v>
      </c>
      <c r="J18">
        <f t="shared" si="4"/>
        <v>1</v>
      </c>
    </row>
    <row r="19" spans="1:16" x14ac:dyDescent="0.3">
      <c r="A19">
        <v>18</v>
      </c>
      <c r="B19">
        <v>40.303348999999997</v>
      </c>
      <c r="C19">
        <v>62.143706999999999</v>
      </c>
      <c r="D19">
        <f t="shared" si="0"/>
        <v>21.840358000000002</v>
      </c>
      <c r="J19">
        <f>SUM(J13:J18)</f>
        <v>50</v>
      </c>
    </row>
    <row r="20" spans="1:16" x14ac:dyDescent="0.3">
      <c r="A20">
        <v>19</v>
      </c>
      <c r="B20">
        <v>36.982036000000001</v>
      </c>
      <c r="C20">
        <v>52.474291000000001</v>
      </c>
      <c r="D20">
        <f t="shared" si="0"/>
        <v>15.492255</v>
      </c>
    </row>
    <row r="21" spans="1:16" x14ac:dyDescent="0.3">
      <c r="A21">
        <v>20</v>
      </c>
      <c r="B21">
        <v>50.606555</v>
      </c>
      <c r="C21">
        <v>69.534875</v>
      </c>
      <c r="D21">
        <f t="shared" si="0"/>
        <v>18.928319999999999</v>
      </c>
    </row>
    <row r="22" spans="1:16" x14ac:dyDescent="0.3">
      <c r="A22">
        <v>21</v>
      </c>
      <c r="B22">
        <v>43.984544999999997</v>
      </c>
      <c r="C22">
        <v>59.380820999999997</v>
      </c>
      <c r="D22">
        <f t="shared" si="0"/>
        <v>15.396276</v>
      </c>
    </row>
    <row r="23" spans="1:16" x14ac:dyDescent="0.3">
      <c r="A23">
        <v>22</v>
      </c>
      <c r="B23">
        <v>37.833295</v>
      </c>
      <c r="C23">
        <v>49.694595</v>
      </c>
      <c r="D23">
        <f t="shared" si="0"/>
        <v>11.8613</v>
      </c>
      <c r="G23">
        <v>5</v>
      </c>
      <c r="H23">
        <f>COUNTIF(D:D,"&lt;5")</f>
        <v>8</v>
      </c>
      <c r="I23">
        <v>8</v>
      </c>
      <c r="P23">
        <f>COUNTIF(D:D,"&lt;10")</f>
        <v>15</v>
      </c>
    </row>
    <row r="24" spans="1:16" x14ac:dyDescent="0.3">
      <c r="A24">
        <v>23</v>
      </c>
      <c r="B24">
        <v>43.646845999999996</v>
      </c>
      <c r="C24">
        <v>55.691305999999997</v>
      </c>
      <c r="D24">
        <f t="shared" si="0"/>
        <v>12.044460000000001</v>
      </c>
      <c r="G24">
        <v>10</v>
      </c>
      <c r="H24">
        <f>COUNTIF(D:D,"&lt;10")</f>
        <v>15</v>
      </c>
      <c r="I24">
        <f>H24-H23</f>
        <v>7</v>
      </c>
    </row>
    <row r="25" spans="1:16" x14ac:dyDescent="0.3">
      <c r="A25">
        <v>24</v>
      </c>
      <c r="B25">
        <v>56.022635999999999</v>
      </c>
      <c r="C25">
        <v>64.434223000000003</v>
      </c>
      <c r="D25">
        <f t="shared" si="0"/>
        <v>8.4115870000000044</v>
      </c>
      <c r="G25">
        <v>15</v>
      </c>
      <c r="H25">
        <f>COUNTIF(D:D,"&lt;15")</f>
        <v>24</v>
      </c>
      <c r="I25">
        <f>H25-H24</f>
        <v>9</v>
      </c>
      <c r="P25">
        <f>COUNTIF(D:D,"&lt;20")</f>
        <v>46</v>
      </c>
    </row>
    <row r="26" spans="1:16" x14ac:dyDescent="0.3">
      <c r="A26">
        <v>25</v>
      </c>
      <c r="B26">
        <v>40.849161000000002</v>
      </c>
      <c r="C26">
        <v>59.833275999999998</v>
      </c>
      <c r="D26">
        <f t="shared" si="0"/>
        <v>18.984114999999996</v>
      </c>
      <c r="G26">
        <v>20</v>
      </c>
      <c r="H26">
        <f>COUNTIF(D:D,"&lt;20")</f>
        <v>46</v>
      </c>
      <c r="I26">
        <f t="shared" ref="I26:I28" si="5">H26-H25</f>
        <v>22</v>
      </c>
    </row>
    <row r="27" spans="1:16" x14ac:dyDescent="0.3">
      <c r="A27">
        <v>26</v>
      </c>
      <c r="B27">
        <v>49.894936999999999</v>
      </c>
      <c r="C27">
        <v>65.403739000000002</v>
      </c>
      <c r="D27">
        <f t="shared" si="0"/>
        <v>15.508802000000003</v>
      </c>
      <c r="G27">
        <v>25</v>
      </c>
      <c r="H27">
        <f>COUNTIF(D:D,"&lt;25")</f>
        <v>49</v>
      </c>
      <c r="I27">
        <f t="shared" si="5"/>
        <v>3</v>
      </c>
      <c r="P27">
        <f>COUNTIF(D:D,"&lt;30")</f>
        <v>50</v>
      </c>
    </row>
    <row r="28" spans="1:16" x14ac:dyDescent="0.3">
      <c r="A28">
        <v>27</v>
      </c>
      <c r="B28">
        <v>40.214008999999997</v>
      </c>
      <c r="C28">
        <v>55.846173</v>
      </c>
      <c r="D28">
        <f t="shared" si="0"/>
        <v>15.632164000000003</v>
      </c>
      <c r="G28">
        <v>30</v>
      </c>
      <c r="H28">
        <f>COUNTIF(D:D,"&lt;30")</f>
        <v>50</v>
      </c>
      <c r="I28">
        <f t="shared" si="5"/>
        <v>1</v>
      </c>
    </row>
    <row r="29" spans="1:16" x14ac:dyDescent="0.3">
      <c r="A29">
        <v>28</v>
      </c>
      <c r="B29">
        <v>50.211094000000003</v>
      </c>
      <c r="C29">
        <v>63.724299000000002</v>
      </c>
      <c r="D29">
        <f t="shared" si="0"/>
        <v>13.513204999999999</v>
      </c>
      <c r="I29">
        <f>SUM(I23:I28)</f>
        <v>50</v>
      </c>
    </row>
    <row r="30" spans="1:16" x14ac:dyDescent="0.3">
      <c r="A30">
        <v>29</v>
      </c>
      <c r="B30">
        <v>38.588914000000003</v>
      </c>
      <c r="C30">
        <v>57.275137000000001</v>
      </c>
      <c r="D30">
        <f t="shared" si="0"/>
        <v>18.686222999999998</v>
      </c>
    </row>
    <row r="31" spans="1:16" x14ac:dyDescent="0.3">
      <c r="A31">
        <v>30</v>
      </c>
      <c r="B31">
        <v>68.360996999999998</v>
      </c>
      <c r="C31">
        <v>69.904974999999993</v>
      </c>
      <c r="D31">
        <f t="shared" si="0"/>
        <v>1.5439779999999956</v>
      </c>
    </row>
    <row r="32" spans="1:16" x14ac:dyDescent="0.3">
      <c r="A32">
        <v>31</v>
      </c>
      <c r="B32">
        <v>41.143970000000003</v>
      </c>
      <c r="C32">
        <v>67.292103999999995</v>
      </c>
      <c r="D32">
        <f t="shared" si="0"/>
        <v>26.148133999999992</v>
      </c>
    </row>
    <row r="33" spans="1:4" x14ac:dyDescent="0.3">
      <c r="A33">
        <v>32</v>
      </c>
      <c r="B33">
        <v>43.138047999999998</v>
      </c>
      <c r="C33">
        <v>47.427092000000002</v>
      </c>
      <c r="D33">
        <f t="shared" si="0"/>
        <v>4.2890440000000041</v>
      </c>
    </row>
    <row r="34" spans="1:4" x14ac:dyDescent="0.3">
      <c r="A34">
        <v>33</v>
      </c>
      <c r="B34">
        <v>43.588442999999998</v>
      </c>
      <c r="C34">
        <v>60.157694999999997</v>
      </c>
      <c r="D34">
        <f t="shared" ref="D34:D65" si="6">C34-B34</f>
        <v>16.569251999999999</v>
      </c>
    </row>
    <row r="35" spans="1:4" x14ac:dyDescent="0.3">
      <c r="A35">
        <v>34</v>
      </c>
      <c r="B35">
        <v>84.849896999999999</v>
      </c>
      <c r="C35">
        <v>86.330872999999997</v>
      </c>
      <c r="D35">
        <f t="shared" si="6"/>
        <v>1.4809759999999983</v>
      </c>
    </row>
    <row r="36" spans="1:4" x14ac:dyDescent="0.3">
      <c r="A36">
        <v>35</v>
      </c>
      <c r="B36">
        <v>41.281852000000001</v>
      </c>
      <c r="C36">
        <v>56.875832000000003</v>
      </c>
      <c r="D36">
        <f t="shared" si="6"/>
        <v>15.593980000000002</v>
      </c>
    </row>
    <row r="37" spans="1:4" x14ac:dyDescent="0.3">
      <c r="A37">
        <v>36</v>
      </c>
      <c r="B37">
        <v>52.473613</v>
      </c>
      <c r="C37">
        <v>74.790011000000007</v>
      </c>
      <c r="D37">
        <f t="shared" si="6"/>
        <v>22.316398000000007</v>
      </c>
    </row>
    <row r="38" spans="1:4" x14ac:dyDescent="0.3">
      <c r="A38">
        <v>37</v>
      </c>
      <c r="B38">
        <v>37.503900999999999</v>
      </c>
      <c r="C38">
        <v>56.488968999999997</v>
      </c>
      <c r="D38">
        <f t="shared" si="6"/>
        <v>18.985067999999998</v>
      </c>
    </row>
    <row r="39" spans="1:4" x14ac:dyDescent="0.3">
      <c r="A39">
        <v>38</v>
      </c>
      <c r="B39">
        <v>73.927955999999995</v>
      </c>
      <c r="C39">
        <v>75.444443000000007</v>
      </c>
      <c r="D39">
        <f t="shared" si="6"/>
        <v>1.5164870000000121</v>
      </c>
    </row>
    <row r="40" spans="1:4" x14ac:dyDescent="0.3">
      <c r="A40">
        <v>39</v>
      </c>
      <c r="B40">
        <v>49.853250000000003</v>
      </c>
      <c r="C40">
        <v>65.262658000000002</v>
      </c>
      <c r="D40">
        <f t="shared" si="6"/>
        <v>15.409407999999999</v>
      </c>
    </row>
    <row r="41" spans="1:4" x14ac:dyDescent="0.3">
      <c r="A41">
        <v>40</v>
      </c>
      <c r="B41">
        <v>56.198124999999997</v>
      </c>
      <c r="C41">
        <v>61.141311999999999</v>
      </c>
      <c r="D41">
        <f t="shared" si="6"/>
        <v>4.9431870000000018</v>
      </c>
    </row>
    <row r="42" spans="1:4" x14ac:dyDescent="0.3">
      <c r="A42">
        <v>41</v>
      </c>
      <c r="B42">
        <v>46.564183999999997</v>
      </c>
      <c r="C42">
        <v>58.482008</v>
      </c>
      <c r="D42">
        <f t="shared" si="6"/>
        <v>11.917824000000003</v>
      </c>
    </row>
    <row r="43" spans="1:4" x14ac:dyDescent="0.3">
      <c r="A43">
        <v>42</v>
      </c>
      <c r="B43">
        <v>38.007967000000001</v>
      </c>
      <c r="C43">
        <v>56.944890999999998</v>
      </c>
      <c r="D43">
        <f t="shared" si="6"/>
        <v>18.936923999999998</v>
      </c>
    </row>
    <row r="44" spans="1:4" x14ac:dyDescent="0.3">
      <c r="A44">
        <v>43</v>
      </c>
      <c r="B44">
        <v>54.008428000000002</v>
      </c>
      <c r="C44">
        <v>62.722506000000003</v>
      </c>
      <c r="D44">
        <f t="shared" si="6"/>
        <v>8.7140780000000007</v>
      </c>
    </row>
    <row r="45" spans="1:4" x14ac:dyDescent="0.3">
      <c r="A45">
        <v>44</v>
      </c>
      <c r="B45">
        <v>34.323501</v>
      </c>
      <c r="C45">
        <v>56.647440000000003</v>
      </c>
      <c r="D45">
        <f t="shared" si="6"/>
        <v>22.323939000000003</v>
      </c>
    </row>
    <row r="46" spans="1:4" x14ac:dyDescent="0.3">
      <c r="A46">
        <v>45</v>
      </c>
      <c r="B46">
        <v>59.784652999999999</v>
      </c>
      <c r="C46">
        <v>61.275194999999997</v>
      </c>
      <c r="D46">
        <f t="shared" si="6"/>
        <v>1.4905419999999978</v>
      </c>
    </row>
    <row r="47" spans="1:4" x14ac:dyDescent="0.3">
      <c r="A47">
        <v>46</v>
      </c>
      <c r="B47">
        <v>44.821060000000003</v>
      </c>
      <c r="C47">
        <v>63.914994</v>
      </c>
      <c r="D47">
        <f t="shared" si="6"/>
        <v>19.093933999999997</v>
      </c>
    </row>
    <row r="48" spans="1:4" x14ac:dyDescent="0.3">
      <c r="A48">
        <v>47</v>
      </c>
      <c r="B48">
        <v>40.493352000000002</v>
      </c>
      <c r="C48">
        <v>55.943212000000003</v>
      </c>
      <c r="D48">
        <f t="shared" si="6"/>
        <v>15.449860000000001</v>
      </c>
    </row>
    <row r="49" spans="1:4" x14ac:dyDescent="0.3">
      <c r="A49">
        <v>48</v>
      </c>
      <c r="B49">
        <v>40.938778999999997</v>
      </c>
      <c r="C49">
        <v>56.558076999999997</v>
      </c>
      <c r="D49">
        <f t="shared" si="6"/>
        <v>15.619298000000001</v>
      </c>
    </row>
    <row r="50" spans="1:4" x14ac:dyDescent="0.3">
      <c r="A50">
        <v>49</v>
      </c>
      <c r="B50">
        <v>40.999138000000002</v>
      </c>
      <c r="C50">
        <v>59.673364999999997</v>
      </c>
      <c r="D50">
        <f t="shared" si="6"/>
        <v>18.674226999999995</v>
      </c>
    </row>
    <row r="51" spans="1:4" x14ac:dyDescent="0.3">
      <c r="A51">
        <v>50</v>
      </c>
      <c r="B51">
        <v>68.582644999999999</v>
      </c>
      <c r="C51">
        <v>73.536876000000007</v>
      </c>
      <c r="D51">
        <f t="shared" si="6"/>
        <v>4.9542310000000072</v>
      </c>
    </row>
  </sheetData>
  <autoFilter ref="A1:D51" xr:uid="{96C51DB0-A27F-4F7E-A172-E09929EAE73F}">
    <sortState xmlns:xlrd2="http://schemas.microsoft.com/office/spreadsheetml/2017/richdata2" ref="A2:D51">
      <sortCondition ref="A1:A51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00E7-CEE4-466F-B395-50799C91BEC8}">
  <dimension ref="A1:F51"/>
  <sheetViews>
    <sheetView workbookViewId="0">
      <selection activeCell="B2" sqref="B2"/>
    </sheetView>
  </sheetViews>
  <sheetFormatPr defaultRowHeight="14.4" x14ac:dyDescent="0.3"/>
  <cols>
    <col min="2" max="2" width="23.88671875" bestFit="1" customWidth="1"/>
    <col min="4" max="4" width="23.33203125" bestFit="1" customWidth="1"/>
  </cols>
  <sheetData>
    <row r="1" spans="1:6" x14ac:dyDescent="0.3">
      <c r="A1" s="1" t="s">
        <v>13</v>
      </c>
      <c r="B1" s="1" t="s">
        <v>15</v>
      </c>
      <c r="C1" s="1" t="s">
        <v>13</v>
      </c>
      <c r="D1" s="1" t="s">
        <v>16</v>
      </c>
      <c r="E1" s="1" t="s">
        <v>13</v>
      </c>
      <c r="F1" s="1" t="s">
        <v>19</v>
      </c>
    </row>
    <row r="2" spans="1:6" x14ac:dyDescent="0.3">
      <c r="A2">
        <v>34.323501</v>
      </c>
      <c r="B2">
        <v>1.5616516084869405E-2</v>
      </c>
      <c r="C2">
        <v>47.427092000000002</v>
      </c>
      <c r="D2">
        <v>8.4206849353768848E-3</v>
      </c>
      <c r="E2">
        <v>1.4809759999999983</v>
      </c>
      <c r="F2">
        <v>1.0539966908822848E-2</v>
      </c>
    </row>
    <row r="3" spans="1:6" x14ac:dyDescent="0.3">
      <c r="A3">
        <v>36.982036000000001</v>
      </c>
      <c r="B3">
        <v>2.1273657924305817E-2</v>
      </c>
      <c r="C3">
        <v>49.694595</v>
      </c>
      <c r="D3">
        <v>1.4722984758522224E-2</v>
      </c>
      <c r="E3">
        <v>1.4905419999999978</v>
      </c>
      <c r="F3">
        <v>1.0571415104446605E-2</v>
      </c>
    </row>
    <row r="4" spans="1:6" x14ac:dyDescent="0.3">
      <c r="A4">
        <v>37.123637000000002</v>
      </c>
      <c r="B4">
        <v>2.1587390099269344E-2</v>
      </c>
      <c r="C4">
        <v>51.796039</v>
      </c>
      <c r="D4">
        <v>2.2633939717596998E-2</v>
      </c>
      <c r="E4">
        <v>1.5164870000000121</v>
      </c>
      <c r="F4">
        <v>1.065705153852585E-2</v>
      </c>
    </row>
    <row r="5" spans="1:6" x14ac:dyDescent="0.3">
      <c r="A5">
        <v>37.312517</v>
      </c>
      <c r="B5">
        <v>2.200676076690479E-2</v>
      </c>
      <c r="C5">
        <v>52.474291000000001</v>
      </c>
      <c r="D5">
        <v>2.5539513356117038E-2</v>
      </c>
      <c r="E5">
        <v>1.5439779999999956</v>
      </c>
      <c r="F5">
        <v>1.0748337509272746E-2</v>
      </c>
    </row>
    <row r="6" spans="1:6" x14ac:dyDescent="0.3">
      <c r="A6">
        <v>37.503900999999999</v>
      </c>
      <c r="B6">
        <v>2.2432482154561461E-2</v>
      </c>
      <c r="C6">
        <v>52.643403999999997</v>
      </c>
      <c r="D6">
        <v>2.6284277417664575E-2</v>
      </c>
      <c r="E6">
        <v>4.2890440000000041</v>
      </c>
      <c r="F6">
        <v>2.2760081368715688E-2</v>
      </c>
    </row>
    <row r="7" spans="1:6" x14ac:dyDescent="0.3">
      <c r="A7">
        <v>37.833295</v>
      </c>
      <c r="B7">
        <v>2.3166264876438355E-2</v>
      </c>
      <c r="C7">
        <v>54.727246000000001</v>
      </c>
      <c r="D7">
        <v>3.581206462507066E-2</v>
      </c>
      <c r="E7">
        <v>4.8582859999999997</v>
      </c>
      <c r="F7">
        <v>2.5931205685762248E-2</v>
      </c>
    </row>
    <row r="8" spans="1:6" x14ac:dyDescent="0.3">
      <c r="A8">
        <v>38.007967000000001</v>
      </c>
      <c r="B8">
        <v>2.3555514081136684E-2</v>
      </c>
      <c r="C8">
        <v>54.992598000000001</v>
      </c>
      <c r="D8">
        <v>3.7029451377107052E-2</v>
      </c>
      <c r="E8">
        <v>4.9431870000000018</v>
      </c>
      <c r="F8">
        <v>2.6421065878714307E-2</v>
      </c>
    </row>
    <row r="9" spans="1:6" x14ac:dyDescent="0.3">
      <c r="A9">
        <v>38.588914000000003</v>
      </c>
      <c r="B9">
        <v>2.4847516247743954E-2</v>
      </c>
      <c r="C9">
        <v>55.691305999999997</v>
      </c>
      <c r="D9">
        <v>4.0177101317127303E-2</v>
      </c>
      <c r="E9">
        <v>4.9542310000000072</v>
      </c>
      <c r="F9">
        <v>2.6485089832756801E-2</v>
      </c>
    </row>
    <row r="10" spans="1:6" x14ac:dyDescent="0.3">
      <c r="A10">
        <v>39.987794000000001</v>
      </c>
      <c r="B10">
        <v>2.7898758034687283E-2</v>
      </c>
      <c r="C10">
        <v>55.762135999999998</v>
      </c>
      <c r="D10">
        <v>4.0489657039166363E-2</v>
      </c>
      <c r="E10">
        <v>5.039003000000001</v>
      </c>
      <c r="F10">
        <v>2.6978801058838091E-2</v>
      </c>
    </row>
    <row r="11" spans="1:6" x14ac:dyDescent="0.3">
      <c r="A11">
        <v>40.188954000000003</v>
      </c>
      <c r="B11">
        <v>2.832530557152806E-2</v>
      </c>
      <c r="C11">
        <v>55.846173</v>
      </c>
      <c r="D11">
        <v>4.0858564155655586E-2</v>
      </c>
      <c r="E11">
        <v>8.1642339999999933</v>
      </c>
      <c r="F11">
        <v>4.6631092246408774E-2</v>
      </c>
    </row>
    <row r="12" spans="1:6" x14ac:dyDescent="0.3">
      <c r="A12">
        <v>40.214008999999997</v>
      </c>
      <c r="B12">
        <v>2.8378147172474812E-2</v>
      </c>
      <c r="C12">
        <v>55.943212000000003</v>
      </c>
      <c r="D12">
        <v>4.1281796708909746E-2</v>
      </c>
      <c r="E12">
        <v>8.257874000000001</v>
      </c>
      <c r="F12">
        <v>4.7211943927026899E-2</v>
      </c>
    </row>
    <row r="13" spans="1:6" x14ac:dyDescent="0.3">
      <c r="A13">
        <v>40.303348999999997</v>
      </c>
      <c r="B13">
        <v>2.856602664429047E-2</v>
      </c>
      <c r="C13">
        <v>56.488968999999997</v>
      </c>
      <c r="D13">
        <v>4.3598631337842031E-2</v>
      </c>
      <c r="E13">
        <v>8.2580269999999985</v>
      </c>
      <c r="F13">
        <v>4.7212889858135841E-2</v>
      </c>
    </row>
    <row r="14" spans="1:6" x14ac:dyDescent="0.3">
      <c r="A14">
        <v>40.493352000000002</v>
      </c>
      <c r="B14">
        <v>2.8962663635800346E-2</v>
      </c>
      <c r="C14">
        <v>56.558076999999997</v>
      </c>
      <c r="D14">
        <v>4.38833063048997E-2</v>
      </c>
      <c r="E14">
        <v>8.4115870000000044</v>
      </c>
      <c r="F14">
        <v>4.8156752816949165E-2</v>
      </c>
    </row>
    <row r="15" spans="1:6" x14ac:dyDescent="0.3">
      <c r="A15">
        <v>40.849161000000002</v>
      </c>
      <c r="B15">
        <v>2.9693730692549436E-2</v>
      </c>
      <c r="C15">
        <v>56.647440000000003</v>
      </c>
      <c r="D15">
        <v>4.4248184619958629E-2</v>
      </c>
      <c r="E15">
        <v>8.5123069999999998</v>
      </c>
      <c r="F15">
        <v>4.8769408805260289E-2</v>
      </c>
    </row>
    <row r="16" spans="1:6" x14ac:dyDescent="0.3">
      <c r="A16">
        <v>40.938778999999997</v>
      </c>
      <c r="B16">
        <v>2.9875264118565122E-2</v>
      </c>
      <c r="C16">
        <v>56.875832000000003</v>
      </c>
      <c r="D16">
        <v>4.5163236614232077E-2</v>
      </c>
      <c r="E16">
        <v>8.7140780000000007</v>
      </c>
      <c r="F16">
        <v>4.997961424972748E-2</v>
      </c>
    </row>
    <row r="17" spans="1:6" x14ac:dyDescent="0.3">
      <c r="A17">
        <v>40.999138000000002</v>
      </c>
      <c r="B17">
        <v>2.9996903988274152E-2</v>
      </c>
      <c r="C17">
        <v>56.944890999999998</v>
      </c>
      <c r="D17">
        <v>4.5434707357254162E-2</v>
      </c>
      <c r="E17">
        <v>11.717983000000004</v>
      </c>
      <c r="F17">
        <v>6.3321136786915783E-2</v>
      </c>
    </row>
    <row r="18" spans="1:6" x14ac:dyDescent="0.3">
      <c r="A18">
        <v>41.143970000000003</v>
      </c>
      <c r="B18">
        <v>3.0286658689662623E-2</v>
      </c>
      <c r="C18">
        <v>57.275137000000001</v>
      </c>
      <c r="D18">
        <v>4.6696735854991595E-2</v>
      </c>
      <c r="E18">
        <v>11.765796000000002</v>
      </c>
      <c r="F18">
        <v>6.3436587945953762E-2</v>
      </c>
    </row>
    <row r="19" spans="1:6" x14ac:dyDescent="0.3">
      <c r="A19">
        <v>41.281852000000001</v>
      </c>
      <c r="B19">
        <v>3.0559622981614413E-2</v>
      </c>
      <c r="C19">
        <v>57.940182</v>
      </c>
      <c r="D19">
        <v>4.9034337511752152E-2</v>
      </c>
      <c r="E19">
        <v>11.831873000000002</v>
      </c>
      <c r="F19">
        <v>6.3590109215414165E-2</v>
      </c>
    </row>
    <row r="20" spans="1:6" x14ac:dyDescent="0.3">
      <c r="A20">
        <v>42.925865000000002</v>
      </c>
      <c r="B20">
        <v>3.3554439322418791E-2</v>
      </c>
      <c r="C20">
        <v>58.482008</v>
      </c>
      <c r="D20">
        <v>5.0707126379991259E-2</v>
      </c>
      <c r="E20">
        <v>11.8613</v>
      </c>
      <c r="F20">
        <v>6.3656214480656656E-2</v>
      </c>
    </row>
    <row r="21" spans="1:6" x14ac:dyDescent="0.3">
      <c r="A21">
        <v>43.138047999999998</v>
      </c>
      <c r="B21">
        <v>3.3900222858899424E-2</v>
      </c>
      <c r="C21">
        <v>58.618085000000001</v>
      </c>
      <c r="D21">
        <v>5.1091059099023485E-2</v>
      </c>
      <c r="E21">
        <v>11.917824000000003</v>
      </c>
      <c r="F21">
        <v>6.3779254414438477E-2</v>
      </c>
    </row>
    <row r="22" spans="1:6" x14ac:dyDescent="0.3">
      <c r="A22">
        <v>43.538012000000002</v>
      </c>
      <c r="B22">
        <v>3.4522795646988118E-2</v>
      </c>
      <c r="C22">
        <v>58.710338</v>
      </c>
      <c r="D22">
        <v>5.1342658424174327E-2</v>
      </c>
      <c r="E22">
        <v>12.044460000000001</v>
      </c>
      <c r="F22">
        <v>6.4035980283903018E-2</v>
      </c>
    </row>
    <row r="23" spans="1:6" x14ac:dyDescent="0.3">
      <c r="A23">
        <v>43.588442999999998</v>
      </c>
      <c r="B23">
        <v>3.4598483365096973E-2</v>
      </c>
      <c r="C23">
        <v>59.380820999999997</v>
      </c>
      <c r="D23">
        <v>5.2949389754224321E-2</v>
      </c>
      <c r="E23">
        <v>12.112487999999999</v>
      </c>
      <c r="F23">
        <v>6.4162994245242841E-2</v>
      </c>
    </row>
    <row r="24" spans="1:6" x14ac:dyDescent="0.3">
      <c r="A24">
        <v>43.646845999999996</v>
      </c>
      <c r="B24">
        <v>3.4685327691905354E-2</v>
      </c>
      <c r="C24">
        <v>59.673364999999997</v>
      </c>
      <c r="D24">
        <v>5.3521772123882101E-2</v>
      </c>
      <c r="E24">
        <v>13.513204999999999</v>
      </c>
      <c r="F24">
        <v>6.502756280074197E-2</v>
      </c>
    </row>
    <row r="25" spans="1:6" x14ac:dyDescent="0.3">
      <c r="A25">
        <v>43.984544999999997</v>
      </c>
      <c r="B25">
        <v>3.5170100985421907E-2</v>
      </c>
      <c r="C25">
        <v>59.833275999999998</v>
      </c>
      <c r="D25">
        <v>5.3800038864934056E-2</v>
      </c>
      <c r="E25">
        <v>14.949589000000003</v>
      </c>
      <c r="F25">
        <v>6.2441572489673684E-2</v>
      </c>
    </row>
    <row r="26" spans="1:6" x14ac:dyDescent="0.3">
      <c r="A26">
        <v>44.821060000000003</v>
      </c>
      <c r="B26">
        <v>3.6236034826590241E-2</v>
      </c>
      <c r="C26">
        <v>60.157694999999997</v>
      </c>
      <c r="D26">
        <v>5.4287426713081004E-2</v>
      </c>
      <c r="E26">
        <v>15.004804</v>
      </c>
      <c r="F26">
        <v>6.2275859963748383E-2</v>
      </c>
    </row>
    <row r="27" spans="1:6" x14ac:dyDescent="0.3">
      <c r="A27">
        <v>46.564183999999997</v>
      </c>
      <c r="B27">
        <v>3.7771847732784233E-2</v>
      </c>
      <c r="C27">
        <v>60.780406999999997</v>
      </c>
      <c r="D27">
        <v>5.4924833475677823E-2</v>
      </c>
      <c r="E27">
        <v>15.014316999999998</v>
      </c>
      <c r="F27">
        <v>6.2246843003640633E-2</v>
      </c>
    </row>
    <row r="28" spans="1:6" x14ac:dyDescent="0.3">
      <c r="A28">
        <v>46.597850000000001</v>
      </c>
      <c r="B28">
        <v>3.7791730145892828E-2</v>
      </c>
      <c r="C28">
        <v>61.141311999999999</v>
      </c>
      <c r="D28">
        <v>5.5110350795297747E-2</v>
      </c>
      <c r="E28">
        <v>15.330886999999997</v>
      </c>
      <c r="F28">
        <v>6.1204648586260436E-2</v>
      </c>
    </row>
    <row r="29" spans="1:6" x14ac:dyDescent="0.3">
      <c r="A29">
        <v>48.843978</v>
      </c>
      <c r="B29">
        <v>3.8229937282894276E-2</v>
      </c>
      <c r="C29">
        <v>61.149968000000001</v>
      </c>
      <c r="D29">
        <v>5.5113122684006512E-2</v>
      </c>
      <c r="E29">
        <v>15.396276</v>
      </c>
      <c r="F29">
        <v>6.0971266296716682E-2</v>
      </c>
    </row>
    <row r="30" spans="1:6" x14ac:dyDescent="0.3">
      <c r="A30">
        <v>49.532888</v>
      </c>
      <c r="B30">
        <v>3.8009779236083244E-2</v>
      </c>
      <c r="C30">
        <v>61.275194999999997</v>
      </c>
      <c r="D30">
        <v>5.5144401186848858E-2</v>
      </c>
      <c r="E30">
        <v>15.409407999999999</v>
      </c>
      <c r="F30">
        <v>6.0923666658482062E-2</v>
      </c>
    </row>
    <row r="31" spans="1:6" x14ac:dyDescent="0.3">
      <c r="A31">
        <v>49.688243</v>
      </c>
      <c r="B31">
        <v>3.7937385855663489E-2</v>
      </c>
      <c r="C31">
        <v>61.672060000000002</v>
      </c>
      <c r="D31">
        <v>5.5134338396512453E-2</v>
      </c>
      <c r="E31">
        <v>15.449860000000001</v>
      </c>
      <c r="F31">
        <v>6.0775517943804667E-2</v>
      </c>
    </row>
    <row r="32" spans="1:6" x14ac:dyDescent="0.3">
      <c r="A32">
        <v>49.840187</v>
      </c>
      <c r="B32">
        <v>3.7858574042970466E-2</v>
      </c>
      <c r="C32">
        <v>62.143706999999999</v>
      </c>
      <c r="D32">
        <v>5.4906966773792268E-2</v>
      </c>
      <c r="E32">
        <v>15.492255</v>
      </c>
      <c r="F32">
        <v>6.0617802666643877E-2</v>
      </c>
    </row>
    <row r="33" spans="1:6" x14ac:dyDescent="0.3">
      <c r="A33">
        <v>49.853250000000003</v>
      </c>
      <c r="B33">
        <v>3.7851430322612095E-2</v>
      </c>
      <c r="C33">
        <v>62.722506000000003</v>
      </c>
      <c r="D33">
        <v>5.43126499155357E-2</v>
      </c>
      <c r="E33">
        <v>15.508802000000003</v>
      </c>
      <c r="F33">
        <v>6.0555569594811579E-2</v>
      </c>
    </row>
    <row r="34" spans="1:6" x14ac:dyDescent="0.3">
      <c r="A34">
        <v>49.894936999999999</v>
      </c>
      <c r="B34">
        <v>3.782824450710242E-2</v>
      </c>
      <c r="C34">
        <v>63.412239999999997</v>
      </c>
      <c r="D34">
        <v>5.3166297031648151E-2</v>
      </c>
      <c r="E34">
        <v>15.593980000000002</v>
      </c>
      <c r="F34">
        <v>6.0229270848571798E-2</v>
      </c>
    </row>
    <row r="35" spans="1:6" x14ac:dyDescent="0.3">
      <c r="A35">
        <v>50.211094000000003</v>
      </c>
      <c r="B35">
        <v>3.7633251548184095E-2</v>
      </c>
      <c r="C35">
        <v>63.724299000000002</v>
      </c>
      <c r="D35">
        <v>5.2498514501741977E-2</v>
      </c>
      <c r="E35">
        <v>15.619298000000001</v>
      </c>
      <c r="F35">
        <v>6.0130380707220425E-2</v>
      </c>
    </row>
    <row r="36" spans="1:6" x14ac:dyDescent="0.3">
      <c r="A36">
        <v>50.606555</v>
      </c>
      <c r="B36">
        <v>3.7342336238038808E-2</v>
      </c>
      <c r="C36">
        <v>63.914994</v>
      </c>
      <c r="D36">
        <v>5.2046858022154759E-2</v>
      </c>
      <c r="E36">
        <v>15.632164000000003</v>
      </c>
      <c r="F36">
        <v>6.0079796022516674E-2</v>
      </c>
    </row>
    <row r="37" spans="1:6" x14ac:dyDescent="0.3">
      <c r="A37">
        <v>52.473613</v>
      </c>
      <c r="B37">
        <v>3.5305422185122545E-2</v>
      </c>
      <c r="C37">
        <v>64.434223000000003</v>
      </c>
      <c r="D37">
        <v>5.0657864961053463E-2</v>
      </c>
      <c r="E37">
        <v>16.569251999999999</v>
      </c>
      <c r="F37">
        <v>5.5841271832056054E-2</v>
      </c>
    </row>
    <row r="38" spans="1:6" x14ac:dyDescent="0.3">
      <c r="A38">
        <v>52.616173000000003</v>
      </c>
      <c r="B38">
        <v>3.5108187888427254E-2</v>
      </c>
      <c r="C38">
        <v>64.482477000000003</v>
      </c>
      <c r="D38">
        <v>5.0517453463367681E-2</v>
      </c>
      <c r="E38">
        <v>18.413974000000003</v>
      </c>
      <c r="F38">
        <v>4.5155307600412128E-2</v>
      </c>
    </row>
    <row r="39" spans="1:6" x14ac:dyDescent="0.3">
      <c r="A39">
        <v>52.637661000000001</v>
      </c>
      <c r="B39">
        <v>3.507798513423982E-2</v>
      </c>
      <c r="C39">
        <v>65.262658000000002</v>
      </c>
      <c r="D39">
        <v>4.8003027569301006E-2</v>
      </c>
      <c r="E39">
        <v>18.429130999999998</v>
      </c>
      <c r="F39">
        <v>4.505964050121198E-2</v>
      </c>
    </row>
    <row r="40" spans="1:6" x14ac:dyDescent="0.3">
      <c r="A40">
        <v>54.008428000000002</v>
      </c>
      <c r="B40">
        <v>3.2913488497248566E-2</v>
      </c>
      <c r="C40">
        <v>65.403739000000002</v>
      </c>
      <c r="D40">
        <v>4.7502835251822494E-2</v>
      </c>
      <c r="E40">
        <v>18.638498999999996</v>
      </c>
      <c r="F40">
        <v>4.3731310178117017E-2</v>
      </c>
    </row>
    <row r="41" spans="1:6" x14ac:dyDescent="0.3">
      <c r="A41">
        <v>55.480094000000001</v>
      </c>
      <c r="B41">
        <v>3.0151650038102076E-2</v>
      </c>
      <c r="C41">
        <v>67.224963000000002</v>
      </c>
      <c r="D41">
        <v>4.0101335877057387E-2</v>
      </c>
      <c r="E41">
        <v>18.674226999999995</v>
      </c>
      <c r="F41">
        <v>4.3503501498530189E-2</v>
      </c>
    </row>
    <row r="42" spans="1:6" x14ac:dyDescent="0.3">
      <c r="A42">
        <v>56.022635999999999</v>
      </c>
      <c r="B42">
        <v>2.9046469869372205E-2</v>
      </c>
      <c r="C42">
        <v>67.245890000000003</v>
      </c>
      <c r="D42">
        <v>4.0008617502278902E-2</v>
      </c>
      <c r="E42">
        <v>18.686222999999998</v>
      </c>
      <c r="F42">
        <v>4.3426947786174952E-2</v>
      </c>
    </row>
    <row r="43" spans="1:6" x14ac:dyDescent="0.3">
      <c r="A43">
        <v>56.198124999999997</v>
      </c>
      <c r="B43">
        <v>2.8681087443241618E-2</v>
      </c>
      <c r="C43">
        <v>67.257952000000003</v>
      </c>
      <c r="D43">
        <v>3.9955121510545866E-2</v>
      </c>
      <c r="E43">
        <v>18.928319999999999</v>
      </c>
      <c r="F43">
        <v>4.1876110588671064E-2</v>
      </c>
    </row>
    <row r="44" spans="1:6" x14ac:dyDescent="0.3">
      <c r="A44">
        <v>58.553953999999997</v>
      </c>
      <c r="B44">
        <v>2.354319404338516E-2</v>
      </c>
      <c r="C44">
        <v>67.292103999999995</v>
      </c>
      <c r="D44">
        <v>3.9803441653633129E-2</v>
      </c>
      <c r="E44">
        <v>18.936923999999998</v>
      </c>
      <c r="F44">
        <v>4.1820823536586692E-2</v>
      </c>
    </row>
    <row r="45" spans="1:6" x14ac:dyDescent="0.3">
      <c r="A45">
        <v>58.967089000000001</v>
      </c>
      <c r="B45">
        <v>2.2622638088830069E-2</v>
      </c>
      <c r="C45">
        <v>69.534875</v>
      </c>
      <c r="D45">
        <v>2.9528754388723568E-2</v>
      </c>
      <c r="E45">
        <v>18.984114999999996</v>
      </c>
      <c r="F45">
        <v>4.1517425285000888E-2</v>
      </c>
    </row>
    <row r="46" spans="1:6" x14ac:dyDescent="0.3">
      <c r="A46">
        <v>59.784652999999999</v>
      </c>
      <c r="B46">
        <v>2.0809023306454066E-2</v>
      </c>
      <c r="C46">
        <v>69.904974999999993</v>
      </c>
      <c r="D46">
        <v>2.7850419546054727E-2</v>
      </c>
      <c r="E46">
        <v>18.985067999999998</v>
      </c>
      <c r="F46">
        <v>4.1511295647414403E-2</v>
      </c>
    </row>
    <row r="47" spans="1:6" x14ac:dyDescent="0.3">
      <c r="A47">
        <v>60.093761000000001</v>
      </c>
      <c r="B47">
        <v>2.0129543333033031E-2</v>
      </c>
      <c r="C47">
        <v>71.811744000000004</v>
      </c>
      <c r="D47">
        <v>1.9764147749347594E-2</v>
      </c>
      <c r="E47">
        <v>19.093933999999997</v>
      </c>
      <c r="F47">
        <v>4.0810497281266199E-2</v>
      </c>
    </row>
    <row r="48" spans="1:6" x14ac:dyDescent="0.3">
      <c r="A48">
        <v>68.360996999999998</v>
      </c>
      <c r="B48">
        <v>5.9761469709792977E-3</v>
      </c>
      <c r="C48">
        <v>73.536876000000007</v>
      </c>
      <c r="D48">
        <v>1.3649077393271638E-2</v>
      </c>
      <c r="E48">
        <v>21.840358000000002</v>
      </c>
      <c r="F48">
        <v>2.3924644153024945E-2</v>
      </c>
    </row>
    <row r="49" spans="1:6" x14ac:dyDescent="0.3">
      <c r="A49">
        <v>68.582644999999999</v>
      </c>
      <c r="B49">
        <v>5.7347976970577707E-3</v>
      </c>
      <c r="C49">
        <v>74.790011000000007</v>
      </c>
      <c r="D49">
        <v>1.0065214054551477E-2</v>
      </c>
      <c r="E49">
        <v>22.316398000000007</v>
      </c>
      <c r="F49">
        <v>2.1368179774304819E-2</v>
      </c>
    </row>
    <row r="50" spans="1:6" x14ac:dyDescent="0.3">
      <c r="A50">
        <v>73.927955999999995</v>
      </c>
      <c r="B50">
        <v>1.8503263262183013E-3</v>
      </c>
      <c r="C50">
        <v>75.444443000000007</v>
      </c>
      <c r="D50">
        <v>8.4831877340734493E-3</v>
      </c>
      <c r="E50">
        <v>22.323939000000003</v>
      </c>
      <c r="F50">
        <v>2.1328925386170958E-2</v>
      </c>
    </row>
    <row r="51" spans="1:6" x14ac:dyDescent="0.3">
      <c r="A51">
        <v>84.849896999999999</v>
      </c>
      <c r="B51">
        <v>8.0931169645882304E-5</v>
      </c>
      <c r="C51">
        <v>86.330872999999997</v>
      </c>
      <c r="D51">
        <v>1.4846120430182685E-4</v>
      </c>
      <c r="E51">
        <v>26.148133999999992</v>
      </c>
      <c r="F51">
        <v>6.9056068321413522E-3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990-27D7-42A4-8317-AD46A6DFFDC6}">
  <dimension ref="A1:G51"/>
  <sheetViews>
    <sheetView workbookViewId="0">
      <selection activeCell="F1" sqref="F1:G1048576"/>
    </sheetView>
  </sheetViews>
  <sheetFormatPr defaultRowHeight="14.4" x14ac:dyDescent="0.3"/>
  <cols>
    <col min="1" max="5" width="10.77734375" bestFit="1" customWidth="1"/>
  </cols>
  <sheetData>
    <row r="1" spans="1:7" x14ac:dyDescent="0.3">
      <c r="A1" t="s">
        <v>20</v>
      </c>
      <c r="B1" t="s">
        <v>22</v>
      </c>
      <c r="C1" t="s">
        <v>23</v>
      </c>
      <c r="D1" t="s">
        <v>25</v>
      </c>
      <c r="E1" t="s">
        <v>26</v>
      </c>
      <c r="F1" t="s">
        <v>1</v>
      </c>
      <c r="G1" t="s">
        <v>0</v>
      </c>
    </row>
    <row r="2" spans="1:7" x14ac:dyDescent="0.3">
      <c r="A2">
        <v>7</v>
      </c>
      <c r="B2">
        <v>250</v>
      </c>
      <c r="C2">
        <v>944505</v>
      </c>
      <c r="D2">
        <v>252</v>
      </c>
      <c r="E2">
        <v>363070</v>
      </c>
      <c r="F2">
        <f>times_open5g_split[[#This Row],[Column3]]+times_open5g_split[[#This Row],[Column4]]/1000000</f>
        <v>250.94450499999999</v>
      </c>
      <c r="G2">
        <f>times_open5g_split[[#This Row],[Column6]]+times_open5g_split[[#This Row],[Column7]]/1000000</f>
        <v>252.36306999999999</v>
      </c>
    </row>
    <row r="3" spans="1:7" x14ac:dyDescent="0.3">
      <c r="A3">
        <v>15</v>
      </c>
      <c r="B3">
        <v>233</v>
      </c>
      <c r="C3">
        <v>643415</v>
      </c>
      <c r="D3">
        <v>235</v>
      </c>
      <c r="E3">
        <v>45719</v>
      </c>
      <c r="F3">
        <f>times_open5g_split[[#This Row],[Column3]]+times_open5g_split[[#This Row],[Column4]]/1000000</f>
        <v>233.643415</v>
      </c>
      <c r="G3">
        <f>times_open5g_split[[#This Row],[Column6]]+times_open5g_split[[#This Row],[Column7]]/1000000</f>
        <v>235.04571899999999</v>
      </c>
    </row>
    <row r="4" spans="1:7" x14ac:dyDescent="0.3">
      <c r="A4">
        <v>23</v>
      </c>
      <c r="B4">
        <v>195</v>
      </c>
      <c r="C4">
        <v>741041</v>
      </c>
      <c r="D4">
        <v>197</v>
      </c>
      <c r="E4">
        <v>155964</v>
      </c>
      <c r="F4">
        <f>times_open5g_split[[#This Row],[Column3]]+times_open5g_split[[#This Row],[Column4]]/1000000</f>
        <v>195.741041</v>
      </c>
      <c r="G4">
        <f>times_open5g_split[[#This Row],[Column6]]+times_open5g_split[[#This Row],[Column7]]/1000000</f>
        <v>197.15596400000001</v>
      </c>
    </row>
    <row r="5" spans="1:7" x14ac:dyDescent="0.3">
      <c r="A5">
        <v>31</v>
      </c>
      <c r="B5">
        <v>186</v>
      </c>
      <c r="C5">
        <v>773068</v>
      </c>
      <c r="D5">
        <v>188</v>
      </c>
      <c r="E5">
        <v>145881</v>
      </c>
      <c r="F5">
        <f>times_open5g_split[[#This Row],[Column3]]+times_open5g_split[[#This Row],[Column4]]/1000000</f>
        <v>186.77306799999999</v>
      </c>
      <c r="G5">
        <f>times_open5g_split[[#This Row],[Column6]]+times_open5g_split[[#This Row],[Column7]]/1000000</f>
        <v>188.145881</v>
      </c>
    </row>
    <row r="6" spans="1:7" x14ac:dyDescent="0.3">
      <c r="A6">
        <v>39</v>
      </c>
      <c r="B6">
        <v>230</v>
      </c>
      <c r="C6">
        <v>855312</v>
      </c>
      <c r="D6">
        <v>232</v>
      </c>
      <c r="E6">
        <v>331533</v>
      </c>
      <c r="F6">
        <f>times_open5g_split[[#This Row],[Column3]]+times_open5g_split[[#This Row],[Column4]]/1000000</f>
        <v>230.855312</v>
      </c>
      <c r="G6">
        <f>times_open5g_split[[#This Row],[Column6]]+times_open5g_split[[#This Row],[Column7]]/1000000</f>
        <v>232.33153300000001</v>
      </c>
    </row>
    <row r="7" spans="1:7" x14ac:dyDescent="0.3">
      <c r="A7">
        <v>47</v>
      </c>
      <c r="B7">
        <v>247</v>
      </c>
      <c r="C7">
        <v>317144</v>
      </c>
      <c r="D7">
        <v>248</v>
      </c>
      <c r="E7">
        <v>729914</v>
      </c>
      <c r="F7">
        <f>times_open5g_split[[#This Row],[Column3]]+times_open5g_split[[#This Row],[Column4]]/1000000</f>
        <v>247.31714400000001</v>
      </c>
      <c r="G7">
        <f>times_open5g_split[[#This Row],[Column6]]+times_open5g_split[[#This Row],[Column7]]/1000000</f>
        <v>248.72991400000001</v>
      </c>
    </row>
    <row r="8" spans="1:7" x14ac:dyDescent="0.3">
      <c r="A8">
        <v>55</v>
      </c>
      <c r="B8">
        <v>232</v>
      </c>
      <c r="C8">
        <v>685158</v>
      </c>
      <c r="D8">
        <v>234</v>
      </c>
      <c r="E8">
        <v>89467</v>
      </c>
      <c r="F8">
        <f>times_open5g_split[[#This Row],[Column3]]+times_open5g_split[[#This Row],[Column4]]/1000000</f>
        <v>232.685158</v>
      </c>
      <c r="G8">
        <f>times_open5g_split[[#This Row],[Column6]]+times_open5g_split[[#This Row],[Column7]]/1000000</f>
        <v>234.08946700000001</v>
      </c>
    </row>
    <row r="9" spans="1:7" x14ac:dyDescent="0.3">
      <c r="A9">
        <v>63</v>
      </c>
      <c r="B9">
        <v>181</v>
      </c>
      <c r="C9">
        <v>675523</v>
      </c>
      <c r="D9">
        <v>183</v>
      </c>
      <c r="E9">
        <v>97107</v>
      </c>
      <c r="F9">
        <f>times_open5g_split[[#This Row],[Column3]]+times_open5g_split[[#This Row],[Column4]]/1000000</f>
        <v>181.675523</v>
      </c>
      <c r="G9">
        <f>times_open5g_split[[#This Row],[Column6]]+times_open5g_split[[#This Row],[Column7]]/1000000</f>
        <v>183.09710699999999</v>
      </c>
    </row>
    <row r="10" spans="1:7" x14ac:dyDescent="0.3">
      <c r="A10">
        <v>71</v>
      </c>
      <c r="B10">
        <v>204</v>
      </c>
      <c r="C10">
        <v>685902</v>
      </c>
      <c r="D10">
        <v>206</v>
      </c>
      <c r="E10">
        <v>51048</v>
      </c>
      <c r="F10">
        <f>times_open5g_split[[#This Row],[Column3]]+times_open5g_split[[#This Row],[Column4]]/1000000</f>
        <v>204.685902</v>
      </c>
      <c r="G10">
        <f>times_open5g_split[[#This Row],[Column6]]+times_open5g_split[[#This Row],[Column7]]/1000000</f>
        <v>206.05104800000001</v>
      </c>
    </row>
    <row r="11" spans="1:7" x14ac:dyDescent="0.3">
      <c r="A11">
        <v>79</v>
      </c>
      <c r="B11">
        <v>220</v>
      </c>
      <c r="C11">
        <v>452609</v>
      </c>
      <c r="D11">
        <v>221</v>
      </c>
      <c r="E11">
        <v>886849</v>
      </c>
      <c r="F11">
        <f>times_open5g_split[[#This Row],[Column3]]+times_open5g_split[[#This Row],[Column4]]/1000000</f>
        <v>220.452609</v>
      </c>
      <c r="G11">
        <f>times_open5g_split[[#This Row],[Column6]]+times_open5g_split[[#This Row],[Column7]]/1000000</f>
        <v>221.88684900000001</v>
      </c>
    </row>
    <row r="12" spans="1:7" x14ac:dyDescent="0.3">
      <c r="A12">
        <v>87</v>
      </c>
      <c r="B12">
        <v>225</v>
      </c>
      <c r="C12">
        <v>26097</v>
      </c>
      <c r="D12">
        <v>229</v>
      </c>
      <c r="E12">
        <v>793680</v>
      </c>
      <c r="F12">
        <f>times_open5g_split[[#This Row],[Column3]]+times_open5g_split[[#This Row],[Column4]]/1000000</f>
        <v>225.02609699999999</v>
      </c>
      <c r="G12">
        <f>times_open5g_split[[#This Row],[Column6]]+times_open5g_split[[#This Row],[Column7]]/1000000</f>
        <v>229.79367999999999</v>
      </c>
    </row>
    <row r="13" spans="1:7" x14ac:dyDescent="0.3">
      <c r="A13">
        <v>95</v>
      </c>
      <c r="B13">
        <v>187</v>
      </c>
      <c r="C13">
        <v>379929</v>
      </c>
      <c r="D13">
        <v>188</v>
      </c>
      <c r="E13">
        <v>849575</v>
      </c>
      <c r="F13">
        <f>times_open5g_split[[#This Row],[Column3]]+times_open5g_split[[#This Row],[Column4]]/1000000</f>
        <v>187.379929</v>
      </c>
      <c r="G13">
        <f>times_open5g_split[[#This Row],[Column6]]+times_open5g_split[[#This Row],[Column7]]/1000000</f>
        <v>188.84957499999999</v>
      </c>
    </row>
    <row r="14" spans="1:7" x14ac:dyDescent="0.3">
      <c r="A14">
        <v>103</v>
      </c>
      <c r="B14">
        <v>205</v>
      </c>
      <c r="C14">
        <v>180315</v>
      </c>
      <c r="D14">
        <v>206</v>
      </c>
      <c r="E14">
        <v>608722</v>
      </c>
      <c r="F14">
        <f>times_open5g_split[[#This Row],[Column3]]+times_open5g_split[[#This Row],[Column4]]/1000000</f>
        <v>205.18031500000001</v>
      </c>
      <c r="G14">
        <f>times_open5g_split[[#This Row],[Column6]]+times_open5g_split[[#This Row],[Column7]]/1000000</f>
        <v>206.608722</v>
      </c>
    </row>
    <row r="15" spans="1:7" x14ac:dyDescent="0.3">
      <c r="A15">
        <v>111</v>
      </c>
      <c r="B15">
        <v>183</v>
      </c>
      <c r="C15">
        <v>793141</v>
      </c>
      <c r="D15">
        <v>185</v>
      </c>
      <c r="E15">
        <v>285773</v>
      </c>
      <c r="F15">
        <f>times_open5g_split[[#This Row],[Column3]]+times_open5g_split[[#This Row],[Column4]]/1000000</f>
        <v>183.79314099999999</v>
      </c>
      <c r="G15">
        <f>times_open5g_split[[#This Row],[Column6]]+times_open5g_split[[#This Row],[Column7]]/1000000</f>
        <v>185.28577300000001</v>
      </c>
    </row>
    <row r="16" spans="1:7" x14ac:dyDescent="0.3">
      <c r="A16">
        <v>119</v>
      </c>
      <c r="B16">
        <v>193</v>
      </c>
      <c r="C16">
        <v>970210</v>
      </c>
      <c r="D16">
        <v>195</v>
      </c>
      <c r="E16">
        <v>420454</v>
      </c>
      <c r="F16">
        <f>times_open5g_split[[#This Row],[Column3]]+times_open5g_split[[#This Row],[Column4]]/1000000</f>
        <v>193.97021000000001</v>
      </c>
      <c r="G16">
        <f>times_open5g_split[[#This Row],[Column6]]+times_open5g_split[[#This Row],[Column7]]/1000000</f>
        <v>195.42045400000001</v>
      </c>
    </row>
    <row r="17" spans="1:7" x14ac:dyDescent="0.3">
      <c r="A17">
        <v>127</v>
      </c>
      <c r="B17">
        <v>230</v>
      </c>
      <c r="C17">
        <v>132294</v>
      </c>
      <c r="D17">
        <v>231</v>
      </c>
      <c r="E17">
        <v>553931</v>
      </c>
      <c r="F17">
        <f>times_open5g_split[[#This Row],[Column3]]+times_open5g_split[[#This Row],[Column4]]/1000000</f>
        <v>230.132294</v>
      </c>
      <c r="G17">
        <f>times_open5g_split[[#This Row],[Column6]]+times_open5g_split[[#This Row],[Column7]]/1000000</f>
        <v>231.55393100000001</v>
      </c>
    </row>
    <row r="18" spans="1:7" x14ac:dyDescent="0.3">
      <c r="A18">
        <v>135</v>
      </c>
      <c r="B18">
        <v>207</v>
      </c>
      <c r="C18">
        <v>640598</v>
      </c>
      <c r="D18">
        <v>209</v>
      </c>
      <c r="E18">
        <v>129313</v>
      </c>
      <c r="F18">
        <f>times_open5g_split[[#This Row],[Column3]]+times_open5g_split[[#This Row],[Column4]]/1000000</f>
        <v>207.64059800000001</v>
      </c>
      <c r="G18">
        <f>times_open5g_split[[#This Row],[Column6]]+times_open5g_split[[#This Row],[Column7]]/1000000</f>
        <v>209.129313</v>
      </c>
    </row>
    <row r="19" spans="1:7" x14ac:dyDescent="0.3">
      <c r="A19">
        <v>143</v>
      </c>
      <c r="B19">
        <v>240</v>
      </c>
      <c r="C19">
        <v>765731</v>
      </c>
      <c r="D19">
        <v>242</v>
      </c>
      <c r="E19">
        <v>261707</v>
      </c>
      <c r="F19">
        <f>times_open5g_split[[#This Row],[Column3]]+times_open5g_split[[#This Row],[Column4]]/1000000</f>
        <v>240.76573099999999</v>
      </c>
      <c r="G19">
        <f>times_open5g_split[[#This Row],[Column6]]+times_open5g_split[[#This Row],[Column7]]/1000000</f>
        <v>242.261707</v>
      </c>
    </row>
    <row r="20" spans="1:7" x14ac:dyDescent="0.3">
      <c r="A20">
        <v>151</v>
      </c>
      <c r="B20">
        <v>203</v>
      </c>
      <c r="C20">
        <v>130993</v>
      </c>
      <c r="D20">
        <v>204</v>
      </c>
      <c r="E20">
        <v>645901</v>
      </c>
      <c r="F20">
        <f>times_open5g_split[[#This Row],[Column3]]+times_open5g_split[[#This Row],[Column4]]/1000000</f>
        <v>203.13099299999999</v>
      </c>
      <c r="G20">
        <f>times_open5g_split[[#This Row],[Column6]]+times_open5g_split[[#This Row],[Column7]]/1000000</f>
        <v>204.64590100000001</v>
      </c>
    </row>
    <row r="21" spans="1:7" x14ac:dyDescent="0.3">
      <c r="A21">
        <v>159</v>
      </c>
      <c r="B21">
        <v>233</v>
      </c>
      <c r="C21">
        <v>101692</v>
      </c>
      <c r="D21">
        <v>234</v>
      </c>
      <c r="E21">
        <v>590931</v>
      </c>
      <c r="F21">
        <f>times_open5g_split[[#This Row],[Column3]]+times_open5g_split[[#This Row],[Column4]]/1000000</f>
        <v>233.10169200000001</v>
      </c>
      <c r="G21">
        <f>times_open5g_split[[#This Row],[Column6]]+times_open5g_split[[#This Row],[Column7]]/1000000</f>
        <v>234.59093100000001</v>
      </c>
    </row>
    <row r="22" spans="1:7" x14ac:dyDescent="0.3">
      <c r="A22">
        <v>167</v>
      </c>
      <c r="B22">
        <v>215</v>
      </c>
      <c r="C22">
        <v>537320</v>
      </c>
      <c r="D22">
        <v>216</v>
      </c>
      <c r="E22">
        <v>970888</v>
      </c>
      <c r="F22">
        <f>times_open5g_split[[#This Row],[Column3]]+times_open5g_split[[#This Row],[Column4]]/1000000</f>
        <v>215.53731999999999</v>
      </c>
      <c r="G22">
        <f>times_open5g_split[[#This Row],[Column6]]+times_open5g_split[[#This Row],[Column7]]/1000000</f>
        <v>216.970888</v>
      </c>
    </row>
    <row r="23" spans="1:7" x14ac:dyDescent="0.3">
      <c r="A23">
        <v>175</v>
      </c>
      <c r="B23">
        <v>205</v>
      </c>
      <c r="C23">
        <v>308925</v>
      </c>
      <c r="D23">
        <v>206</v>
      </c>
      <c r="E23">
        <v>838672</v>
      </c>
      <c r="F23">
        <f>times_open5g_split[[#This Row],[Column3]]+times_open5g_split[[#This Row],[Column4]]/1000000</f>
        <v>205.30892499999999</v>
      </c>
      <c r="G23">
        <f>times_open5g_split[[#This Row],[Column6]]+times_open5g_split[[#This Row],[Column7]]/1000000</f>
        <v>206.838672</v>
      </c>
    </row>
    <row r="24" spans="1:7" x14ac:dyDescent="0.3">
      <c r="A24">
        <v>183</v>
      </c>
      <c r="B24">
        <v>223</v>
      </c>
      <c r="C24">
        <v>644044</v>
      </c>
      <c r="D24">
        <v>225</v>
      </c>
      <c r="E24">
        <v>216328</v>
      </c>
      <c r="F24">
        <f>times_open5g_split[[#This Row],[Column3]]+times_open5g_split[[#This Row],[Column4]]/1000000</f>
        <v>223.64404400000001</v>
      </c>
      <c r="G24">
        <f>times_open5g_split[[#This Row],[Column6]]+times_open5g_split[[#This Row],[Column7]]/1000000</f>
        <v>225.216328</v>
      </c>
    </row>
    <row r="25" spans="1:7" x14ac:dyDescent="0.3">
      <c r="A25">
        <v>191</v>
      </c>
      <c r="B25">
        <v>254</v>
      </c>
      <c r="C25">
        <v>949826</v>
      </c>
      <c r="D25">
        <v>256</v>
      </c>
      <c r="E25">
        <v>440346</v>
      </c>
      <c r="F25">
        <f>times_open5g_split[[#This Row],[Column3]]+times_open5g_split[[#This Row],[Column4]]/1000000</f>
        <v>254.949826</v>
      </c>
      <c r="G25">
        <f>times_open5g_split[[#This Row],[Column6]]+times_open5g_split[[#This Row],[Column7]]/1000000</f>
        <v>256.44034599999998</v>
      </c>
    </row>
    <row r="26" spans="1:7" x14ac:dyDescent="0.3">
      <c r="A26">
        <v>199</v>
      </c>
      <c r="B26">
        <v>282</v>
      </c>
      <c r="C26">
        <v>737936</v>
      </c>
      <c r="D26">
        <v>284</v>
      </c>
      <c r="E26">
        <v>328983</v>
      </c>
      <c r="F26">
        <f>times_open5g_split[[#This Row],[Column3]]+times_open5g_split[[#This Row],[Column4]]/1000000</f>
        <v>282.73793599999999</v>
      </c>
      <c r="G26">
        <f>times_open5g_split[[#This Row],[Column6]]+times_open5g_split[[#This Row],[Column7]]/1000000</f>
        <v>284.32898299999999</v>
      </c>
    </row>
    <row r="27" spans="1:7" x14ac:dyDescent="0.3">
      <c r="A27">
        <v>207</v>
      </c>
      <c r="B27">
        <v>221</v>
      </c>
      <c r="C27">
        <v>460172</v>
      </c>
      <c r="D27">
        <v>222</v>
      </c>
      <c r="E27">
        <v>998144</v>
      </c>
      <c r="F27">
        <f>times_open5g_split[[#This Row],[Column3]]+times_open5g_split[[#This Row],[Column4]]/1000000</f>
        <v>221.460172</v>
      </c>
      <c r="G27">
        <f>times_open5g_split[[#This Row],[Column6]]+times_open5g_split[[#This Row],[Column7]]/1000000</f>
        <v>222.998144</v>
      </c>
    </row>
    <row r="28" spans="1:7" x14ac:dyDescent="0.3">
      <c r="A28">
        <v>215</v>
      </c>
      <c r="B28">
        <v>204</v>
      </c>
      <c r="C28">
        <v>758262</v>
      </c>
      <c r="D28">
        <v>206</v>
      </c>
      <c r="E28">
        <v>363187</v>
      </c>
      <c r="F28">
        <f>times_open5g_split[[#This Row],[Column3]]+times_open5g_split[[#This Row],[Column4]]/1000000</f>
        <v>204.758262</v>
      </c>
      <c r="G28">
        <f>times_open5g_split[[#This Row],[Column6]]+times_open5g_split[[#This Row],[Column7]]/1000000</f>
        <v>206.36318700000001</v>
      </c>
    </row>
    <row r="29" spans="1:7" x14ac:dyDescent="0.3">
      <c r="A29">
        <v>223</v>
      </c>
      <c r="B29">
        <v>225</v>
      </c>
      <c r="C29">
        <v>135010</v>
      </c>
      <c r="D29">
        <v>226</v>
      </c>
      <c r="E29">
        <v>656122</v>
      </c>
      <c r="F29">
        <f>times_open5g_split[[#This Row],[Column3]]+times_open5g_split[[#This Row],[Column4]]/1000000</f>
        <v>225.13500999999999</v>
      </c>
      <c r="G29">
        <f>times_open5g_split[[#This Row],[Column6]]+times_open5g_split[[#This Row],[Column7]]/1000000</f>
        <v>226.65612200000001</v>
      </c>
    </row>
    <row r="30" spans="1:7" x14ac:dyDescent="0.3">
      <c r="A30">
        <v>231</v>
      </c>
      <c r="B30">
        <v>219</v>
      </c>
      <c r="C30">
        <v>553731</v>
      </c>
      <c r="D30">
        <v>221</v>
      </c>
      <c r="E30">
        <v>128158</v>
      </c>
      <c r="F30">
        <f>times_open5g_split[[#This Row],[Column3]]+times_open5g_split[[#This Row],[Column4]]/1000000</f>
        <v>219.553731</v>
      </c>
      <c r="G30">
        <f>times_open5g_split[[#This Row],[Column6]]+times_open5g_split[[#This Row],[Column7]]/1000000</f>
        <v>221.12815800000001</v>
      </c>
    </row>
    <row r="31" spans="1:7" x14ac:dyDescent="0.3">
      <c r="A31">
        <v>239</v>
      </c>
      <c r="B31">
        <v>231</v>
      </c>
      <c r="C31">
        <v>971902</v>
      </c>
      <c r="D31">
        <v>233</v>
      </c>
      <c r="E31">
        <v>527014</v>
      </c>
      <c r="F31">
        <f>times_open5g_split[[#This Row],[Column3]]+times_open5g_split[[#This Row],[Column4]]/1000000</f>
        <v>231.971902</v>
      </c>
      <c r="G31">
        <f>times_open5g_split[[#This Row],[Column6]]+times_open5g_split[[#This Row],[Column7]]/1000000</f>
        <v>233.52701400000001</v>
      </c>
    </row>
    <row r="32" spans="1:7" x14ac:dyDescent="0.3">
      <c r="A32">
        <v>247</v>
      </c>
      <c r="B32">
        <v>232</v>
      </c>
      <c r="C32">
        <v>75639</v>
      </c>
      <c r="D32">
        <v>233</v>
      </c>
      <c r="E32">
        <v>707278</v>
      </c>
      <c r="F32">
        <f>times_open5g_split[[#This Row],[Column3]]+times_open5g_split[[#This Row],[Column4]]/1000000</f>
        <v>232.075639</v>
      </c>
      <c r="G32">
        <f>times_open5g_split[[#This Row],[Column6]]+times_open5g_split[[#This Row],[Column7]]/1000000</f>
        <v>233.707278</v>
      </c>
    </row>
    <row r="33" spans="1:7" x14ac:dyDescent="0.3">
      <c r="A33">
        <v>255</v>
      </c>
      <c r="B33">
        <v>272</v>
      </c>
      <c r="C33">
        <v>862659</v>
      </c>
      <c r="D33">
        <v>274</v>
      </c>
      <c r="E33">
        <v>417832</v>
      </c>
      <c r="F33">
        <f>times_open5g_split[[#This Row],[Column3]]+times_open5g_split[[#This Row],[Column4]]/1000000</f>
        <v>272.86265900000001</v>
      </c>
      <c r="G33">
        <f>times_open5g_split[[#This Row],[Column6]]+times_open5g_split[[#This Row],[Column7]]/1000000</f>
        <v>274.41783199999998</v>
      </c>
    </row>
    <row r="34" spans="1:7" x14ac:dyDescent="0.3">
      <c r="A34">
        <v>263</v>
      </c>
      <c r="B34">
        <v>233</v>
      </c>
      <c r="C34">
        <v>346593</v>
      </c>
      <c r="D34">
        <v>234</v>
      </c>
      <c r="E34">
        <v>887582</v>
      </c>
      <c r="F34">
        <f>times_open5g_split[[#This Row],[Column3]]+times_open5g_split[[#This Row],[Column4]]/1000000</f>
        <v>233.34659300000001</v>
      </c>
      <c r="G34">
        <f>times_open5g_split[[#This Row],[Column6]]+times_open5g_split[[#This Row],[Column7]]/1000000</f>
        <v>234.88758200000001</v>
      </c>
    </row>
    <row r="35" spans="1:7" x14ac:dyDescent="0.3">
      <c r="A35">
        <v>271</v>
      </c>
      <c r="B35">
        <v>230</v>
      </c>
      <c r="C35">
        <v>754784</v>
      </c>
      <c r="D35">
        <v>234</v>
      </c>
      <c r="E35">
        <v>100601</v>
      </c>
      <c r="F35">
        <f>times_open5g_split[[#This Row],[Column3]]+times_open5g_split[[#This Row],[Column4]]/1000000</f>
        <v>230.754784</v>
      </c>
      <c r="G35">
        <f>times_open5g_split[[#This Row],[Column6]]+times_open5g_split[[#This Row],[Column7]]/1000000</f>
        <v>234.10060100000001</v>
      </c>
    </row>
    <row r="36" spans="1:7" x14ac:dyDescent="0.3">
      <c r="A36">
        <v>279</v>
      </c>
      <c r="B36">
        <v>230</v>
      </c>
      <c r="C36">
        <v>15708</v>
      </c>
      <c r="D36">
        <v>231</v>
      </c>
      <c r="E36">
        <v>668274</v>
      </c>
      <c r="F36">
        <f>times_open5g_split[[#This Row],[Column3]]+times_open5g_split[[#This Row],[Column4]]/1000000</f>
        <v>230.01570799999999</v>
      </c>
      <c r="G36">
        <f>times_open5g_split[[#This Row],[Column6]]+times_open5g_split[[#This Row],[Column7]]/1000000</f>
        <v>231.668274</v>
      </c>
    </row>
    <row r="37" spans="1:7" x14ac:dyDescent="0.3">
      <c r="A37">
        <v>287</v>
      </c>
      <c r="B37">
        <v>247</v>
      </c>
      <c r="C37">
        <v>356965</v>
      </c>
      <c r="D37">
        <v>249</v>
      </c>
      <c r="E37">
        <v>184390</v>
      </c>
      <c r="F37">
        <f>times_open5g_split[[#This Row],[Column3]]+times_open5g_split[[#This Row],[Column4]]/1000000</f>
        <v>247.356965</v>
      </c>
      <c r="G37">
        <f>times_open5g_split[[#This Row],[Column6]]+times_open5g_split[[#This Row],[Column7]]/1000000</f>
        <v>249.18439000000001</v>
      </c>
    </row>
    <row r="38" spans="1:7" x14ac:dyDescent="0.3">
      <c r="A38">
        <v>295</v>
      </c>
      <c r="B38">
        <v>238</v>
      </c>
      <c r="C38">
        <v>15798</v>
      </c>
      <c r="D38">
        <v>239</v>
      </c>
      <c r="E38">
        <v>590026</v>
      </c>
      <c r="F38">
        <f>times_open5g_split[[#This Row],[Column3]]+times_open5g_split[[#This Row],[Column4]]/1000000</f>
        <v>238.01579799999999</v>
      </c>
      <c r="G38">
        <f>times_open5g_split[[#This Row],[Column6]]+times_open5g_split[[#This Row],[Column7]]/1000000</f>
        <v>239.59002599999999</v>
      </c>
    </row>
    <row r="39" spans="1:7" x14ac:dyDescent="0.3">
      <c r="A39">
        <v>303</v>
      </c>
      <c r="B39">
        <v>249</v>
      </c>
      <c r="C39">
        <v>402164</v>
      </c>
      <c r="D39">
        <v>250</v>
      </c>
      <c r="E39">
        <v>973655</v>
      </c>
      <c r="F39">
        <f>times_open5g_split[[#This Row],[Column3]]+times_open5g_split[[#This Row],[Column4]]/1000000</f>
        <v>249.402164</v>
      </c>
      <c r="G39">
        <f>times_open5g_split[[#This Row],[Column6]]+times_open5g_split[[#This Row],[Column7]]/1000000</f>
        <v>250.97365500000001</v>
      </c>
    </row>
    <row r="40" spans="1:7" x14ac:dyDescent="0.3">
      <c r="A40">
        <v>311</v>
      </c>
      <c r="B40">
        <v>282</v>
      </c>
      <c r="C40">
        <v>220690</v>
      </c>
      <c r="D40">
        <v>283</v>
      </c>
      <c r="E40">
        <v>812691</v>
      </c>
      <c r="F40">
        <f>times_open5g_split[[#This Row],[Column3]]+times_open5g_split[[#This Row],[Column4]]/1000000</f>
        <v>282.22068999999999</v>
      </c>
      <c r="G40">
        <f>times_open5g_split[[#This Row],[Column6]]+times_open5g_split[[#This Row],[Column7]]/1000000</f>
        <v>283.81269099999997</v>
      </c>
    </row>
    <row r="41" spans="1:7" x14ac:dyDescent="0.3">
      <c r="A41">
        <v>319</v>
      </c>
      <c r="B41">
        <v>255</v>
      </c>
      <c r="C41">
        <v>499743</v>
      </c>
      <c r="D41">
        <v>257</v>
      </c>
      <c r="E41">
        <v>206930</v>
      </c>
      <c r="F41">
        <f>times_open5g_split[[#This Row],[Column3]]+times_open5g_split[[#This Row],[Column4]]/1000000</f>
        <v>255.499743</v>
      </c>
      <c r="G41">
        <f>times_open5g_split[[#This Row],[Column6]]+times_open5g_split[[#This Row],[Column7]]/1000000</f>
        <v>257.20693</v>
      </c>
    </row>
    <row r="42" spans="1:7" x14ac:dyDescent="0.3">
      <c r="A42">
        <v>327</v>
      </c>
      <c r="B42">
        <v>251</v>
      </c>
      <c r="C42">
        <v>685666</v>
      </c>
      <c r="D42">
        <v>253</v>
      </c>
      <c r="E42">
        <v>288115</v>
      </c>
      <c r="F42">
        <f>times_open5g_split[[#This Row],[Column3]]+times_open5g_split[[#This Row],[Column4]]/1000000</f>
        <v>251.685666</v>
      </c>
      <c r="G42">
        <f>times_open5g_split[[#This Row],[Column6]]+times_open5g_split[[#This Row],[Column7]]/1000000</f>
        <v>253.288115</v>
      </c>
    </row>
    <row r="43" spans="1:7" x14ac:dyDescent="0.3">
      <c r="A43">
        <v>335</v>
      </c>
      <c r="B43">
        <v>235</v>
      </c>
      <c r="C43">
        <v>648630</v>
      </c>
      <c r="D43">
        <v>237</v>
      </c>
      <c r="E43">
        <v>248430</v>
      </c>
      <c r="F43">
        <f>times_open5g_split[[#This Row],[Column3]]+times_open5g_split[[#This Row],[Column4]]/1000000</f>
        <v>235.64863</v>
      </c>
      <c r="G43">
        <f>times_open5g_split[[#This Row],[Column6]]+times_open5g_split[[#This Row],[Column7]]/1000000</f>
        <v>237.24843000000001</v>
      </c>
    </row>
    <row r="44" spans="1:7" x14ac:dyDescent="0.3">
      <c r="A44">
        <v>343</v>
      </c>
      <c r="B44">
        <v>204</v>
      </c>
      <c r="C44">
        <v>908298</v>
      </c>
      <c r="D44">
        <v>206</v>
      </c>
      <c r="E44">
        <v>421341</v>
      </c>
      <c r="F44">
        <f>times_open5g_split[[#This Row],[Column3]]+times_open5g_split[[#This Row],[Column4]]/1000000</f>
        <v>204.908298</v>
      </c>
      <c r="G44">
        <f>times_open5g_split[[#This Row],[Column6]]+times_open5g_split[[#This Row],[Column7]]/1000000</f>
        <v>206.42134100000001</v>
      </c>
    </row>
    <row r="45" spans="1:7" x14ac:dyDescent="0.3">
      <c r="A45">
        <v>351</v>
      </c>
      <c r="B45">
        <v>232</v>
      </c>
      <c r="C45">
        <v>471234</v>
      </c>
      <c r="D45">
        <v>234</v>
      </c>
      <c r="E45">
        <v>51761</v>
      </c>
      <c r="F45">
        <f>times_open5g_split[[#This Row],[Column3]]+times_open5g_split[[#This Row],[Column4]]/1000000</f>
        <v>232.47123400000001</v>
      </c>
      <c r="G45">
        <f>times_open5g_split[[#This Row],[Column6]]+times_open5g_split[[#This Row],[Column7]]/1000000</f>
        <v>234.051761</v>
      </c>
    </row>
    <row r="46" spans="1:7" x14ac:dyDescent="0.3">
      <c r="A46">
        <v>359</v>
      </c>
      <c r="B46">
        <v>255</v>
      </c>
      <c r="C46">
        <v>430606</v>
      </c>
      <c r="D46">
        <v>257</v>
      </c>
      <c r="E46">
        <v>58073</v>
      </c>
      <c r="F46">
        <f>times_open5g_split[[#This Row],[Column3]]+times_open5g_split[[#This Row],[Column4]]/1000000</f>
        <v>255.43060600000001</v>
      </c>
      <c r="G46">
        <f>times_open5g_split[[#This Row],[Column6]]+times_open5g_split[[#This Row],[Column7]]/1000000</f>
        <v>257.05807299999998</v>
      </c>
    </row>
    <row r="47" spans="1:7" x14ac:dyDescent="0.3">
      <c r="A47">
        <v>367</v>
      </c>
      <c r="B47">
        <v>248</v>
      </c>
      <c r="C47">
        <v>155446</v>
      </c>
      <c r="D47">
        <v>249</v>
      </c>
      <c r="E47">
        <v>692481</v>
      </c>
      <c r="F47">
        <f>times_open5g_split[[#This Row],[Column3]]+times_open5g_split[[#This Row],[Column4]]/1000000</f>
        <v>248.15544600000001</v>
      </c>
      <c r="G47">
        <f>times_open5g_split[[#This Row],[Column6]]+times_open5g_split[[#This Row],[Column7]]/1000000</f>
        <v>249.69248099999999</v>
      </c>
    </row>
    <row r="48" spans="1:7" x14ac:dyDescent="0.3">
      <c r="A48">
        <v>375</v>
      </c>
      <c r="B48">
        <v>233</v>
      </c>
      <c r="C48">
        <v>778191</v>
      </c>
      <c r="D48">
        <v>235</v>
      </c>
      <c r="E48">
        <v>398540</v>
      </c>
      <c r="F48">
        <f>times_open5g_split[[#This Row],[Column3]]+times_open5g_split[[#This Row],[Column4]]/1000000</f>
        <v>233.77819099999999</v>
      </c>
      <c r="G48">
        <f>times_open5g_split[[#This Row],[Column6]]+times_open5g_split[[#This Row],[Column7]]/1000000</f>
        <v>235.39854</v>
      </c>
    </row>
    <row r="49" spans="1:7" x14ac:dyDescent="0.3">
      <c r="A49">
        <v>383</v>
      </c>
      <c r="B49">
        <v>244</v>
      </c>
      <c r="C49">
        <v>23470</v>
      </c>
      <c r="D49">
        <v>245</v>
      </c>
      <c r="E49">
        <v>662070</v>
      </c>
      <c r="F49">
        <f>times_open5g_split[[#This Row],[Column3]]+times_open5g_split[[#This Row],[Column4]]/1000000</f>
        <v>244.02347</v>
      </c>
      <c r="G49">
        <f>times_open5g_split[[#This Row],[Column6]]+times_open5g_split[[#This Row],[Column7]]/1000000</f>
        <v>245.66207</v>
      </c>
    </row>
    <row r="50" spans="1:7" x14ac:dyDescent="0.3">
      <c r="A50">
        <v>391</v>
      </c>
      <c r="B50">
        <v>267</v>
      </c>
      <c r="C50">
        <v>138370</v>
      </c>
      <c r="D50">
        <v>268</v>
      </c>
      <c r="E50">
        <v>688260</v>
      </c>
      <c r="F50">
        <f>times_open5g_split[[#This Row],[Column3]]+times_open5g_split[[#This Row],[Column4]]/1000000</f>
        <v>267.13837000000001</v>
      </c>
      <c r="G50">
        <f>times_open5g_split[[#This Row],[Column6]]+times_open5g_split[[#This Row],[Column7]]/1000000</f>
        <v>268.68826000000001</v>
      </c>
    </row>
    <row r="51" spans="1:7" x14ac:dyDescent="0.3">
      <c r="A51">
        <v>399</v>
      </c>
      <c r="B51">
        <v>233</v>
      </c>
      <c r="C51">
        <v>944521</v>
      </c>
      <c r="D51">
        <v>235</v>
      </c>
      <c r="E51">
        <v>569847</v>
      </c>
      <c r="F51">
        <f>times_open5g_split[[#This Row],[Column3]]+times_open5g_split[[#This Row],[Column4]]/1000000</f>
        <v>233.94452100000001</v>
      </c>
      <c r="G51">
        <f>times_open5g_split[[#This Row],[Column6]]+times_open5g_split[[#This Row],[Column7]]/1000000</f>
        <v>235.56984700000001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E b c u U r k w H O u n A A A A + A A A A B I A H A B D b 2 5 m a W c v U G F j a 2 F n Z S 5 4 b W w g o h g A K K A U A A A A A A A A A A A A A A A A A A A A A A A A A A A A h Y 8 x D o I w G E a v Q r r T F s R A y E 8 Z H F w k M Z o Y 1 6 Z U a I R i a L H c z c E j e Q V J F H V z / F 7 e 8 L 7 H 7 Q 7 5 2 D b e V f Z G d T p D A a b I k 1 p 0 p d J V h g Z 7 8 h O U M 9 h y c e a V 9 C Z Z m 3 Q 0 Z Y Z q a y 8 p I c 4 5 7 B a 4 6 y s S U h q Q Y 7 H Z i 1 q 2 H H 1 k 9 V / 2 l T a W a y E R g 8 M r h o U 4 T v A y j i i O k g D I j K F Q + q u E U z G m Q H 4 g r I b G D r 1 k s v H X O y D z B P J + w Z 5 Q S w M E F A A C A A g A E b c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3 L l J v o N 3 d J g E A A K E D A A A T A B w A R m 9 y b X V s Y X M v U 2 V j d G l v b j E u b S C i G A A o o B Q A A A A A A A A A A A A A A A A A A A A A A A A A A A D t k k 1 L x D A Q h u + F / o c Q L 7 s Q C t 1 P U H r q K n g R Z d e T l S X b j m 0 0 T U J n K r s s + 9 / N U v x C K + L Z X J K 8 T 5 i Z l z c I O S l r 2 L L b 4 7 M w C A O s Z A M F I 1 U D r q 0 D M y 2 R J U w D h Q H z a 2 n b J g e v p P g c L W z e 1 m B o c K E 0 R K k 1 5 C 8 4 4 O l p d o v Q Y O a k k 4 + 2 M t k C 8 I m s y z 7 V j W h L f C j u F q B V r Q i a h A s u W G p 1 W x t M 5 o K d m 9 w W y p R J P J q O B b t p L c G S d h q S 9 2 N 0 Z Q 3 c D 0 U 3 3 w l P K 2 l K b 2 G 1 c 8 D 9 o C u 5 8 Y 9 W j T T 4 Y J u 6 q 3 6 E O O j M i P 2 e d 2 r s u 1 8 a m k 2 i I z 8 I 9 g p G f W D c B y Z 9 Y N o H Z n 1 g 7 g F 5 i R F s 6 X A Y h o E y 3 5 r t C 3 C N T i v 6 S 4 p v + b m q y K 7 b j V a 5 P P 4 V z L 7 W / 0 / z 1 2 l + A D / F + Q J Q S w E C L Q A U A A I A C A A R t y 5 S u T A c 6 6 c A A A D 4 A A A A E g A A A A A A A A A A A A A A A A A A A A A A Q 2 9 u Z m l n L 1 B h Y 2 t h Z 2 U u e G 1 s U E s B A i 0 A F A A C A A g A E b c u U g / K 6 a u k A A A A 6 Q A A A B M A A A A A A A A A A A A A A A A A 8 w A A A F t D b 2 5 0 Z W 5 0 X 1 R 5 c G V z X S 5 4 b W x Q S w E C L Q A U A A I A C A A R t y 5 S b 6 D d 3 S Y B A A C h A w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F Q A A A A A A A F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c 1 9 v c G V u N W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b 3 B l b j V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1 Q x O T o 0 N T o y N C 4 1 N z I y M z I x W i I g L z 4 8 R W 5 0 c n k g V H l w Z T 0 i R m l s b E N v b H V t b l R 5 c G V z I i B W Y W x 1 Z T 0 i c 0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f b 3 B l b j V n c y 9 D a G F u Z 2 V k I F R 5 c G U u e 0 N v b H V t b j E s M H 0 m c X V v d D s s J n F 1 b 3 Q 7 U 2 V j d G l v b j E v d G l t Z X N f b 3 B l b j V n c y 9 D a G F u Z 2 V k I F R 5 c G U u e 0 N v b H V t b j I s M X 0 m c X V v d D s s J n F 1 b 3 Q 7 U 2 V j d G l v b j E v d G l t Z X N f b 3 B l b j V n c y 9 D a G F u Z 2 V k I F R 5 c G U u e 0 N v b H V t b j M s M n 0 m c X V v d D s s J n F 1 b 3 Q 7 U 2 V j d G l v b j E v d G l t Z X N f b 3 B l b j V n c y 9 D a G F u Z 2 V k I F R 5 c G U u e 0 N v b H V t b j Q s M 3 0 m c X V v d D s s J n F 1 b 3 Q 7 U 2 V j d G l v b j E v d G l t Z X N f b 3 B l b j V n c y 9 D a G F u Z 2 V k I F R 5 c G U u e 0 N v b H V t b j U s N H 0 m c X V v d D s s J n F 1 b 3 Q 7 U 2 V j d G l v b j E v d G l t Z X N f b 3 B l b j V n c y 9 D a G F u Z 2 V k I F R 5 c G U u e 0 N v b H V t b j Y s N X 0 m c X V v d D s s J n F 1 b 3 Q 7 U 2 V j d G l v b j E v d G l t Z X N f b 3 B l b j V n c y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l t Z X N f b 3 B l b j V n c y 9 D a G F u Z 2 V k I F R 5 c G U u e 0 N v b H V t b j E s M H 0 m c X V v d D s s J n F 1 b 3 Q 7 U 2 V j d G l v b j E v d G l t Z X N f b 3 B l b j V n c y 9 D a G F u Z 2 V k I F R 5 c G U u e 0 N v b H V t b j I s M X 0 m c X V v d D s s J n F 1 b 3 Q 7 U 2 V j d G l v b j E v d G l t Z X N f b 3 B l b j V n c y 9 D a G F u Z 2 V k I F R 5 c G U u e 0 N v b H V t b j M s M n 0 m c X V v d D s s J n F 1 b 3 Q 7 U 2 V j d G l v b j E v d G l t Z X N f b 3 B l b j V n c y 9 D a G F u Z 2 V k I F R 5 c G U u e 0 N v b H V t b j Q s M 3 0 m c X V v d D s s J n F 1 b 3 Q 7 U 2 V j d G l v b j E v d G l t Z X N f b 3 B l b j V n c y 9 D a G F u Z 2 V k I F R 5 c G U u e 0 N v b H V t b j U s N H 0 m c X V v d D s s J n F 1 b 3 Q 7 U 2 V j d G l v b j E v d G l t Z X N f b 3 B l b j V n c y 9 D a G F u Z 2 V k I F R 5 c G U u e 0 N v b H V t b j Y s N X 0 m c X V v d D s s J n F 1 b 3 Q 7 U 2 V j d G l v b j E v d G l t Z X N f b 3 B l b j V n c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z X 2 9 w Z W 4 1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b 3 B l b j V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9 w Z W 4 1 Z 1 9 z c G x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z X 2 9 w Z W 4 1 Z 1 9 z c G x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F Q y M D o 1 N j o z N S 4 1 M T Y 2 M D c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f b 3 B l b j V n X 3 N w b G l 0 L 0 N o Y W 5 n Z W Q g V H l w Z S 5 7 Q 2 9 s d W 1 u M S w w f S Z x d W 9 0 O y w m c X V v d D t T Z W N 0 a W 9 u M S 9 0 a W 1 l c 1 9 v c G V u N W d f c 3 B s a X Q v Q 2 h h b m d l Z C B U e X B l L n t D b 2 x 1 b W 4 y L D F 9 J n F 1 b 3 Q 7 L C Z x d W 9 0 O 1 N l Y 3 R p b 2 4 x L 3 R p b W V z X 2 9 w Z W 4 1 Z 1 9 z c G x p d C 9 D a G F u Z 2 V k I F R 5 c G U u e 0 N v b H V t b j M s M n 0 m c X V v d D s s J n F 1 b 3 Q 7 U 2 V j d G l v b j E v d G l t Z X N f b 3 B l b j V n X 3 N w b G l 0 L 0 N o Y W 5 n Z W Q g V H l w Z S 5 7 Q 2 9 s d W 1 u N C w z f S Z x d W 9 0 O y w m c X V v d D t T Z W N 0 a W 9 u M S 9 0 a W 1 l c 1 9 v c G V u N W d f c 3 B s a X Q v Q 2 h h b m d l Z C B U e X B l L n t D b 2 x 1 b W 4 1 L D R 9 J n F 1 b 3 Q 7 L C Z x d W 9 0 O 1 N l Y 3 R p b 2 4 x L 3 R p b W V z X 2 9 w Z W 4 1 Z 1 9 z c G x p d C 9 D a G F u Z 2 V k I F R 5 c G U u e 0 N v b H V t b j Y s N X 0 m c X V v d D s s J n F 1 b 3 Q 7 U 2 V j d G l v b j E v d G l t Z X N f b 3 B l b j V n X 3 N w b G l 0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a W 1 l c 1 9 v c G V u N W d f c 3 B s a X Q v Q 2 h h b m d l Z C B U e X B l L n t D b 2 x 1 b W 4 x L D B 9 J n F 1 b 3 Q 7 L C Z x d W 9 0 O 1 N l Y 3 R p b 2 4 x L 3 R p b W V z X 2 9 w Z W 4 1 Z 1 9 z c G x p d C 9 D a G F u Z 2 V k I F R 5 c G U u e 0 N v b H V t b j I s M X 0 m c X V v d D s s J n F 1 b 3 Q 7 U 2 V j d G l v b j E v d G l t Z X N f b 3 B l b j V n X 3 N w b G l 0 L 0 N o Y W 5 n Z W Q g V H l w Z S 5 7 Q 2 9 s d W 1 u M y w y f S Z x d W 9 0 O y w m c X V v d D t T Z W N 0 a W 9 u M S 9 0 a W 1 l c 1 9 v c G V u N W d f c 3 B s a X Q v Q 2 h h b m d l Z C B U e X B l L n t D b 2 x 1 b W 4 0 L D N 9 J n F 1 b 3 Q 7 L C Z x d W 9 0 O 1 N l Y 3 R p b 2 4 x L 3 R p b W V z X 2 9 w Z W 4 1 Z 1 9 z c G x p d C 9 D a G F u Z 2 V k I F R 5 c G U u e 0 N v b H V t b j U s N H 0 m c X V v d D s s J n F 1 b 3 Q 7 U 2 V j d G l v b j E v d G l t Z X N f b 3 B l b j V n X 3 N w b G l 0 L 0 N o Y W 5 n Z W Q g V H l w Z S 5 7 Q 2 9 s d W 1 u N i w 1 f S Z x d W 9 0 O y w m c X V v d D t T Z W N 0 a W 9 u M S 9 0 a W 1 l c 1 9 v c G V u N W d f c 3 B s a X Q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1 9 v c G V u N W d f c 3 B s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b 3 B l b j V n X 3 N w b G l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+ X q P Q V i d I m I 3 q O 7 / M 8 4 M A A A A A A g A A A A A A E G Y A A A A B A A A g A A A A t Z 6 p c C U w O 2 M I 2 F q K L a Z 8 K 9 A h v F 8 Z j 8 S Y 0 D d M j B a w G d 0 A A A A A D o A A A A A C A A A g A A A A x g X h 0 u 5 I p J N w x U j z y o F P m U O 7 I w t m o r / / t f a r S e P a 4 / Z Q A A A A L v z z A S T P J S F 9 x g c A O h 6 F R y z 3 L a K 2 L E C t n i n Y k n + e Z H H B N U T 3 h 6 1 d C O B P 0 S 2 s V 8 S j I s 5 g l J 7 i J Q x Z s a 4 R F + S B U C M m 5 5 o c k T u t 4 / L i 7 L s z x q t A A A A A I V w f u W 3 Z A 2 n l V n 6 p P O / v b r J W s U 2 d 9 + U 2 4 P P 9 Z E M J i + N G h m z U C B 9 4 c 8 I o 1 o o M p R O g 2 d / P M X l 8 c b E r Q x D n g a K L 1 w = = < / D a t a M a s h u p > 
</file>

<file path=customXml/itemProps1.xml><?xml version="1.0" encoding="utf-8"?>
<ds:datastoreItem xmlns:ds="http://schemas.openxmlformats.org/officeDocument/2006/customXml" ds:itemID="{8A3EA5AC-0F65-4E65-8FC6-230EBD4B02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VANILLA</vt:lpstr>
      <vt:lpstr>Sheet8</vt:lpstr>
      <vt:lpstr>OPEN5GS</vt:lpstr>
      <vt:lpstr>DIFF_VANILLA</vt:lpstr>
      <vt:lpstr>READY_VANILLA</vt:lpstr>
      <vt:lpstr>DONE_VANILLA</vt:lpstr>
      <vt:lpstr>Sheet1</vt:lpstr>
      <vt:lpstr>Sheet6</vt:lpstr>
      <vt:lpstr>Sheet10</vt:lpstr>
      <vt:lpstr>OPEN_5g_SPLIT</vt:lpstr>
      <vt:lpstr>OPEN5GS_SPLIT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Papaioannou</dc:creator>
  <cp:lastModifiedBy>Panagiotis Papaioannou</cp:lastModifiedBy>
  <dcterms:created xsi:type="dcterms:W3CDTF">2021-01-08T09:53:24Z</dcterms:created>
  <dcterms:modified xsi:type="dcterms:W3CDTF">2021-01-15T13:56:55Z</dcterms:modified>
</cp:coreProperties>
</file>