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rgey\Desktop\"/>
    </mc:Choice>
  </mc:AlternateContent>
  <bookViews>
    <workbookView xWindow="0" yWindow="0" windowWidth="12276" windowHeight="2532"/>
  </bookViews>
  <sheets>
    <sheet name="Таблицы" sheetId="1" r:id="rId1"/>
    <sheet name="Выбор" sheetId="2" r:id="rId2"/>
    <sheet name="Вставка" sheetId="3" r:id="rId3"/>
    <sheet name="Шелла" sheetId="4" r:id="rId4"/>
    <sheet name="Быстрая" sheetId="5" r:id="rId5"/>
    <sheet name="Слияние" sheetId="6" r:id="rId6"/>
    <sheet name="Поразрядная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0" i="1" l="1"/>
  <c r="H40" i="1"/>
  <c r="G40" i="1"/>
  <c r="F40" i="1"/>
  <c r="E40" i="1"/>
  <c r="D40" i="1"/>
  <c r="C40" i="1"/>
  <c r="B40" i="1"/>
  <c r="H39" i="1"/>
  <c r="G39" i="1"/>
  <c r="F39" i="1"/>
  <c r="E39" i="1"/>
  <c r="D39" i="1"/>
  <c r="C39" i="1"/>
  <c r="B39" i="1"/>
  <c r="D38" i="1"/>
  <c r="H38" i="1"/>
  <c r="G38" i="1"/>
  <c r="F38" i="1"/>
  <c r="E38" i="1"/>
  <c r="C38" i="1"/>
  <c r="B38" i="1"/>
  <c r="H33" i="1" l="1"/>
  <c r="R32" i="1"/>
  <c r="H32" i="1"/>
  <c r="H31" i="1"/>
  <c r="G33" i="1"/>
  <c r="G32" i="1"/>
  <c r="G31" i="1"/>
  <c r="F32" i="1"/>
  <c r="F31" i="1"/>
  <c r="E33" i="1"/>
  <c r="E32" i="1"/>
  <c r="E31" i="1"/>
  <c r="D32" i="1"/>
  <c r="D31" i="1"/>
  <c r="C33" i="1"/>
  <c r="C32" i="1"/>
  <c r="C31" i="1"/>
  <c r="B31" i="1"/>
  <c r="R26" i="1"/>
  <c r="H26" i="1"/>
  <c r="H25" i="1"/>
  <c r="H24" i="1"/>
  <c r="G26" i="1"/>
  <c r="G25" i="1"/>
  <c r="G24" i="1"/>
  <c r="F26" i="1"/>
  <c r="F25" i="1"/>
  <c r="F24" i="1"/>
  <c r="E26" i="1"/>
  <c r="E25" i="1"/>
  <c r="D26" i="1"/>
  <c r="H19" i="1" l="1"/>
  <c r="H18" i="1"/>
  <c r="H17" i="1"/>
  <c r="G19" i="1"/>
  <c r="G18" i="1"/>
  <c r="G17" i="1"/>
  <c r="F19" i="1"/>
  <c r="F18" i="1"/>
  <c r="F17" i="1"/>
  <c r="E19" i="1"/>
  <c r="E18" i="1"/>
  <c r="E17" i="1"/>
  <c r="H12" i="1"/>
  <c r="G12" i="1"/>
  <c r="F12" i="1"/>
  <c r="E12" i="1"/>
  <c r="D12" i="1"/>
  <c r="C12" i="1"/>
  <c r="H11" i="1"/>
  <c r="G11" i="1"/>
  <c r="F11" i="1"/>
  <c r="E11" i="1"/>
  <c r="D11" i="1"/>
  <c r="C11" i="1"/>
</calcChain>
</file>

<file path=xl/sharedStrings.xml><?xml version="1.0" encoding="utf-8"?>
<sst xmlns="http://schemas.openxmlformats.org/spreadsheetml/2006/main" count="112" uniqueCount="67">
  <si>
    <t>Количество элементов</t>
  </si>
  <si>
    <t>Сортированный</t>
  </si>
  <si>
    <t>Реверсивный</t>
  </si>
  <si>
    <t>Рандомный</t>
  </si>
  <si>
    <t>Сортировка Выбором</t>
  </si>
  <si>
    <t>Сортировка Вставками</t>
  </si>
  <si>
    <t>Сортировка Шелла</t>
  </si>
  <si>
    <t>Сортировка Быстрая</t>
  </si>
  <si>
    <t>Сортировка Слиянием</t>
  </si>
  <si>
    <t>256, 297, 336, 291, 294</t>
  </si>
  <si>
    <t>24, 13,16,25,13,14</t>
  </si>
  <si>
    <t>Сортировка Выбором (Среднее)</t>
  </si>
  <si>
    <t>Сортировка Вставками  (Среднее)</t>
  </si>
  <si>
    <t>Сортировка Шелла  (Среднее)</t>
  </si>
  <si>
    <t>Сортировка Быстрая  (Среднее)</t>
  </si>
  <si>
    <t>Сортировка Слиянием  (Среднее)</t>
  </si>
  <si>
    <t>1094, 1225, 1262, 1156, 1202</t>
  </si>
  <si>
    <t>28911, 34431, 33103, 31086</t>
  </si>
  <si>
    <t>128824, 133839, 117240, 129201</t>
  </si>
  <si>
    <t>2617330, 2604203, 2623365</t>
  </si>
  <si>
    <t>10368411, 10202280, 10397146</t>
  </si>
  <si>
    <t>15, 18, 16, 16, 16, 17</t>
  </si>
  <si>
    <t>364, 298, 378, 368, 378</t>
  </si>
  <si>
    <t>1270, 1436, 1595, 1554</t>
  </si>
  <si>
    <t>37482, 39360, 33439</t>
  </si>
  <si>
    <t>137071, 159811, 116134</t>
  </si>
  <si>
    <t>3009565, 2963809, 2963300</t>
  </si>
  <si>
    <t>11893066, 12039838, 11660398</t>
  </si>
  <si>
    <t>16, 18, 17, 19</t>
  </si>
  <si>
    <t>332, 317, 357, 346</t>
  </si>
  <si>
    <t>1279, 1261, 1305, 1351</t>
  </si>
  <si>
    <t>30783, 32866, 33326</t>
  </si>
  <si>
    <t>129017, 140659, 133688</t>
  </si>
  <si>
    <t>2626678, 2623383, 2652587</t>
  </si>
  <si>
    <t>10488179, 10345534, 10333690</t>
  </si>
  <si>
    <t>1, 0, 0</t>
  </si>
  <si>
    <t>5, 5, 5</t>
  </si>
  <si>
    <t>2, 3, 3</t>
  </si>
  <si>
    <t>26, 26, 26</t>
  </si>
  <si>
    <t>53, 57, 52</t>
  </si>
  <si>
    <t>283, 261, 226</t>
  </si>
  <si>
    <t>529, 438, 405</t>
  </si>
  <si>
    <t>19, 19, 25</t>
  </si>
  <si>
    <t>10, 11, 13</t>
  </si>
  <si>
    <t>15, 16, 16</t>
  </si>
  <si>
    <t>37, 36, 33</t>
  </si>
  <si>
    <t>6, 4, 4</t>
  </si>
  <si>
    <t>22, 25, 23</t>
  </si>
  <si>
    <t>47, 53, 50</t>
  </si>
  <si>
    <t>6, 5, 6</t>
  </si>
  <si>
    <t>36, 36, 38</t>
  </si>
  <si>
    <t>76, 76, 80</t>
  </si>
  <si>
    <t>4, 4, 4</t>
  </si>
  <si>
    <t>17, 17, 18</t>
  </si>
  <si>
    <t>34, 36, 34</t>
  </si>
  <si>
    <t>218, 214, 217</t>
  </si>
  <si>
    <t>5, 4, 4</t>
  </si>
  <si>
    <t>17, 18, 18</t>
  </si>
  <si>
    <t>35, 38, 37</t>
  </si>
  <si>
    <t>9, 9, 10</t>
  </si>
  <si>
    <t>57, 56, 54</t>
  </si>
  <si>
    <t>48, 48, 42</t>
  </si>
  <si>
    <t xml:space="preserve">49, 49, </t>
  </si>
  <si>
    <t xml:space="preserve">444, 434, </t>
  </si>
  <si>
    <t xml:space="preserve">4859, 4962, </t>
  </si>
  <si>
    <t>Сортировка Поразрядная</t>
  </si>
  <si>
    <t>Сортировка Поразрядная (Среднее)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</si>
</sst>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</cellStyleXfs>
  <cellXfs count="7">
    <xf numFmtId="0" fontId="0" fillId="0" borderId="0" xfId="0"/>
    <xf numFmtId="0" fontId="2" fillId="5" borderId="1" xfId="4" applyBorder="1"/>
    <xf numFmtId="0" fontId="1" fillId="4" borderId="1" xfId="3" applyBorder="1"/>
    <xf numFmtId="0" fontId="1" fillId="3" borderId="1" xfId="2" applyBorder="1"/>
    <xf numFmtId="0" fontId="0" fillId="4" borderId="1" xfId="3" applyFont="1" applyBorder="1"/>
    <xf numFmtId="0" fontId="0" fillId="3" borderId="1" xfId="2" applyFont="1" applyBorder="1"/>
    <xf numFmtId="0" fontId="2" fillId="2" borderId="1" xfId="1" applyBorder="1" applyAlignment="1">
      <alignment horizontal="center"/>
    </xf>
  </cellXfs>
  <cellStyles count="5">
    <cellStyle name="20% — акцент1" xfId="2" builtinId="30"/>
    <cellStyle name="40% — акцент1" xfId="3" builtinId="31"/>
    <cellStyle name="60% — акцент6" xfId="4" builtinId="52"/>
    <cellStyle name="Акцент1" xfId="1" builtinId="29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Сортированный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Таблицы!$L$2:$R$2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xVal>
          <c:yVal>
            <c:numRef>
              <c:f>Таблицы!$L$3:$R$3</c:f>
              <c:numCache>
                <c:formatCode>General</c:formatCode>
                <c:ptCount val="7"/>
                <c:pt idx="0">
                  <c:v>17</c:v>
                </c:pt>
                <c:pt idx="1">
                  <c:v>294</c:v>
                </c:pt>
                <c:pt idx="2">
                  <c:v>1187</c:v>
                </c:pt>
                <c:pt idx="3">
                  <c:v>31882</c:v>
                </c:pt>
                <c:pt idx="4">
                  <c:v>127276</c:v>
                </c:pt>
                <c:pt idx="5">
                  <c:v>2614966</c:v>
                </c:pt>
                <c:pt idx="6">
                  <c:v>10322612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083-42E8-AF9C-5BCCF4DA9E3E}"/>
            </c:ext>
          </c:extLst>
        </c:ser>
        <c:ser>
          <c:idx val="1"/>
          <c:order val="1"/>
          <c:tx>
            <c:v>Реверсивный</c:v>
          </c:tx>
          <c:spPr>
            <a:ln w="19050" cap="rnd">
              <a:solidFill>
                <a:srgbClr val="FF0000"/>
              </a:solidFill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  <a:softEdge rad="0"/>
            </a:effectLst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rgbClr val="FF0000"/>
                </a:solidFill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  <a:softEdge rad="0"/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marker>
          <c:xVal>
            <c:numRef>
              <c:f>Таблицы!$L$2:$R$2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xVal>
          <c:yVal>
            <c:numRef>
              <c:f>Таблицы!$L$4:$R$4</c:f>
              <c:numCache>
                <c:formatCode>General</c:formatCode>
                <c:ptCount val="7"/>
                <c:pt idx="0">
                  <c:v>16</c:v>
                </c:pt>
                <c:pt idx="1">
                  <c:v>357</c:v>
                </c:pt>
                <c:pt idx="2">
                  <c:v>1463</c:v>
                </c:pt>
                <c:pt idx="3">
                  <c:v>36760</c:v>
                </c:pt>
                <c:pt idx="4">
                  <c:v>137672</c:v>
                </c:pt>
                <c:pt idx="5">
                  <c:v>2978891</c:v>
                </c:pt>
                <c:pt idx="6">
                  <c:v>11864434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083-42E8-AF9C-5BCCF4DA9E3E}"/>
            </c:ext>
          </c:extLst>
        </c:ser>
        <c:ser>
          <c:idx val="2"/>
          <c:order val="2"/>
          <c:tx>
            <c:v>Рандомный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Таблицы!$L$2:$R$2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xVal>
          <c:yVal>
            <c:numRef>
              <c:f>Таблицы!$L$5:$R$5</c:f>
              <c:numCache>
                <c:formatCode>General</c:formatCode>
                <c:ptCount val="7"/>
                <c:pt idx="0">
                  <c:v>18</c:v>
                </c:pt>
                <c:pt idx="1">
                  <c:v>338</c:v>
                </c:pt>
                <c:pt idx="2">
                  <c:v>1299</c:v>
                </c:pt>
                <c:pt idx="3">
                  <c:v>32325</c:v>
                </c:pt>
                <c:pt idx="4">
                  <c:v>134454</c:v>
                </c:pt>
                <c:pt idx="5">
                  <c:v>2634216</c:v>
                </c:pt>
                <c:pt idx="6">
                  <c:v>10389134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083-42E8-AF9C-5BCCF4DA9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799199"/>
        <c:axId val="1355796703"/>
      </c:scatterChart>
      <c:valAx>
        <c:axId val="135579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5796703"/>
        <c:crosses val="autoZero"/>
        <c:crossBetween val="midCat"/>
      </c:valAx>
      <c:valAx>
        <c:axId val="135579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5799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Сортированный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Таблицы!$L$9:$R$9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xVal>
          <c:yVal>
            <c:numRef>
              <c:f>Таблицы!$L$10:$R$10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26</c:v>
                </c:pt>
                <c:pt idx="4">
                  <c:v>55</c:v>
                </c:pt>
                <c:pt idx="5">
                  <c:v>256</c:v>
                </c:pt>
                <c:pt idx="6">
                  <c:v>457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9B-49BC-9934-B7C10BC103A7}"/>
            </c:ext>
          </c:extLst>
        </c:ser>
        <c:ser>
          <c:idx val="1"/>
          <c:order val="1"/>
          <c:tx>
            <c:v>Реверсивный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Таблицы!$L$9:$R$9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xVal>
          <c:yVal>
            <c:numRef>
              <c:f>Таблицы!$L$11:$R$11</c:f>
              <c:numCache>
                <c:formatCode>General</c:formatCode>
                <c:ptCount val="7"/>
                <c:pt idx="0">
                  <c:v>20</c:v>
                </c:pt>
                <c:pt idx="1">
                  <c:v>485</c:v>
                </c:pt>
                <c:pt idx="2">
                  <c:v>1675</c:v>
                </c:pt>
                <c:pt idx="3">
                  <c:v>53718</c:v>
                </c:pt>
                <c:pt idx="4">
                  <c:v>177681</c:v>
                </c:pt>
                <c:pt idx="5">
                  <c:v>3317782</c:v>
                </c:pt>
                <c:pt idx="6">
                  <c:v>13101453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9B-49BC-9934-B7C10BC103A7}"/>
            </c:ext>
          </c:extLst>
        </c:ser>
        <c:ser>
          <c:idx val="2"/>
          <c:order val="2"/>
          <c:tx>
            <c:v>Рандомный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Таблицы!$L$9:$R$9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xVal>
          <c:yVal>
            <c:numRef>
              <c:f>Таблицы!$L$12:$R$12</c:f>
              <c:numCache>
                <c:formatCode>General</c:formatCode>
                <c:ptCount val="7"/>
                <c:pt idx="0">
                  <c:v>11</c:v>
                </c:pt>
                <c:pt idx="1">
                  <c:v>236</c:v>
                </c:pt>
                <c:pt idx="2">
                  <c:v>1002</c:v>
                </c:pt>
                <c:pt idx="3">
                  <c:v>26116</c:v>
                </c:pt>
                <c:pt idx="4">
                  <c:v>96700</c:v>
                </c:pt>
                <c:pt idx="5">
                  <c:v>1748214</c:v>
                </c:pt>
                <c:pt idx="6">
                  <c:v>6656766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9B-49BC-9934-B7C10BC10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540815"/>
        <c:axId val="1476539151"/>
      </c:scatterChart>
      <c:valAx>
        <c:axId val="147654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6539151"/>
        <c:crosses val="autoZero"/>
        <c:crossBetween val="midCat"/>
      </c:valAx>
      <c:valAx>
        <c:axId val="147653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6540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Таблицы!$K$17</c:f>
              <c:strCache>
                <c:ptCount val="1"/>
                <c:pt idx="0">
                  <c:v>Сортированный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Таблицы!$L$16:$R$16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xVal>
          <c:yVal>
            <c:numRef>
              <c:f>Таблицы!$L$17:$R$17</c:f>
              <c:numCache>
                <c:formatCode>General</c:formatCode>
                <c:ptCount val="7"/>
                <c:pt idx="0">
                  <c:v>3</c:v>
                </c:pt>
                <c:pt idx="1">
                  <c:v>16</c:v>
                </c:pt>
                <c:pt idx="2">
                  <c:v>36</c:v>
                </c:pt>
                <c:pt idx="3">
                  <c:v>251</c:v>
                </c:pt>
                <c:pt idx="4">
                  <c:v>519</c:v>
                </c:pt>
                <c:pt idx="5">
                  <c:v>2311</c:v>
                </c:pt>
                <c:pt idx="6">
                  <c:v>4845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F2-47F9-A728-D85C25ACBCE1}"/>
            </c:ext>
          </c:extLst>
        </c:ser>
        <c:ser>
          <c:idx val="1"/>
          <c:order val="1"/>
          <c:tx>
            <c:strRef>
              <c:f>Таблицы!$K$18</c:f>
              <c:strCache>
                <c:ptCount val="1"/>
                <c:pt idx="0">
                  <c:v>Реверсивный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Таблицы!$L$16:$R$16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xVal>
          <c:yVal>
            <c:numRef>
              <c:f>Таблицы!$L$18:$R$18</c:f>
              <c:numCache>
                <c:formatCode>General</c:formatCode>
                <c:ptCount val="7"/>
                <c:pt idx="0">
                  <c:v>4</c:v>
                </c:pt>
                <c:pt idx="1">
                  <c:v>23</c:v>
                </c:pt>
                <c:pt idx="2">
                  <c:v>50</c:v>
                </c:pt>
                <c:pt idx="3">
                  <c:v>320</c:v>
                </c:pt>
                <c:pt idx="4">
                  <c:v>722</c:v>
                </c:pt>
                <c:pt idx="5">
                  <c:v>3037</c:v>
                </c:pt>
                <c:pt idx="6">
                  <c:v>6540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F2-47F9-A728-D85C25ACBCE1}"/>
            </c:ext>
          </c:extLst>
        </c:ser>
        <c:ser>
          <c:idx val="2"/>
          <c:order val="2"/>
          <c:tx>
            <c:strRef>
              <c:f>Таблицы!$K$19</c:f>
              <c:strCache>
                <c:ptCount val="1"/>
                <c:pt idx="0">
                  <c:v>Рандомный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Таблицы!$L$16:$R$16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xVal>
          <c:yVal>
            <c:numRef>
              <c:f>Таблицы!$L$19:$R$19</c:f>
              <c:numCache>
                <c:formatCode>General</c:formatCode>
                <c:ptCount val="7"/>
                <c:pt idx="0">
                  <c:v>5</c:v>
                </c:pt>
                <c:pt idx="1">
                  <c:v>36</c:v>
                </c:pt>
                <c:pt idx="2">
                  <c:v>78</c:v>
                </c:pt>
                <c:pt idx="3">
                  <c:v>559</c:v>
                </c:pt>
                <c:pt idx="4">
                  <c:v>1127</c:v>
                </c:pt>
                <c:pt idx="5">
                  <c:v>5323</c:v>
                </c:pt>
                <c:pt idx="6">
                  <c:v>11582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F2-47F9-A728-D85C25ACB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692207"/>
        <c:axId val="1439690543"/>
      </c:scatterChart>
      <c:valAx>
        <c:axId val="1439692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9690543"/>
        <c:crosses val="autoZero"/>
        <c:crossBetween val="midCat"/>
      </c:valAx>
      <c:valAx>
        <c:axId val="143969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9692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Таблицы!$K$24</c:f>
              <c:strCache>
                <c:ptCount val="1"/>
                <c:pt idx="0">
                  <c:v>Сортированный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Таблицы!$L$23:$R$23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xVal>
          <c:yVal>
            <c:numRef>
              <c:f>Таблицы!$L$24:$R$24</c:f>
              <c:numCache>
                <c:formatCode>General</c:formatCode>
                <c:ptCount val="7"/>
                <c:pt idx="0">
                  <c:v>4</c:v>
                </c:pt>
                <c:pt idx="1">
                  <c:v>17</c:v>
                </c:pt>
                <c:pt idx="2">
                  <c:v>35</c:v>
                </c:pt>
                <c:pt idx="3">
                  <c:v>217</c:v>
                </c:pt>
                <c:pt idx="4">
                  <c:v>459</c:v>
                </c:pt>
                <c:pt idx="5">
                  <c:v>2166</c:v>
                </c:pt>
                <c:pt idx="6">
                  <c:v>4230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89-4C20-9664-31CCCA8791D0}"/>
            </c:ext>
          </c:extLst>
        </c:ser>
        <c:ser>
          <c:idx val="1"/>
          <c:order val="1"/>
          <c:tx>
            <c:strRef>
              <c:f>Таблицы!$K$25</c:f>
              <c:strCache>
                <c:ptCount val="1"/>
                <c:pt idx="0">
                  <c:v>Реверсивный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Таблицы!$L$23:$R$23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xVal>
          <c:yVal>
            <c:numRef>
              <c:f>Таблицы!$L$25:$R$25</c:f>
              <c:numCache>
                <c:formatCode>General</c:formatCode>
                <c:ptCount val="7"/>
                <c:pt idx="0">
                  <c:v>4</c:v>
                </c:pt>
                <c:pt idx="1">
                  <c:v>18</c:v>
                </c:pt>
                <c:pt idx="2">
                  <c:v>37</c:v>
                </c:pt>
                <c:pt idx="3">
                  <c:v>229</c:v>
                </c:pt>
                <c:pt idx="4">
                  <c:v>537</c:v>
                </c:pt>
                <c:pt idx="5">
                  <c:v>2119</c:v>
                </c:pt>
                <c:pt idx="6">
                  <c:v>4625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89-4C20-9664-31CCCA8791D0}"/>
            </c:ext>
          </c:extLst>
        </c:ser>
        <c:ser>
          <c:idx val="2"/>
          <c:order val="2"/>
          <c:tx>
            <c:strRef>
              <c:f>Таблицы!$K$26</c:f>
              <c:strCache>
                <c:ptCount val="1"/>
                <c:pt idx="0">
                  <c:v>Рандомный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Таблицы!$L$23:$R$23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xVal>
          <c:yVal>
            <c:numRef>
              <c:f>Таблицы!$L$26:$R$26</c:f>
              <c:numCache>
                <c:formatCode>General</c:formatCode>
                <c:ptCount val="7"/>
                <c:pt idx="0">
                  <c:v>9</c:v>
                </c:pt>
                <c:pt idx="1">
                  <c:v>55</c:v>
                </c:pt>
                <c:pt idx="2">
                  <c:v>117</c:v>
                </c:pt>
                <c:pt idx="3">
                  <c:v>653</c:v>
                </c:pt>
                <c:pt idx="4">
                  <c:v>1260</c:v>
                </c:pt>
                <c:pt idx="5">
                  <c:v>6944</c:v>
                </c:pt>
                <c:pt idx="6">
                  <c:v>14268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89-4C20-9664-31CCCA879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997695"/>
        <c:axId val="1566995199"/>
      </c:scatterChart>
      <c:valAx>
        <c:axId val="156699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6995199"/>
        <c:crosses val="autoZero"/>
        <c:crossBetween val="midCat"/>
      </c:valAx>
      <c:valAx>
        <c:axId val="156699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6997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Таблицы!$K$31</c:f>
              <c:strCache>
                <c:ptCount val="1"/>
                <c:pt idx="0">
                  <c:v>Сортированный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Таблицы!$L$30:$R$30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xVal>
          <c:yVal>
            <c:numRef>
              <c:f>Таблицы!$L$31:$R$31</c:f>
              <c:numCache>
                <c:formatCode>General</c:formatCode>
                <c:ptCount val="7"/>
                <c:pt idx="0">
                  <c:v>74</c:v>
                </c:pt>
                <c:pt idx="1">
                  <c:v>188</c:v>
                </c:pt>
                <c:pt idx="2">
                  <c:v>363</c:v>
                </c:pt>
                <c:pt idx="3">
                  <c:v>2004</c:v>
                </c:pt>
                <c:pt idx="4">
                  <c:v>3879</c:v>
                </c:pt>
                <c:pt idx="5">
                  <c:v>16006</c:v>
                </c:pt>
                <c:pt idx="6">
                  <c:v>33434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BE-4C61-9349-0F139F7737C9}"/>
            </c:ext>
          </c:extLst>
        </c:ser>
        <c:ser>
          <c:idx val="1"/>
          <c:order val="1"/>
          <c:tx>
            <c:strRef>
              <c:f>Таблицы!$K$32</c:f>
              <c:strCache>
                <c:ptCount val="1"/>
                <c:pt idx="0">
                  <c:v>Реверсивный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Таблицы!$L$30:$R$30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xVal>
          <c:yVal>
            <c:numRef>
              <c:f>Таблицы!$L$32:$R$32</c:f>
              <c:numCache>
                <c:formatCode>General</c:formatCode>
                <c:ptCount val="7"/>
                <c:pt idx="0">
                  <c:v>46</c:v>
                </c:pt>
                <c:pt idx="1">
                  <c:v>220</c:v>
                </c:pt>
                <c:pt idx="2">
                  <c:v>413</c:v>
                </c:pt>
                <c:pt idx="3">
                  <c:v>2137</c:v>
                </c:pt>
                <c:pt idx="4">
                  <c:v>4227</c:v>
                </c:pt>
                <c:pt idx="5">
                  <c:v>20154</c:v>
                </c:pt>
                <c:pt idx="6">
                  <c:v>36822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BE-4C61-9349-0F139F7737C9}"/>
            </c:ext>
          </c:extLst>
        </c:ser>
        <c:ser>
          <c:idx val="2"/>
          <c:order val="2"/>
          <c:tx>
            <c:strRef>
              <c:f>Таблицы!$K$33</c:f>
              <c:strCache>
                <c:ptCount val="1"/>
                <c:pt idx="0">
                  <c:v>Рандомный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Таблицы!$L$30:$R$30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xVal>
          <c:yVal>
            <c:numRef>
              <c:f>Таблицы!$L$33:$R$33</c:f>
              <c:numCache>
                <c:formatCode>General</c:formatCode>
                <c:ptCount val="7"/>
                <c:pt idx="0">
                  <c:v>49</c:v>
                </c:pt>
                <c:pt idx="1">
                  <c:v>220</c:v>
                </c:pt>
                <c:pt idx="2">
                  <c:v>440</c:v>
                </c:pt>
                <c:pt idx="3">
                  <c:v>2439</c:v>
                </c:pt>
                <c:pt idx="4">
                  <c:v>4900</c:v>
                </c:pt>
                <c:pt idx="5">
                  <c:v>13794</c:v>
                </c:pt>
                <c:pt idx="6">
                  <c:v>43085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BE-4C61-9349-0F139F773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367999"/>
        <c:axId val="1486368415"/>
      </c:scatterChart>
      <c:valAx>
        <c:axId val="148636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6368415"/>
        <c:crosses val="autoZero"/>
        <c:crossBetween val="midCat"/>
      </c:valAx>
      <c:valAx>
        <c:axId val="148636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6367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Сортированный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Таблицы!$L$37:$R$37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xVal>
          <c:yVal>
            <c:numRef>
              <c:f>Таблицы!$L$38:$R$38</c:f>
              <c:numCache>
                <c:formatCode>General</c:formatCode>
                <c:ptCount val="7"/>
                <c:pt idx="0">
                  <c:v>134</c:v>
                </c:pt>
                <c:pt idx="1">
                  <c:v>570</c:v>
                </c:pt>
                <c:pt idx="2">
                  <c:v>1362</c:v>
                </c:pt>
                <c:pt idx="3">
                  <c:v>5846</c:v>
                </c:pt>
                <c:pt idx="4">
                  <c:v>11439</c:v>
                </c:pt>
                <c:pt idx="5">
                  <c:v>52004</c:v>
                </c:pt>
                <c:pt idx="6">
                  <c:v>98628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63-42DE-842A-948C2A48201E}"/>
            </c:ext>
          </c:extLst>
        </c:ser>
        <c:ser>
          <c:idx val="1"/>
          <c:order val="1"/>
          <c:tx>
            <c:v>Реверсивный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Таблицы!$L$37:$R$37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xVal>
          <c:yVal>
            <c:numRef>
              <c:f>Таблицы!$L$39:$R$39</c:f>
              <c:numCache>
                <c:formatCode>General</c:formatCode>
                <c:ptCount val="7"/>
                <c:pt idx="0">
                  <c:v>120</c:v>
                </c:pt>
                <c:pt idx="1">
                  <c:v>582</c:v>
                </c:pt>
                <c:pt idx="2">
                  <c:v>1168</c:v>
                </c:pt>
                <c:pt idx="3">
                  <c:v>6211</c:v>
                </c:pt>
                <c:pt idx="4">
                  <c:v>11611</c:v>
                </c:pt>
                <c:pt idx="5">
                  <c:v>54203</c:v>
                </c:pt>
                <c:pt idx="6">
                  <c:v>95846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63-42DE-842A-948C2A48201E}"/>
            </c:ext>
          </c:extLst>
        </c:ser>
        <c:ser>
          <c:idx val="2"/>
          <c:order val="2"/>
          <c:tx>
            <c:v>Рандомный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Таблицы!$L$37:$R$37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xVal>
          <c:yVal>
            <c:numRef>
              <c:f>Таблицы!$L$40:$R$40</c:f>
              <c:numCache>
                <c:formatCode>General</c:formatCode>
                <c:ptCount val="7"/>
                <c:pt idx="0">
                  <c:v>120</c:v>
                </c:pt>
                <c:pt idx="1">
                  <c:v>582</c:v>
                </c:pt>
                <c:pt idx="2">
                  <c:v>1163</c:v>
                </c:pt>
                <c:pt idx="3">
                  <c:v>6655</c:v>
                </c:pt>
                <c:pt idx="4">
                  <c:v>10972</c:v>
                </c:pt>
                <c:pt idx="5">
                  <c:v>49884</c:v>
                </c:pt>
                <c:pt idx="6">
                  <c:v>102481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63-42DE-842A-948C2A482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109984"/>
        <c:axId val="1360110400"/>
      </c:scatterChart>
      <c:valAx>
        <c:axId val="136010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0110400"/>
        <c:crosses val="autoZero"/>
        <c:crossBetween val="midCat"/>
      </c:valAx>
      <c:valAx>
        <c:axId val="136011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010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396240</xdr:colOff>
      <xdr:row>1</xdr:row>
      <xdr:rowOff>53340</xdr:rowOff>
    </xdr:from>
    <xdr:to>
      <xdr:col>21</xdr:col>
      <xdr:colOff>579120</xdr:colOff>
      <xdr:row>35</xdr:row>
      <xdr:rowOff>106680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0</xdr:row>
      <xdr:rowOff>144779</xdr:rowOff>
    </xdr:from>
    <xdr:to>
      <xdr:col>30</xdr:col>
      <xdr:colOff>391886</xdr:colOff>
      <xdr:row>38</xdr:row>
      <xdr:rowOff>10885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</xdr:colOff>
      <xdr:row>0</xdr:row>
      <xdr:rowOff>91440</xdr:rowOff>
    </xdr:from>
    <xdr:to>
      <xdr:col>17</xdr:col>
      <xdr:colOff>586740</xdr:colOff>
      <xdr:row>24</xdr:row>
      <xdr:rowOff>129540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152399</xdr:rowOff>
    </xdr:from>
    <xdr:to>
      <xdr:col>37</xdr:col>
      <xdr:colOff>60960</xdr:colOff>
      <xdr:row>51</xdr:row>
      <xdr:rowOff>167640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0</xdr:row>
      <xdr:rowOff>129540</xdr:rowOff>
    </xdr:from>
    <xdr:to>
      <xdr:col>75</xdr:col>
      <xdr:colOff>304800</xdr:colOff>
      <xdr:row>129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106680</xdr:rowOff>
    </xdr:from>
    <xdr:to>
      <xdr:col>15</xdr:col>
      <xdr:colOff>586740</xdr:colOff>
      <xdr:row>19</xdr:row>
      <xdr:rowOff>30480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abSelected="1" topLeftCell="E13" zoomScale="85" zoomScaleNormal="85" workbookViewId="0">
      <selection activeCell="L38" sqref="L38:R40"/>
    </sheetView>
  </sheetViews>
  <sheetFormatPr defaultRowHeight="14.4" x14ac:dyDescent="0.3"/>
  <cols>
    <col min="1" max="1" width="22.88671875" customWidth="1"/>
    <col min="2" max="2" width="23" customWidth="1"/>
    <col min="3" max="3" width="25.44140625" customWidth="1"/>
    <col min="4" max="4" width="26.33203125" customWidth="1"/>
    <col min="5" max="5" width="27.33203125" customWidth="1"/>
    <col min="6" max="6" width="32.44140625" customWidth="1"/>
    <col min="7" max="7" width="26.88671875" customWidth="1"/>
    <col min="8" max="8" width="29.21875" customWidth="1"/>
    <col min="11" max="11" width="23.33203125" customWidth="1"/>
    <col min="18" max="18" width="11" bestFit="1" customWidth="1"/>
  </cols>
  <sheetData>
    <row r="1" spans="1:18" x14ac:dyDescent="0.3">
      <c r="A1" s="6" t="s">
        <v>4</v>
      </c>
      <c r="B1" s="6"/>
      <c r="C1" s="6"/>
      <c r="D1" s="6"/>
      <c r="E1" s="6"/>
      <c r="F1" s="6"/>
      <c r="G1" s="6"/>
      <c r="H1" s="6"/>
      <c r="K1" s="6" t="s">
        <v>11</v>
      </c>
      <c r="L1" s="6"/>
      <c r="M1" s="6"/>
      <c r="N1" s="6"/>
      <c r="O1" s="6"/>
      <c r="P1" s="6"/>
      <c r="Q1" s="6"/>
      <c r="R1" s="6"/>
    </row>
    <row r="2" spans="1:18" x14ac:dyDescent="0.3">
      <c r="A2" s="1" t="s">
        <v>0</v>
      </c>
      <c r="B2" s="1">
        <v>100</v>
      </c>
      <c r="C2" s="1">
        <v>500</v>
      </c>
      <c r="D2" s="1">
        <v>1000</v>
      </c>
      <c r="E2" s="1">
        <v>5000</v>
      </c>
      <c r="F2" s="1">
        <v>10000</v>
      </c>
      <c r="G2" s="1">
        <v>50000</v>
      </c>
      <c r="H2" s="1">
        <v>100000</v>
      </c>
      <c r="K2" s="1" t="s">
        <v>0</v>
      </c>
      <c r="L2" s="1">
        <v>100</v>
      </c>
      <c r="M2" s="1">
        <v>500</v>
      </c>
      <c r="N2" s="1">
        <v>1000</v>
      </c>
      <c r="O2" s="1">
        <v>5000</v>
      </c>
      <c r="P2" s="1">
        <v>10000</v>
      </c>
      <c r="Q2" s="1">
        <v>50000</v>
      </c>
      <c r="R2" s="1">
        <v>100000</v>
      </c>
    </row>
    <row r="3" spans="1:18" x14ac:dyDescent="0.3">
      <c r="A3" s="2" t="s">
        <v>1</v>
      </c>
      <c r="B3" s="4" t="s">
        <v>10</v>
      </c>
      <c r="C3" s="4" t="s">
        <v>9</v>
      </c>
      <c r="D3" s="4" t="s">
        <v>16</v>
      </c>
      <c r="E3" s="4" t="s">
        <v>17</v>
      </c>
      <c r="F3" s="4" t="s">
        <v>18</v>
      </c>
      <c r="G3" s="4" t="s">
        <v>19</v>
      </c>
      <c r="H3" s="4" t="s">
        <v>20</v>
      </c>
      <c r="K3" s="2" t="s">
        <v>1</v>
      </c>
      <c r="L3" s="4">
        <v>17</v>
      </c>
      <c r="M3" s="4">
        <v>294</v>
      </c>
      <c r="N3" s="2">
        <v>1187</v>
      </c>
      <c r="O3" s="2">
        <v>31882</v>
      </c>
      <c r="P3" s="2">
        <v>127276</v>
      </c>
      <c r="Q3" s="2">
        <v>2614966</v>
      </c>
      <c r="R3" s="2">
        <v>10322612</v>
      </c>
    </row>
    <row r="4" spans="1:18" x14ac:dyDescent="0.3">
      <c r="A4" s="3" t="s">
        <v>2</v>
      </c>
      <c r="B4" s="5" t="s">
        <v>21</v>
      </c>
      <c r="C4" s="5" t="s">
        <v>22</v>
      </c>
      <c r="D4" s="5" t="s">
        <v>23</v>
      </c>
      <c r="E4" s="5" t="s">
        <v>24</v>
      </c>
      <c r="F4" s="5" t="s">
        <v>25</v>
      </c>
      <c r="G4" s="5" t="s">
        <v>26</v>
      </c>
      <c r="H4" s="5" t="s">
        <v>27</v>
      </c>
      <c r="K4" s="3" t="s">
        <v>2</v>
      </c>
      <c r="L4" s="3">
        <v>16</v>
      </c>
      <c r="M4" s="3">
        <v>357</v>
      </c>
      <c r="N4" s="3">
        <v>1463</v>
      </c>
      <c r="O4" s="3">
        <v>36760</v>
      </c>
      <c r="P4" s="3">
        <v>137672</v>
      </c>
      <c r="Q4" s="3">
        <v>2978891</v>
      </c>
      <c r="R4" s="3">
        <v>11864434</v>
      </c>
    </row>
    <row r="5" spans="1:18" x14ac:dyDescent="0.3">
      <c r="A5" s="2" t="s">
        <v>3</v>
      </c>
      <c r="B5" s="4" t="s">
        <v>28</v>
      </c>
      <c r="C5" s="4" t="s">
        <v>29</v>
      </c>
      <c r="D5" s="4" t="s">
        <v>30</v>
      </c>
      <c r="E5" s="4" t="s">
        <v>31</v>
      </c>
      <c r="F5" s="4" t="s">
        <v>32</v>
      </c>
      <c r="G5" s="4" t="s">
        <v>33</v>
      </c>
      <c r="H5" s="4" t="s">
        <v>34</v>
      </c>
      <c r="K5" s="2" t="s">
        <v>3</v>
      </c>
      <c r="L5" s="2">
        <v>18</v>
      </c>
      <c r="M5" s="2">
        <v>338</v>
      </c>
      <c r="N5" s="2">
        <v>1299</v>
      </c>
      <c r="O5" s="2">
        <v>32325</v>
      </c>
      <c r="P5" s="2">
        <v>134454</v>
      </c>
      <c r="Q5" s="2">
        <v>2634216</v>
      </c>
      <c r="R5" s="2">
        <v>10389134</v>
      </c>
    </row>
    <row r="8" spans="1:18" x14ac:dyDescent="0.3">
      <c r="A8" s="6" t="s">
        <v>5</v>
      </c>
      <c r="B8" s="6"/>
      <c r="C8" s="6"/>
      <c r="D8" s="6"/>
      <c r="E8" s="6"/>
      <c r="F8" s="6"/>
      <c r="G8" s="6"/>
      <c r="H8" s="6"/>
      <c r="K8" s="6" t="s">
        <v>12</v>
      </c>
      <c r="L8" s="6"/>
      <c r="M8" s="6"/>
      <c r="N8" s="6"/>
      <c r="O8" s="6"/>
      <c r="P8" s="6"/>
      <c r="Q8" s="6"/>
      <c r="R8" s="6"/>
    </row>
    <row r="9" spans="1:18" x14ac:dyDescent="0.3">
      <c r="A9" s="1" t="s">
        <v>0</v>
      </c>
      <c r="B9" s="1">
        <v>100</v>
      </c>
      <c r="C9" s="1">
        <v>500</v>
      </c>
      <c r="D9" s="1">
        <v>1000</v>
      </c>
      <c r="E9" s="1">
        <v>5000</v>
      </c>
      <c r="F9" s="1">
        <v>10000</v>
      </c>
      <c r="G9" s="1">
        <v>50000</v>
      </c>
      <c r="H9" s="1">
        <v>100000</v>
      </c>
      <c r="K9" s="1" t="s">
        <v>0</v>
      </c>
      <c r="L9" s="1">
        <v>100</v>
      </c>
      <c r="M9" s="1">
        <v>500</v>
      </c>
      <c r="N9" s="1">
        <v>1000</v>
      </c>
      <c r="O9" s="1">
        <v>5000</v>
      </c>
      <c r="P9" s="1">
        <v>10000</v>
      </c>
      <c r="Q9" s="1">
        <v>50000</v>
      </c>
      <c r="R9" s="1">
        <v>100000</v>
      </c>
    </row>
    <row r="10" spans="1:18" x14ac:dyDescent="0.3">
      <c r="A10" s="2" t="s">
        <v>1</v>
      </c>
      <c r="B10" s="4" t="s">
        <v>35</v>
      </c>
      <c r="C10" s="4" t="s">
        <v>37</v>
      </c>
      <c r="D10" s="4" t="s">
        <v>36</v>
      </c>
      <c r="E10" s="4" t="s">
        <v>38</v>
      </c>
      <c r="F10" s="4" t="s">
        <v>39</v>
      </c>
      <c r="G10" s="4" t="s">
        <v>40</v>
      </c>
      <c r="H10" s="4" t="s">
        <v>41</v>
      </c>
      <c r="K10" s="2" t="s">
        <v>1</v>
      </c>
      <c r="L10" s="2">
        <v>1</v>
      </c>
      <c r="M10" s="2">
        <v>3</v>
      </c>
      <c r="N10" s="2">
        <v>5</v>
      </c>
      <c r="O10" s="2">
        <v>26</v>
      </c>
      <c r="P10" s="2">
        <v>55</v>
      </c>
      <c r="Q10" s="2">
        <v>256</v>
      </c>
      <c r="R10" s="2">
        <v>457</v>
      </c>
    </row>
    <row r="11" spans="1:18" x14ac:dyDescent="0.3">
      <c r="A11" s="3" t="s">
        <v>2</v>
      </c>
      <c r="B11" s="5" t="s">
        <v>42</v>
      </c>
      <c r="C11" s="5">
        <f>(440+ 507+ 510)/3</f>
        <v>485.66666666666669</v>
      </c>
      <c r="D11" s="5">
        <f>(1803+1625+1599)/3</f>
        <v>1675.6666666666667</v>
      </c>
      <c r="E11" s="5">
        <f>(57555+ 52243+ 51357)/3</f>
        <v>53718.333333333336</v>
      </c>
      <c r="F11" s="5">
        <f>(171218+ 158862+ 202964)/3</f>
        <v>177681.33333333334</v>
      </c>
      <c r="G11" s="5">
        <f>(3254732+ 3368493+ 3330121)/3</f>
        <v>3317782</v>
      </c>
      <c r="H11" s="5">
        <f>(12807319+ 13426398+ 13070642)/3</f>
        <v>13101453</v>
      </c>
      <c r="K11" s="3" t="s">
        <v>2</v>
      </c>
      <c r="L11" s="3">
        <v>20</v>
      </c>
      <c r="M11" s="3">
        <v>485</v>
      </c>
      <c r="N11" s="3">
        <v>1675</v>
      </c>
      <c r="O11" s="3">
        <v>53718</v>
      </c>
      <c r="P11" s="3">
        <v>177681</v>
      </c>
      <c r="Q11" s="3">
        <v>3317782</v>
      </c>
      <c r="R11" s="3">
        <v>13101453</v>
      </c>
    </row>
    <row r="12" spans="1:18" x14ac:dyDescent="0.3">
      <c r="A12" s="2" t="s">
        <v>3</v>
      </c>
      <c r="B12" s="4" t="s">
        <v>43</v>
      </c>
      <c r="C12" s="4">
        <f>(227+ 247+ 235)/3</f>
        <v>236.33333333333334</v>
      </c>
      <c r="D12" s="4">
        <f>(957+ 1051+ 999)/3</f>
        <v>1002.3333333333334</v>
      </c>
      <c r="E12" s="4">
        <f>(27138+ 27560+ 23652)/3</f>
        <v>26116.666666666668</v>
      </c>
      <c r="F12" s="4">
        <f>(94747+ 97083+ 98271)/3</f>
        <v>96700.333333333328</v>
      </c>
      <c r="G12" s="4">
        <f>(1821152+ 1705846+ 1717646)/3</f>
        <v>1748214.6666666667</v>
      </c>
      <c r="H12" s="4">
        <f>(6712456+ 6489518+ 6768325)/3</f>
        <v>6656766.333333333</v>
      </c>
      <c r="K12" s="2" t="s">
        <v>3</v>
      </c>
      <c r="L12" s="2">
        <v>11</v>
      </c>
      <c r="M12" s="2">
        <v>236</v>
      </c>
      <c r="N12" s="2">
        <v>1002</v>
      </c>
      <c r="O12" s="2">
        <v>26116</v>
      </c>
      <c r="P12" s="2">
        <v>96700</v>
      </c>
      <c r="Q12" s="2">
        <v>1748214</v>
      </c>
      <c r="R12" s="2">
        <v>6656766</v>
      </c>
    </row>
    <row r="15" spans="1:18" x14ac:dyDescent="0.3">
      <c r="A15" s="6" t="s">
        <v>6</v>
      </c>
      <c r="B15" s="6"/>
      <c r="C15" s="6"/>
      <c r="D15" s="6"/>
      <c r="E15" s="6"/>
      <c r="F15" s="6"/>
      <c r="G15" s="6"/>
      <c r="H15" s="6"/>
      <c r="K15" s="6" t="s">
        <v>13</v>
      </c>
      <c r="L15" s="6"/>
      <c r="M15" s="6"/>
      <c r="N15" s="6"/>
      <c r="O15" s="6"/>
      <c r="P15" s="6"/>
      <c r="Q15" s="6"/>
      <c r="R15" s="6"/>
    </row>
    <row r="16" spans="1:18" x14ac:dyDescent="0.3">
      <c r="A16" s="1" t="s">
        <v>0</v>
      </c>
      <c r="B16" s="1">
        <v>100</v>
      </c>
      <c r="C16" s="1">
        <v>500</v>
      </c>
      <c r="D16" s="1">
        <v>1000</v>
      </c>
      <c r="E16" s="1">
        <v>5000</v>
      </c>
      <c r="F16" s="1">
        <v>10000</v>
      </c>
      <c r="G16" s="1">
        <v>50000</v>
      </c>
      <c r="H16" s="1">
        <v>100000</v>
      </c>
      <c r="K16" s="1" t="s">
        <v>0</v>
      </c>
      <c r="L16" s="1">
        <v>100</v>
      </c>
      <c r="M16" s="1">
        <v>500</v>
      </c>
      <c r="N16" s="1">
        <v>1000</v>
      </c>
      <c r="O16" s="1">
        <v>5000</v>
      </c>
      <c r="P16" s="1">
        <v>10000</v>
      </c>
      <c r="Q16" s="1">
        <v>50000</v>
      </c>
      <c r="R16" s="1">
        <v>100000</v>
      </c>
    </row>
    <row r="17" spans="1:18" x14ac:dyDescent="0.3">
      <c r="A17" s="2" t="s">
        <v>1</v>
      </c>
      <c r="B17" s="4" t="s">
        <v>37</v>
      </c>
      <c r="C17" s="4" t="s">
        <v>44</v>
      </c>
      <c r="D17" s="4" t="s">
        <v>45</v>
      </c>
      <c r="E17" s="4">
        <f>(300+ 226+ 229)/3</f>
        <v>251.66666666666666</v>
      </c>
      <c r="F17" s="4">
        <f>(492+ 574+ 493)/3</f>
        <v>519.66666666666663</v>
      </c>
      <c r="G17" s="4">
        <f>(2797+ 1859+ 2278)/3</f>
        <v>2311.3333333333335</v>
      </c>
      <c r="H17" s="4">
        <f>(4007+ 6542+ 3986)/3</f>
        <v>4845</v>
      </c>
      <c r="K17" s="2" t="s">
        <v>1</v>
      </c>
      <c r="L17" s="2">
        <v>3</v>
      </c>
      <c r="M17" s="2">
        <v>16</v>
      </c>
      <c r="N17" s="2">
        <v>36</v>
      </c>
      <c r="O17" s="2">
        <v>251</v>
      </c>
      <c r="P17" s="2">
        <v>519</v>
      </c>
      <c r="Q17" s="2">
        <v>2311</v>
      </c>
      <c r="R17" s="2">
        <v>4845</v>
      </c>
    </row>
    <row r="18" spans="1:18" x14ac:dyDescent="0.3">
      <c r="A18" s="3" t="s">
        <v>2</v>
      </c>
      <c r="B18" s="5" t="s">
        <v>46</v>
      </c>
      <c r="C18" s="5" t="s">
        <v>47</v>
      </c>
      <c r="D18" s="5" t="s">
        <v>48</v>
      </c>
      <c r="E18" s="5">
        <f>(321+ 323+ 318)/3</f>
        <v>320.66666666666669</v>
      </c>
      <c r="F18" s="5">
        <f>(700+ 772+ 694)/3</f>
        <v>722</v>
      </c>
      <c r="G18" s="5">
        <f>(3485+ 2774+ 2853)/3</f>
        <v>3037.3333333333335</v>
      </c>
      <c r="H18" s="5">
        <f>(7748+ 5861+ 6012)/3</f>
        <v>6540.333333333333</v>
      </c>
      <c r="K18" s="3" t="s">
        <v>2</v>
      </c>
      <c r="L18" s="3">
        <v>4</v>
      </c>
      <c r="M18" s="3">
        <v>23</v>
      </c>
      <c r="N18" s="3">
        <v>50</v>
      </c>
      <c r="O18" s="3">
        <v>320</v>
      </c>
      <c r="P18" s="3">
        <v>722</v>
      </c>
      <c r="Q18" s="3">
        <v>3037</v>
      </c>
      <c r="R18" s="3">
        <v>6540</v>
      </c>
    </row>
    <row r="19" spans="1:18" x14ac:dyDescent="0.3">
      <c r="A19" s="2" t="s">
        <v>3</v>
      </c>
      <c r="B19" s="4" t="s">
        <v>49</v>
      </c>
      <c r="C19" s="4" t="s">
        <v>50</v>
      </c>
      <c r="D19" s="4" t="s">
        <v>51</v>
      </c>
      <c r="E19" s="4">
        <f>(595+ 517+ 565)/3</f>
        <v>559</v>
      </c>
      <c r="F19" s="4">
        <f>(1087+ 1089+ 1207)/3</f>
        <v>1127.6666666666667</v>
      </c>
      <c r="G19" s="4">
        <f>(6784+ 4546+ 4640)/3</f>
        <v>5323.333333333333</v>
      </c>
      <c r="H19" s="4">
        <f>(12108+ 9700+ 12939)/3</f>
        <v>11582.333333333334</v>
      </c>
      <c r="K19" s="2" t="s">
        <v>3</v>
      </c>
      <c r="L19" s="2">
        <v>5</v>
      </c>
      <c r="M19" s="2">
        <v>36</v>
      </c>
      <c r="N19" s="2">
        <v>78</v>
      </c>
      <c r="O19" s="2">
        <v>559</v>
      </c>
      <c r="P19" s="2">
        <v>1127</v>
      </c>
      <c r="Q19" s="2">
        <v>5323</v>
      </c>
      <c r="R19" s="2">
        <v>11582</v>
      </c>
    </row>
    <row r="22" spans="1:18" x14ac:dyDescent="0.3">
      <c r="A22" s="6" t="s">
        <v>7</v>
      </c>
      <c r="B22" s="6"/>
      <c r="C22" s="6"/>
      <c r="D22" s="6"/>
      <c r="E22" s="6"/>
      <c r="F22" s="6"/>
      <c r="G22" s="6"/>
      <c r="H22" s="6"/>
      <c r="K22" s="6" t="s">
        <v>14</v>
      </c>
      <c r="L22" s="6"/>
      <c r="M22" s="6"/>
      <c r="N22" s="6"/>
      <c r="O22" s="6"/>
      <c r="P22" s="6"/>
      <c r="Q22" s="6"/>
      <c r="R22" s="6"/>
    </row>
    <row r="23" spans="1:18" x14ac:dyDescent="0.3">
      <c r="A23" s="1" t="s">
        <v>0</v>
      </c>
      <c r="B23" s="1">
        <v>100</v>
      </c>
      <c r="C23" s="1">
        <v>500</v>
      </c>
      <c r="D23" s="1">
        <v>1000</v>
      </c>
      <c r="E23" s="1">
        <v>5000</v>
      </c>
      <c r="F23" s="1">
        <v>10000</v>
      </c>
      <c r="G23" s="1">
        <v>50000</v>
      </c>
      <c r="H23" s="1">
        <v>100000</v>
      </c>
      <c r="K23" s="1" t="s">
        <v>0</v>
      </c>
      <c r="L23" s="1">
        <v>100</v>
      </c>
      <c r="M23" s="1">
        <v>500</v>
      </c>
      <c r="N23" s="1">
        <v>1000</v>
      </c>
      <c r="O23" s="1">
        <v>5000</v>
      </c>
      <c r="P23" s="1">
        <v>10000</v>
      </c>
      <c r="Q23" s="1">
        <v>50000</v>
      </c>
      <c r="R23" s="1">
        <v>100000</v>
      </c>
    </row>
    <row r="24" spans="1:18" x14ac:dyDescent="0.3">
      <c r="A24" s="2" t="s">
        <v>1</v>
      </c>
      <c r="B24" s="4" t="s">
        <v>52</v>
      </c>
      <c r="C24" s="4" t="s">
        <v>53</v>
      </c>
      <c r="D24" s="4" t="s">
        <v>54</v>
      </c>
      <c r="E24" s="4" t="s">
        <v>55</v>
      </c>
      <c r="F24" s="4">
        <f>(513+ 426+ 439)/3</f>
        <v>459.33333333333331</v>
      </c>
      <c r="G24" s="4">
        <f>(2226+ 2049+ 2224)/3</f>
        <v>2166.3333333333335</v>
      </c>
      <c r="H24" s="4">
        <f>(4138+ 4384+ 4169)/3</f>
        <v>4230.333333333333</v>
      </c>
      <c r="K24" s="2" t="s">
        <v>1</v>
      </c>
      <c r="L24" s="2">
        <v>4</v>
      </c>
      <c r="M24" s="2">
        <v>17</v>
      </c>
      <c r="N24" s="2">
        <v>35</v>
      </c>
      <c r="O24" s="2">
        <v>217</v>
      </c>
      <c r="P24" s="2">
        <v>459</v>
      </c>
      <c r="Q24" s="2">
        <v>2166</v>
      </c>
      <c r="R24" s="2">
        <v>4230</v>
      </c>
    </row>
    <row r="25" spans="1:18" x14ac:dyDescent="0.3">
      <c r="A25" s="3" t="s">
        <v>2</v>
      </c>
      <c r="B25" s="5" t="s">
        <v>56</v>
      </c>
      <c r="C25" s="5" t="s">
        <v>57</v>
      </c>
      <c r="D25" s="5" t="s">
        <v>58</v>
      </c>
      <c r="E25" s="5">
        <f>(222+ 229+ 236)/3</f>
        <v>229</v>
      </c>
      <c r="F25" s="5">
        <f>(427+ 730+ 454)/3</f>
        <v>537</v>
      </c>
      <c r="G25" s="5">
        <f>(2113+ 2052+ 2192)/3</f>
        <v>2119</v>
      </c>
      <c r="H25" s="5">
        <f>(4732+ 4896+ 4247)/3</f>
        <v>4625</v>
      </c>
      <c r="K25" s="3" t="s">
        <v>2</v>
      </c>
      <c r="L25" s="3">
        <v>4</v>
      </c>
      <c r="M25" s="3">
        <v>18</v>
      </c>
      <c r="N25" s="3">
        <v>37</v>
      </c>
      <c r="O25" s="3">
        <v>229</v>
      </c>
      <c r="P25" s="3">
        <v>537</v>
      </c>
      <c r="Q25" s="3">
        <v>2119</v>
      </c>
      <c r="R25" s="3">
        <v>4625</v>
      </c>
    </row>
    <row r="26" spans="1:18" x14ac:dyDescent="0.3">
      <c r="A26" s="2" t="s">
        <v>3</v>
      </c>
      <c r="B26" s="4" t="s">
        <v>59</v>
      </c>
      <c r="C26" s="4" t="s">
        <v>60</v>
      </c>
      <c r="D26" s="4">
        <f>(112+ 124+ 115)/3</f>
        <v>117</v>
      </c>
      <c r="E26" s="4">
        <f>(604+ 732+ 625)/3</f>
        <v>653.66666666666663</v>
      </c>
      <c r="F26" s="4">
        <f>(1183+ 1306+ 1293)/3</f>
        <v>1260.6666666666667</v>
      </c>
      <c r="G26" s="4">
        <f>(7658+ 6951+ 6225)/3</f>
        <v>6944.666666666667</v>
      </c>
      <c r="H26" s="4">
        <f>(15575+ 14200+ 13029)/3</f>
        <v>14268</v>
      </c>
      <c r="K26" s="2" t="s">
        <v>3</v>
      </c>
      <c r="L26" s="2">
        <v>9</v>
      </c>
      <c r="M26" s="2">
        <v>55</v>
      </c>
      <c r="N26" s="2">
        <v>117</v>
      </c>
      <c r="O26" s="2">
        <v>653</v>
      </c>
      <c r="P26" s="2">
        <v>1260</v>
      </c>
      <c r="Q26" s="2">
        <v>6944</v>
      </c>
      <c r="R26" s="4">
        <f>(15575+ 14200+ 13029)/3</f>
        <v>14268</v>
      </c>
    </row>
    <row r="29" spans="1:18" x14ac:dyDescent="0.3">
      <c r="A29" s="6" t="s">
        <v>8</v>
      </c>
      <c r="B29" s="6"/>
      <c r="C29" s="6"/>
      <c r="D29" s="6"/>
      <c r="E29" s="6"/>
      <c r="F29" s="6"/>
      <c r="G29" s="6"/>
      <c r="H29" s="6"/>
      <c r="K29" s="6" t="s">
        <v>15</v>
      </c>
      <c r="L29" s="6"/>
      <c r="M29" s="6"/>
      <c r="N29" s="6"/>
      <c r="O29" s="6"/>
      <c r="P29" s="6"/>
      <c r="Q29" s="6"/>
      <c r="R29" s="6"/>
    </row>
    <row r="30" spans="1:18" x14ac:dyDescent="0.3">
      <c r="A30" s="1" t="s">
        <v>0</v>
      </c>
      <c r="B30" s="1">
        <v>100</v>
      </c>
      <c r="C30" s="1">
        <v>500</v>
      </c>
      <c r="D30" s="1">
        <v>1000</v>
      </c>
      <c r="E30" s="1">
        <v>5000</v>
      </c>
      <c r="F30" s="1">
        <v>10000</v>
      </c>
      <c r="G30" s="1">
        <v>50000</v>
      </c>
      <c r="H30" s="1">
        <v>100000</v>
      </c>
      <c r="K30" s="1" t="s">
        <v>0</v>
      </c>
      <c r="L30" s="1">
        <v>100</v>
      </c>
      <c r="M30" s="1">
        <v>500</v>
      </c>
      <c r="N30" s="1">
        <v>1000</v>
      </c>
      <c r="O30" s="1">
        <v>5000</v>
      </c>
      <c r="P30" s="1">
        <v>10000</v>
      </c>
      <c r="Q30" s="1">
        <v>50000</v>
      </c>
      <c r="R30" s="1">
        <v>100000</v>
      </c>
    </row>
    <row r="31" spans="1:18" x14ac:dyDescent="0.3">
      <c r="A31" s="2" t="s">
        <v>1</v>
      </c>
      <c r="B31" s="4">
        <f>(40+ 110+ 72)/3</f>
        <v>74</v>
      </c>
      <c r="C31" s="4">
        <f>(183+ 211+ 172)/3</f>
        <v>188.66666666666666</v>
      </c>
      <c r="D31" s="4">
        <f>(326+ 405+ 360)/3</f>
        <v>363.66666666666669</v>
      </c>
      <c r="E31" s="4">
        <f>(1879+ 2203+ 1932)/3</f>
        <v>2004.6666666666667</v>
      </c>
      <c r="F31" s="4">
        <f>(4139+ 3913+ 3586)/3</f>
        <v>3879.3333333333335</v>
      </c>
      <c r="G31" s="4">
        <f>(14062+ 17981+ 15975)/3</f>
        <v>16006</v>
      </c>
      <c r="H31" s="4">
        <f>(28139+ 44905+ 27260)/3</f>
        <v>33434.666666666664</v>
      </c>
      <c r="K31" s="2" t="s">
        <v>1</v>
      </c>
      <c r="L31" s="2">
        <v>74</v>
      </c>
      <c r="M31" s="2">
        <v>188</v>
      </c>
      <c r="N31" s="2">
        <v>363</v>
      </c>
      <c r="O31" s="2">
        <v>2004</v>
      </c>
      <c r="P31" s="2">
        <v>3879</v>
      </c>
      <c r="Q31" s="2">
        <v>16006</v>
      </c>
      <c r="R31" s="2">
        <v>33434</v>
      </c>
    </row>
    <row r="32" spans="1:18" x14ac:dyDescent="0.3">
      <c r="A32" s="3" t="s">
        <v>2</v>
      </c>
      <c r="B32" s="5" t="s">
        <v>61</v>
      </c>
      <c r="C32" s="5">
        <f>(272+ 199+ 190)/3</f>
        <v>220.33333333333334</v>
      </c>
      <c r="D32" s="5">
        <f>(387+ 424+ 428)/3</f>
        <v>413</v>
      </c>
      <c r="E32" s="5">
        <f>(2423+ 2479+ 1510)/3</f>
        <v>2137.3333333333335</v>
      </c>
      <c r="F32" s="5">
        <f>(4793+ 4661+ 3229)/3</f>
        <v>4227.666666666667</v>
      </c>
      <c r="G32" s="5">
        <f>(19920+ 19234+ 21308)/3</f>
        <v>20154</v>
      </c>
      <c r="H32" s="5">
        <f>(31472+ 48222+ 30772)/3</f>
        <v>36822</v>
      </c>
      <c r="K32" s="3" t="s">
        <v>2</v>
      </c>
      <c r="L32" s="3">
        <v>46</v>
      </c>
      <c r="M32" s="3">
        <v>220</v>
      </c>
      <c r="N32" s="3">
        <v>413</v>
      </c>
      <c r="O32" s="3">
        <v>2137</v>
      </c>
      <c r="P32" s="3">
        <v>4227</v>
      </c>
      <c r="Q32" s="3">
        <v>20154</v>
      </c>
      <c r="R32" s="5">
        <f>(31472+ 48222+ 30772)/3</f>
        <v>36822</v>
      </c>
    </row>
    <row r="33" spans="1:18" x14ac:dyDescent="0.3">
      <c r="A33" s="2" t="s">
        <v>3</v>
      </c>
      <c r="B33" s="4" t="s">
        <v>62</v>
      </c>
      <c r="C33" s="4">
        <f>(236+ 204)/2</f>
        <v>220</v>
      </c>
      <c r="D33" s="4" t="s">
        <v>63</v>
      </c>
      <c r="E33" s="4">
        <f>(2412+ 2467)/2</f>
        <v>2439.5</v>
      </c>
      <c r="F33" s="4" t="s">
        <v>64</v>
      </c>
      <c r="G33" s="4">
        <f>(21973+ 19410)/3</f>
        <v>13794.333333333334</v>
      </c>
      <c r="H33" s="4">
        <f>(45031 +41140)/2</f>
        <v>43085.5</v>
      </c>
      <c r="K33" s="2" t="s">
        <v>3</v>
      </c>
      <c r="L33" s="2">
        <v>49</v>
      </c>
      <c r="M33" s="2">
        <v>220</v>
      </c>
      <c r="N33" s="2">
        <v>440</v>
      </c>
      <c r="O33" s="2">
        <v>2439</v>
      </c>
      <c r="P33" s="2">
        <v>4900</v>
      </c>
      <c r="Q33" s="2">
        <v>13794</v>
      </c>
      <c r="R33" s="2">
        <v>43085</v>
      </c>
    </row>
    <row r="36" spans="1:18" x14ac:dyDescent="0.3">
      <c r="A36" s="6" t="s">
        <v>65</v>
      </c>
      <c r="B36" s="6"/>
      <c r="C36" s="6"/>
      <c r="D36" s="6"/>
      <c r="E36" s="6"/>
      <c r="F36" s="6"/>
      <c r="G36" s="6"/>
      <c r="H36" s="6"/>
      <c r="K36" s="6" t="s">
        <v>66</v>
      </c>
      <c r="L36" s="6"/>
      <c r="M36" s="6"/>
      <c r="N36" s="6"/>
      <c r="O36" s="6"/>
      <c r="P36" s="6"/>
      <c r="Q36" s="6"/>
      <c r="R36" s="6"/>
    </row>
    <row r="37" spans="1:18" x14ac:dyDescent="0.3">
      <c r="A37" s="1" t="s">
        <v>0</v>
      </c>
      <c r="B37" s="1">
        <v>100</v>
      </c>
      <c r="C37" s="1">
        <v>500</v>
      </c>
      <c r="D37" s="1">
        <v>1000</v>
      </c>
      <c r="E37" s="1">
        <v>5000</v>
      </c>
      <c r="F37" s="1">
        <v>10000</v>
      </c>
      <c r="G37" s="1">
        <v>50000</v>
      </c>
      <c r="H37" s="1">
        <v>100000</v>
      </c>
      <c r="K37" s="1" t="s">
        <v>0</v>
      </c>
      <c r="L37" s="1">
        <v>100</v>
      </c>
      <c r="M37" s="1">
        <v>500</v>
      </c>
      <c r="N37" s="1">
        <v>1000</v>
      </c>
      <c r="O37" s="1">
        <v>5000</v>
      </c>
      <c r="P37" s="1">
        <v>10000</v>
      </c>
      <c r="Q37" s="1">
        <v>50000</v>
      </c>
      <c r="R37" s="1">
        <v>100000</v>
      </c>
    </row>
    <row r="38" spans="1:18" x14ac:dyDescent="0.3">
      <c r="A38" s="2" t="s">
        <v>1</v>
      </c>
      <c r="B38" s="4">
        <f>(126+127+151)/3</f>
        <v>134.66666666666666</v>
      </c>
      <c r="C38" s="4">
        <f>(494+628+588)/3</f>
        <v>570</v>
      </c>
      <c r="D38" s="4">
        <f>(1430+1122+1536)/3</f>
        <v>1362.6666666666667</v>
      </c>
      <c r="E38" s="4">
        <f>(5942+5742+5856)/3</f>
        <v>5846.666666666667</v>
      </c>
      <c r="F38" s="4">
        <f>(12208+12273+9838)/3</f>
        <v>11439.666666666666</v>
      </c>
      <c r="G38" s="4">
        <f>(59117+47166+49729)/3</f>
        <v>52004</v>
      </c>
      <c r="H38" s="4">
        <f>(114133+91361+90392)/3</f>
        <v>98628.666666666672</v>
      </c>
      <c r="K38" s="2" t="s">
        <v>1</v>
      </c>
      <c r="L38" s="4">
        <v>134</v>
      </c>
      <c r="M38" s="4">
        <v>570</v>
      </c>
      <c r="N38" s="4">
        <v>1362</v>
      </c>
      <c r="O38" s="4">
        <v>5846</v>
      </c>
      <c r="P38" s="4">
        <v>11439</v>
      </c>
      <c r="Q38" s="4">
        <v>52004</v>
      </c>
      <c r="R38" s="4">
        <v>98628</v>
      </c>
    </row>
    <row r="39" spans="1:18" x14ac:dyDescent="0.3">
      <c r="A39" s="3" t="s">
        <v>2</v>
      </c>
      <c r="B39" s="5">
        <f>(126+110+124)/3</f>
        <v>120</v>
      </c>
      <c r="C39" s="5">
        <f>(595+599+552)/3</f>
        <v>582</v>
      </c>
      <c r="D39" s="5">
        <f>(1148+1268+1088)/3</f>
        <v>1168</v>
      </c>
      <c r="E39" s="5">
        <f>(6602+5963+6069)/3</f>
        <v>6211.333333333333</v>
      </c>
      <c r="F39" s="5">
        <f>(11319+11551+11965)/3</f>
        <v>11611.666666666666</v>
      </c>
      <c r="G39" s="5">
        <f>(51697+51507+59407)/3</f>
        <v>54203.666666666664</v>
      </c>
      <c r="H39" s="5">
        <f>(105783+94243+87513)/3</f>
        <v>95846.333333333328</v>
      </c>
      <c r="K39" s="3" t="s">
        <v>2</v>
      </c>
      <c r="L39" s="5">
        <v>120</v>
      </c>
      <c r="M39" s="5">
        <v>582</v>
      </c>
      <c r="N39" s="5">
        <v>1168</v>
      </c>
      <c r="O39" s="5">
        <v>6211</v>
      </c>
      <c r="P39" s="5">
        <v>11611</v>
      </c>
      <c r="Q39" s="5">
        <v>54203</v>
      </c>
      <c r="R39" s="5">
        <v>95846</v>
      </c>
    </row>
    <row r="40" spans="1:18" x14ac:dyDescent="0.3">
      <c r="A40" s="2" t="s">
        <v>3</v>
      </c>
      <c r="B40" s="4">
        <f>(119+122+121)/3</f>
        <v>120.66666666666667</v>
      </c>
      <c r="C40" s="4">
        <f>(590+577+580)/3</f>
        <v>582.33333333333337</v>
      </c>
      <c r="D40" s="4">
        <f>(1055+1078+1356)/3</f>
        <v>1163</v>
      </c>
      <c r="E40" s="4">
        <f>(5717+8592+5656)/3</f>
        <v>6655</v>
      </c>
      <c r="F40" s="4">
        <f>(9675+11721+11521)/3</f>
        <v>10972.333333333334</v>
      </c>
      <c r="G40" s="4">
        <f>(56473+43458+49721)/3</f>
        <v>49884</v>
      </c>
      <c r="H40" s="4">
        <f>(87660+112554+107229)/3</f>
        <v>102481</v>
      </c>
      <c r="K40" s="2" t="s">
        <v>3</v>
      </c>
      <c r="L40" s="4">
        <v>120</v>
      </c>
      <c r="M40" s="4">
        <v>582</v>
      </c>
      <c r="N40" s="4">
        <v>1163</v>
      </c>
      <c r="O40" s="4">
        <v>6655</v>
      </c>
      <c r="P40" s="4">
        <v>10972</v>
      </c>
      <c r="Q40" s="4">
        <v>49884</v>
      </c>
      <c r="R40" s="4">
        <f>(87660+112554+107229)/3</f>
        <v>102481</v>
      </c>
    </row>
  </sheetData>
  <mergeCells count="12">
    <mergeCell ref="A36:H36"/>
    <mergeCell ref="K36:R36"/>
    <mergeCell ref="K1:R1"/>
    <mergeCell ref="K8:R8"/>
    <mergeCell ref="K15:R15"/>
    <mergeCell ref="K22:R22"/>
    <mergeCell ref="K29:R29"/>
    <mergeCell ref="A1:H1"/>
    <mergeCell ref="A8:H8"/>
    <mergeCell ref="A15:H15"/>
    <mergeCell ref="A22:H22"/>
    <mergeCell ref="A29:H29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D1" sqref="D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0" zoomScaleNormal="50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20" zoomScaleNormal="20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Таблицы</vt:lpstr>
      <vt:lpstr>Выбор</vt:lpstr>
      <vt:lpstr>Вставка</vt:lpstr>
      <vt:lpstr>Шелла</vt:lpstr>
      <vt:lpstr>Быстрая</vt:lpstr>
      <vt:lpstr>Слияние</vt:lpstr>
      <vt:lpstr>Поразрядная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2017-12-20T09:16:03Z</dcterms:created>
  <dcterms:modified xsi:type="dcterms:W3CDTF">2017-12-25T10:44:04Z</dcterms:modified>
</cp:coreProperties>
</file>