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<sst xmlns="http://schemas.openxmlformats.org/spreadsheetml/2006/main" count="58" uniqueCount="31">
  <si>
    <t xml:space="preserve">alpha1 </t>
  </si>
  <si>
    <t xml:space="preserve">alpha2 </t>
  </si>
  <si>
    <t xml:space="preserve">lambda </t>
  </si>
  <si>
    <t>Node</t>
  </si>
  <si>
    <t>bw_m</t>
  </si>
  <si>
    <t>d_p</t>
  </si>
  <si>
    <t>U(bw_m)</t>
  </si>
  <si>
    <t>U(d_p)</t>
  </si>
  <si>
    <t>U(bw_m,d_p)</t>
  </si>
  <si>
    <t>Path Name</t>
  </si>
  <si>
    <t>Nodes in Path</t>
  </si>
  <si>
    <t>Total Um</t>
  </si>
  <si>
    <t>Avg Um</t>
  </si>
  <si>
    <t>A</t>
  </si>
  <si>
    <t>2,1,4,7</t>
  </si>
  <si>
    <t>B</t>
  </si>
  <si>
    <t>2,5,4,7</t>
  </si>
  <si>
    <t>C</t>
  </si>
  <si>
    <t>2,5,8,7</t>
  </si>
  <si>
    <t>D</t>
  </si>
  <si>
    <t>2,5,6,9,8,7</t>
  </si>
  <si>
    <t>E</t>
  </si>
  <si>
    <t>2,3,6,5,4,7</t>
  </si>
  <si>
    <t>F</t>
  </si>
  <si>
    <t>2,3,6,5,8,7</t>
  </si>
  <si>
    <t>G</t>
  </si>
  <si>
    <t>2,3,6,9,8,7</t>
  </si>
  <si>
    <t>H</t>
  </si>
  <si>
    <t>2,3,6,9,8,5,4,7</t>
  </si>
  <si>
    <t>Total Um (wo 2)</t>
  </si>
  <si>
    <t>Avg Um (wo 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</si>
</sst>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&quot;Arial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4" width="8.0"/>
    <col customWidth="1" min="5" max="5" width="13.25"/>
    <col customWidth="1" min="6" max="6" width="12.5"/>
    <col customWidth="1" min="8" max="8" width="9.13"/>
    <col customWidth="1" min="13" max="13" width="7.88"/>
  </cols>
  <sheetData>
    <row r="3">
      <c r="A3" s="1"/>
      <c r="B3" s="2" t="s">
        <v>0</v>
      </c>
      <c r="C3" s="3" t="s">
        <v>1</v>
      </c>
      <c r="D3" s="3" t="s">
        <v>2</v>
      </c>
    </row>
    <row r="4">
      <c r="A4" s="4"/>
      <c r="B4" s="5">
        <v>0.5</v>
      </c>
      <c r="C4" s="5">
        <v>0.5</v>
      </c>
      <c r="D4" s="5">
        <v>0.25</v>
      </c>
    </row>
    <row r="6">
      <c r="A6" s="4"/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I6" s="3" t="s">
        <v>9</v>
      </c>
      <c r="J6" s="3" t="s">
        <v>10</v>
      </c>
      <c r="K6" s="3" t="s">
        <v>11</v>
      </c>
      <c r="L6" s="3" t="s">
        <v>12</v>
      </c>
    </row>
    <row r="7">
      <c r="A7" s="4"/>
      <c r="B7" s="5">
        <v>1.0</v>
      </c>
      <c r="C7" s="5">
        <v>60.0</v>
      </c>
      <c r="D7" s="5">
        <v>31.0</v>
      </c>
      <c r="E7" s="6">
        <f t="shared" ref="E7:F7" si="1">(C7^(1-B$4))/(1-B$4)</f>
        <v>15.49193338</v>
      </c>
      <c r="F7" s="6">
        <f t="shared" si="1"/>
        <v>11.13552873</v>
      </c>
      <c r="G7" s="6">
        <f t="shared" ref="G7:G15" si="3">E7 - (D$4*F7)</f>
        <v>12.7080512</v>
      </c>
      <c r="I7" s="5" t="s">
        <v>13</v>
      </c>
      <c r="J7" s="5" t="s">
        <v>14</v>
      </c>
      <c r="K7" s="6">
        <f>SUM(G8+G7+G10+G13)</f>
        <v>43.10874466</v>
      </c>
      <c r="L7" s="6">
        <f t="shared" ref="L7:L9" si="4">K7/4</f>
        <v>10.77718616</v>
      </c>
    </row>
    <row r="8">
      <c r="A8" s="4"/>
      <c r="B8" s="5">
        <v>2.0</v>
      </c>
      <c r="C8" s="5">
        <v>35.0</v>
      </c>
      <c r="D8" s="5">
        <v>25.0</v>
      </c>
      <c r="E8" s="6">
        <f t="shared" ref="E8:F8" si="2">(C8^(1-B$4))/(1-B$4)</f>
        <v>11.83215957</v>
      </c>
      <c r="F8" s="6">
        <f t="shared" si="2"/>
        <v>10</v>
      </c>
      <c r="G8" s="6">
        <f t="shared" si="3"/>
        <v>9.332159566</v>
      </c>
      <c r="I8" s="5" t="s">
        <v>15</v>
      </c>
      <c r="J8" s="5" t="s">
        <v>16</v>
      </c>
      <c r="K8" s="6">
        <f>SUM(G8+G11+G10+G13)</f>
        <v>41.62735313</v>
      </c>
      <c r="L8" s="6">
        <f t="shared" si="4"/>
        <v>10.40683828</v>
      </c>
    </row>
    <row r="9">
      <c r="A9" s="4"/>
      <c r="B9" s="5">
        <v>3.0</v>
      </c>
      <c r="C9" s="5">
        <v>50.0</v>
      </c>
      <c r="D9" s="5">
        <v>18.0</v>
      </c>
      <c r="E9" s="6">
        <f t="shared" ref="E9:F9" si="5">(C9^(1-B$4))/(1-B$4)</f>
        <v>14.14213562</v>
      </c>
      <c r="F9" s="6">
        <f t="shared" si="5"/>
        <v>8.485281374</v>
      </c>
      <c r="G9" s="6">
        <f t="shared" si="3"/>
        <v>12.02081528</v>
      </c>
      <c r="I9" s="5" t="s">
        <v>17</v>
      </c>
      <c r="J9" s="5" t="s">
        <v>18</v>
      </c>
      <c r="K9" s="6">
        <f>SUM(G8+G11+G14+G13)</f>
        <v>42.48752476</v>
      </c>
      <c r="L9" s="6">
        <f t="shared" si="4"/>
        <v>10.62188119</v>
      </c>
    </row>
    <row r="10">
      <c r="A10" s="4"/>
      <c r="B10" s="5">
        <v>4.0</v>
      </c>
      <c r="C10" s="5">
        <v>40.0</v>
      </c>
      <c r="D10" s="5">
        <v>37.0</v>
      </c>
      <c r="E10" s="6">
        <f t="shared" ref="E10:F10" si="6">(C10^(1-B$4))/(1-B$4)</f>
        <v>12.64911064</v>
      </c>
      <c r="F10" s="6">
        <f t="shared" si="6"/>
        <v>12.16552506</v>
      </c>
      <c r="G10" s="6">
        <f t="shared" si="3"/>
        <v>9.607729376</v>
      </c>
      <c r="I10" s="5" t="s">
        <v>19</v>
      </c>
      <c r="J10" s="5" t="s">
        <v>20</v>
      </c>
      <c r="K10" s="6">
        <f>SUM(G8+G11+G12+G15+G14+G13)</f>
        <v>66.67467671</v>
      </c>
      <c r="L10" s="6">
        <f t="shared" ref="L10:L13" si="8">K10/6</f>
        <v>11.11244612</v>
      </c>
    </row>
    <row r="11">
      <c r="A11" s="4"/>
      <c r="B11" s="5">
        <v>5.0</v>
      </c>
      <c r="C11" s="5">
        <v>50.0</v>
      </c>
      <c r="D11" s="5">
        <v>34.0</v>
      </c>
      <c r="E11" s="6">
        <f t="shared" ref="E11:F11" si="7">(C11^(1-B$4))/(1-B$4)</f>
        <v>14.14213562</v>
      </c>
      <c r="F11" s="6">
        <f t="shared" si="7"/>
        <v>11.66190379</v>
      </c>
      <c r="G11" s="6">
        <f t="shared" si="3"/>
        <v>11.22665968</v>
      </c>
      <c r="I11" s="5" t="s">
        <v>21</v>
      </c>
      <c r="J11" s="5" t="s">
        <v>22</v>
      </c>
      <c r="K11" s="6">
        <f>SUM(G8+G9+G10+G11+G12+G13)</f>
        <v>62.12622601</v>
      </c>
      <c r="L11" s="6">
        <f t="shared" si="8"/>
        <v>10.354371</v>
      </c>
    </row>
    <row r="12">
      <c r="A12" s="4"/>
      <c r="B12" s="5">
        <v>6.0</v>
      </c>
      <c r="C12" s="5">
        <v>35.0</v>
      </c>
      <c r="D12" s="5">
        <v>45.0</v>
      </c>
      <c r="E12" s="6">
        <f t="shared" ref="E12:F12" si="9">(C12^(1-B$4))/(1-B$4)</f>
        <v>11.83215957</v>
      </c>
      <c r="F12" s="6">
        <f t="shared" si="9"/>
        <v>13.41640786</v>
      </c>
      <c r="G12" s="6">
        <f t="shared" si="3"/>
        <v>8.4780576</v>
      </c>
      <c r="I12" s="5" t="s">
        <v>23</v>
      </c>
      <c r="J12" s="5" t="s">
        <v>24</v>
      </c>
      <c r="K12" s="6">
        <f>SUM(G8+G9+G11+G12+G13+G14)</f>
        <v>62.98639764</v>
      </c>
      <c r="L12" s="6">
        <f t="shared" si="8"/>
        <v>10.49773294</v>
      </c>
    </row>
    <row r="13">
      <c r="A13" s="4"/>
      <c r="B13" s="5">
        <v>7.0</v>
      </c>
      <c r="C13" s="5">
        <v>60.0</v>
      </c>
      <c r="D13" s="5">
        <v>65.0</v>
      </c>
      <c r="E13" s="6">
        <f t="shared" ref="E13:F13" si="10">(C13^(1-B$4))/(1-B$4)</f>
        <v>15.49193338</v>
      </c>
      <c r="F13" s="6">
        <f t="shared" si="10"/>
        <v>16.1245155</v>
      </c>
      <c r="G13" s="6">
        <f t="shared" si="3"/>
        <v>11.46080451</v>
      </c>
      <c r="I13" s="5" t="s">
        <v>25</v>
      </c>
      <c r="J13" s="5" t="s">
        <v>26</v>
      </c>
      <c r="K13" s="6">
        <f>SUM(G8+G9+G12+G15+G14+G13)</f>
        <v>67.46883231</v>
      </c>
      <c r="L13" s="6">
        <f t="shared" si="8"/>
        <v>11.24480539</v>
      </c>
    </row>
    <row r="14">
      <c r="A14" s="4"/>
      <c r="B14" s="5">
        <v>8.0</v>
      </c>
      <c r="C14" s="5">
        <v>50.0</v>
      </c>
      <c r="D14" s="5">
        <v>54.0</v>
      </c>
      <c r="E14" s="6">
        <f t="shared" ref="E14:F14" si="11">(C14^(1-B$4))/(1-B$4)</f>
        <v>14.14213562</v>
      </c>
      <c r="F14" s="6">
        <f t="shared" si="11"/>
        <v>14.69693846</v>
      </c>
      <c r="G14" s="6">
        <f t="shared" si="3"/>
        <v>10.46790101</v>
      </c>
      <c r="I14" s="5" t="s">
        <v>27</v>
      </c>
      <c r="J14" s="5" t="s">
        <v>28</v>
      </c>
      <c r="K14" s="6">
        <f>SUM(G8:G15)</f>
        <v>88.30322137</v>
      </c>
      <c r="L14" s="6">
        <f>K14/8</f>
        <v>11.03790267</v>
      </c>
    </row>
    <row r="15">
      <c r="A15" s="4"/>
      <c r="B15" s="5">
        <v>9.0</v>
      </c>
      <c r="C15" s="5">
        <v>80.0</v>
      </c>
      <c r="D15" s="5">
        <v>19.0</v>
      </c>
      <c r="E15" s="6">
        <f t="shared" ref="E15:F15" si="12">(C15^(1-B$4))/(1-B$4)</f>
        <v>17.88854382</v>
      </c>
      <c r="F15" s="6">
        <f t="shared" si="12"/>
        <v>8.717797887</v>
      </c>
      <c r="G15" s="6">
        <f t="shared" si="3"/>
        <v>15.70909435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8.0"/>
    <col customWidth="1" min="4" max="4" width="13.25"/>
    <col customWidth="1" min="5" max="5" width="12.5"/>
  </cols>
  <sheetData>
    <row r="3">
      <c r="A3" s="2" t="s">
        <v>0</v>
      </c>
      <c r="B3" s="3" t="s">
        <v>1</v>
      </c>
      <c r="C3" s="3" t="s">
        <v>2</v>
      </c>
    </row>
    <row r="4">
      <c r="A4" s="5">
        <v>0.5</v>
      </c>
      <c r="B4" s="5">
        <v>0.5</v>
      </c>
      <c r="C4" s="5">
        <v>0.25</v>
      </c>
    </row>
    <row r="6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H6" s="3" t="s">
        <v>9</v>
      </c>
      <c r="I6" s="3" t="s">
        <v>10</v>
      </c>
      <c r="J6" s="3" t="s">
        <v>29</v>
      </c>
      <c r="K6" s="3" t="s">
        <v>30</v>
      </c>
    </row>
    <row r="7">
      <c r="A7" s="5">
        <v>1.0</v>
      </c>
      <c r="B7" s="5">
        <v>60.0</v>
      </c>
      <c r="C7" s="5">
        <v>31.0</v>
      </c>
      <c r="D7" s="6">
        <f t="shared" ref="D7:E7" si="1">(B7^(1-A$4))/(1-A$4)</f>
        <v>15.49193338</v>
      </c>
      <c r="E7" s="6">
        <f t="shared" si="1"/>
        <v>11.13552873</v>
      </c>
      <c r="F7" s="6">
        <f t="shared" ref="F7:F15" si="3">D7 - (C$4*E7)</f>
        <v>12.7080512</v>
      </c>
      <c r="H7" s="5" t="s">
        <v>13</v>
      </c>
      <c r="I7" s="5" t="s">
        <v>14</v>
      </c>
      <c r="J7" s="6">
        <f>SUM(F7+F10+F13)</f>
        <v>33.77658509</v>
      </c>
      <c r="K7" s="6">
        <f t="shared" ref="K7:K9" si="4">J7/3</f>
        <v>11.2588617</v>
      </c>
    </row>
    <row r="8">
      <c r="A8" s="5">
        <v>2.0</v>
      </c>
      <c r="B8" s="5">
        <v>35.0</v>
      </c>
      <c r="C8" s="5">
        <v>25.0</v>
      </c>
      <c r="D8" s="6">
        <f t="shared" ref="D8:E8" si="2">(B8^(1-A$4))/(1-A$4)</f>
        <v>11.83215957</v>
      </c>
      <c r="E8" s="6">
        <f t="shared" si="2"/>
        <v>10</v>
      </c>
      <c r="F8" s="6">
        <f t="shared" si="3"/>
        <v>9.332159566</v>
      </c>
      <c r="H8" s="5" t="s">
        <v>15</v>
      </c>
      <c r="I8" s="5" t="s">
        <v>16</v>
      </c>
      <c r="J8" s="6">
        <f>SUM(F11+F10+F13)</f>
        <v>32.29519356</v>
      </c>
      <c r="K8" s="6">
        <f t="shared" si="4"/>
        <v>10.76506452</v>
      </c>
    </row>
    <row r="9">
      <c r="A9" s="5">
        <v>3.0</v>
      </c>
      <c r="B9" s="5">
        <v>50.0</v>
      </c>
      <c r="C9" s="5">
        <v>18.0</v>
      </c>
      <c r="D9" s="6">
        <f t="shared" ref="D9:E9" si="5">(B9^(1-A$4))/(1-A$4)</f>
        <v>14.14213562</v>
      </c>
      <c r="E9" s="6">
        <f t="shared" si="5"/>
        <v>8.485281374</v>
      </c>
      <c r="F9" s="6">
        <f t="shared" si="3"/>
        <v>12.02081528</v>
      </c>
      <c r="H9" s="5" t="s">
        <v>17</v>
      </c>
      <c r="I9" s="5" t="s">
        <v>18</v>
      </c>
      <c r="J9" s="6">
        <f>SUM(F11+F14+F13)</f>
        <v>33.1553652</v>
      </c>
      <c r="K9" s="6">
        <f t="shared" si="4"/>
        <v>11.0517884</v>
      </c>
    </row>
    <row r="10">
      <c r="A10" s="5">
        <v>4.0</v>
      </c>
      <c r="B10" s="5">
        <v>40.0</v>
      </c>
      <c r="C10" s="5">
        <v>37.0</v>
      </c>
      <c r="D10" s="6">
        <f t="shared" ref="D10:E10" si="6">(B10^(1-A$4))/(1-A$4)</f>
        <v>12.64911064</v>
      </c>
      <c r="E10" s="6">
        <f t="shared" si="6"/>
        <v>12.16552506</v>
      </c>
      <c r="F10" s="6">
        <f t="shared" si="3"/>
        <v>9.607729376</v>
      </c>
      <c r="H10" s="5" t="s">
        <v>19</v>
      </c>
      <c r="I10" s="5" t="s">
        <v>20</v>
      </c>
      <c r="J10" s="6">
        <f>SUM(F11+F12+F15+F14+F13)</f>
        <v>57.34251714</v>
      </c>
      <c r="K10" s="6">
        <f t="shared" ref="K10:K13" si="8">J10/5</f>
        <v>11.46850343</v>
      </c>
    </row>
    <row r="11">
      <c r="A11" s="5">
        <v>5.0</v>
      </c>
      <c r="B11" s="5">
        <v>50.0</v>
      </c>
      <c r="C11" s="5">
        <v>34.0</v>
      </c>
      <c r="D11" s="6">
        <f t="shared" ref="D11:E11" si="7">(B11^(1-A$4))/(1-A$4)</f>
        <v>14.14213562</v>
      </c>
      <c r="E11" s="6">
        <f t="shared" si="7"/>
        <v>11.66190379</v>
      </c>
      <c r="F11" s="6">
        <f t="shared" si="3"/>
        <v>11.22665968</v>
      </c>
      <c r="H11" s="5" t="s">
        <v>21</v>
      </c>
      <c r="I11" s="5" t="s">
        <v>22</v>
      </c>
      <c r="J11" s="6">
        <f>SUM(F9+F10+F11+F12+F13)</f>
        <v>52.79406644</v>
      </c>
      <c r="K11" s="6">
        <f t="shared" si="8"/>
        <v>10.55881329</v>
      </c>
    </row>
    <row r="12">
      <c r="A12" s="5">
        <v>6.0</v>
      </c>
      <c r="B12" s="5">
        <v>35.0</v>
      </c>
      <c r="C12" s="5">
        <v>45.0</v>
      </c>
      <c r="D12" s="6">
        <f t="shared" ref="D12:E12" si="9">(B12^(1-A$4))/(1-A$4)</f>
        <v>11.83215957</v>
      </c>
      <c r="E12" s="6">
        <f t="shared" si="9"/>
        <v>13.41640786</v>
      </c>
      <c r="F12" s="6">
        <f t="shared" si="3"/>
        <v>8.4780576</v>
      </c>
      <c r="H12" s="5" t="s">
        <v>23</v>
      </c>
      <c r="I12" s="5" t="s">
        <v>24</v>
      </c>
      <c r="J12" s="6">
        <f>SUM(F9+F11+F12+F13+F14)</f>
        <v>53.65423808</v>
      </c>
      <c r="K12" s="6">
        <f t="shared" si="8"/>
        <v>10.73084762</v>
      </c>
    </row>
    <row r="13">
      <c r="A13" s="5">
        <v>7.0</v>
      </c>
      <c r="B13" s="5">
        <v>60.0</v>
      </c>
      <c r="C13" s="5">
        <v>65.0</v>
      </c>
      <c r="D13" s="6">
        <f t="shared" ref="D13:E13" si="10">(B13^(1-A$4))/(1-A$4)</f>
        <v>15.49193338</v>
      </c>
      <c r="E13" s="6">
        <f t="shared" si="10"/>
        <v>16.1245155</v>
      </c>
      <c r="F13" s="6">
        <f t="shared" si="3"/>
        <v>11.46080451</v>
      </c>
      <c r="H13" s="5" t="s">
        <v>25</v>
      </c>
      <c r="I13" s="5" t="s">
        <v>26</v>
      </c>
      <c r="J13" s="6">
        <f>SUM(F9+F12+F15+F14+F13)</f>
        <v>58.13667275</v>
      </c>
      <c r="K13" s="6">
        <f t="shared" si="8"/>
        <v>11.62733455</v>
      </c>
    </row>
    <row r="14">
      <c r="A14" s="5">
        <v>8.0</v>
      </c>
      <c r="B14" s="5">
        <v>50.0</v>
      </c>
      <c r="C14" s="5">
        <v>54.0</v>
      </c>
      <c r="D14" s="6">
        <f t="shared" ref="D14:E14" si="11">(B14^(1-A$4))/(1-A$4)</f>
        <v>14.14213562</v>
      </c>
      <c r="E14" s="6">
        <f t="shared" si="11"/>
        <v>14.69693846</v>
      </c>
      <c r="F14" s="6">
        <f t="shared" si="3"/>
        <v>10.46790101</v>
      </c>
      <c r="H14" s="5" t="s">
        <v>27</v>
      </c>
      <c r="I14" s="5" t="s">
        <v>28</v>
      </c>
      <c r="J14" s="6">
        <f>SUM(F9:F15)</f>
        <v>78.9710618</v>
      </c>
      <c r="K14" s="6">
        <f>J14/7</f>
        <v>11.28158026</v>
      </c>
    </row>
    <row r="15">
      <c r="A15" s="5">
        <v>9.0</v>
      </c>
      <c r="B15" s="5">
        <v>80.0</v>
      </c>
      <c r="C15" s="5">
        <v>19.0</v>
      </c>
      <c r="D15" s="6">
        <f t="shared" ref="D15:E15" si="12">(B15^(1-A$4))/(1-A$4)</f>
        <v>17.88854382</v>
      </c>
      <c r="E15" s="6">
        <f t="shared" si="12"/>
        <v>8.717797887</v>
      </c>
      <c r="F15" s="6">
        <f t="shared" si="3"/>
        <v>15.70909435</v>
      </c>
    </row>
  </sheetData>
  <drawing r:id="rId1"/>
</worksheet>
</file>