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925" yWindow="0" windowWidth="18030" windowHeight="10185" tabRatio="436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Q46" i="1" l="1"/>
  <c r="Z46" i="1" s="1"/>
  <c r="L46" i="1"/>
  <c r="L45" i="1"/>
  <c r="Q45" i="1" s="1"/>
  <c r="Z45" i="1" s="1"/>
  <c r="L44" i="1"/>
  <c r="Q44" i="1" s="1"/>
  <c r="Z44" i="1" s="1"/>
  <c r="N34" i="1"/>
  <c r="L34" i="1"/>
  <c r="J34" i="1"/>
  <c r="H34" i="1"/>
  <c r="F34" i="1"/>
  <c r="D34" i="1"/>
  <c r="Q34" i="1" l="1"/>
  <c r="U34" i="1" s="1"/>
  <c r="Z58" i="1"/>
  <c r="U57" i="1"/>
  <c r="U58" i="1"/>
  <c r="U59" i="1"/>
  <c r="Z34" i="1" l="1"/>
  <c r="U54" i="1"/>
  <c r="U53" i="1"/>
  <c r="U52" i="1"/>
  <c r="U56" i="1"/>
  <c r="U55" i="1"/>
  <c r="L32" i="1" l="1"/>
  <c r="N60" i="1"/>
  <c r="N51" i="1"/>
  <c r="Q51" i="1" s="1"/>
  <c r="U51" i="1" s="1"/>
  <c r="N50" i="1"/>
  <c r="Q50" i="1" s="1"/>
  <c r="U50" i="1" s="1"/>
  <c r="N49" i="1"/>
  <c r="N48" i="1"/>
  <c r="N47" i="1"/>
  <c r="N43" i="1"/>
  <c r="N42" i="1"/>
  <c r="N41" i="1"/>
  <c r="N40" i="1"/>
  <c r="N39" i="1"/>
  <c r="Q39" i="1" s="1"/>
  <c r="U39" i="1" s="1"/>
  <c r="N38" i="1"/>
  <c r="Q38" i="1" s="1"/>
  <c r="U38" i="1" s="1"/>
  <c r="N37" i="1"/>
  <c r="N36" i="1"/>
  <c r="N35" i="1"/>
  <c r="N33" i="1"/>
  <c r="N32" i="1"/>
  <c r="N31" i="1"/>
  <c r="N30" i="1"/>
  <c r="N29" i="1"/>
  <c r="N28" i="1"/>
  <c r="N26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62" i="1"/>
  <c r="Q32" i="1" l="1"/>
  <c r="U32" i="1" s="1"/>
  <c r="AF65" i="1"/>
  <c r="AF64" i="1"/>
  <c r="AF68" i="1" s="1"/>
  <c r="D12" i="1" l="1"/>
  <c r="L15" i="1"/>
  <c r="L49" i="1"/>
  <c r="Q49" i="1" s="1"/>
  <c r="L48" i="1"/>
  <c r="Q48" i="1" s="1"/>
  <c r="U48" i="1" s="1"/>
  <c r="L47" i="1"/>
  <c r="Q47" i="1" s="1"/>
  <c r="U47" i="1" s="1"/>
  <c r="L43" i="1"/>
  <c r="Q43" i="1" s="1"/>
  <c r="U43" i="1" s="1"/>
  <c r="L42" i="1"/>
  <c r="Q42" i="1" s="1"/>
  <c r="U42" i="1" s="1"/>
  <c r="L41" i="1"/>
  <c r="Q41" i="1" s="1"/>
  <c r="U41" i="1" s="1"/>
  <c r="L40" i="1"/>
  <c r="Q40" i="1" s="1"/>
  <c r="Z38" i="1"/>
  <c r="L62" i="1"/>
  <c r="Q62" i="1" s="1"/>
  <c r="L37" i="1"/>
  <c r="L36" i="1"/>
  <c r="L35" i="1"/>
  <c r="L33" i="1"/>
  <c r="L31" i="1"/>
  <c r="L30" i="1"/>
  <c r="L29" i="1"/>
  <c r="L28" i="1"/>
  <c r="L26" i="1"/>
  <c r="L24" i="1"/>
  <c r="L23" i="1"/>
  <c r="L22" i="1"/>
  <c r="L21" i="1"/>
  <c r="L20" i="1"/>
  <c r="L19" i="1"/>
  <c r="L18" i="1"/>
  <c r="L17" i="1"/>
  <c r="L16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37" i="1"/>
  <c r="J36" i="1"/>
  <c r="J35" i="1"/>
  <c r="J33" i="1"/>
  <c r="J31" i="1"/>
  <c r="J30" i="1"/>
  <c r="J29" i="1"/>
  <c r="J28" i="1"/>
  <c r="J26" i="1"/>
  <c r="J24" i="1"/>
  <c r="J23" i="1"/>
  <c r="J22" i="1"/>
  <c r="J21" i="1"/>
  <c r="J20" i="1"/>
  <c r="J19" i="1"/>
  <c r="J18" i="1"/>
  <c r="J17" i="1"/>
  <c r="J16" i="1"/>
  <c r="J14" i="1"/>
  <c r="J13" i="1"/>
  <c r="J11" i="1"/>
  <c r="J10" i="1"/>
  <c r="J9" i="1"/>
  <c r="J8" i="1"/>
  <c r="J7" i="1"/>
  <c r="J6" i="1"/>
  <c r="J5" i="1"/>
  <c r="J4" i="1"/>
  <c r="J3" i="1"/>
  <c r="J2" i="1"/>
  <c r="H37" i="1"/>
  <c r="H36" i="1"/>
  <c r="H35" i="1"/>
  <c r="H33" i="1"/>
  <c r="H31" i="1"/>
  <c r="H30" i="1"/>
  <c r="H29" i="1"/>
  <c r="H28" i="1"/>
  <c r="H26" i="1"/>
  <c r="H24" i="1"/>
  <c r="H23" i="1"/>
  <c r="H22" i="1"/>
  <c r="H21" i="1"/>
  <c r="H20" i="1"/>
  <c r="H19" i="1"/>
  <c r="H18" i="1"/>
  <c r="H17" i="1"/>
  <c r="H16" i="1"/>
  <c r="H14" i="1"/>
  <c r="H13" i="1"/>
  <c r="H11" i="1"/>
  <c r="H10" i="1"/>
  <c r="H9" i="1"/>
  <c r="H8" i="1"/>
  <c r="H7" i="1"/>
  <c r="H6" i="1"/>
  <c r="H5" i="1"/>
  <c r="H4" i="1"/>
  <c r="H3" i="1"/>
  <c r="H2" i="1"/>
  <c r="F37" i="1"/>
  <c r="F36" i="1"/>
  <c r="F35" i="1"/>
  <c r="F33" i="1"/>
  <c r="F31" i="1"/>
  <c r="F30" i="1"/>
  <c r="F29" i="1"/>
  <c r="F28" i="1"/>
  <c r="F26" i="1"/>
  <c r="F24" i="1"/>
  <c r="F23" i="1"/>
  <c r="F22" i="1"/>
  <c r="F21" i="1"/>
  <c r="F20" i="1"/>
  <c r="F19" i="1"/>
  <c r="F18" i="1"/>
  <c r="F17" i="1"/>
  <c r="F16" i="1"/>
  <c r="F14" i="1"/>
  <c r="F13" i="1"/>
  <c r="F11" i="1"/>
  <c r="F10" i="1"/>
  <c r="F9" i="1"/>
  <c r="F8" i="1"/>
  <c r="F7" i="1"/>
  <c r="F6" i="1"/>
  <c r="F5" i="1"/>
  <c r="F4" i="1"/>
  <c r="F3" i="1"/>
  <c r="F2" i="1"/>
  <c r="D37" i="1"/>
  <c r="D36" i="1"/>
  <c r="D35" i="1"/>
  <c r="D33" i="1"/>
  <c r="D31" i="1"/>
  <c r="D30" i="1"/>
  <c r="D29" i="1"/>
  <c r="D28" i="1"/>
  <c r="D26" i="1"/>
  <c r="D24" i="1"/>
  <c r="D23" i="1"/>
  <c r="D22" i="1"/>
  <c r="D21" i="1"/>
  <c r="D20" i="1"/>
  <c r="D19" i="1"/>
  <c r="D18" i="1"/>
  <c r="D17" i="1"/>
  <c r="D16" i="1"/>
  <c r="D14" i="1"/>
  <c r="D13" i="1"/>
  <c r="D11" i="1"/>
  <c r="D10" i="1"/>
  <c r="D9" i="1"/>
  <c r="D8" i="1"/>
  <c r="D7" i="1"/>
  <c r="D6" i="1"/>
  <c r="D5" i="1"/>
  <c r="D4" i="1"/>
  <c r="D3" i="1"/>
  <c r="D2" i="1"/>
  <c r="Q12" i="1" l="1"/>
  <c r="U12" i="1" s="1"/>
  <c r="U40" i="1"/>
  <c r="Z40" i="1"/>
  <c r="Z49" i="1"/>
  <c r="U49" i="1"/>
  <c r="Q10" i="1"/>
  <c r="U10" i="1" s="1"/>
  <c r="Q20" i="1"/>
  <c r="U20" i="1" s="1"/>
  <c r="Q30" i="1"/>
  <c r="U30" i="1" s="1"/>
  <c r="Q18" i="1"/>
  <c r="U18" i="1" s="1"/>
  <c r="Q28" i="1"/>
  <c r="Q2" i="1"/>
  <c r="U2" i="1" s="1"/>
  <c r="Q3" i="1"/>
  <c r="Q11" i="1"/>
  <c r="U11" i="1" s="1"/>
  <c r="Q7" i="1"/>
  <c r="U7" i="1" s="1"/>
  <c r="Q17" i="1"/>
  <c r="U17" i="1" s="1"/>
  <c r="Q26" i="1"/>
  <c r="Q27" i="1" s="1"/>
  <c r="U27" i="1" s="1"/>
  <c r="Q37" i="1"/>
  <c r="Q8" i="1"/>
  <c r="Q31" i="1"/>
  <c r="Q4" i="1"/>
  <c r="Q13" i="1"/>
  <c r="U13" i="1" s="1"/>
  <c r="Q22" i="1"/>
  <c r="U22" i="1" s="1"/>
  <c r="Q33" i="1"/>
  <c r="Q5" i="1"/>
  <c r="U5" i="1" s="1"/>
  <c r="Q14" i="1"/>
  <c r="U14" i="1" s="1"/>
  <c r="Q23" i="1"/>
  <c r="U23" i="1" s="1"/>
  <c r="Q35" i="1"/>
  <c r="Q6" i="1"/>
  <c r="U6" i="1" s="1"/>
  <c r="Q16" i="1"/>
  <c r="U16" i="1" s="1"/>
  <c r="Q24" i="1"/>
  <c r="Q25" i="1" s="1"/>
  <c r="Q36" i="1"/>
  <c r="U36" i="1" s="1"/>
  <c r="Q21" i="1"/>
  <c r="Q15" i="1"/>
  <c r="U15" i="1" s="1"/>
  <c r="Q9" i="1"/>
  <c r="U9" i="1" s="1"/>
  <c r="Q19" i="1"/>
  <c r="U19" i="1" s="1"/>
  <c r="Q29" i="1"/>
  <c r="Z41" i="1"/>
  <c r="Z42" i="1"/>
  <c r="Z43" i="1"/>
  <c r="Z47" i="1"/>
  <c r="Z48" i="1"/>
  <c r="Z12" i="1" l="1"/>
  <c r="Z30" i="1"/>
  <c r="Z20" i="1"/>
  <c r="Z17" i="1"/>
  <c r="Z26" i="1"/>
  <c r="U25" i="1"/>
  <c r="Z6" i="1"/>
  <c r="Z36" i="1"/>
  <c r="Z5" i="1"/>
  <c r="Z19" i="1"/>
  <c r="Z35" i="1"/>
  <c r="U35" i="1"/>
  <c r="Z31" i="1"/>
  <c r="U31" i="1"/>
  <c r="Z9" i="1"/>
  <c r="Z8" i="1"/>
  <c r="U8" i="1"/>
  <c r="Z28" i="1"/>
  <c r="U28" i="1"/>
  <c r="Z22" i="1"/>
  <c r="Z15" i="1"/>
  <c r="Z14" i="1"/>
  <c r="Z37" i="1"/>
  <c r="U37" i="1"/>
  <c r="Z18" i="1"/>
  <c r="Z10" i="1"/>
  <c r="Z21" i="1"/>
  <c r="U21" i="1"/>
  <c r="Z27" i="1"/>
  <c r="U26" i="1"/>
  <c r="Z2" i="1"/>
  <c r="Z33" i="1"/>
  <c r="U33" i="1"/>
  <c r="Z25" i="1"/>
  <c r="U24" i="1"/>
  <c r="Z16" i="1"/>
  <c r="Z13" i="1"/>
  <c r="Z11" i="1"/>
  <c r="Z7" i="1"/>
  <c r="Z29" i="1"/>
  <c r="U29" i="1"/>
  <c r="Z4" i="1"/>
  <c r="U4" i="1"/>
  <c r="Z3" i="1"/>
  <c r="U3" i="1"/>
  <c r="Z23" i="1"/>
  <c r="Z24" i="1"/>
  <c r="U61" i="1" l="1"/>
  <c r="Z61" i="1"/>
</calcChain>
</file>

<file path=xl/sharedStrings.xml><?xml version="1.0" encoding="utf-8"?>
<sst xmlns="http://schemas.openxmlformats.org/spreadsheetml/2006/main" count="467" uniqueCount="327">
  <si>
    <t>MIDI IO Board parts list</t>
  </si>
  <si>
    <t>Description</t>
  </si>
  <si>
    <t>Type</t>
  </si>
  <si>
    <t>Reichelt Ref</t>
  </si>
  <si>
    <t>Mouser Ref</t>
  </si>
  <si>
    <t>Digikey Ref</t>
  </si>
  <si>
    <t>STM32F4 Board</t>
  </si>
  <si>
    <t>Mainboard</t>
  </si>
  <si>
    <t>511-STM32F407G-DISC1</t>
  </si>
  <si>
    <t>74HC595</t>
  </si>
  <si>
    <t>IC</t>
  </si>
  <si>
    <t>74HC 595</t>
  </si>
  <si>
    <t>595-SN74HC595N</t>
  </si>
  <si>
    <t>74HCT541</t>
  </si>
  <si>
    <t>74HCT 541</t>
  </si>
  <si>
    <t>595-SN74HCT541N</t>
  </si>
  <si>
    <t>BC337</t>
  </si>
  <si>
    <t>Transistor</t>
  </si>
  <si>
    <t>BC 337-16</t>
  </si>
  <si>
    <t>512-BC33740TA</t>
  </si>
  <si>
    <t>1kΩ</t>
  </si>
  <si>
    <t>Resistor</t>
  </si>
  <si>
    <t>1/4W 1.0k</t>
  </si>
  <si>
    <t>291-1K-RC</t>
  </si>
  <si>
    <t>2,2kΩ</t>
  </si>
  <si>
    <t>1/4W 2.2k</t>
  </si>
  <si>
    <t>291-2.2K-RC</t>
  </si>
  <si>
    <t>10kΩ</t>
  </si>
  <si>
    <t>1/4W 10k</t>
  </si>
  <si>
    <t>291-10K-RC</t>
  </si>
  <si>
    <t>10kΩ Pot</t>
  </si>
  <si>
    <t>Pot</t>
  </si>
  <si>
    <t>PT 6-L 10K</t>
  </si>
  <si>
    <t>72-T70XX-10K</t>
  </si>
  <si>
    <t>1N4148</t>
  </si>
  <si>
    <t>Diode</t>
  </si>
  <si>
    <t>1N 4148</t>
  </si>
  <si>
    <t>512-1N4148</t>
  </si>
  <si>
    <t>100nF</t>
  </si>
  <si>
    <t>Cap Ceram</t>
  </si>
  <si>
    <t>Z5U-2,5 100n</t>
  </si>
  <si>
    <t>80-C412C104K5R</t>
  </si>
  <si>
    <t>DIP16 Socket</t>
  </si>
  <si>
    <t>Socket</t>
  </si>
  <si>
    <t>GS 16</t>
  </si>
  <si>
    <t>653-XR2A-1611-N</t>
  </si>
  <si>
    <t>DIP20 Socket</t>
  </si>
  <si>
    <t>GS 20</t>
  </si>
  <si>
    <t>653-XR2A-2001-N</t>
  </si>
  <si>
    <t>DIL 2×5 Socket</t>
  </si>
  <si>
    <t>PFL 10</t>
  </si>
  <si>
    <t>538-87834-1019</t>
  </si>
  <si>
    <t>DIL 2×8 Socket</t>
  </si>
  <si>
    <t>PFL 16</t>
  </si>
  <si>
    <t>DIL 25×2 Socket</t>
  </si>
  <si>
    <t>BL 2X25G 2,54</t>
  </si>
  <si>
    <t>649-66953-025LF</t>
  </si>
  <si>
    <t>SD Card Socket</t>
  </si>
  <si>
    <t>SD-RSMT-2-MQ</t>
  </si>
  <si>
    <t>STM32F4 Core 32 Board parts list Quantity</t>
  </si>
  <si>
    <t>74HC00</t>
  </si>
  <si>
    <t>74HC 00</t>
  </si>
  <si>
    <t>595-SN74HC00N</t>
  </si>
  <si>
    <t>6N138</t>
  </si>
  <si>
    <t>OptoCoupler</t>
  </si>
  <si>
    <t>512-6N138M</t>
  </si>
  <si>
    <t>4,7kΩ</t>
  </si>
  <si>
    <t>291-4.7K-RC</t>
  </si>
  <si>
    <t>100kΩ</t>
  </si>
  <si>
    <t>1/4W 100k</t>
  </si>
  <si>
    <t>291-100K-RC</t>
  </si>
  <si>
    <t>220Ω</t>
  </si>
  <si>
    <t>1/4W 220</t>
  </si>
  <si>
    <t>291-220-RC</t>
  </si>
  <si>
    <t>Rx Yellow LED</t>
  </si>
  <si>
    <t>LED</t>
  </si>
  <si>
    <t>LED 3MM ST GE</t>
  </si>
  <si>
    <t>Tx Red LED</t>
  </si>
  <si>
    <t>LED 3MM ST RT</t>
  </si>
  <si>
    <t>10µF 35V</t>
  </si>
  <si>
    <t>Cap Elec</t>
  </si>
  <si>
    <t>rad 10/35</t>
  </si>
  <si>
    <t>647-USV1V100MFD</t>
  </si>
  <si>
    <t>DIP8 Socket</t>
  </si>
  <si>
    <t>GS 8</t>
  </si>
  <si>
    <t>653-XR2A-0811-N</t>
  </si>
  <si>
    <t>DIP14 Socket</t>
  </si>
  <si>
    <t>GS 14</t>
  </si>
  <si>
    <t>653-XR2A-1401-N</t>
  </si>
  <si>
    <t>MIDI Socket</t>
  </si>
  <si>
    <t>MABP 5S</t>
  </si>
  <si>
    <t>571-5750477-1</t>
  </si>
  <si>
    <t>74HC165</t>
  </si>
  <si>
    <t>74HC 165</t>
  </si>
  <si>
    <t>595-CD74HC165EE4</t>
  </si>
  <si>
    <t>ResNet 10kΩ</t>
  </si>
  <si>
    <t>Res Net</t>
  </si>
  <si>
    <t>SIL 6-5 10k</t>
  </si>
  <si>
    <t>652-4606X-1LF-10K</t>
  </si>
  <si>
    <t>SIL</t>
  </si>
  <si>
    <t>Pinheader</t>
  </si>
  <si>
    <t>SL 1X40G 2,54</t>
  </si>
  <si>
    <t>855-M20-9994045</t>
  </si>
  <si>
    <t>DIO MATRIX Board parts list</t>
  </si>
  <si>
    <t>ResNet 220Ω</t>
  </si>
  <si>
    <t>SIL 6-5 220</t>
  </si>
  <si>
    <t>652-4116R-1LF-220</t>
  </si>
  <si>
    <t>DOUT Board parts list</t>
  </si>
  <si>
    <t>TOTAL</t>
  </si>
  <si>
    <t>18,29 €</t>
  </si>
  <si>
    <t>0,516 €</t>
  </si>
  <si>
    <t>0,561 €</t>
  </si>
  <si>
    <t>0,416 €</t>
  </si>
  <si>
    <t>0,588 €</t>
  </si>
  <si>
    <t>0,851 €</t>
  </si>
  <si>
    <t>0,192 €</t>
  </si>
  <si>
    <t>0,108 €</t>
  </si>
  <si>
    <t>0,058 €</t>
  </si>
  <si>
    <t>0,715 €</t>
  </si>
  <si>
    <t>0,091 €</t>
  </si>
  <si>
    <t>0,189 €</t>
  </si>
  <si>
    <t>0,393 €</t>
  </si>
  <si>
    <t>1,87 €</t>
  </si>
  <si>
    <t>1,19 €</t>
  </si>
  <si>
    <t>2,82 €</t>
  </si>
  <si>
    <t>0,912 €</t>
  </si>
  <si>
    <t>1,18 €</t>
  </si>
  <si>
    <t>6,11 €</t>
  </si>
  <si>
    <t>2,16 €</t>
  </si>
  <si>
    <t>6,31 €</t>
  </si>
  <si>
    <t>0,256 €</t>
  </si>
  <si>
    <t>0,72 €</t>
  </si>
  <si>
    <t>1,38 €</t>
  </si>
  <si>
    <t>Price 1 mouser</t>
  </si>
  <si>
    <t>Min\Mult</t>
  </si>
  <si>
    <t>Stock</t>
  </si>
  <si>
    <t>Lead Time</t>
  </si>
  <si>
    <t>Package Type</t>
  </si>
  <si>
    <t>Package Quantity</t>
  </si>
  <si>
    <t>Package Price</t>
  </si>
  <si>
    <t>Data Sheet URL</t>
  </si>
  <si>
    <t>1\1</t>
  </si>
  <si>
    <t>1 455</t>
  </si>
  <si>
    <t>16 Semaines</t>
  </si>
  <si>
    <t/>
  </si>
  <si>
    <t>1</t>
  </si>
  <si>
    <t>http://www.mouser.com/ds/2/389/stm32f4discovery-954352.pdf</t>
  </si>
  <si>
    <t>23 144</t>
  </si>
  <si>
    <t>6 Semaines</t>
  </si>
  <si>
    <t>TUBE</t>
  </si>
  <si>
    <t>25</t>
  </si>
  <si>
    <t>0,432 €</t>
  </si>
  <si>
    <t>http://www.mouser.com/ds/2/405/sn74hc595-446004.pdf</t>
  </si>
  <si>
    <t>2 656</t>
  </si>
  <si>
    <t>20</t>
  </si>
  <si>
    <t>0,467 €</t>
  </si>
  <si>
    <t>http://www.mouser.com/ds/2/405/sn74hct541-405789.pdf</t>
  </si>
  <si>
    <t>14 408</t>
  </si>
  <si>
    <t>0,32 €</t>
  </si>
  <si>
    <t>http://www.mouser.com/ds/2/405/sn74hc00-405036.pdf</t>
  </si>
  <si>
    <t>1 274</t>
  </si>
  <si>
    <t>0,494 €</t>
  </si>
  <si>
    <t>http://www.mouser.com/ds/2/405/cd74hc165-441105.pdf</t>
  </si>
  <si>
    <t>1 767</t>
  </si>
  <si>
    <t>BULK</t>
  </si>
  <si>
    <t>1 000</t>
  </si>
  <si>
    <t>0,392 €</t>
  </si>
  <si>
    <t>http://www.mouser.com/ds/2/149/6N138M-770001.pdf</t>
  </si>
  <si>
    <t>66 947</t>
  </si>
  <si>
    <t>AMMO PACK</t>
  </si>
  <si>
    <t>2 000</t>
  </si>
  <si>
    <t>0,03 €</t>
  </si>
  <si>
    <t>http://www.mouser.com/ds/2/149/BC337-888522.pdf</t>
  </si>
  <si>
    <t>248 971</t>
  </si>
  <si>
    <t>12 Semaines</t>
  </si>
  <si>
    <t>200</t>
  </si>
  <si>
    <t>0,021 €</t>
  </si>
  <si>
    <t>http://www.mouser.com/ds/2/351/XC-600035-197929.pdf</t>
  </si>
  <si>
    <t>108 882</t>
  </si>
  <si>
    <t>11 Semaines</t>
  </si>
  <si>
    <t>180 618</t>
  </si>
  <si>
    <t>361 449</t>
  </si>
  <si>
    <t>10 Semaines</t>
  </si>
  <si>
    <t>188 284</t>
  </si>
  <si>
    <t>61 371</t>
  </si>
  <si>
    <t>1 030</t>
  </si>
  <si>
    <t>23 Semaines</t>
  </si>
  <si>
    <t>50</t>
  </si>
  <si>
    <t>0,476 €</t>
  </si>
  <si>
    <t>http://www.mouser.com/ds/2/427/t73-239983.pdf</t>
  </si>
  <si>
    <t>679 766</t>
  </si>
  <si>
    <t>10 000</t>
  </si>
  <si>
    <t>0,007 €</t>
  </si>
  <si>
    <t>http://www.fairchildsemi.com/an/AN/AN-4107.pdf</t>
  </si>
  <si>
    <t>9 658</t>
  </si>
  <si>
    <t>0,113 €</t>
  </si>
  <si>
    <t>http://www.mouser.com/ds/2/212/F3101_Aximax-461059.pdf</t>
  </si>
  <si>
    <t>6 907</t>
  </si>
  <si>
    <t>15 Semaines</t>
  </si>
  <si>
    <t>0,274 €</t>
  </si>
  <si>
    <t>http://www.mouser.com/ds/2/293/e-usv-883808.pdf</t>
  </si>
  <si>
    <t>4 071</t>
  </si>
  <si>
    <t>60</t>
  </si>
  <si>
    <t>0,557 €</t>
  </si>
  <si>
    <t>http://www.mouser.com/ds/2/307/XR2_0812-269583.pdf</t>
  </si>
  <si>
    <t>455</t>
  </si>
  <si>
    <t>34</t>
  </si>
  <si>
    <t>1,70 €</t>
  </si>
  <si>
    <t>http://download.ia.omron.com/download/page/XR2A_1401_N/ECB/</t>
  </si>
  <si>
    <t>751</t>
  </si>
  <si>
    <t>30</t>
  </si>
  <si>
    <t>1,10 €</t>
  </si>
  <si>
    <t>24</t>
  </si>
  <si>
    <t>http://download.ia.omron.com/download/page/XR2A_2001_N/ECB/</t>
  </si>
  <si>
    <t>350</t>
  </si>
  <si>
    <t>TRAY</t>
  </si>
  <si>
    <t>1 200</t>
  </si>
  <si>
    <t>0,595 €</t>
  </si>
  <si>
    <t>http://www.mouser.com/ds/2/276/0878341019_PCB_HEADERS-176551.pdf</t>
  </si>
  <si>
    <t>880\880</t>
  </si>
  <si>
    <t>14 Semaines</t>
  </si>
  <si>
    <t>880</t>
  </si>
  <si>
    <t>http://www.mouser.com/ds/2/276/0878341619_PCB_HEADERS-176711.pdf</t>
  </si>
  <si>
    <t>140</t>
  </si>
  <si>
    <t>8 Semaines</t>
  </si>
  <si>
    <t>9</t>
  </si>
  <si>
    <t>http://www.mouser.com/ds/2/18/bus-12-009-943066.pdf</t>
  </si>
  <si>
    <t>3 101</t>
  </si>
  <si>
    <t>9 Semaines</t>
  </si>
  <si>
    <t>1 500</t>
  </si>
  <si>
    <t>1,65 €</t>
  </si>
  <si>
    <t>http://www.mouser.com/ds/2/1/ts2198-49568.pdf</t>
  </si>
  <si>
    <t>262</t>
  </si>
  <si>
    <t>180</t>
  </si>
  <si>
    <t>5,21 €</t>
  </si>
  <si>
    <t>http://www.te.com/commerce/DocumentDelivery/DDEController?Action=srchrtrv&amp;DocNm=5750477-1&amp;DocType=Customer+View+Model&amp;DocLang=English&amp;PartCntxt=5750477-1</t>
  </si>
  <si>
    <t>8 072</t>
  </si>
  <si>
    <t>13 Semaines</t>
  </si>
  <si>
    <t>0,205 €</t>
  </si>
  <si>
    <t>http://www.mouser.com/ds/2/54/600x-776645.pdf</t>
  </si>
  <si>
    <t>1 290</t>
  </si>
  <si>
    <t>0,563 €</t>
  </si>
  <si>
    <t>http://www.mouser.com/ds/2/54/100R-776985.pdf</t>
  </si>
  <si>
    <t>812</t>
  </si>
  <si>
    <t>1,07 €</t>
  </si>
  <si>
    <t>http://www.mouser.com/ds/2/181/M20-999-351179.pdf</t>
  </si>
  <si>
    <t>538-90130-1116</t>
  </si>
  <si>
    <t>TOTAL en Euro</t>
  </si>
  <si>
    <t>prix pour 1 reichelt</t>
  </si>
  <si>
    <t xml:space="preserve">LCD 2x40 </t>
  </si>
  <si>
    <t>Rotary Encoder</t>
  </si>
  <si>
    <t>Switch cap</t>
  </si>
  <si>
    <t>Switch</t>
  </si>
  <si>
    <t>Bicolor LEDs</t>
  </si>
  <si>
    <t>10k 6 Pin res. network</t>
  </si>
  <si>
    <t>power switch</t>
  </si>
  <si>
    <t>conecteur alim</t>
  </si>
  <si>
    <t>611-PEBK</t>
  </si>
  <si>
    <t>612-TL1100</t>
  </si>
  <si>
    <t>859-LTL1BEKVJNN</t>
  </si>
  <si>
    <t>264-10K-RC</t>
  </si>
  <si>
    <t>WILBA control front panel</t>
  </si>
  <si>
    <t>green 3 mm</t>
  </si>
  <si>
    <t>led</t>
  </si>
  <si>
    <t>652-PEC16-4215FS0024</t>
  </si>
  <si>
    <t>450-AA150</t>
  </si>
  <si>
    <t>prix total mouser</t>
  </si>
  <si>
    <t>470Ω</t>
  </si>
  <si>
    <t>291-470-RC</t>
  </si>
  <si>
    <t>806-KCDX-5S-N</t>
  </si>
  <si>
    <t>571-1-2199298-2</t>
  </si>
  <si>
    <t>571-1-2199298-3</t>
  </si>
  <si>
    <t>571-1-2199298-4</t>
  </si>
  <si>
    <t>571-1-2199298-6</t>
  </si>
  <si>
    <t xml:space="preserve">core stm32 </t>
  </si>
  <si>
    <t>MIDIBOXSCHOP PRIX</t>
  </si>
  <si>
    <t>prix total board</t>
  </si>
  <si>
    <t>midi I/O module board</t>
  </si>
  <si>
    <t>EBAY</t>
  </si>
  <si>
    <t>2 x 8 € = 16 €</t>
  </si>
  <si>
    <t>autres ref mouser</t>
  </si>
  <si>
    <t>WILBA front panel</t>
  </si>
  <si>
    <t>http://www.schaeffer-ag.de</t>
  </si>
  <si>
    <t>DIO_MATRIX Module board</t>
  </si>
  <si>
    <t>WSL 10G</t>
  </si>
  <si>
    <t>DIL</t>
  </si>
  <si>
    <t>SL 2X40G 2,54</t>
  </si>
  <si>
    <t>855-M20-9982046</t>
  </si>
  <si>
    <t>DIN Board parts list</t>
  </si>
  <si>
    <t>688-EC12E2420801HARD</t>
  </si>
  <si>
    <t>506-2-1825910-7</t>
  </si>
  <si>
    <t>WSL 16G</t>
  </si>
  <si>
    <t>6N 138</t>
  </si>
  <si>
    <t>MABPM 5S</t>
  </si>
  <si>
    <t>1/4W 470</t>
  </si>
  <si>
    <t>LED 3MM ST GN</t>
  </si>
  <si>
    <t>MIDIbox SEQ Track Position Display module</t>
  </si>
  <si>
    <t>163-1000-EX</t>
  </si>
  <si>
    <t>612-RR3130ABLKBLKFS</t>
  </si>
  <si>
    <t>DI 5MM</t>
  </si>
  <si>
    <t>Spacers, metal, 6-edge, M3</t>
  </si>
  <si>
    <t>DA 10MM</t>
  </si>
  <si>
    <t>10 mm</t>
  </si>
  <si>
    <t xml:space="preserve"> 5 mm</t>
  </si>
  <si>
    <t>SKS M3X10-50</t>
  </si>
  <si>
    <t xml:space="preserve">Pozidriv, M3, </t>
  </si>
  <si>
    <t>SK M3</t>
  </si>
  <si>
    <t>hexagonal nuts,</t>
  </si>
  <si>
    <t xml:space="preserve"> 100 pcs M3</t>
  </si>
  <si>
    <t>prix total REICHLT</t>
  </si>
  <si>
    <t>763-3.12-25664UMB3</t>
  </si>
  <si>
    <t>ecran oled</t>
  </si>
  <si>
    <t>1/4W 4,7k</t>
  </si>
  <si>
    <t>Res net</t>
  </si>
  <si>
    <t>ResNet 4x1kΩ</t>
  </si>
  <si>
    <t>SIL 5-4 1,0K</t>
  </si>
  <si>
    <t>Encoder Cap</t>
  </si>
  <si>
    <t>Datawheel knob</t>
  </si>
  <si>
    <t>Gris</t>
  </si>
  <si>
    <t>Noir</t>
  </si>
  <si>
    <t>Rouge</t>
  </si>
  <si>
    <t>611-F02-01</t>
  </si>
  <si>
    <t>611-F0203</t>
  </si>
  <si>
    <t>611-F0204</t>
  </si>
  <si>
    <t>TASTER 9308</t>
  </si>
  <si>
    <t xml:space="preserve">706-95CAP-013 </t>
  </si>
  <si>
    <t>706-95CAP-011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</si>
</sst>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1" xfId="0" applyFont="1" applyBorder="1" applyAlignment="1">
      <alignment textRotation="90" wrapText="1"/>
    </xf>
    <xf numFmtId="0" fontId="1" fillId="4" borderId="1" xfId="0" applyFont="1" applyFill="1" applyBorder="1" applyAlignment="1">
      <alignment textRotation="90" wrapText="1"/>
    </xf>
    <xf numFmtId="0" fontId="2" fillId="8" borderId="1" xfId="0" applyFont="1" applyFill="1" applyBorder="1" applyAlignment="1">
      <alignment vertical="top" textRotation="90"/>
    </xf>
    <xf numFmtId="0" fontId="5" fillId="6" borderId="1" xfId="0" applyFont="1" applyFill="1" applyBorder="1" applyAlignment="1">
      <alignment textRotation="90"/>
    </xf>
    <xf numFmtId="0" fontId="1" fillId="3" borderId="1" xfId="0" applyFont="1" applyFill="1" applyBorder="1" applyAlignment="1">
      <alignment horizontal="right" textRotation="90" wrapText="1"/>
    </xf>
    <xf numFmtId="0" fontId="1" fillId="9" borderId="1" xfId="0" applyFont="1" applyFill="1" applyBorder="1" applyAlignment="1">
      <alignment horizontal="right" textRotation="90" wrapText="1"/>
    </xf>
    <xf numFmtId="0" fontId="1" fillId="7" borderId="1" xfId="0" applyFont="1" applyFill="1" applyBorder="1" applyAlignment="1">
      <alignment horizontal="right" textRotation="90" wrapText="1"/>
    </xf>
    <xf numFmtId="0" fontId="1" fillId="10" borderId="1" xfId="0" quotePrefix="1" applyFont="1" applyFill="1" applyBorder="1" applyAlignment="1">
      <alignment textRotation="90" wrapText="1"/>
    </xf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0" fontId="0" fillId="8" borderId="1" xfId="0" applyFill="1" applyBorder="1"/>
    <xf numFmtId="0" fontId="3" fillId="6" borderId="1" xfId="0" applyFont="1" applyFill="1" applyBorder="1"/>
    <xf numFmtId="0" fontId="0" fillId="3" borderId="1" xfId="0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10" borderId="1" xfId="0" quotePrefix="1" applyFill="1" applyBorder="1"/>
    <xf numFmtId="0" fontId="0" fillId="0" borderId="1" xfId="0" quotePrefix="1" applyBorder="1"/>
    <xf numFmtId="0" fontId="1" fillId="5" borderId="1" xfId="0" applyFont="1" applyFill="1" applyBorder="1"/>
    <xf numFmtId="0" fontId="4" fillId="7" borderId="0" xfId="1" applyFill="1" applyAlignment="1">
      <alignment horizontal="right"/>
    </xf>
    <xf numFmtId="8" fontId="0" fillId="9" borderId="1" xfId="0" applyNumberFormat="1" applyFill="1" applyBorder="1" applyAlignment="1">
      <alignment horizontal="right"/>
    </xf>
    <xf numFmtId="164" fontId="1" fillId="13" borderId="1" xfId="0" applyNumberFormat="1" applyFont="1" applyFill="1" applyBorder="1" applyAlignment="1">
      <alignment textRotation="90" wrapText="1"/>
    </xf>
    <xf numFmtId="164" fontId="0" fillId="13" borderId="1" xfId="0" applyNumberFormat="1" applyFill="1" applyBorder="1"/>
    <xf numFmtId="164" fontId="1" fillId="14" borderId="1" xfId="0" applyNumberFormat="1" applyFont="1" applyFill="1" applyBorder="1" applyAlignment="1">
      <alignment textRotation="90" wrapText="1"/>
    </xf>
    <xf numFmtId="164" fontId="0" fillId="14" borderId="1" xfId="0" applyNumberFormat="1" applyFill="1" applyBorder="1"/>
    <xf numFmtId="164" fontId="1" fillId="15" borderId="1" xfId="0" applyNumberFormat="1" applyFont="1" applyFill="1" applyBorder="1" applyAlignment="1">
      <alignment textRotation="90" wrapText="1"/>
    </xf>
    <xf numFmtId="164" fontId="0" fillId="15" borderId="1" xfId="0" applyNumberFormat="1" applyFill="1" applyBorder="1"/>
    <xf numFmtId="0" fontId="1" fillId="11" borderId="1" xfId="0" applyFont="1" applyFill="1" applyBorder="1" applyAlignment="1">
      <alignment textRotation="90"/>
    </xf>
    <xf numFmtId="0" fontId="0" fillId="11" borderId="1" xfId="0" applyFont="1" applyFill="1" applyBorder="1"/>
    <xf numFmtId="8" fontId="0" fillId="11" borderId="1" xfId="0" applyNumberFormat="1" applyFont="1" applyFill="1" applyBorder="1"/>
    <xf numFmtId="0" fontId="0" fillId="11" borderId="1" xfId="0" applyFont="1" applyFill="1" applyBorder="1" applyAlignment="1">
      <alignment horizontal="right"/>
    </xf>
    <xf numFmtId="0" fontId="0" fillId="11" borderId="3" xfId="0" applyFont="1" applyFill="1" applyBorder="1"/>
    <xf numFmtId="164" fontId="1" fillId="12" borderId="1" xfId="0" applyNumberFormat="1" applyFont="1" applyFill="1" applyBorder="1" applyAlignment="1">
      <alignment horizontal="right" textRotation="90"/>
    </xf>
    <xf numFmtId="164" fontId="0" fillId="12" borderId="1" xfId="0" applyNumberFormat="1" applyFont="1" applyFill="1" applyBorder="1" applyAlignment="1">
      <alignment horizontal="right"/>
    </xf>
    <xf numFmtId="164" fontId="0" fillId="12" borderId="1" xfId="0" quotePrefix="1" applyNumberFormat="1" applyFont="1" applyFill="1" applyBorder="1" applyAlignment="1">
      <alignment horizontal="right"/>
    </xf>
    <xf numFmtId="0" fontId="0" fillId="13" borderId="1" xfId="0" applyFill="1" applyBorder="1"/>
    <xf numFmtId="0" fontId="1" fillId="16" borderId="1" xfId="0" applyFont="1" applyFill="1" applyBorder="1" applyAlignment="1">
      <alignment textRotation="90" wrapText="1"/>
    </xf>
    <xf numFmtId="0" fontId="0" fillId="16" borderId="1" xfId="0" applyFill="1" applyBorder="1"/>
    <xf numFmtId="164" fontId="0" fillId="13" borderId="2" xfId="0" applyNumberFormat="1" applyFill="1" applyBorder="1"/>
    <xf numFmtId="6" fontId="0" fillId="16" borderId="6" xfId="0" applyNumberFormat="1" applyFill="1" applyBorder="1"/>
    <xf numFmtId="164" fontId="0" fillId="13" borderId="6" xfId="0" applyNumberFormat="1" applyFill="1" applyBorder="1"/>
    <xf numFmtId="164" fontId="0" fillId="14" borderId="2" xfId="0" applyNumberFormat="1" applyFill="1" applyBorder="1"/>
    <xf numFmtId="164" fontId="0" fillId="13" borderId="3" xfId="0" applyNumberFormat="1" applyFill="1" applyBorder="1"/>
    <xf numFmtId="164" fontId="0" fillId="15" borderId="7" xfId="0" applyNumberFormat="1" applyFill="1" applyBorder="1"/>
    <xf numFmtId="164" fontId="0" fillId="15" borderId="8" xfId="0" applyNumberFormat="1" applyFill="1" applyBorder="1"/>
    <xf numFmtId="164" fontId="0" fillId="15" borderId="6" xfId="0" applyNumberFormat="1" applyFill="1" applyBorder="1"/>
    <xf numFmtId="0" fontId="0" fillId="16" borderId="2" xfId="0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3" fillId="5" borderId="1" xfId="0" applyFont="1" applyFill="1" applyBorder="1"/>
    <xf numFmtId="164" fontId="0" fillId="5" borderId="11" xfId="0" applyNumberFormat="1" applyFill="1" applyBorder="1"/>
    <xf numFmtId="164" fontId="0" fillId="5" borderId="1" xfId="0" applyNumberFormat="1" applyFill="1" applyBorder="1"/>
    <xf numFmtId="164" fontId="0" fillId="5" borderId="7" xfId="0" applyNumberFormat="1" applyFill="1" applyBorder="1"/>
    <xf numFmtId="0" fontId="1" fillId="13" borderId="1" xfId="0" applyFont="1" applyFill="1" applyBorder="1"/>
    <xf numFmtId="0" fontId="3" fillId="13" borderId="1" xfId="0" applyFont="1" applyFill="1" applyBorder="1"/>
    <xf numFmtId="0" fontId="0" fillId="13" borderId="1" xfId="0" applyFill="1" applyBorder="1" applyAlignment="1">
      <alignment horizontal="right"/>
    </xf>
    <xf numFmtId="0" fontId="0" fillId="13" borderId="1" xfId="0" applyFont="1" applyFill="1" applyBorder="1"/>
    <xf numFmtId="164" fontId="0" fillId="13" borderId="1" xfId="0" applyNumberFormat="1" applyFont="1" applyFill="1" applyBorder="1" applyAlignment="1">
      <alignment horizontal="right"/>
    </xf>
    <xf numFmtId="0" fontId="0" fillId="13" borderId="9" xfId="0" applyFill="1" applyBorder="1"/>
    <xf numFmtId="0" fontId="1" fillId="16" borderId="1" xfId="0" applyFont="1" applyFill="1" applyBorder="1"/>
    <xf numFmtId="0" fontId="3" fillId="16" borderId="1" xfId="0" applyFont="1" applyFill="1" applyBorder="1"/>
    <xf numFmtId="0" fontId="0" fillId="16" borderId="1" xfId="0" applyFill="1" applyBorder="1" applyAlignment="1">
      <alignment horizontal="right"/>
    </xf>
    <xf numFmtId="0" fontId="0" fillId="16" borderId="1" xfId="0" applyFont="1" applyFill="1" applyBorder="1"/>
    <xf numFmtId="164" fontId="0" fillId="16" borderId="1" xfId="0" applyNumberFormat="1" applyFont="1" applyFill="1" applyBorder="1" applyAlignment="1">
      <alignment horizontal="right"/>
    </xf>
    <xf numFmtId="164" fontId="0" fillId="16" borderId="1" xfId="0" applyNumberFormat="1" applyFill="1" applyBorder="1"/>
    <xf numFmtId="164" fontId="0" fillId="16" borderId="10" xfId="0" applyNumberFormat="1" applyFill="1" applyBorder="1"/>
    <xf numFmtId="6" fontId="0" fillId="16" borderId="3" xfId="0" applyNumberFormat="1" applyFill="1" applyBorder="1"/>
    <xf numFmtId="0" fontId="1" fillId="14" borderId="1" xfId="0" applyFont="1" applyFill="1" applyBorder="1"/>
    <xf numFmtId="0" fontId="0" fillId="14" borderId="1" xfId="0" applyFill="1" applyBorder="1"/>
    <xf numFmtId="0" fontId="3" fillId="14" borderId="1" xfId="0" applyFont="1" applyFill="1" applyBorder="1"/>
    <xf numFmtId="0" fontId="0" fillId="14" borderId="1" xfId="0" applyFill="1" applyBorder="1" applyAlignment="1">
      <alignment horizontal="right"/>
    </xf>
    <xf numFmtId="0" fontId="0" fillId="14" borderId="1" xfId="0" applyFont="1" applyFill="1" applyBorder="1"/>
    <xf numFmtId="164" fontId="0" fillId="14" borderId="1" xfId="0" applyNumberFormat="1" applyFont="1" applyFill="1" applyBorder="1" applyAlignment="1">
      <alignment horizontal="right"/>
    </xf>
    <xf numFmtId="0" fontId="0" fillId="14" borderId="8" xfId="0" applyFill="1" applyBorder="1"/>
    <xf numFmtId="0" fontId="5" fillId="5" borderId="1" xfId="0" applyFont="1" applyFill="1" applyBorder="1"/>
    <xf numFmtId="0" fontId="1" fillId="2" borderId="1" xfId="0" quotePrefix="1" applyFont="1" applyFill="1" applyBorder="1" applyAlignment="1">
      <alignment horizontal="right" textRotation="90" wrapText="1"/>
    </xf>
    <xf numFmtId="0" fontId="0" fillId="2" borderId="1" xfId="0" quotePrefix="1" applyFill="1" applyBorder="1" applyAlignment="1">
      <alignment horizontal="right"/>
    </xf>
    <xf numFmtId="8" fontId="0" fillId="2" borderId="1" xfId="0" quotePrefix="1" applyNumberFormat="1" applyFill="1" applyBorder="1" applyAlignment="1">
      <alignment horizontal="right"/>
    </xf>
    <xf numFmtId="8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8" fontId="0" fillId="9" borderId="0" xfId="0" applyNumberFormat="1" applyFill="1" applyBorder="1" applyAlignment="1">
      <alignment horizontal="right"/>
    </xf>
    <xf numFmtId="0" fontId="1" fillId="17" borderId="1" xfId="0" applyFont="1" applyFill="1" applyBorder="1" applyAlignment="1">
      <alignment horizontal="right" textRotation="90" wrapText="1"/>
    </xf>
    <xf numFmtId="0" fontId="0" fillId="17" borderId="1" xfId="0" applyFill="1" applyBorder="1" applyAlignment="1">
      <alignment horizontal="right"/>
    </xf>
    <xf numFmtId="0" fontId="0" fillId="17" borderId="0" xfId="0" applyFill="1" applyBorder="1" applyAlignment="1">
      <alignment horizontal="right"/>
    </xf>
    <xf numFmtId="8" fontId="0" fillId="17" borderId="0" xfId="0" applyNumberFormat="1" applyFill="1" applyBorder="1" applyAlignment="1">
      <alignment horizontal="right"/>
    </xf>
    <xf numFmtId="8" fontId="0" fillId="17" borderId="1" xfId="0" applyNumberFormat="1" applyFill="1" applyBorder="1" applyAlignment="1">
      <alignment horizontal="right"/>
    </xf>
    <xf numFmtId="8" fontId="0" fillId="3" borderId="1" xfId="0" applyNumberFormat="1" applyFill="1" applyBorder="1" applyAlignment="1">
      <alignment horizontal="right"/>
    </xf>
    <xf numFmtId="6" fontId="0" fillId="2" borderId="1" xfId="0" applyNumberFormat="1" applyFill="1" applyBorder="1" applyAlignment="1">
      <alignment horizontal="right"/>
    </xf>
    <xf numFmtId="164" fontId="1" fillId="18" borderId="1" xfId="0" applyNumberFormat="1" applyFont="1" applyFill="1" applyBorder="1" applyAlignment="1">
      <alignment textRotation="90"/>
    </xf>
    <xf numFmtId="164" fontId="0" fillId="18" borderId="1" xfId="0" applyNumberFormat="1" applyFont="1" applyFill="1" applyBorder="1"/>
    <xf numFmtId="164" fontId="0" fillId="18" borderId="4" xfId="0" applyNumberFormat="1" applyFont="1" applyFill="1" applyBorder="1"/>
    <xf numFmtId="164" fontId="0" fillId="18" borderId="5" xfId="0" applyNumberFormat="1" applyFont="1" applyFill="1" applyBorder="1"/>
    <xf numFmtId="0" fontId="0" fillId="3" borderId="0" xfId="0" applyFill="1" applyBorder="1" applyAlignment="1">
      <alignment horizontal="right"/>
    </xf>
    <xf numFmtId="8" fontId="0" fillId="3" borderId="0" xfId="0" applyNumberFormat="1" applyFill="1" applyBorder="1" applyAlignment="1">
      <alignment horizontal="right"/>
    </xf>
    <xf numFmtId="164" fontId="0" fillId="18" borderId="0" xfId="0" applyNumberFormat="1" applyFon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8" fontId="0" fillId="9" borderId="7" xfId="0" applyNumberFormat="1" applyFill="1" applyBorder="1" applyAlignment="1">
      <alignment horizontal="right"/>
    </xf>
    <xf numFmtId="0" fontId="0" fillId="17" borderId="7" xfId="0" applyFill="1" applyBorder="1" applyAlignment="1">
      <alignment horizontal="right"/>
    </xf>
    <xf numFmtId="0" fontId="0" fillId="13" borderId="8" xfId="0" applyFill="1" applyBorder="1" applyAlignment="1">
      <alignment horizontal="right"/>
    </xf>
    <xf numFmtId="0" fontId="0" fillId="17" borderId="8" xfId="0" applyFill="1" applyBorder="1" applyAlignment="1">
      <alignment horizontal="right"/>
    </xf>
    <xf numFmtId="0" fontId="0" fillId="19" borderId="12" xfId="0" applyFill="1" applyBorder="1" applyAlignment="1">
      <alignment horizontal="right"/>
    </xf>
    <xf numFmtId="0" fontId="0" fillId="19" borderId="13" xfId="0" applyFill="1" applyBorder="1" applyAlignment="1">
      <alignment horizontal="right"/>
    </xf>
    <xf numFmtId="0" fontId="0" fillId="19" borderId="14" xfId="0" applyFill="1" applyBorder="1" applyAlignment="1">
      <alignment horizontal="right"/>
    </xf>
    <xf numFmtId="0" fontId="0" fillId="19" borderId="15" xfId="0" applyFill="1" applyBorder="1" applyAlignment="1">
      <alignment horizontal="right"/>
    </xf>
    <xf numFmtId="0" fontId="1" fillId="0" borderId="1" xfId="0" applyFont="1" applyBorder="1" applyAlignment="1">
      <alignment wrapText="1"/>
    </xf>
    <xf numFmtId="0" fontId="0" fillId="7" borderId="1" xfId="0" applyFill="1" applyBorder="1" applyAlignment="1">
      <alignment horizontal="right" wrapText="1"/>
    </xf>
    <xf numFmtId="164" fontId="0" fillId="20" borderId="1" xfId="0" applyNumberFormat="1" applyFont="1" applyFill="1" applyBorder="1"/>
    <xf numFmtId="0" fontId="0" fillId="20" borderId="1" xfId="0" applyFont="1" applyFill="1" applyBorder="1"/>
    <xf numFmtId="164" fontId="0" fillId="20" borderId="1" xfId="0" applyNumberFormat="1" applyFont="1" applyFill="1" applyBorder="1" applyAlignment="1">
      <alignment horizontal="right"/>
    </xf>
    <xf numFmtId="0" fontId="0" fillId="20" borderId="1" xfId="0" quotePrefix="1" applyFill="1" applyBorder="1" applyAlignment="1">
      <alignment horizontal="right"/>
    </xf>
    <xf numFmtId="0" fontId="1" fillId="3" borderId="1" xfId="0" applyFont="1" applyFill="1" applyBorder="1"/>
    <xf numFmtId="0" fontId="1" fillId="21" borderId="1" xfId="0" applyFont="1" applyFill="1" applyBorder="1"/>
    <xf numFmtId="0" fontId="1" fillId="6" borderId="1" xfId="0" applyFont="1" applyFill="1" applyBorder="1"/>
    <xf numFmtId="0" fontId="0" fillId="22" borderId="1" xfId="0" applyFill="1" applyBorder="1" applyAlignment="1">
      <alignment horizontal="right"/>
    </xf>
    <xf numFmtId="8" fontId="0" fillId="22" borderId="1" xfId="0" applyNumberFormat="1" applyFill="1" applyBorder="1" applyAlignment="1">
      <alignment horizontal="right"/>
    </xf>
    <xf numFmtId="164" fontId="0" fillId="22" borderId="1" xfId="0" applyNumberFormat="1" applyFont="1" applyFill="1" applyBorder="1"/>
    <xf numFmtId="0" fontId="1" fillId="4" borderId="1" xfId="0" applyFont="1" applyFill="1" applyBorder="1" applyAlignment="1">
      <alignment textRotation="90"/>
    </xf>
    <xf numFmtId="0" fontId="0" fillId="4" borderId="1" xfId="0" applyFont="1" applyFill="1" applyBorder="1"/>
    <xf numFmtId="8" fontId="0" fillId="4" borderId="1" xfId="0" applyNumberFormat="1" applyFont="1" applyFill="1" applyBorder="1"/>
    <xf numFmtId="0" fontId="0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3" xfId="0" applyFont="1" applyFill="1" applyBorder="1"/>
    <xf numFmtId="164" fontId="1" fillId="23" borderId="1" xfId="0" applyNumberFormat="1" applyFont="1" applyFill="1" applyBorder="1" applyAlignment="1">
      <alignment horizontal="right" textRotation="90"/>
    </xf>
    <xf numFmtId="164" fontId="0" fillId="23" borderId="1" xfId="0" applyNumberFormat="1" applyFont="1" applyFill="1" applyBorder="1" applyAlignment="1">
      <alignment horizontal="right"/>
    </xf>
    <xf numFmtId="164" fontId="0" fillId="23" borderId="1" xfId="0" quotePrefix="1" applyNumberFormat="1" applyFont="1" applyFill="1" applyBorder="1" applyAlignment="1">
      <alignment horizontal="right"/>
    </xf>
    <xf numFmtId="8" fontId="0" fillId="23" borderId="1" xfId="0" applyNumberFormat="1" applyFill="1" applyBorder="1" applyAlignment="1">
      <alignment horizontal="righ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85" zoomScaleNormal="85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A42" sqref="A42:XFD42"/>
    </sheetView>
  </sheetViews>
  <sheetFormatPr baseColWidth="10" defaultRowHeight="15" x14ac:dyDescent="0.25"/>
  <cols>
    <col min="1" max="1" width="12.7109375" style="10" customWidth="1"/>
    <col min="2" max="2" width="14.42578125" style="10" bestFit="1" customWidth="1"/>
    <col min="3" max="3" width="9.42578125" style="11" customWidth="1"/>
    <col min="4" max="4" width="3.28515625" style="9" customWidth="1"/>
    <col min="5" max="5" width="6.5703125" style="11" bestFit="1" customWidth="1"/>
    <col min="6" max="6" width="3.28515625" style="9" customWidth="1"/>
    <col min="7" max="7" width="6.5703125" style="11" bestFit="1" customWidth="1"/>
    <col min="8" max="8" width="3.28515625" style="9" customWidth="1"/>
    <col min="9" max="9" width="6.5703125" style="11" bestFit="1" customWidth="1"/>
    <col min="10" max="10" width="3.28515625" style="9" customWidth="1"/>
    <col min="11" max="11" width="6.5703125" style="11" bestFit="1" customWidth="1"/>
    <col min="12" max="12" width="5.28515625" style="9" customWidth="1"/>
    <col min="13" max="13" width="6.5703125" style="11" bestFit="1" customWidth="1"/>
    <col min="14" max="14" width="3.28515625" style="9" customWidth="1"/>
    <col min="15" max="15" width="6.5703125" style="11" bestFit="1" customWidth="1"/>
    <col min="16" max="16" width="3.28515625" style="9" customWidth="1"/>
    <col min="17" max="17" width="4.7109375" style="13" customWidth="1"/>
    <col min="18" max="18" width="3.7109375" style="9" bestFit="1" customWidth="1"/>
    <col min="19" max="19" width="14.5703125" style="14" bestFit="1" customWidth="1"/>
    <col min="20" max="20" width="6" style="15" bestFit="1" customWidth="1"/>
    <col min="21" max="21" width="8.140625" style="87" customWidth="1"/>
    <col min="22" max="22" width="8.7109375" style="14" bestFit="1" customWidth="1"/>
    <col min="23" max="23" width="8.7109375" style="15" customWidth="1"/>
    <col min="24" max="24" width="21.7109375" style="16" bestFit="1" customWidth="1"/>
    <col min="25" max="25" width="6.85546875" style="82" bestFit="1" customWidth="1"/>
    <col min="26" max="26" width="13.7109375" style="94" bestFit="1" customWidth="1"/>
    <col min="27" max="27" width="20.85546875" style="29" bestFit="1" customWidth="1"/>
    <col min="28" max="28" width="7" style="34" bestFit="1" customWidth="1"/>
    <col min="29" max="29" width="20.85546875" style="123" bestFit="1" customWidth="1"/>
    <col min="30" max="30" width="7" style="129" bestFit="1" customWidth="1"/>
    <col min="31" max="31" width="6.5703125" style="25" bestFit="1" customWidth="1"/>
    <col min="32" max="32" width="7" style="27" bestFit="1" customWidth="1"/>
    <col min="33" max="33" width="11.5703125" style="23" bestFit="1" customWidth="1"/>
    <col min="34" max="34" width="11.42578125" style="38"/>
    <col min="35" max="35" width="11.42578125" style="9"/>
    <col min="36" max="36" width="7.7109375" style="9" bestFit="1" customWidth="1"/>
    <col min="37" max="37" width="7.42578125" style="9" bestFit="1" customWidth="1"/>
    <col min="38" max="38" width="11.140625" style="9" bestFit="1" customWidth="1"/>
    <col min="39" max="39" width="11.42578125" style="9" bestFit="1" customWidth="1"/>
    <col min="40" max="40" width="6.42578125" style="9" bestFit="1" customWidth="1"/>
    <col min="41" max="41" width="6.85546875" style="9" bestFit="1" customWidth="1"/>
    <col min="42" max="42" width="145.7109375" style="9" bestFit="1" customWidth="1"/>
    <col min="43" max="16384" width="11.42578125" style="9"/>
  </cols>
  <sheetData>
    <row r="1" spans="1:42" s="1" customFormat="1" ht="111.75" customHeight="1" x14ac:dyDescent="0.25">
      <c r="A1" s="1" t="s">
        <v>2</v>
      </c>
      <c r="B1" s="1" t="s">
        <v>1</v>
      </c>
      <c r="C1" s="2" t="s">
        <v>59</v>
      </c>
      <c r="D1" s="3">
        <v>1</v>
      </c>
      <c r="E1" s="2" t="s">
        <v>0</v>
      </c>
      <c r="F1" s="3">
        <v>0</v>
      </c>
      <c r="G1" s="2" t="s">
        <v>103</v>
      </c>
      <c r="H1" s="3">
        <v>0</v>
      </c>
      <c r="I1" s="2" t="s">
        <v>107</v>
      </c>
      <c r="J1" s="3">
        <v>0</v>
      </c>
      <c r="K1" s="2" t="s">
        <v>261</v>
      </c>
      <c r="L1" s="3">
        <v>1</v>
      </c>
      <c r="M1" s="2" t="s">
        <v>288</v>
      </c>
      <c r="N1" s="3">
        <v>0</v>
      </c>
      <c r="O1" s="2" t="s">
        <v>296</v>
      </c>
      <c r="P1" s="3"/>
      <c r="Q1" s="4" t="s">
        <v>108</v>
      </c>
      <c r="R1" s="1" t="s">
        <v>5</v>
      </c>
      <c r="S1" s="5" t="s">
        <v>3</v>
      </c>
      <c r="T1" s="6" t="s">
        <v>248</v>
      </c>
      <c r="U1" s="86" t="s">
        <v>309</v>
      </c>
      <c r="V1" s="5"/>
      <c r="W1" s="6"/>
      <c r="X1" s="7" t="s">
        <v>4</v>
      </c>
      <c r="Y1" s="78" t="s">
        <v>133</v>
      </c>
      <c r="Z1" s="93" t="s">
        <v>266</v>
      </c>
      <c r="AA1" s="28" t="s">
        <v>280</v>
      </c>
      <c r="AB1" s="33"/>
      <c r="AC1" s="122"/>
      <c r="AD1" s="128"/>
      <c r="AE1" s="24" t="s">
        <v>275</v>
      </c>
      <c r="AF1" s="26" t="s">
        <v>276</v>
      </c>
      <c r="AG1" s="22" t="s">
        <v>278</v>
      </c>
      <c r="AH1" s="37" t="s">
        <v>282</v>
      </c>
      <c r="AJ1" s="8" t="s">
        <v>134</v>
      </c>
      <c r="AK1" s="8" t="s">
        <v>135</v>
      </c>
      <c r="AL1" s="8" t="s">
        <v>136</v>
      </c>
      <c r="AM1" s="8" t="s">
        <v>137</v>
      </c>
      <c r="AN1" s="8" t="s">
        <v>138</v>
      </c>
      <c r="AO1" s="8" t="s">
        <v>139</v>
      </c>
      <c r="AP1" s="8" t="s">
        <v>140</v>
      </c>
    </row>
    <row r="2" spans="1:42" x14ac:dyDescent="0.25">
      <c r="A2" s="10" t="s">
        <v>7</v>
      </c>
      <c r="B2" s="10" t="s">
        <v>6</v>
      </c>
      <c r="C2" s="11">
        <v>1</v>
      </c>
      <c r="D2" s="12">
        <f>IF(C2&lt;&gt;"",D$1*C2,"")</f>
        <v>1</v>
      </c>
      <c r="F2" s="12" t="str">
        <f>IF(E2&lt;&gt;"",F$1*E2,"")</f>
        <v/>
      </c>
      <c r="H2" s="12" t="str">
        <f>IF(G2&lt;&gt;"",H$1*G2,"")</f>
        <v/>
      </c>
      <c r="J2" s="12" t="str">
        <f>IF(I2&lt;&gt;"",J$1*I2,"")</f>
        <v/>
      </c>
      <c r="L2" s="12" t="str">
        <f t="shared" ref="J2:N37" si="0">IF(K2&lt;&gt;"",L$1*K2,"")</f>
        <v/>
      </c>
      <c r="N2" s="12" t="str">
        <f t="shared" si="0"/>
        <v/>
      </c>
      <c r="P2" s="12"/>
      <c r="Q2" s="13">
        <f t="shared" ref="Q2:Q5" si="1">SUM(D2,F2,H2,J2,L2,N2)</f>
        <v>1</v>
      </c>
      <c r="U2" s="87">
        <f t="shared" ref="U2:U16" si="2">T2*Q2</f>
        <v>0</v>
      </c>
      <c r="X2" s="16" t="s">
        <v>8</v>
      </c>
      <c r="Y2" s="79" t="s">
        <v>109</v>
      </c>
      <c r="Z2" s="94">
        <f t="shared" ref="Z2:Z18" si="3">Y2*Q2</f>
        <v>18.29</v>
      </c>
      <c r="AE2" s="54"/>
      <c r="AF2" s="54"/>
      <c r="AG2" s="54"/>
      <c r="AH2" s="51"/>
      <c r="AJ2" s="17" t="s">
        <v>141</v>
      </c>
      <c r="AK2" s="17" t="s">
        <v>142</v>
      </c>
      <c r="AL2" s="17" t="s">
        <v>143</v>
      </c>
      <c r="AM2" s="17" t="s">
        <v>144</v>
      </c>
      <c r="AN2" s="17" t="s">
        <v>145</v>
      </c>
      <c r="AO2" s="17" t="s">
        <v>109</v>
      </c>
      <c r="AP2" s="17" t="s">
        <v>146</v>
      </c>
    </row>
    <row r="3" spans="1:42" x14ac:dyDescent="0.25">
      <c r="A3" s="10" t="s">
        <v>10</v>
      </c>
      <c r="B3" s="10" t="s">
        <v>9</v>
      </c>
      <c r="C3" s="11">
        <v>1</v>
      </c>
      <c r="D3" s="12">
        <f t="shared" ref="D3:D37" si="4">IF(C3&lt;&gt;"",D$1*C3,"")</f>
        <v>1</v>
      </c>
      <c r="F3" s="12" t="str">
        <f t="shared" ref="F3:F37" si="5">IF(E3&lt;&gt;"",F$1*E3,"")</f>
        <v/>
      </c>
      <c r="G3" s="11">
        <v>2</v>
      </c>
      <c r="H3" s="12">
        <f t="shared" ref="H3:H37" si="6">IF(G3&lt;&gt;"",H$1*G3,"")</f>
        <v>0</v>
      </c>
      <c r="I3" s="11">
        <v>4</v>
      </c>
      <c r="J3" s="12">
        <f t="shared" si="0"/>
        <v>0</v>
      </c>
      <c r="K3" s="11">
        <v>2</v>
      </c>
      <c r="L3" s="12">
        <f t="shared" si="0"/>
        <v>2</v>
      </c>
      <c r="N3" s="12" t="str">
        <f t="shared" si="0"/>
        <v/>
      </c>
      <c r="P3" s="12"/>
      <c r="Q3" s="13">
        <f t="shared" si="1"/>
        <v>3</v>
      </c>
      <c r="S3" s="14" t="s">
        <v>11</v>
      </c>
      <c r="T3" s="21">
        <v>0.28999999999999998</v>
      </c>
      <c r="U3" s="87">
        <f t="shared" si="2"/>
        <v>0.86999999999999988</v>
      </c>
      <c r="Y3" s="79"/>
      <c r="Z3" s="94">
        <f t="shared" si="3"/>
        <v>0</v>
      </c>
      <c r="AA3" s="29" t="s">
        <v>12</v>
      </c>
      <c r="AB3" s="34" t="s">
        <v>110</v>
      </c>
      <c r="AE3" s="54"/>
      <c r="AF3" s="54"/>
      <c r="AG3" s="54"/>
      <c r="AH3" s="51"/>
      <c r="AJ3" s="17" t="s">
        <v>141</v>
      </c>
      <c r="AK3" s="17" t="s">
        <v>147</v>
      </c>
      <c r="AL3" s="17" t="s">
        <v>148</v>
      </c>
      <c r="AM3" s="17" t="s">
        <v>149</v>
      </c>
      <c r="AN3" s="17" t="s">
        <v>150</v>
      </c>
      <c r="AO3" s="17" t="s">
        <v>151</v>
      </c>
      <c r="AP3" s="17" t="s">
        <v>152</v>
      </c>
    </row>
    <row r="4" spans="1:42" x14ac:dyDescent="0.25">
      <c r="A4" s="10" t="s">
        <v>10</v>
      </c>
      <c r="B4" s="10" t="s">
        <v>13</v>
      </c>
      <c r="C4" s="11">
        <v>1</v>
      </c>
      <c r="D4" s="12">
        <f t="shared" si="4"/>
        <v>1</v>
      </c>
      <c r="F4" s="12" t="str">
        <f t="shared" si="5"/>
        <v/>
      </c>
      <c r="H4" s="12" t="str">
        <f t="shared" si="6"/>
        <v/>
      </c>
      <c r="J4" s="12" t="str">
        <f t="shared" si="0"/>
        <v/>
      </c>
      <c r="L4" s="12" t="str">
        <f t="shared" si="0"/>
        <v/>
      </c>
      <c r="N4" s="12" t="str">
        <f t="shared" si="0"/>
        <v/>
      </c>
      <c r="P4" s="12"/>
      <c r="Q4" s="13">
        <f t="shared" si="1"/>
        <v>1</v>
      </c>
      <c r="S4" s="14" t="s">
        <v>14</v>
      </c>
      <c r="T4" s="21">
        <v>0.35</v>
      </c>
      <c r="U4" s="87">
        <f t="shared" si="2"/>
        <v>0.35</v>
      </c>
      <c r="Y4" s="79"/>
      <c r="Z4" s="94">
        <f t="shared" si="3"/>
        <v>0</v>
      </c>
      <c r="AA4" s="29" t="s">
        <v>15</v>
      </c>
      <c r="AB4" s="34" t="s">
        <v>111</v>
      </c>
      <c r="AE4" s="54"/>
      <c r="AF4" s="54"/>
      <c r="AG4" s="54"/>
      <c r="AH4" s="51"/>
      <c r="AJ4" s="17" t="s">
        <v>141</v>
      </c>
      <c r="AK4" s="17" t="s">
        <v>153</v>
      </c>
      <c r="AL4" s="17" t="s">
        <v>148</v>
      </c>
      <c r="AM4" s="17" t="s">
        <v>149</v>
      </c>
      <c r="AN4" s="17" t="s">
        <v>154</v>
      </c>
      <c r="AO4" s="17" t="s">
        <v>155</v>
      </c>
      <c r="AP4" s="17" t="s">
        <v>156</v>
      </c>
    </row>
    <row r="5" spans="1:42" x14ac:dyDescent="0.25">
      <c r="A5" s="10" t="s">
        <v>10</v>
      </c>
      <c r="B5" s="10" t="s">
        <v>60</v>
      </c>
      <c r="D5" s="12" t="str">
        <f t="shared" si="4"/>
        <v/>
      </c>
      <c r="E5" s="11">
        <v>2</v>
      </c>
      <c r="F5" s="12">
        <f t="shared" si="5"/>
        <v>0</v>
      </c>
      <c r="H5" s="12" t="str">
        <f t="shared" si="6"/>
        <v/>
      </c>
      <c r="J5" s="12" t="str">
        <f t="shared" si="0"/>
        <v/>
      </c>
      <c r="L5" s="12" t="str">
        <f t="shared" si="0"/>
        <v/>
      </c>
      <c r="N5" s="12" t="str">
        <f t="shared" si="0"/>
        <v/>
      </c>
      <c r="P5" s="12"/>
      <c r="Q5" s="13">
        <f t="shared" si="1"/>
        <v>0</v>
      </c>
      <c r="S5" s="14" t="s">
        <v>61</v>
      </c>
      <c r="T5" s="21">
        <v>0.26</v>
      </c>
      <c r="U5" s="87">
        <f t="shared" si="2"/>
        <v>0</v>
      </c>
      <c r="Y5" s="79"/>
      <c r="Z5" s="94">
        <f t="shared" si="3"/>
        <v>0</v>
      </c>
      <c r="AA5" s="29" t="s">
        <v>62</v>
      </c>
      <c r="AB5" s="34" t="s">
        <v>112</v>
      </c>
      <c r="AE5" s="54"/>
      <c r="AF5" s="54"/>
      <c r="AG5" s="54"/>
      <c r="AH5" s="51"/>
      <c r="AJ5" s="17" t="s">
        <v>141</v>
      </c>
      <c r="AK5" s="17" t="s">
        <v>157</v>
      </c>
      <c r="AL5" s="17" t="s">
        <v>148</v>
      </c>
      <c r="AM5" s="17" t="s">
        <v>149</v>
      </c>
      <c r="AN5" s="17" t="s">
        <v>150</v>
      </c>
      <c r="AO5" s="17" t="s">
        <v>158</v>
      </c>
      <c r="AP5" s="17" t="s">
        <v>159</v>
      </c>
    </row>
    <row r="6" spans="1:42" x14ac:dyDescent="0.25">
      <c r="A6" s="10" t="s">
        <v>10</v>
      </c>
      <c r="B6" s="10" t="s">
        <v>92</v>
      </c>
      <c r="D6" s="12" t="str">
        <f t="shared" si="4"/>
        <v/>
      </c>
      <c r="F6" s="12" t="str">
        <f t="shared" si="5"/>
        <v/>
      </c>
      <c r="G6" s="11">
        <v>2</v>
      </c>
      <c r="H6" s="12">
        <f t="shared" si="6"/>
        <v>0</v>
      </c>
      <c r="J6" s="12" t="str">
        <f t="shared" si="0"/>
        <v/>
      </c>
      <c r="K6" s="11">
        <v>6</v>
      </c>
      <c r="L6" s="12">
        <f t="shared" si="0"/>
        <v>6</v>
      </c>
      <c r="M6" s="11">
        <v>4</v>
      </c>
      <c r="N6" s="12">
        <f t="shared" si="0"/>
        <v>0</v>
      </c>
      <c r="P6" s="12"/>
      <c r="Q6" s="13">
        <f t="shared" ref="Q6:Q24" si="7">SUM(D6,F6,H6,J6,L6,N6)</f>
        <v>6</v>
      </c>
      <c r="S6" s="14" t="s">
        <v>93</v>
      </c>
      <c r="T6" s="21">
        <v>0.28999999999999998</v>
      </c>
      <c r="U6" s="87">
        <f t="shared" si="2"/>
        <v>1.7399999999999998</v>
      </c>
      <c r="Y6" s="79"/>
      <c r="Z6" s="94">
        <f t="shared" si="3"/>
        <v>0</v>
      </c>
      <c r="AA6" s="29" t="s">
        <v>94</v>
      </c>
      <c r="AB6" s="34" t="s">
        <v>113</v>
      </c>
      <c r="AE6" s="54"/>
      <c r="AF6" s="54"/>
      <c r="AG6" s="54"/>
      <c r="AH6" s="51"/>
      <c r="AJ6" s="17" t="s">
        <v>141</v>
      </c>
      <c r="AK6" s="17" t="s">
        <v>160</v>
      </c>
      <c r="AL6" s="17" t="s">
        <v>148</v>
      </c>
      <c r="AM6" s="17" t="s">
        <v>149</v>
      </c>
      <c r="AN6" s="17" t="s">
        <v>150</v>
      </c>
      <c r="AO6" s="17" t="s">
        <v>161</v>
      </c>
      <c r="AP6" s="17" t="s">
        <v>162</v>
      </c>
    </row>
    <row r="7" spans="1:42" x14ac:dyDescent="0.25">
      <c r="A7" s="10" t="s">
        <v>64</v>
      </c>
      <c r="B7" s="10" t="s">
        <v>63</v>
      </c>
      <c r="D7" s="12" t="str">
        <f t="shared" si="4"/>
        <v/>
      </c>
      <c r="E7" s="11">
        <v>2</v>
      </c>
      <c r="F7" s="12">
        <f t="shared" si="5"/>
        <v>0</v>
      </c>
      <c r="H7" s="12" t="str">
        <f t="shared" si="6"/>
        <v/>
      </c>
      <c r="J7" s="12" t="str">
        <f t="shared" si="0"/>
        <v/>
      </c>
      <c r="L7" s="12" t="str">
        <f t="shared" si="0"/>
        <v/>
      </c>
      <c r="N7" s="12" t="str">
        <f t="shared" si="0"/>
        <v/>
      </c>
      <c r="P7" s="12"/>
      <c r="Q7" s="13">
        <f t="shared" si="7"/>
        <v>0</v>
      </c>
      <c r="S7" s="14" t="s">
        <v>292</v>
      </c>
      <c r="T7" s="21">
        <v>0.59</v>
      </c>
      <c r="U7" s="87">
        <f t="shared" si="2"/>
        <v>0</v>
      </c>
      <c r="Y7" s="79"/>
      <c r="Z7" s="94">
        <f t="shared" si="3"/>
        <v>0</v>
      </c>
      <c r="AA7" s="29" t="s">
        <v>65</v>
      </c>
      <c r="AB7" s="34" t="s">
        <v>114</v>
      </c>
      <c r="AE7" s="54"/>
      <c r="AF7" s="54"/>
      <c r="AG7" s="54"/>
      <c r="AH7" s="51"/>
      <c r="AJ7" s="17" t="s">
        <v>141</v>
      </c>
      <c r="AK7" s="17" t="s">
        <v>163</v>
      </c>
      <c r="AL7" s="17" t="s">
        <v>148</v>
      </c>
      <c r="AM7" s="17" t="s">
        <v>164</v>
      </c>
      <c r="AN7" s="17" t="s">
        <v>165</v>
      </c>
      <c r="AO7" s="17" t="s">
        <v>166</v>
      </c>
      <c r="AP7" s="17" t="s">
        <v>167</v>
      </c>
    </row>
    <row r="8" spans="1:42" x14ac:dyDescent="0.25">
      <c r="A8" s="10" t="s">
        <v>17</v>
      </c>
      <c r="B8" s="10" t="s">
        <v>16</v>
      </c>
      <c r="C8" s="11">
        <v>1</v>
      </c>
      <c r="D8" s="12">
        <f t="shared" si="4"/>
        <v>1</v>
      </c>
      <c r="F8" s="12" t="str">
        <f t="shared" si="5"/>
        <v/>
      </c>
      <c r="H8" s="12" t="str">
        <f t="shared" si="6"/>
        <v/>
      </c>
      <c r="J8" s="12" t="str">
        <f t="shared" si="0"/>
        <v/>
      </c>
      <c r="L8" s="12" t="str">
        <f t="shared" si="0"/>
        <v/>
      </c>
      <c r="N8" s="12" t="str">
        <f t="shared" si="0"/>
        <v/>
      </c>
      <c r="P8" s="12"/>
      <c r="Q8" s="13">
        <f t="shared" si="7"/>
        <v>1</v>
      </c>
      <c r="S8" s="14" t="s">
        <v>18</v>
      </c>
      <c r="T8" s="21">
        <v>0.04</v>
      </c>
      <c r="U8" s="90">
        <f>T8*Q8</f>
        <v>0.04</v>
      </c>
      <c r="V8" s="91"/>
      <c r="W8" s="21"/>
      <c r="Y8" s="79"/>
      <c r="Z8" s="94">
        <f t="shared" si="3"/>
        <v>0</v>
      </c>
      <c r="AA8" s="29" t="s">
        <v>19</v>
      </c>
      <c r="AB8" s="34" t="s">
        <v>115</v>
      </c>
      <c r="AE8" s="54"/>
      <c r="AF8" s="54"/>
      <c r="AG8" s="54"/>
      <c r="AH8" s="51"/>
      <c r="AJ8" s="17" t="s">
        <v>141</v>
      </c>
      <c r="AK8" s="17" t="s">
        <v>168</v>
      </c>
      <c r="AL8" s="17" t="s">
        <v>148</v>
      </c>
      <c r="AM8" s="17" t="s">
        <v>169</v>
      </c>
      <c r="AN8" s="17" t="s">
        <v>170</v>
      </c>
      <c r="AO8" s="17" t="s">
        <v>171</v>
      </c>
      <c r="AP8" s="17" t="s">
        <v>172</v>
      </c>
    </row>
    <row r="9" spans="1:42" x14ac:dyDescent="0.25">
      <c r="A9" s="10" t="s">
        <v>21</v>
      </c>
      <c r="B9" s="10" t="s">
        <v>20</v>
      </c>
      <c r="C9" s="11">
        <v>2</v>
      </c>
      <c r="D9" s="12">
        <f t="shared" si="4"/>
        <v>2</v>
      </c>
      <c r="E9" s="11">
        <v>2</v>
      </c>
      <c r="F9" s="12">
        <f t="shared" si="5"/>
        <v>0</v>
      </c>
      <c r="H9" s="12" t="str">
        <f t="shared" si="6"/>
        <v/>
      </c>
      <c r="J9" s="12" t="str">
        <f t="shared" si="0"/>
        <v/>
      </c>
      <c r="K9" s="11">
        <v>2</v>
      </c>
      <c r="L9" s="12">
        <f t="shared" si="0"/>
        <v>2</v>
      </c>
      <c r="N9" s="12" t="str">
        <f t="shared" si="0"/>
        <v/>
      </c>
      <c r="P9" s="12"/>
      <c r="Q9" s="13">
        <f t="shared" si="7"/>
        <v>4</v>
      </c>
      <c r="S9" s="14" t="s">
        <v>22</v>
      </c>
      <c r="T9" s="21">
        <v>0.10299999999999999</v>
      </c>
      <c r="U9" s="87">
        <f t="shared" si="2"/>
        <v>0.41199999999999998</v>
      </c>
      <c r="Y9" s="79"/>
      <c r="Z9" s="94">
        <f t="shared" si="3"/>
        <v>0</v>
      </c>
      <c r="AA9" s="29" t="s">
        <v>23</v>
      </c>
      <c r="AB9" s="34" t="s">
        <v>116</v>
      </c>
      <c r="AE9" s="54"/>
      <c r="AF9" s="54"/>
      <c r="AG9" s="54"/>
      <c r="AH9" s="51"/>
      <c r="AJ9" s="17" t="s">
        <v>141</v>
      </c>
      <c r="AK9" s="17" t="s">
        <v>173</v>
      </c>
      <c r="AL9" s="17" t="s">
        <v>174</v>
      </c>
      <c r="AM9" s="17" t="s">
        <v>164</v>
      </c>
      <c r="AN9" s="17" t="s">
        <v>175</v>
      </c>
      <c r="AO9" s="17" t="s">
        <v>176</v>
      </c>
      <c r="AP9" s="17" t="s">
        <v>177</v>
      </c>
    </row>
    <row r="10" spans="1:42" x14ac:dyDescent="0.25">
      <c r="A10" s="10" t="s">
        <v>21</v>
      </c>
      <c r="B10" s="10" t="s">
        <v>24</v>
      </c>
      <c r="C10" s="11">
        <v>4</v>
      </c>
      <c r="D10" s="12">
        <f t="shared" si="4"/>
        <v>4</v>
      </c>
      <c r="F10" s="12" t="str">
        <f t="shared" si="5"/>
        <v/>
      </c>
      <c r="H10" s="12" t="str">
        <f t="shared" si="6"/>
        <v/>
      </c>
      <c r="J10" s="12" t="str">
        <f t="shared" si="0"/>
        <v/>
      </c>
      <c r="L10" s="12" t="str">
        <f t="shared" si="0"/>
        <v/>
      </c>
      <c r="N10" s="12" t="str">
        <f t="shared" si="0"/>
        <v/>
      </c>
      <c r="P10" s="12"/>
      <c r="Q10" s="13">
        <f t="shared" si="7"/>
        <v>4</v>
      </c>
      <c r="S10" s="14" t="s">
        <v>25</v>
      </c>
      <c r="T10" s="21">
        <v>0.10299999999999999</v>
      </c>
      <c r="U10" s="87">
        <f t="shared" si="2"/>
        <v>0.41199999999999998</v>
      </c>
      <c r="Y10" s="79"/>
      <c r="Z10" s="94">
        <f t="shared" si="3"/>
        <v>0</v>
      </c>
      <c r="AA10" s="29" t="s">
        <v>26</v>
      </c>
      <c r="AB10" s="34" t="s">
        <v>116</v>
      </c>
      <c r="AE10" s="54"/>
      <c r="AF10" s="54"/>
      <c r="AG10" s="54"/>
      <c r="AH10" s="51"/>
      <c r="AJ10" s="17" t="s">
        <v>141</v>
      </c>
      <c r="AK10" s="17" t="s">
        <v>178</v>
      </c>
      <c r="AL10" s="17" t="s">
        <v>179</v>
      </c>
      <c r="AM10" s="17" t="s">
        <v>164</v>
      </c>
      <c r="AN10" s="17" t="s">
        <v>175</v>
      </c>
      <c r="AO10" s="17" t="s">
        <v>176</v>
      </c>
      <c r="AP10" s="17" t="s">
        <v>177</v>
      </c>
    </row>
    <row r="11" spans="1:42" x14ac:dyDescent="0.25">
      <c r="A11" s="10" t="s">
        <v>21</v>
      </c>
      <c r="B11" s="10" t="s">
        <v>66</v>
      </c>
      <c r="D11" s="12" t="str">
        <f t="shared" si="4"/>
        <v/>
      </c>
      <c r="E11" s="11">
        <v>2</v>
      </c>
      <c r="F11" s="12">
        <f t="shared" si="5"/>
        <v>0</v>
      </c>
      <c r="H11" s="12" t="str">
        <f t="shared" si="6"/>
        <v/>
      </c>
      <c r="J11" s="12" t="str">
        <f t="shared" si="0"/>
        <v/>
      </c>
      <c r="L11" s="12" t="str">
        <f t="shared" si="0"/>
        <v/>
      </c>
      <c r="N11" s="12" t="str">
        <f t="shared" si="0"/>
        <v/>
      </c>
      <c r="P11" s="12"/>
      <c r="Q11" s="13">
        <f t="shared" si="7"/>
        <v>0</v>
      </c>
      <c r="S11" s="14" t="s">
        <v>312</v>
      </c>
      <c r="T11" s="21">
        <v>0.10299999999999999</v>
      </c>
      <c r="U11" s="87">
        <f t="shared" si="2"/>
        <v>0</v>
      </c>
      <c r="Y11" s="79"/>
      <c r="Z11" s="94">
        <f t="shared" si="3"/>
        <v>0</v>
      </c>
      <c r="AA11" s="29" t="s">
        <v>67</v>
      </c>
      <c r="AB11" s="34" t="s">
        <v>116</v>
      </c>
      <c r="AE11" s="54"/>
      <c r="AF11" s="54"/>
      <c r="AG11" s="54"/>
      <c r="AH11" s="51"/>
      <c r="AJ11" s="17" t="s">
        <v>141</v>
      </c>
      <c r="AK11" s="17" t="s">
        <v>180</v>
      </c>
      <c r="AL11" s="17" t="s">
        <v>179</v>
      </c>
      <c r="AM11" s="17" t="s">
        <v>164</v>
      </c>
      <c r="AN11" s="17" t="s">
        <v>175</v>
      </c>
      <c r="AO11" s="17" t="s">
        <v>176</v>
      </c>
      <c r="AP11" s="17" t="s">
        <v>177</v>
      </c>
    </row>
    <row r="12" spans="1:42" x14ac:dyDescent="0.25">
      <c r="A12" s="10" t="s">
        <v>21</v>
      </c>
      <c r="B12" s="10" t="s">
        <v>27</v>
      </c>
      <c r="C12" s="11">
        <v>1</v>
      </c>
      <c r="D12" s="12">
        <f t="shared" si="4"/>
        <v>1</v>
      </c>
      <c r="F12" s="12"/>
      <c r="H12" s="12"/>
      <c r="J12" s="12"/>
      <c r="L12" s="12" t="str">
        <f t="shared" si="0"/>
        <v/>
      </c>
      <c r="N12" s="12" t="str">
        <f t="shared" si="0"/>
        <v/>
      </c>
      <c r="P12" s="12"/>
      <c r="Q12" s="13">
        <f t="shared" si="7"/>
        <v>1</v>
      </c>
      <c r="S12" s="14" t="s">
        <v>28</v>
      </c>
      <c r="T12" s="21">
        <v>0.10299999999999999</v>
      </c>
      <c r="U12" s="87">
        <f t="shared" si="2"/>
        <v>0.10299999999999999</v>
      </c>
      <c r="Y12" s="79"/>
      <c r="Z12" s="94">
        <f t="shared" si="3"/>
        <v>0</v>
      </c>
      <c r="AA12" s="29" t="s">
        <v>29</v>
      </c>
      <c r="AB12" s="34" t="s">
        <v>116</v>
      </c>
      <c r="AE12" s="54"/>
      <c r="AF12" s="54"/>
      <c r="AG12" s="54"/>
      <c r="AH12" s="51"/>
      <c r="AJ12" s="17" t="s">
        <v>141</v>
      </c>
      <c r="AK12" s="17" t="s">
        <v>181</v>
      </c>
      <c r="AL12" s="17" t="s">
        <v>182</v>
      </c>
      <c r="AM12" s="17" t="s">
        <v>164</v>
      </c>
      <c r="AN12" s="17" t="s">
        <v>175</v>
      </c>
      <c r="AO12" s="17" t="s">
        <v>176</v>
      </c>
      <c r="AP12" s="17" t="s">
        <v>177</v>
      </c>
    </row>
    <row r="13" spans="1:42" x14ac:dyDescent="0.25">
      <c r="A13" s="10" t="s">
        <v>21</v>
      </c>
      <c r="B13" s="10" t="s">
        <v>68</v>
      </c>
      <c r="D13" s="12" t="str">
        <f t="shared" si="4"/>
        <v/>
      </c>
      <c r="E13" s="11">
        <v>6</v>
      </c>
      <c r="F13" s="12">
        <f t="shared" si="5"/>
        <v>0</v>
      </c>
      <c r="H13" s="12" t="str">
        <f t="shared" si="6"/>
        <v/>
      </c>
      <c r="J13" s="12" t="str">
        <f t="shared" si="0"/>
        <v/>
      </c>
      <c r="L13" s="12" t="str">
        <f t="shared" si="0"/>
        <v/>
      </c>
      <c r="N13" s="12" t="str">
        <f t="shared" si="0"/>
        <v/>
      </c>
      <c r="P13" s="12"/>
      <c r="Q13" s="13">
        <f t="shared" si="7"/>
        <v>0</v>
      </c>
      <c r="S13" s="14" t="s">
        <v>69</v>
      </c>
      <c r="T13" s="21">
        <v>0.10299999999999999</v>
      </c>
      <c r="U13" s="87">
        <f t="shared" si="2"/>
        <v>0</v>
      </c>
      <c r="Y13" s="79"/>
      <c r="Z13" s="94">
        <f t="shared" si="3"/>
        <v>0</v>
      </c>
      <c r="AA13" s="29" t="s">
        <v>70</v>
      </c>
      <c r="AB13" s="34" t="s">
        <v>117</v>
      </c>
      <c r="AE13" s="54"/>
      <c r="AF13" s="54"/>
      <c r="AG13" s="54"/>
      <c r="AH13" s="51"/>
      <c r="AJ13" s="17" t="s">
        <v>141</v>
      </c>
      <c r="AK13" s="17" t="s">
        <v>183</v>
      </c>
      <c r="AL13" s="17" t="s">
        <v>179</v>
      </c>
      <c r="AM13" s="17" t="s">
        <v>164</v>
      </c>
      <c r="AN13" s="17" t="s">
        <v>175</v>
      </c>
      <c r="AO13" s="17" t="s">
        <v>176</v>
      </c>
      <c r="AP13" s="17" t="s">
        <v>177</v>
      </c>
    </row>
    <row r="14" spans="1:42" x14ac:dyDescent="0.25">
      <c r="A14" s="10" t="s">
        <v>21</v>
      </c>
      <c r="B14" s="10" t="s">
        <v>71</v>
      </c>
      <c r="D14" s="12" t="str">
        <f t="shared" si="4"/>
        <v/>
      </c>
      <c r="E14" s="11">
        <v>10</v>
      </c>
      <c r="F14" s="12">
        <f t="shared" si="5"/>
        <v>0</v>
      </c>
      <c r="H14" s="12" t="str">
        <f t="shared" si="6"/>
        <v/>
      </c>
      <c r="J14" s="12" t="str">
        <f t="shared" si="0"/>
        <v/>
      </c>
      <c r="K14" s="11">
        <v>8</v>
      </c>
      <c r="L14" s="12">
        <f t="shared" si="0"/>
        <v>8</v>
      </c>
      <c r="N14" s="12" t="str">
        <f t="shared" si="0"/>
        <v/>
      </c>
      <c r="P14" s="12"/>
      <c r="Q14" s="13">
        <f t="shared" si="7"/>
        <v>8</v>
      </c>
      <c r="S14" s="14" t="s">
        <v>72</v>
      </c>
      <c r="T14" s="21">
        <v>0.10299999999999999</v>
      </c>
      <c r="U14" s="87">
        <f t="shared" si="2"/>
        <v>0.82399999999999995</v>
      </c>
      <c r="Y14" s="79"/>
      <c r="Z14" s="94">
        <f t="shared" si="3"/>
        <v>0</v>
      </c>
      <c r="AA14" s="29" t="s">
        <v>73</v>
      </c>
      <c r="AB14" s="34" t="s">
        <v>117</v>
      </c>
      <c r="AE14" s="54"/>
      <c r="AF14" s="54"/>
      <c r="AG14" s="54"/>
      <c r="AH14" s="51"/>
      <c r="AJ14" s="17" t="s">
        <v>141</v>
      </c>
      <c r="AK14" s="17" t="s">
        <v>184</v>
      </c>
      <c r="AL14" s="17" t="s">
        <v>174</v>
      </c>
      <c r="AM14" s="17" t="s">
        <v>164</v>
      </c>
      <c r="AN14" s="17" t="s">
        <v>175</v>
      </c>
      <c r="AO14" s="17" t="s">
        <v>176</v>
      </c>
      <c r="AP14" s="17" t="s">
        <v>177</v>
      </c>
    </row>
    <row r="15" spans="1:42" x14ac:dyDescent="0.25">
      <c r="A15" s="10" t="s">
        <v>21</v>
      </c>
      <c r="B15" s="10" t="s">
        <v>267</v>
      </c>
      <c r="D15" s="12"/>
      <c r="F15" s="12"/>
      <c r="H15" s="12"/>
      <c r="J15" s="12"/>
      <c r="K15" s="11">
        <v>2</v>
      </c>
      <c r="L15" s="12">
        <f t="shared" si="0"/>
        <v>2</v>
      </c>
      <c r="N15" s="12" t="str">
        <f t="shared" si="0"/>
        <v/>
      </c>
      <c r="P15" s="12"/>
      <c r="Q15" s="13">
        <f t="shared" si="7"/>
        <v>2</v>
      </c>
      <c r="S15" s="14" t="s">
        <v>294</v>
      </c>
      <c r="T15" s="21">
        <v>0.10299999999999999</v>
      </c>
      <c r="U15" s="88">
        <f t="shared" si="2"/>
        <v>0.20599999999999999</v>
      </c>
      <c r="V15" s="97"/>
      <c r="W15" s="84"/>
      <c r="X15" s="20"/>
      <c r="Y15" s="79"/>
      <c r="Z15" s="94">
        <f t="shared" si="3"/>
        <v>0</v>
      </c>
      <c r="AA15" s="30" t="s">
        <v>268</v>
      </c>
      <c r="AB15" s="34" t="s">
        <v>116</v>
      </c>
      <c r="AC15" s="124"/>
      <c r="AE15" s="54"/>
      <c r="AF15" s="54"/>
      <c r="AG15" s="54"/>
      <c r="AH15" s="51"/>
      <c r="AJ15" s="17"/>
      <c r="AK15" s="17"/>
      <c r="AL15" s="17"/>
      <c r="AM15" s="17"/>
      <c r="AN15" s="17"/>
      <c r="AO15" s="17"/>
      <c r="AP15" s="17"/>
    </row>
    <row r="16" spans="1:42" x14ac:dyDescent="0.25">
      <c r="A16" s="10" t="s">
        <v>31</v>
      </c>
      <c r="B16" s="10" t="s">
        <v>30</v>
      </c>
      <c r="C16" s="11">
        <v>1</v>
      </c>
      <c r="D16" s="12">
        <f t="shared" si="4"/>
        <v>1</v>
      </c>
      <c r="E16" s="11">
        <v>1</v>
      </c>
      <c r="F16" s="12">
        <f t="shared" si="5"/>
        <v>0</v>
      </c>
      <c r="H16" s="12" t="str">
        <f t="shared" si="6"/>
        <v/>
      </c>
      <c r="J16" s="12" t="str">
        <f t="shared" si="0"/>
        <v/>
      </c>
      <c r="L16" s="12" t="str">
        <f t="shared" si="0"/>
        <v/>
      </c>
      <c r="N16" s="12" t="str">
        <f t="shared" si="0"/>
        <v/>
      </c>
      <c r="P16" s="12"/>
      <c r="Q16" s="13">
        <f t="shared" si="7"/>
        <v>1</v>
      </c>
      <c r="S16" s="14" t="s">
        <v>32</v>
      </c>
      <c r="T16" s="21">
        <v>0.27</v>
      </c>
      <c r="U16" s="87">
        <f t="shared" si="2"/>
        <v>0.27</v>
      </c>
      <c r="Y16" s="79"/>
      <c r="Z16" s="94">
        <f t="shared" si="3"/>
        <v>0</v>
      </c>
      <c r="AA16" s="29" t="s">
        <v>33</v>
      </c>
      <c r="AB16" s="34" t="s">
        <v>118</v>
      </c>
      <c r="AE16" s="54"/>
      <c r="AF16" s="54"/>
      <c r="AG16" s="54"/>
      <c r="AH16" s="51"/>
      <c r="AJ16" s="17" t="s">
        <v>141</v>
      </c>
      <c r="AK16" s="17" t="s">
        <v>185</v>
      </c>
      <c r="AL16" s="17" t="s">
        <v>186</v>
      </c>
      <c r="AM16" s="17" t="s">
        <v>149</v>
      </c>
      <c r="AN16" s="17" t="s">
        <v>187</v>
      </c>
      <c r="AO16" s="17" t="s">
        <v>188</v>
      </c>
      <c r="AP16" s="17" t="s">
        <v>189</v>
      </c>
    </row>
    <row r="17" spans="1:42" x14ac:dyDescent="0.25">
      <c r="A17" s="10" t="s">
        <v>35</v>
      </c>
      <c r="B17" s="10" t="s">
        <v>34</v>
      </c>
      <c r="C17" s="11">
        <v>1</v>
      </c>
      <c r="D17" s="12">
        <f t="shared" si="4"/>
        <v>1</v>
      </c>
      <c r="E17" s="11">
        <v>2</v>
      </c>
      <c r="F17" s="12">
        <f t="shared" si="5"/>
        <v>0</v>
      </c>
      <c r="H17" s="12" t="str">
        <f t="shared" si="6"/>
        <v/>
      </c>
      <c r="J17" s="12" t="str">
        <f t="shared" si="0"/>
        <v/>
      </c>
      <c r="K17" s="11">
        <v>58</v>
      </c>
      <c r="L17" s="12">
        <f t="shared" si="0"/>
        <v>58</v>
      </c>
      <c r="N17" s="12" t="str">
        <f t="shared" si="0"/>
        <v/>
      </c>
      <c r="P17" s="12"/>
      <c r="Q17" s="13">
        <f t="shared" si="7"/>
        <v>59</v>
      </c>
      <c r="S17" s="14" t="s">
        <v>36</v>
      </c>
      <c r="T17" s="21">
        <v>0.04</v>
      </c>
      <c r="U17" s="87">
        <f>T17*Q17</f>
        <v>2.36</v>
      </c>
      <c r="Y17" s="79"/>
      <c r="Z17" s="94">
        <f t="shared" si="3"/>
        <v>0</v>
      </c>
      <c r="AA17" s="29" t="s">
        <v>37</v>
      </c>
      <c r="AB17" s="34" t="s">
        <v>119</v>
      </c>
      <c r="AE17" s="54"/>
      <c r="AF17" s="54"/>
      <c r="AG17" s="54"/>
      <c r="AH17" s="51"/>
      <c r="AJ17" s="17" t="s">
        <v>141</v>
      </c>
      <c r="AK17" s="17" t="s">
        <v>190</v>
      </c>
      <c r="AL17" s="17" t="s">
        <v>143</v>
      </c>
      <c r="AM17" s="17" t="s">
        <v>164</v>
      </c>
      <c r="AN17" s="17" t="s">
        <v>191</v>
      </c>
      <c r="AO17" s="17" t="s">
        <v>192</v>
      </c>
      <c r="AP17" s="17" t="s">
        <v>193</v>
      </c>
    </row>
    <row r="18" spans="1:42" x14ac:dyDescent="0.25">
      <c r="A18" s="10" t="s">
        <v>39</v>
      </c>
      <c r="B18" s="10" t="s">
        <v>38</v>
      </c>
      <c r="C18" s="11">
        <v>2</v>
      </c>
      <c r="D18" s="12">
        <f t="shared" si="4"/>
        <v>2</v>
      </c>
      <c r="E18" s="11">
        <v>2</v>
      </c>
      <c r="F18" s="12">
        <f t="shared" si="5"/>
        <v>0</v>
      </c>
      <c r="G18" s="11">
        <v>4</v>
      </c>
      <c r="H18" s="12">
        <f t="shared" si="6"/>
        <v>0</v>
      </c>
      <c r="I18" s="11">
        <v>4</v>
      </c>
      <c r="J18" s="12">
        <f t="shared" si="0"/>
        <v>0</v>
      </c>
      <c r="K18" s="11">
        <v>8</v>
      </c>
      <c r="L18" s="12">
        <f t="shared" si="0"/>
        <v>8</v>
      </c>
      <c r="M18" s="11">
        <v>4</v>
      </c>
      <c r="N18" s="12">
        <f t="shared" si="0"/>
        <v>0</v>
      </c>
      <c r="P18" s="12"/>
      <c r="Q18" s="13">
        <f t="shared" si="7"/>
        <v>10</v>
      </c>
      <c r="S18" s="14" t="s">
        <v>40</v>
      </c>
      <c r="T18" s="21">
        <v>0.04</v>
      </c>
      <c r="U18" s="87">
        <f t="shared" ref="U18:U56" si="8">T18*Q18</f>
        <v>0.4</v>
      </c>
      <c r="Y18" s="79"/>
      <c r="Z18" s="94">
        <f t="shared" si="3"/>
        <v>0</v>
      </c>
      <c r="AA18" s="29" t="s">
        <v>41</v>
      </c>
      <c r="AB18" s="34" t="s">
        <v>120</v>
      </c>
      <c r="AE18" s="54"/>
      <c r="AF18" s="54"/>
      <c r="AG18" s="54"/>
      <c r="AH18" s="51"/>
      <c r="AJ18" s="17" t="s">
        <v>141</v>
      </c>
      <c r="AK18" s="17" t="s">
        <v>194</v>
      </c>
      <c r="AL18" s="17" t="s">
        <v>174</v>
      </c>
      <c r="AM18" s="17" t="s">
        <v>164</v>
      </c>
      <c r="AN18" s="17" t="s">
        <v>175</v>
      </c>
      <c r="AO18" s="17" t="s">
        <v>195</v>
      </c>
      <c r="AP18" s="17" t="s">
        <v>196</v>
      </c>
    </row>
    <row r="19" spans="1:42" x14ac:dyDescent="0.25">
      <c r="A19" s="10" t="s">
        <v>80</v>
      </c>
      <c r="B19" s="10" t="s">
        <v>79</v>
      </c>
      <c r="D19" s="12" t="str">
        <f t="shared" si="4"/>
        <v/>
      </c>
      <c r="E19" s="11">
        <v>4</v>
      </c>
      <c r="F19" s="12">
        <f t="shared" si="5"/>
        <v>0</v>
      </c>
      <c r="H19" s="12" t="str">
        <f t="shared" si="6"/>
        <v/>
      </c>
      <c r="J19" s="12" t="str">
        <f t="shared" si="0"/>
        <v/>
      </c>
      <c r="L19" s="12" t="str">
        <f t="shared" si="0"/>
        <v/>
      </c>
      <c r="N19" s="12" t="str">
        <f t="shared" si="0"/>
        <v/>
      </c>
      <c r="P19" s="12"/>
      <c r="Q19" s="13">
        <f t="shared" si="7"/>
        <v>0</v>
      </c>
      <c r="S19" s="14" t="s">
        <v>81</v>
      </c>
      <c r="T19" s="21">
        <v>0.04</v>
      </c>
      <c r="U19" s="87">
        <f t="shared" si="8"/>
        <v>0</v>
      </c>
      <c r="Y19" s="79"/>
      <c r="Z19" s="94">
        <f t="shared" ref="Z19:Z23" si="9">Y19*Q19</f>
        <v>0</v>
      </c>
      <c r="AA19" s="29" t="s">
        <v>82</v>
      </c>
      <c r="AB19" s="34" t="s">
        <v>121</v>
      </c>
      <c r="AE19" s="54"/>
      <c r="AF19" s="54"/>
      <c r="AG19" s="54"/>
      <c r="AH19" s="51"/>
      <c r="AJ19" s="17" t="s">
        <v>141</v>
      </c>
      <c r="AK19" s="17" t="s">
        <v>197</v>
      </c>
      <c r="AL19" s="17" t="s">
        <v>198</v>
      </c>
      <c r="AM19" s="17" t="s">
        <v>164</v>
      </c>
      <c r="AN19" s="17" t="s">
        <v>175</v>
      </c>
      <c r="AO19" s="17" t="s">
        <v>199</v>
      </c>
      <c r="AP19" s="17" t="s">
        <v>200</v>
      </c>
    </row>
    <row r="20" spans="1:42" x14ac:dyDescent="0.25">
      <c r="A20" s="10" t="s">
        <v>43</v>
      </c>
      <c r="B20" s="10" t="s">
        <v>83</v>
      </c>
      <c r="D20" s="12" t="str">
        <f t="shared" si="4"/>
        <v/>
      </c>
      <c r="E20" s="11">
        <v>2</v>
      </c>
      <c r="F20" s="12">
        <f t="shared" si="5"/>
        <v>0</v>
      </c>
      <c r="H20" s="12" t="str">
        <f t="shared" si="6"/>
        <v/>
      </c>
      <c r="J20" s="12" t="str">
        <f t="shared" si="0"/>
        <v/>
      </c>
      <c r="L20" s="12" t="str">
        <f t="shared" si="0"/>
        <v/>
      </c>
      <c r="N20" s="12" t="str">
        <f t="shared" si="0"/>
        <v/>
      </c>
      <c r="P20" s="12"/>
      <c r="Q20" s="13">
        <f t="shared" si="7"/>
        <v>0</v>
      </c>
      <c r="S20" s="14" t="s">
        <v>84</v>
      </c>
      <c r="T20" s="21">
        <v>0.03</v>
      </c>
      <c r="U20" s="89">
        <f t="shared" si="8"/>
        <v>0</v>
      </c>
      <c r="V20" s="98"/>
      <c r="W20" s="85"/>
      <c r="X20" s="20"/>
      <c r="Y20" s="80"/>
      <c r="Z20" s="94">
        <f t="shared" si="9"/>
        <v>0</v>
      </c>
      <c r="AA20" s="29" t="s">
        <v>85</v>
      </c>
      <c r="AB20" s="34" t="s">
        <v>113</v>
      </c>
      <c r="AC20" s="123" t="s">
        <v>270</v>
      </c>
      <c r="AD20" s="129">
        <v>9.4E-2</v>
      </c>
      <c r="AE20" s="54"/>
      <c r="AF20" s="54"/>
      <c r="AG20" s="54"/>
      <c r="AH20" s="51"/>
      <c r="AJ20" s="17" t="s">
        <v>141</v>
      </c>
      <c r="AK20" s="17" t="s">
        <v>201</v>
      </c>
      <c r="AL20" s="17" t="s">
        <v>198</v>
      </c>
      <c r="AM20" s="17" t="s">
        <v>144</v>
      </c>
      <c r="AN20" s="17" t="s">
        <v>202</v>
      </c>
      <c r="AO20" s="17" t="s">
        <v>203</v>
      </c>
      <c r="AP20" s="17" t="s">
        <v>204</v>
      </c>
    </row>
    <row r="21" spans="1:42" x14ac:dyDescent="0.25">
      <c r="A21" s="10" t="s">
        <v>43</v>
      </c>
      <c r="B21" s="10" t="s">
        <v>86</v>
      </c>
      <c r="D21" s="12" t="str">
        <f t="shared" si="4"/>
        <v/>
      </c>
      <c r="E21" s="11">
        <v>2</v>
      </c>
      <c r="F21" s="12">
        <f t="shared" si="5"/>
        <v>0</v>
      </c>
      <c r="H21" s="12" t="str">
        <f t="shared" si="6"/>
        <v/>
      </c>
      <c r="J21" s="12" t="str">
        <f t="shared" si="0"/>
        <v/>
      </c>
      <c r="L21" s="12" t="str">
        <f t="shared" si="0"/>
        <v/>
      </c>
      <c r="N21" s="12" t="str">
        <f t="shared" si="0"/>
        <v/>
      </c>
      <c r="P21" s="12"/>
      <c r="Q21" s="13">
        <f t="shared" si="7"/>
        <v>0</v>
      </c>
      <c r="S21" s="14" t="s">
        <v>87</v>
      </c>
      <c r="T21" s="21">
        <v>0.05</v>
      </c>
      <c r="U21" s="89">
        <f t="shared" si="8"/>
        <v>0</v>
      </c>
      <c r="V21" s="98"/>
      <c r="W21" s="85"/>
      <c r="X21" s="20"/>
      <c r="Y21" s="81"/>
      <c r="Z21" s="94">
        <f t="shared" si="9"/>
        <v>0</v>
      </c>
      <c r="AA21" s="31" t="s">
        <v>88</v>
      </c>
      <c r="AB21" s="35" t="s">
        <v>122</v>
      </c>
      <c r="AC21" s="125" t="s">
        <v>271</v>
      </c>
      <c r="AD21" s="130">
        <v>0.13200000000000001</v>
      </c>
      <c r="AE21" s="54"/>
      <c r="AF21" s="54"/>
      <c r="AG21" s="54"/>
      <c r="AH21" s="51"/>
      <c r="AJ21" s="17" t="s">
        <v>141</v>
      </c>
      <c r="AK21" s="17" t="s">
        <v>205</v>
      </c>
      <c r="AL21" s="17" t="s">
        <v>143</v>
      </c>
      <c r="AM21" s="17" t="s">
        <v>144</v>
      </c>
      <c r="AN21" s="17" t="s">
        <v>206</v>
      </c>
      <c r="AO21" s="17" t="s">
        <v>207</v>
      </c>
      <c r="AP21" s="17" t="s">
        <v>208</v>
      </c>
    </row>
    <row r="22" spans="1:42" x14ac:dyDescent="0.25">
      <c r="A22" s="10" t="s">
        <v>43</v>
      </c>
      <c r="B22" s="10" t="s">
        <v>42</v>
      </c>
      <c r="C22" s="11">
        <v>1</v>
      </c>
      <c r="D22" s="12">
        <f t="shared" si="4"/>
        <v>1</v>
      </c>
      <c r="F22" s="12" t="str">
        <f t="shared" si="5"/>
        <v/>
      </c>
      <c r="G22" s="11">
        <v>4</v>
      </c>
      <c r="H22" s="12">
        <f t="shared" si="6"/>
        <v>0</v>
      </c>
      <c r="I22" s="11">
        <v>4</v>
      </c>
      <c r="J22" s="12">
        <f t="shared" si="0"/>
        <v>0</v>
      </c>
      <c r="K22" s="11">
        <v>8</v>
      </c>
      <c r="L22" s="12">
        <f t="shared" si="0"/>
        <v>8</v>
      </c>
      <c r="M22" s="11">
        <v>4</v>
      </c>
      <c r="N22" s="12">
        <f t="shared" si="0"/>
        <v>0</v>
      </c>
      <c r="P22" s="12"/>
      <c r="Q22" s="13">
        <f t="shared" si="7"/>
        <v>9</v>
      </c>
      <c r="S22" s="14" t="s">
        <v>44</v>
      </c>
      <c r="T22" s="21">
        <v>0.05</v>
      </c>
      <c r="U22" s="89">
        <f t="shared" si="8"/>
        <v>0.45</v>
      </c>
      <c r="V22" s="98"/>
      <c r="W22" s="85"/>
      <c r="X22" s="20"/>
      <c r="Y22" s="81"/>
      <c r="Z22" s="94">
        <f t="shared" si="9"/>
        <v>0</v>
      </c>
      <c r="AA22" s="31" t="s">
        <v>45</v>
      </c>
      <c r="AB22" s="35" t="s">
        <v>123</v>
      </c>
      <c r="AC22" s="125" t="s">
        <v>272</v>
      </c>
      <c r="AD22" s="130">
        <v>0.113</v>
      </c>
      <c r="AE22" s="54"/>
      <c r="AF22" s="54"/>
      <c r="AG22" s="54"/>
      <c r="AH22" s="51"/>
      <c r="AJ22" s="17" t="s">
        <v>141</v>
      </c>
      <c r="AK22" s="17" t="s">
        <v>209</v>
      </c>
      <c r="AL22" s="17" t="s">
        <v>143</v>
      </c>
      <c r="AM22" s="17" t="s">
        <v>144</v>
      </c>
      <c r="AN22" s="17" t="s">
        <v>210</v>
      </c>
      <c r="AO22" s="17" t="s">
        <v>211</v>
      </c>
      <c r="AP22" s="17" t="s">
        <v>204</v>
      </c>
    </row>
    <row r="23" spans="1:42" x14ac:dyDescent="0.25">
      <c r="A23" s="10" t="s">
        <v>43</v>
      </c>
      <c r="B23" s="10" t="s">
        <v>46</v>
      </c>
      <c r="C23" s="11">
        <v>1</v>
      </c>
      <c r="D23" s="12">
        <f t="shared" si="4"/>
        <v>1</v>
      </c>
      <c r="F23" s="12" t="str">
        <f t="shared" si="5"/>
        <v/>
      </c>
      <c r="H23" s="12" t="str">
        <f t="shared" si="6"/>
        <v/>
      </c>
      <c r="J23" s="12" t="str">
        <f t="shared" si="0"/>
        <v/>
      </c>
      <c r="L23" s="12" t="str">
        <f t="shared" si="0"/>
        <v/>
      </c>
      <c r="N23" s="12" t="str">
        <f t="shared" si="0"/>
        <v/>
      </c>
      <c r="P23" s="12"/>
      <c r="Q23" s="13">
        <f t="shared" si="7"/>
        <v>1</v>
      </c>
      <c r="S23" s="14" t="s">
        <v>47</v>
      </c>
      <c r="T23" s="21">
        <v>6.0999999999999999E-2</v>
      </c>
      <c r="U23" s="89">
        <f t="shared" si="8"/>
        <v>6.0999999999999999E-2</v>
      </c>
      <c r="V23" s="98"/>
      <c r="W23" s="85"/>
      <c r="X23" s="20"/>
      <c r="Y23" s="81"/>
      <c r="Z23" s="94">
        <f t="shared" si="9"/>
        <v>0</v>
      </c>
      <c r="AA23" s="31" t="s">
        <v>48</v>
      </c>
      <c r="AB23" s="35" t="s">
        <v>124</v>
      </c>
      <c r="AC23" s="125" t="s">
        <v>273</v>
      </c>
      <c r="AD23" s="130">
        <v>0.30099999999999999</v>
      </c>
      <c r="AE23" s="54"/>
      <c r="AF23" s="54"/>
      <c r="AG23" s="54"/>
      <c r="AH23" s="51"/>
      <c r="AJ23" s="17" t="s">
        <v>141</v>
      </c>
      <c r="AK23" s="17" t="s">
        <v>144</v>
      </c>
      <c r="AL23" s="17" t="s">
        <v>144</v>
      </c>
      <c r="AM23" s="17" t="s">
        <v>144</v>
      </c>
      <c r="AN23" s="17" t="s">
        <v>212</v>
      </c>
      <c r="AO23" s="17" t="s">
        <v>124</v>
      </c>
      <c r="AP23" s="17" t="s">
        <v>213</v>
      </c>
    </row>
    <row r="24" spans="1:42" x14ac:dyDescent="0.25">
      <c r="A24" s="10" t="s">
        <v>43</v>
      </c>
      <c r="B24" s="10" t="s">
        <v>49</v>
      </c>
      <c r="C24" s="11">
        <v>10</v>
      </c>
      <c r="D24" s="12">
        <f t="shared" si="4"/>
        <v>10</v>
      </c>
      <c r="E24" s="11">
        <v>2</v>
      </c>
      <c r="F24" s="12">
        <f t="shared" si="5"/>
        <v>0</v>
      </c>
      <c r="G24" s="11">
        <v>2</v>
      </c>
      <c r="H24" s="12">
        <f t="shared" si="6"/>
        <v>0</v>
      </c>
      <c r="I24" s="11">
        <v>2</v>
      </c>
      <c r="J24" s="12">
        <f t="shared" si="0"/>
        <v>0</v>
      </c>
      <c r="K24" s="11">
        <v>2</v>
      </c>
      <c r="L24" s="12">
        <f t="shared" si="0"/>
        <v>2</v>
      </c>
      <c r="M24" s="11">
        <v>2</v>
      </c>
      <c r="N24" s="12">
        <f t="shared" si="0"/>
        <v>0</v>
      </c>
      <c r="P24" s="12"/>
      <c r="Q24" s="13">
        <f t="shared" si="7"/>
        <v>12</v>
      </c>
      <c r="S24" s="14" t="s">
        <v>50</v>
      </c>
      <c r="T24" s="21">
        <v>9.0999999999999998E-2</v>
      </c>
      <c r="U24" s="90">
        <f t="shared" si="8"/>
        <v>1.0920000000000001</v>
      </c>
      <c r="V24" s="91"/>
      <c r="W24" s="21"/>
      <c r="Y24" s="79"/>
      <c r="Z24" s="94">
        <f t="shared" ref="Z24" si="10">Y24*Q23</f>
        <v>0</v>
      </c>
      <c r="AE24" s="54"/>
      <c r="AF24" s="54"/>
      <c r="AG24" s="54"/>
      <c r="AH24" s="51"/>
      <c r="AJ24" s="17" t="s">
        <v>141</v>
      </c>
      <c r="AK24" s="17" t="s">
        <v>214</v>
      </c>
      <c r="AL24" s="17" t="s">
        <v>148</v>
      </c>
      <c r="AM24" s="17" t="s">
        <v>215</v>
      </c>
      <c r="AN24" s="17" t="s">
        <v>216</v>
      </c>
      <c r="AO24" s="17" t="s">
        <v>217</v>
      </c>
      <c r="AP24" s="17" t="s">
        <v>218</v>
      </c>
    </row>
    <row r="25" spans="1:42" x14ac:dyDescent="0.25">
      <c r="D25" s="12"/>
      <c r="F25" s="12"/>
      <c r="H25" s="12"/>
      <c r="J25" s="12"/>
      <c r="L25" s="12"/>
      <c r="N25" s="12"/>
      <c r="P25" s="12"/>
      <c r="Q25" s="13">
        <f>Q24</f>
        <v>12</v>
      </c>
      <c r="S25" s="14" t="s">
        <v>284</v>
      </c>
      <c r="T25" s="21">
        <v>9.0999999999999998E-2</v>
      </c>
      <c r="U25" s="90">
        <f>T25*Q25</f>
        <v>1.0920000000000001</v>
      </c>
      <c r="V25" s="91"/>
      <c r="W25" s="21"/>
      <c r="Y25" s="79"/>
      <c r="Z25" s="94">
        <f>Y25*Q24</f>
        <v>0</v>
      </c>
      <c r="AA25" s="29" t="s">
        <v>51</v>
      </c>
      <c r="AB25" s="34" t="s">
        <v>125</v>
      </c>
      <c r="AE25" s="54"/>
      <c r="AF25" s="54"/>
      <c r="AG25" s="54"/>
      <c r="AH25" s="51"/>
      <c r="AJ25" s="17"/>
      <c r="AK25" s="17"/>
      <c r="AL25" s="17"/>
      <c r="AM25" s="17"/>
      <c r="AN25" s="17"/>
      <c r="AO25" s="17"/>
      <c r="AP25" s="17"/>
    </row>
    <row r="26" spans="1:42" x14ac:dyDescent="0.25">
      <c r="A26" s="10" t="s">
        <v>43</v>
      </c>
      <c r="B26" s="10" t="s">
        <v>52</v>
      </c>
      <c r="C26" s="11">
        <v>2</v>
      </c>
      <c r="D26" s="12">
        <f t="shared" si="4"/>
        <v>2</v>
      </c>
      <c r="F26" s="12" t="str">
        <f t="shared" si="5"/>
        <v/>
      </c>
      <c r="G26" s="11">
        <v>2</v>
      </c>
      <c r="H26" s="12">
        <f t="shared" si="6"/>
        <v>0</v>
      </c>
      <c r="J26" s="12" t="str">
        <f t="shared" si="0"/>
        <v/>
      </c>
      <c r="L26" s="12" t="str">
        <f t="shared" si="0"/>
        <v/>
      </c>
      <c r="N26" s="12" t="str">
        <f t="shared" si="0"/>
        <v/>
      </c>
      <c r="P26" s="12"/>
      <c r="Q26" s="13">
        <f>SUM(D26,F26,H26,J26,L26,N26)</f>
        <v>2</v>
      </c>
      <c r="S26" s="14" t="s">
        <v>53</v>
      </c>
      <c r="T26" s="21">
        <v>0.161</v>
      </c>
      <c r="U26" s="90">
        <f t="shared" si="8"/>
        <v>0.32200000000000001</v>
      </c>
      <c r="V26" s="91"/>
      <c r="W26" s="21"/>
      <c r="Y26" s="79"/>
      <c r="Z26" s="94">
        <f t="shared" ref="Z26:Z27" si="11">Y26*Q25</f>
        <v>0</v>
      </c>
      <c r="AE26" s="54"/>
      <c r="AF26" s="54"/>
      <c r="AG26" s="54"/>
      <c r="AH26" s="51"/>
      <c r="AJ26" s="17" t="s">
        <v>219</v>
      </c>
      <c r="AK26" s="17" t="s">
        <v>144</v>
      </c>
      <c r="AL26" s="17" t="s">
        <v>220</v>
      </c>
      <c r="AM26" s="17" t="s">
        <v>215</v>
      </c>
      <c r="AN26" s="17" t="s">
        <v>221</v>
      </c>
      <c r="AO26" s="17" t="s">
        <v>126</v>
      </c>
      <c r="AP26" s="17" t="s">
        <v>222</v>
      </c>
    </row>
    <row r="27" spans="1:42" x14ac:dyDescent="0.25">
      <c r="D27" s="12"/>
      <c r="F27" s="12"/>
      <c r="H27" s="12"/>
      <c r="J27" s="12"/>
      <c r="L27" s="12"/>
      <c r="N27" s="12"/>
      <c r="P27" s="12"/>
      <c r="Q27" s="13">
        <f>Q26</f>
        <v>2</v>
      </c>
      <c r="S27" s="14" t="s">
        <v>291</v>
      </c>
      <c r="T27" s="21">
        <v>0.13100000000000001</v>
      </c>
      <c r="U27" s="90">
        <f t="shared" si="8"/>
        <v>0.26200000000000001</v>
      </c>
      <c r="V27" s="91"/>
      <c r="W27" s="21"/>
      <c r="Y27" s="79"/>
      <c r="Z27" s="94">
        <f t="shared" si="11"/>
        <v>0</v>
      </c>
      <c r="AA27" s="29" t="s">
        <v>246</v>
      </c>
      <c r="AB27" s="34" t="s">
        <v>126</v>
      </c>
      <c r="AE27" s="54"/>
      <c r="AF27" s="54"/>
      <c r="AG27" s="54"/>
      <c r="AH27" s="51"/>
      <c r="AJ27" s="17"/>
      <c r="AK27" s="17"/>
      <c r="AL27" s="17"/>
      <c r="AM27" s="17"/>
      <c r="AN27" s="17"/>
      <c r="AO27" s="17"/>
      <c r="AP27" s="17"/>
    </row>
    <row r="28" spans="1:42" x14ac:dyDescent="0.25">
      <c r="A28" s="10" t="s">
        <v>43</v>
      </c>
      <c r="B28" s="10" t="s">
        <v>54</v>
      </c>
      <c r="C28" s="11">
        <v>2</v>
      </c>
      <c r="D28" s="12">
        <f t="shared" si="4"/>
        <v>2</v>
      </c>
      <c r="F28" s="12" t="str">
        <f t="shared" si="5"/>
        <v/>
      </c>
      <c r="H28" s="12" t="str">
        <f t="shared" si="6"/>
        <v/>
      </c>
      <c r="J28" s="12" t="str">
        <f t="shared" si="0"/>
        <v/>
      </c>
      <c r="L28" s="12" t="str">
        <f t="shared" si="0"/>
        <v/>
      </c>
      <c r="N28" s="12" t="str">
        <f t="shared" si="0"/>
        <v/>
      </c>
      <c r="P28" s="12"/>
      <c r="Q28" s="13">
        <f t="shared" ref="Q28:Q51" si="12">SUM(D28,F28,H28,J28,L28,N28)</f>
        <v>2</v>
      </c>
      <c r="S28" s="14" t="s">
        <v>55</v>
      </c>
      <c r="T28" s="21">
        <v>1.66</v>
      </c>
      <c r="U28" s="90">
        <f t="shared" si="8"/>
        <v>3.32</v>
      </c>
      <c r="V28" s="91"/>
      <c r="W28" s="21"/>
      <c r="Y28" s="79"/>
      <c r="Z28" s="94">
        <f>Y28*Q28</f>
        <v>0</v>
      </c>
      <c r="AA28" s="29" t="s">
        <v>56</v>
      </c>
      <c r="AB28" s="34" t="s">
        <v>127</v>
      </c>
      <c r="AE28" s="54"/>
      <c r="AF28" s="54"/>
      <c r="AG28" s="54"/>
      <c r="AH28" s="51"/>
      <c r="AJ28" s="17" t="s">
        <v>141</v>
      </c>
      <c r="AK28" s="17" t="s">
        <v>223</v>
      </c>
      <c r="AL28" s="17" t="s">
        <v>224</v>
      </c>
      <c r="AM28" s="17" t="s">
        <v>149</v>
      </c>
      <c r="AN28" s="17" t="s">
        <v>225</v>
      </c>
      <c r="AO28" s="17" t="s">
        <v>127</v>
      </c>
      <c r="AP28" s="17" t="s">
        <v>226</v>
      </c>
    </row>
    <row r="29" spans="1:42" x14ac:dyDescent="0.25">
      <c r="A29" s="116" t="s">
        <v>43</v>
      </c>
      <c r="B29" s="10" t="s">
        <v>57</v>
      </c>
      <c r="C29" s="11">
        <v>1</v>
      </c>
      <c r="D29" s="12">
        <f t="shared" si="4"/>
        <v>1</v>
      </c>
      <c r="F29" s="12" t="str">
        <f t="shared" si="5"/>
        <v/>
      </c>
      <c r="H29" s="12" t="str">
        <f t="shared" si="6"/>
        <v/>
      </c>
      <c r="J29" s="12" t="str">
        <f t="shared" si="0"/>
        <v/>
      </c>
      <c r="L29" s="12" t="str">
        <f t="shared" si="0"/>
        <v/>
      </c>
      <c r="N29" s="12" t="str">
        <f t="shared" si="0"/>
        <v/>
      </c>
      <c r="P29" s="12"/>
      <c r="Q29" s="13">
        <f t="shared" si="12"/>
        <v>1</v>
      </c>
      <c r="U29" s="87">
        <f t="shared" si="8"/>
        <v>0</v>
      </c>
      <c r="X29" s="119" t="s">
        <v>58</v>
      </c>
      <c r="Y29" s="115" t="s">
        <v>128</v>
      </c>
      <c r="Z29" s="112">
        <f>Y29*Q29</f>
        <v>2.16</v>
      </c>
      <c r="AA29" s="113"/>
      <c r="AB29" s="114"/>
      <c r="AE29" s="54"/>
      <c r="AF29" s="54"/>
      <c r="AG29" s="54"/>
      <c r="AH29" s="51"/>
      <c r="AJ29" s="17" t="s">
        <v>141</v>
      </c>
      <c r="AK29" s="17" t="s">
        <v>227</v>
      </c>
      <c r="AL29" s="17" t="s">
        <v>228</v>
      </c>
      <c r="AM29" s="17" t="s">
        <v>215</v>
      </c>
      <c r="AN29" s="17" t="s">
        <v>229</v>
      </c>
      <c r="AO29" s="17" t="s">
        <v>230</v>
      </c>
      <c r="AP29" s="17" t="s">
        <v>231</v>
      </c>
    </row>
    <row r="30" spans="1:42" x14ac:dyDescent="0.25">
      <c r="A30" s="10" t="s">
        <v>75</v>
      </c>
      <c r="B30" s="10" t="s">
        <v>74</v>
      </c>
      <c r="D30" s="12" t="str">
        <f t="shared" si="4"/>
        <v/>
      </c>
      <c r="E30" s="11">
        <v>2</v>
      </c>
      <c r="F30" s="12">
        <f t="shared" si="5"/>
        <v>0</v>
      </c>
      <c r="H30" s="12" t="str">
        <f t="shared" si="6"/>
        <v/>
      </c>
      <c r="J30" s="12" t="str">
        <f t="shared" si="0"/>
        <v/>
      </c>
      <c r="L30" s="12" t="str">
        <f t="shared" si="0"/>
        <v/>
      </c>
      <c r="N30" s="12" t="str">
        <f t="shared" si="0"/>
        <v/>
      </c>
      <c r="P30" s="12"/>
      <c r="Q30" s="13">
        <f t="shared" si="12"/>
        <v>0</v>
      </c>
      <c r="S30" s="14" t="s">
        <v>76</v>
      </c>
      <c r="T30" s="21">
        <v>0.10100000000000001</v>
      </c>
      <c r="U30" s="87">
        <f t="shared" si="8"/>
        <v>0</v>
      </c>
      <c r="Z30" s="94">
        <f>Y30*Q30</f>
        <v>0</v>
      </c>
      <c r="AE30" s="54"/>
      <c r="AF30" s="54"/>
      <c r="AG30" s="54"/>
      <c r="AH30" s="51"/>
    </row>
    <row r="31" spans="1:42" x14ac:dyDescent="0.25">
      <c r="A31" s="10" t="s">
        <v>75</v>
      </c>
      <c r="B31" s="10" t="s">
        <v>77</v>
      </c>
      <c r="D31" s="12" t="str">
        <f t="shared" si="4"/>
        <v/>
      </c>
      <c r="E31" s="11">
        <v>2</v>
      </c>
      <c r="F31" s="12">
        <f t="shared" si="5"/>
        <v>0</v>
      </c>
      <c r="H31" s="12" t="str">
        <f t="shared" si="6"/>
        <v/>
      </c>
      <c r="J31" s="12" t="str">
        <f t="shared" si="0"/>
        <v/>
      </c>
      <c r="K31" s="11">
        <v>1</v>
      </c>
      <c r="L31" s="12">
        <f t="shared" si="0"/>
        <v>1</v>
      </c>
      <c r="N31" s="12" t="str">
        <f t="shared" si="0"/>
        <v/>
      </c>
      <c r="P31" s="12"/>
      <c r="Q31" s="13">
        <f t="shared" si="12"/>
        <v>1</v>
      </c>
      <c r="S31" s="14" t="s">
        <v>78</v>
      </c>
      <c r="T31" s="21">
        <v>9.0999999999999998E-2</v>
      </c>
      <c r="U31" s="87">
        <f t="shared" si="8"/>
        <v>9.0999999999999998E-2</v>
      </c>
      <c r="Z31" s="94">
        <f>Y31*Q31</f>
        <v>0</v>
      </c>
      <c r="AE31" s="54"/>
      <c r="AF31" s="54"/>
      <c r="AG31" s="54"/>
      <c r="AH31" s="51"/>
    </row>
    <row r="32" spans="1:42" x14ac:dyDescent="0.25">
      <c r="A32" s="10" t="s">
        <v>263</v>
      </c>
      <c r="B32" s="10" t="s">
        <v>262</v>
      </c>
      <c r="D32" s="12"/>
      <c r="F32" s="12"/>
      <c r="H32" s="12"/>
      <c r="J32" s="12"/>
      <c r="K32" s="11">
        <v>27</v>
      </c>
      <c r="L32" s="12">
        <f t="shared" si="0"/>
        <v>27</v>
      </c>
      <c r="N32" s="12" t="str">
        <f t="shared" si="0"/>
        <v/>
      </c>
      <c r="P32" s="12"/>
      <c r="Q32" s="13">
        <f t="shared" si="12"/>
        <v>27</v>
      </c>
      <c r="S32" s="14" t="s">
        <v>295</v>
      </c>
      <c r="T32" s="21">
        <v>9.0999999999999998E-2</v>
      </c>
      <c r="U32" s="87">
        <f t="shared" si="8"/>
        <v>2.4569999999999999</v>
      </c>
      <c r="AE32" s="54"/>
      <c r="AF32" s="54"/>
      <c r="AG32" s="54"/>
      <c r="AH32" s="51"/>
    </row>
    <row r="33" spans="1:42" x14ac:dyDescent="0.25">
      <c r="A33" s="10" t="s">
        <v>43</v>
      </c>
      <c r="B33" s="10" t="s">
        <v>89</v>
      </c>
      <c r="D33" s="12" t="str">
        <f t="shared" si="4"/>
        <v/>
      </c>
      <c r="E33" s="11">
        <v>4</v>
      </c>
      <c r="F33" s="12">
        <f t="shared" si="5"/>
        <v>0</v>
      </c>
      <c r="H33" s="12" t="str">
        <f t="shared" si="6"/>
        <v/>
      </c>
      <c r="J33" s="12" t="str">
        <f t="shared" si="0"/>
        <v/>
      </c>
      <c r="L33" s="12" t="str">
        <f t="shared" si="0"/>
        <v/>
      </c>
      <c r="N33" s="12" t="str">
        <f t="shared" si="0"/>
        <v/>
      </c>
      <c r="P33" s="12"/>
      <c r="Q33" s="13">
        <f t="shared" si="12"/>
        <v>0</v>
      </c>
      <c r="S33" s="14" t="s">
        <v>293</v>
      </c>
      <c r="T33" s="21">
        <v>0.6</v>
      </c>
      <c r="U33" s="88">
        <f t="shared" si="8"/>
        <v>0</v>
      </c>
      <c r="V33" s="97" t="s">
        <v>90</v>
      </c>
      <c r="W33" s="84"/>
      <c r="X33" s="20"/>
      <c r="Y33" s="80"/>
      <c r="Z33" s="94">
        <f>Y33*Q33</f>
        <v>0</v>
      </c>
      <c r="AA33" s="29" t="s">
        <v>91</v>
      </c>
      <c r="AB33" s="34" t="s">
        <v>129</v>
      </c>
      <c r="AC33" s="123" t="s">
        <v>269</v>
      </c>
      <c r="AD33" s="129">
        <v>1.02</v>
      </c>
      <c r="AE33" s="54"/>
      <c r="AF33" s="54"/>
      <c r="AG33" s="54"/>
      <c r="AH33" s="51"/>
      <c r="AJ33" s="18" t="s">
        <v>141</v>
      </c>
      <c r="AK33" s="18" t="s">
        <v>232</v>
      </c>
      <c r="AL33" s="18" t="s">
        <v>174</v>
      </c>
      <c r="AM33" s="18" t="s">
        <v>144</v>
      </c>
      <c r="AN33" s="18" t="s">
        <v>233</v>
      </c>
      <c r="AO33" s="18" t="s">
        <v>234</v>
      </c>
      <c r="AP33" s="18" t="s">
        <v>235</v>
      </c>
    </row>
    <row r="34" spans="1:42" x14ac:dyDescent="0.25">
      <c r="A34" s="118" t="s">
        <v>96</v>
      </c>
      <c r="B34" s="10" t="s">
        <v>314</v>
      </c>
      <c r="C34" s="11">
        <v>1</v>
      </c>
      <c r="D34" s="12">
        <f t="shared" ref="D34" si="13">IF(C34&lt;&gt;"",D$1*C34,"")</f>
        <v>1</v>
      </c>
      <c r="F34" s="12" t="str">
        <f t="shared" ref="F34" si="14">IF(E34&lt;&gt;"",F$1*E34,"")</f>
        <v/>
      </c>
      <c r="H34" s="12" t="str">
        <f t="shared" ref="H34" si="15">IF(G34&lt;&gt;"",H$1*G34,"")</f>
        <v/>
      </c>
      <c r="J34" s="12" t="str">
        <f t="shared" ref="J34" si="16">IF(I34&lt;&gt;"",J$1*I34,"")</f>
        <v/>
      </c>
      <c r="L34" s="12" t="str">
        <f t="shared" ref="L34" si="17">IF(K34&lt;&gt;"",L$1*K34,"")</f>
        <v/>
      </c>
      <c r="M34" s="11">
        <v>0</v>
      </c>
      <c r="N34" s="12">
        <f t="shared" ref="N34" si="18">IF(M34&lt;&gt;"",N$1*M34,"")</f>
        <v>0</v>
      </c>
      <c r="P34" s="12"/>
      <c r="Q34" s="13">
        <f t="shared" ref="Q34" si="19">SUM(D34,F34,H34,J34,L34,N34)</f>
        <v>1</v>
      </c>
      <c r="S34" s="14" t="s">
        <v>315</v>
      </c>
      <c r="T34" s="21">
        <v>0.06</v>
      </c>
      <c r="U34" s="87">
        <f t="shared" ref="U34" si="20">T34*Q34</f>
        <v>0.06</v>
      </c>
      <c r="Y34" s="79"/>
      <c r="Z34" s="94">
        <f>Y34*Q34</f>
        <v>0</v>
      </c>
      <c r="AA34" s="29" t="s">
        <v>98</v>
      </c>
      <c r="AB34" s="34" t="s">
        <v>130</v>
      </c>
      <c r="AE34" s="54"/>
      <c r="AF34" s="54"/>
      <c r="AG34" s="54"/>
      <c r="AH34" s="51"/>
      <c r="AJ34" s="18" t="s">
        <v>141</v>
      </c>
      <c r="AK34" s="18" t="s">
        <v>236</v>
      </c>
      <c r="AL34" s="18" t="s">
        <v>237</v>
      </c>
      <c r="AM34" s="18" t="s">
        <v>164</v>
      </c>
      <c r="AN34" s="18" t="s">
        <v>175</v>
      </c>
      <c r="AO34" s="18" t="s">
        <v>238</v>
      </c>
      <c r="AP34" s="18" t="s">
        <v>239</v>
      </c>
    </row>
    <row r="35" spans="1:42" x14ac:dyDescent="0.25">
      <c r="A35" s="117" t="s">
        <v>96</v>
      </c>
      <c r="B35" s="10" t="s">
        <v>95</v>
      </c>
      <c r="D35" s="12" t="str">
        <f t="shared" si="4"/>
        <v/>
      </c>
      <c r="F35" s="12" t="str">
        <f t="shared" si="5"/>
        <v/>
      </c>
      <c r="G35" s="11">
        <v>2</v>
      </c>
      <c r="H35" s="12">
        <f t="shared" si="6"/>
        <v>0</v>
      </c>
      <c r="J35" s="12" t="str">
        <f t="shared" si="0"/>
        <v/>
      </c>
      <c r="L35" s="12" t="str">
        <f t="shared" si="0"/>
        <v/>
      </c>
      <c r="M35" s="11">
        <v>4</v>
      </c>
      <c r="N35" s="12">
        <f t="shared" si="0"/>
        <v>0</v>
      </c>
      <c r="P35" s="12"/>
      <c r="Q35" s="13">
        <f t="shared" si="12"/>
        <v>0</v>
      </c>
      <c r="S35" s="14" t="s">
        <v>97</v>
      </c>
      <c r="T35" s="21">
        <v>7.0999999999999994E-2</v>
      </c>
      <c r="U35" s="87">
        <f t="shared" si="8"/>
        <v>0</v>
      </c>
      <c r="Y35" s="79"/>
      <c r="Z35" s="94">
        <f>Y35*Q35</f>
        <v>0</v>
      </c>
      <c r="AA35" s="29" t="s">
        <v>98</v>
      </c>
      <c r="AB35" s="34" t="s">
        <v>130</v>
      </c>
      <c r="AE35" s="54"/>
      <c r="AF35" s="54"/>
      <c r="AG35" s="54"/>
      <c r="AH35" s="51"/>
      <c r="AJ35" s="18" t="s">
        <v>141</v>
      </c>
      <c r="AK35" s="18" t="s">
        <v>236</v>
      </c>
      <c r="AL35" s="18" t="s">
        <v>237</v>
      </c>
      <c r="AM35" s="18" t="s">
        <v>164</v>
      </c>
      <c r="AN35" s="18" t="s">
        <v>175</v>
      </c>
      <c r="AO35" s="18" t="s">
        <v>238</v>
      </c>
      <c r="AP35" s="18" t="s">
        <v>239</v>
      </c>
    </row>
    <row r="36" spans="1:42" x14ac:dyDescent="0.25">
      <c r="A36" s="117" t="s">
        <v>313</v>
      </c>
      <c r="B36" s="10" t="s">
        <v>104</v>
      </c>
      <c r="D36" s="12" t="str">
        <f t="shared" si="4"/>
        <v/>
      </c>
      <c r="F36" s="12" t="str">
        <f t="shared" si="5"/>
        <v/>
      </c>
      <c r="H36" s="12" t="str">
        <f t="shared" si="6"/>
        <v/>
      </c>
      <c r="I36" s="11">
        <v>4</v>
      </c>
      <c r="J36" s="12">
        <f t="shared" si="0"/>
        <v>0</v>
      </c>
      <c r="L36" s="12" t="str">
        <f t="shared" si="0"/>
        <v/>
      </c>
      <c r="N36" s="12" t="str">
        <f t="shared" si="0"/>
        <v/>
      </c>
      <c r="P36" s="12"/>
      <c r="Q36" s="13">
        <f t="shared" si="12"/>
        <v>0</v>
      </c>
      <c r="S36" s="14" t="s">
        <v>105</v>
      </c>
      <c r="T36" s="21">
        <v>7.0999999999999994E-2</v>
      </c>
      <c r="U36" s="87">
        <f t="shared" si="8"/>
        <v>0</v>
      </c>
      <c r="Y36" s="79"/>
      <c r="Z36" s="94">
        <f>Y36*Q36</f>
        <v>0</v>
      </c>
      <c r="AA36" s="29" t="s">
        <v>106</v>
      </c>
      <c r="AB36" s="34" t="s">
        <v>131</v>
      </c>
      <c r="AE36" s="54"/>
      <c r="AF36" s="54"/>
      <c r="AG36" s="54"/>
      <c r="AH36" s="51"/>
      <c r="AJ36" s="18" t="s">
        <v>141</v>
      </c>
      <c r="AK36" s="18" t="s">
        <v>240</v>
      </c>
      <c r="AL36" s="18" t="s">
        <v>179</v>
      </c>
      <c r="AM36" s="18" t="s">
        <v>149</v>
      </c>
      <c r="AN36" s="18" t="s">
        <v>150</v>
      </c>
      <c r="AO36" s="18" t="s">
        <v>241</v>
      </c>
      <c r="AP36" s="18" t="s">
        <v>242</v>
      </c>
    </row>
    <row r="37" spans="1:42" x14ac:dyDescent="0.25">
      <c r="A37" s="10" t="s">
        <v>100</v>
      </c>
      <c r="B37" s="10" t="s">
        <v>99</v>
      </c>
      <c r="D37" s="12" t="str">
        <f t="shared" si="4"/>
        <v/>
      </c>
      <c r="F37" s="12" t="str">
        <f t="shared" si="5"/>
        <v/>
      </c>
      <c r="G37" s="11">
        <v>1</v>
      </c>
      <c r="H37" s="12">
        <f t="shared" si="6"/>
        <v>0</v>
      </c>
      <c r="I37" s="11">
        <v>1</v>
      </c>
      <c r="J37" s="12">
        <f t="shared" si="0"/>
        <v>0</v>
      </c>
      <c r="L37" s="12" t="str">
        <f t="shared" si="0"/>
        <v/>
      </c>
      <c r="N37" s="12" t="str">
        <f t="shared" si="0"/>
        <v/>
      </c>
      <c r="P37" s="12"/>
      <c r="Q37" s="13">
        <f t="shared" si="12"/>
        <v>0</v>
      </c>
      <c r="S37" s="14" t="s">
        <v>101</v>
      </c>
      <c r="T37" s="21">
        <v>0.192</v>
      </c>
      <c r="U37" s="87">
        <f t="shared" si="8"/>
        <v>0</v>
      </c>
      <c r="Y37" s="79"/>
      <c r="Z37" s="94">
        <f>Y37*Q37</f>
        <v>0</v>
      </c>
      <c r="AA37" s="29" t="s">
        <v>102</v>
      </c>
      <c r="AB37" s="34" t="s">
        <v>132</v>
      </c>
      <c r="AE37" s="54"/>
      <c r="AF37" s="54"/>
      <c r="AG37" s="54"/>
      <c r="AH37" s="51"/>
      <c r="AJ37" s="18" t="s">
        <v>141</v>
      </c>
      <c r="AK37" s="18" t="s">
        <v>243</v>
      </c>
      <c r="AL37" s="18" t="s">
        <v>174</v>
      </c>
      <c r="AM37" s="18" t="s">
        <v>164</v>
      </c>
      <c r="AN37" s="18" t="s">
        <v>175</v>
      </c>
      <c r="AO37" s="18" t="s">
        <v>244</v>
      </c>
      <c r="AP37" s="18" t="s">
        <v>245</v>
      </c>
    </row>
    <row r="38" spans="1:42" x14ac:dyDescent="0.25">
      <c r="A38" s="77" t="s">
        <v>100</v>
      </c>
      <c r="B38" s="19" t="s">
        <v>285</v>
      </c>
      <c r="C38" s="51"/>
      <c r="D38" s="51"/>
      <c r="E38" s="51"/>
      <c r="F38" s="51"/>
      <c r="G38" s="51"/>
      <c r="H38" s="51"/>
      <c r="I38" s="51"/>
      <c r="J38" s="51"/>
      <c r="K38" s="51"/>
      <c r="M38" s="11">
        <v>1</v>
      </c>
      <c r="N38" s="12">
        <f t="shared" ref="N38:N60" si="21">IF(M38&lt;&gt;"",N$1*M38,"")</f>
        <v>0</v>
      </c>
      <c r="P38" s="12"/>
      <c r="Q38" s="13">
        <f t="shared" si="12"/>
        <v>0</v>
      </c>
      <c r="S38" s="14" t="s">
        <v>286</v>
      </c>
      <c r="T38" s="21">
        <v>0.24</v>
      </c>
      <c r="U38" s="87">
        <f t="shared" si="8"/>
        <v>0</v>
      </c>
      <c r="Y38" s="81"/>
      <c r="Z38" s="94">
        <f>Y38*Q38</f>
        <v>0</v>
      </c>
      <c r="AA38" s="29" t="s">
        <v>287</v>
      </c>
      <c r="AB38" s="34">
        <v>1.03</v>
      </c>
      <c r="AE38" s="54"/>
      <c r="AF38" s="54"/>
      <c r="AG38" s="54"/>
      <c r="AH38" s="51"/>
    </row>
    <row r="39" spans="1:42" x14ac:dyDescent="0.25">
      <c r="A39" s="52"/>
      <c r="B39" s="9"/>
      <c r="C39" s="51"/>
      <c r="D39" s="51"/>
      <c r="E39" s="51"/>
      <c r="F39" s="51"/>
      <c r="G39" s="51"/>
      <c r="H39" s="51"/>
      <c r="I39" s="51"/>
      <c r="J39" s="51"/>
      <c r="K39" s="51"/>
      <c r="N39" s="12" t="str">
        <f t="shared" si="21"/>
        <v/>
      </c>
      <c r="P39" s="12"/>
      <c r="Q39" s="13">
        <f t="shared" si="12"/>
        <v>0</v>
      </c>
      <c r="U39" s="87">
        <f t="shared" si="8"/>
        <v>0</v>
      </c>
      <c r="AE39" s="54"/>
      <c r="AF39" s="54"/>
      <c r="AG39" s="54"/>
      <c r="AH39" s="51"/>
    </row>
    <row r="40" spans="1:42" ht="14.25" customHeight="1" x14ac:dyDescent="0.25">
      <c r="A40" s="117" t="s">
        <v>316</v>
      </c>
      <c r="C40" s="51"/>
      <c r="D40" s="51"/>
      <c r="E40" s="51"/>
      <c r="F40" s="51"/>
      <c r="G40" s="51"/>
      <c r="H40" s="51"/>
      <c r="I40" s="51"/>
      <c r="K40" s="11">
        <v>16</v>
      </c>
      <c r="L40" s="12">
        <f t="shared" ref="L40:L49" si="22">IF(K40&lt;&gt;"",L$1*K40,"")</f>
        <v>16</v>
      </c>
      <c r="N40" s="12" t="str">
        <f t="shared" si="21"/>
        <v/>
      </c>
      <c r="P40" s="12"/>
      <c r="Q40" s="13">
        <f t="shared" si="12"/>
        <v>16</v>
      </c>
      <c r="U40" s="87">
        <f t="shared" si="8"/>
        <v>0</v>
      </c>
      <c r="Y40" s="81"/>
      <c r="Z40" s="94">
        <f t="shared" ref="Z40:Z49" si="23">Y40*Q40</f>
        <v>0</v>
      </c>
      <c r="AA40" s="29" t="s">
        <v>265</v>
      </c>
      <c r="AB40" s="34">
        <v>0.56200000000000006</v>
      </c>
      <c r="AE40" s="54"/>
      <c r="AF40" s="54"/>
      <c r="AG40" s="54"/>
      <c r="AH40" s="51"/>
    </row>
    <row r="41" spans="1:42" x14ac:dyDescent="0.25">
      <c r="A41" s="10" t="s">
        <v>317</v>
      </c>
      <c r="C41" s="51"/>
      <c r="D41" s="51"/>
      <c r="E41" s="51"/>
      <c r="F41" s="51"/>
      <c r="G41" s="51"/>
      <c r="H41" s="51"/>
      <c r="I41" s="51"/>
      <c r="K41" s="11">
        <v>1</v>
      </c>
      <c r="L41" s="12">
        <f t="shared" si="22"/>
        <v>1</v>
      </c>
      <c r="N41" s="12" t="str">
        <f t="shared" si="21"/>
        <v/>
      </c>
      <c r="P41" s="12"/>
      <c r="Q41" s="13">
        <f t="shared" si="12"/>
        <v>1</v>
      </c>
      <c r="U41" s="87">
        <f t="shared" si="8"/>
        <v>0</v>
      </c>
      <c r="Z41" s="94">
        <f t="shared" si="23"/>
        <v>0</v>
      </c>
      <c r="AE41" s="54"/>
      <c r="AF41" s="54"/>
      <c r="AG41" s="54"/>
      <c r="AH41" s="51"/>
    </row>
    <row r="42" spans="1:42" x14ac:dyDescent="0.25">
      <c r="A42" s="117" t="s">
        <v>250</v>
      </c>
      <c r="C42" s="51"/>
      <c r="D42" s="51"/>
      <c r="E42" s="51"/>
      <c r="F42" s="51"/>
      <c r="G42" s="51"/>
      <c r="H42" s="51"/>
      <c r="I42" s="51"/>
      <c r="K42" s="11">
        <v>17</v>
      </c>
      <c r="L42" s="12">
        <f t="shared" si="22"/>
        <v>17</v>
      </c>
      <c r="N42" s="12" t="str">
        <f t="shared" si="21"/>
        <v/>
      </c>
      <c r="P42" s="12"/>
      <c r="Q42" s="13">
        <f t="shared" si="12"/>
        <v>17</v>
      </c>
      <c r="U42" s="87">
        <f t="shared" si="8"/>
        <v>0</v>
      </c>
      <c r="X42" s="119" t="s">
        <v>264</v>
      </c>
      <c r="Y42" s="120">
        <v>1.31</v>
      </c>
      <c r="Z42" s="121">
        <f t="shared" si="23"/>
        <v>22.27</v>
      </c>
      <c r="AA42" s="113" t="s">
        <v>264</v>
      </c>
      <c r="AB42" s="114">
        <v>1.31</v>
      </c>
      <c r="AC42" s="123" t="s">
        <v>289</v>
      </c>
      <c r="AD42" s="129">
        <v>0.48599999999999999</v>
      </c>
      <c r="AE42" s="54"/>
      <c r="AF42" s="54"/>
      <c r="AG42" s="54"/>
      <c r="AH42" s="51"/>
    </row>
    <row r="43" spans="1:42" x14ac:dyDescent="0.25">
      <c r="A43" s="117" t="s">
        <v>251</v>
      </c>
      <c r="C43" s="51"/>
      <c r="D43" s="51"/>
      <c r="E43" s="51"/>
      <c r="F43" s="51"/>
      <c r="G43" s="51"/>
      <c r="H43" s="51"/>
      <c r="I43" s="51"/>
      <c r="K43" s="11">
        <v>58</v>
      </c>
      <c r="L43" s="12">
        <f t="shared" si="22"/>
        <v>58</v>
      </c>
      <c r="N43" s="12" t="str">
        <f t="shared" si="21"/>
        <v/>
      </c>
      <c r="P43" s="12"/>
      <c r="Q43" s="13">
        <f t="shared" si="12"/>
        <v>58</v>
      </c>
      <c r="U43" s="87">
        <f t="shared" si="8"/>
        <v>0</v>
      </c>
      <c r="Y43" s="81"/>
      <c r="Z43" s="94">
        <f t="shared" si="23"/>
        <v>0</v>
      </c>
      <c r="AA43" s="29" t="s">
        <v>257</v>
      </c>
      <c r="AB43" s="34">
        <v>0.44800000000000001</v>
      </c>
      <c r="AE43" s="54"/>
      <c r="AF43" s="54"/>
      <c r="AG43" s="54"/>
      <c r="AH43" s="51"/>
    </row>
    <row r="44" spans="1:42" x14ac:dyDescent="0.25">
      <c r="A44" s="117"/>
      <c r="B44" s="10" t="s">
        <v>318</v>
      </c>
      <c r="C44" s="51"/>
      <c r="D44" s="51"/>
      <c r="E44" s="51"/>
      <c r="F44" s="51"/>
      <c r="G44" s="51"/>
      <c r="H44" s="51"/>
      <c r="I44" s="51"/>
      <c r="K44" s="11">
        <v>50</v>
      </c>
      <c r="L44" s="12">
        <f t="shared" si="22"/>
        <v>50</v>
      </c>
      <c r="N44" s="12"/>
      <c r="P44" s="12"/>
      <c r="Q44" s="13">
        <f t="shared" si="12"/>
        <v>50</v>
      </c>
      <c r="X44" s="29" t="s">
        <v>325</v>
      </c>
      <c r="Y44" s="34">
        <v>5.1999999999999998E-2</v>
      </c>
      <c r="Z44" s="94">
        <f t="shared" si="23"/>
        <v>2.6</v>
      </c>
      <c r="AA44" s="29" t="s">
        <v>325</v>
      </c>
      <c r="AB44" s="34">
        <v>5.1999999999999998E-2</v>
      </c>
      <c r="AC44" s="123" t="s">
        <v>323</v>
      </c>
      <c r="AD44" s="129">
        <v>0.5</v>
      </c>
      <c r="AE44" s="54"/>
      <c r="AF44" s="54"/>
      <c r="AG44" s="54"/>
      <c r="AH44" s="51"/>
    </row>
    <row r="45" spans="1:42" x14ac:dyDescent="0.25">
      <c r="A45" s="117"/>
      <c r="B45" s="10" t="s">
        <v>319</v>
      </c>
      <c r="C45" s="51"/>
      <c r="D45" s="51"/>
      <c r="E45" s="51"/>
      <c r="F45" s="51"/>
      <c r="G45" s="51"/>
      <c r="H45" s="51"/>
      <c r="I45" s="51"/>
      <c r="K45" s="11">
        <v>5</v>
      </c>
      <c r="L45" s="12">
        <f t="shared" si="22"/>
        <v>5</v>
      </c>
      <c r="N45" s="12"/>
      <c r="P45" s="12"/>
      <c r="Q45" s="13">
        <f t="shared" si="12"/>
        <v>5</v>
      </c>
      <c r="X45" s="29" t="s">
        <v>326</v>
      </c>
      <c r="Y45" s="34">
        <v>9.0999999999999998E-2</v>
      </c>
      <c r="Z45" s="94">
        <f t="shared" si="23"/>
        <v>0.45499999999999996</v>
      </c>
      <c r="AA45" s="29" t="s">
        <v>326</v>
      </c>
      <c r="AB45" s="34">
        <v>9.0999999999999998E-2</v>
      </c>
      <c r="AC45" s="123" t="s">
        <v>321</v>
      </c>
      <c r="AD45" s="129">
        <v>0.5</v>
      </c>
      <c r="AE45" s="54"/>
      <c r="AF45" s="54"/>
      <c r="AG45" s="54"/>
      <c r="AH45" s="51"/>
    </row>
    <row r="46" spans="1:42" x14ac:dyDescent="0.25">
      <c r="A46" s="117"/>
      <c r="B46" s="10" t="s">
        <v>320</v>
      </c>
      <c r="C46" s="51"/>
      <c r="D46" s="51"/>
      <c r="E46" s="51"/>
      <c r="F46" s="51"/>
      <c r="G46" s="51"/>
      <c r="H46" s="51"/>
      <c r="I46" s="51"/>
      <c r="K46" s="11">
        <v>5</v>
      </c>
      <c r="L46" s="12">
        <f t="shared" si="22"/>
        <v>5</v>
      </c>
      <c r="N46" s="12"/>
      <c r="P46" s="12"/>
      <c r="Q46" s="13">
        <f t="shared" si="12"/>
        <v>5</v>
      </c>
      <c r="X46" s="29" t="s">
        <v>326</v>
      </c>
      <c r="Y46" s="34">
        <v>9.0999999999999998E-2</v>
      </c>
      <c r="Z46" s="94">
        <f t="shared" si="23"/>
        <v>0.45499999999999996</v>
      </c>
      <c r="AA46" s="29" t="s">
        <v>322</v>
      </c>
      <c r="AB46" s="34">
        <v>0.5</v>
      </c>
      <c r="AE46" s="54"/>
      <c r="AF46" s="54"/>
      <c r="AG46" s="54"/>
      <c r="AH46" s="51"/>
    </row>
    <row r="47" spans="1:42" x14ac:dyDescent="0.25">
      <c r="A47" s="117" t="s">
        <v>252</v>
      </c>
      <c r="C47" s="51"/>
      <c r="D47" s="51"/>
      <c r="E47" s="51"/>
      <c r="F47" s="51"/>
      <c r="G47" s="51"/>
      <c r="H47" s="51"/>
      <c r="I47" s="51"/>
      <c r="K47" s="11">
        <v>58</v>
      </c>
      <c r="L47" s="12">
        <f t="shared" si="22"/>
        <v>58</v>
      </c>
      <c r="N47" s="12" t="str">
        <f t="shared" si="21"/>
        <v/>
      </c>
      <c r="P47" s="12"/>
      <c r="Q47" s="13">
        <f t="shared" si="12"/>
        <v>58</v>
      </c>
      <c r="S47" s="14" t="s">
        <v>324</v>
      </c>
      <c r="T47" s="15">
        <v>0.14099999999999999</v>
      </c>
      <c r="U47" s="87">
        <f t="shared" si="8"/>
        <v>8.177999999999999</v>
      </c>
      <c r="Y47" s="81"/>
      <c r="Z47" s="94">
        <f t="shared" si="23"/>
        <v>0</v>
      </c>
      <c r="AA47" s="29" t="s">
        <v>258</v>
      </c>
      <c r="AB47" s="34">
        <v>0.40200000000000002</v>
      </c>
      <c r="AC47" s="126" t="s">
        <v>290</v>
      </c>
      <c r="AD47" s="131">
        <v>9.0999999999999998E-2</v>
      </c>
      <c r="AE47" s="54"/>
      <c r="AF47" s="54"/>
      <c r="AG47" s="54"/>
      <c r="AH47" s="51"/>
    </row>
    <row r="48" spans="1:42" x14ac:dyDescent="0.25">
      <c r="A48" s="10" t="s">
        <v>253</v>
      </c>
      <c r="C48" s="51"/>
      <c r="D48" s="51"/>
      <c r="E48" s="51"/>
      <c r="F48" s="51"/>
      <c r="G48" s="51"/>
      <c r="H48" s="51"/>
      <c r="I48" s="51"/>
      <c r="K48" s="11">
        <v>16</v>
      </c>
      <c r="L48" s="12">
        <f t="shared" si="22"/>
        <v>16</v>
      </c>
      <c r="N48" s="12" t="str">
        <f t="shared" si="21"/>
        <v/>
      </c>
      <c r="P48" s="12"/>
      <c r="Q48" s="13">
        <f t="shared" si="12"/>
        <v>16</v>
      </c>
      <c r="U48" s="87">
        <f t="shared" si="8"/>
        <v>0</v>
      </c>
      <c r="X48" s="16" t="s">
        <v>259</v>
      </c>
      <c r="Y48" s="81">
        <v>0.14599999999999999</v>
      </c>
      <c r="Z48" s="94">
        <f t="shared" si="23"/>
        <v>2.3359999999999999</v>
      </c>
      <c r="AE48" s="54"/>
      <c r="AF48" s="54"/>
      <c r="AG48" s="54"/>
      <c r="AH48" s="51"/>
    </row>
    <row r="49" spans="1:35" x14ac:dyDescent="0.25">
      <c r="A49" s="10" t="s">
        <v>254</v>
      </c>
      <c r="C49" s="51"/>
      <c r="D49" s="51"/>
      <c r="E49" s="51"/>
      <c r="F49" s="51"/>
      <c r="G49" s="51"/>
      <c r="H49" s="51"/>
      <c r="I49" s="51"/>
      <c r="K49" s="11">
        <v>12</v>
      </c>
      <c r="L49" s="12">
        <f t="shared" si="22"/>
        <v>12</v>
      </c>
      <c r="N49" s="12" t="str">
        <f t="shared" si="21"/>
        <v/>
      </c>
      <c r="P49" s="12"/>
      <c r="Q49" s="13">
        <f t="shared" si="12"/>
        <v>12</v>
      </c>
      <c r="U49" s="87">
        <f t="shared" si="8"/>
        <v>0</v>
      </c>
      <c r="X49" s="16" t="s">
        <v>260</v>
      </c>
      <c r="Y49" s="81">
        <v>0.17299999999999999</v>
      </c>
      <c r="Z49" s="94">
        <f t="shared" si="23"/>
        <v>2.0759999999999996</v>
      </c>
      <c r="AE49" s="54"/>
      <c r="AF49" s="54"/>
      <c r="AG49" s="54"/>
      <c r="AH49" s="51"/>
    </row>
    <row r="50" spans="1:35" x14ac:dyDescent="0.25">
      <c r="A50" s="10" t="s">
        <v>255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 t="str">
        <f t="shared" si="21"/>
        <v/>
      </c>
      <c r="O50" s="51"/>
      <c r="P50" s="51"/>
      <c r="Q50" s="52">
        <f t="shared" si="12"/>
        <v>0</v>
      </c>
      <c r="U50" s="87">
        <f t="shared" si="8"/>
        <v>0</v>
      </c>
      <c r="AA50" s="29" t="s">
        <v>298</v>
      </c>
      <c r="AB50" s="34">
        <v>2.25</v>
      </c>
      <c r="AE50" s="54"/>
      <c r="AF50" s="54"/>
      <c r="AG50" s="54"/>
      <c r="AH50" s="51"/>
    </row>
    <row r="51" spans="1:35" x14ac:dyDescent="0.25">
      <c r="A51" s="10" t="s">
        <v>256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 t="str">
        <f t="shared" si="21"/>
        <v/>
      </c>
      <c r="O51" s="51"/>
      <c r="P51" s="51"/>
      <c r="Q51" s="52">
        <f t="shared" si="12"/>
        <v>0</v>
      </c>
      <c r="U51" s="87">
        <f t="shared" si="8"/>
        <v>0</v>
      </c>
      <c r="AA51" s="29" t="s">
        <v>297</v>
      </c>
      <c r="AB51" s="34">
        <v>1.23</v>
      </c>
      <c r="AE51" s="54"/>
      <c r="AF51" s="54"/>
      <c r="AG51" s="54"/>
      <c r="AH51" s="51"/>
    </row>
    <row r="52" spans="1:35" x14ac:dyDescent="0.25"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2"/>
      <c r="U52" s="87">
        <f t="shared" si="8"/>
        <v>0</v>
      </c>
      <c r="Y52" s="83"/>
      <c r="Z52" s="99"/>
      <c r="AA52" s="32"/>
      <c r="AC52" s="127"/>
      <c r="AE52" s="54"/>
      <c r="AF52" s="54"/>
      <c r="AG52" s="54"/>
      <c r="AH52" s="51"/>
    </row>
    <row r="53" spans="1:35" x14ac:dyDescent="0.25">
      <c r="A53" s="110" t="s">
        <v>305</v>
      </c>
      <c r="B53" s="10" t="s">
        <v>302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2">
        <v>1</v>
      </c>
      <c r="S53" s="14" t="s">
        <v>304</v>
      </c>
      <c r="T53" s="21">
        <v>1.1100000000000001</v>
      </c>
      <c r="U53" s="87">
        <f t="shared" si="8"/>
        <v>1.1100000000000001</v>
      </c>
      <c r="Y53" s="83"/>
      <c r="Z53" s="99"/>
      <c r="AA53" s="32"/>
      <c r="AC53" s="127"/>
      <c r="AE53" s="54"/>
      <c r="AF53" s="54"/>
      <c r="AG53" s="54"/>
      <c r="AH53" s="51"/>
    </row>
    <row r="54" spans="1:35" ht="15.75" customHeight="1" x14ac:dyDescent="0.25">
      <c r="A54" s="110" t="s">
        <v>307</v>
      </c>
      <c r="B54" s="10" t="s">
        <v>308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2">
        <v>1</v>
      </c>
      <c r="S54" s="14" t="s">
        <v>306</v>
      </c>
      <c r="T54" s="21">
        <v>1</v>
      </c>
      <c r="U54" s="87">
        <f t="shared" si="8"/>
        <v>1</v>
      </c>
      <c r="Y54" s="83"/>
      <c r="Z54" s="99"/>
      <c r="AA54" s="32"/>
      <c r="AC54" s="127"/>
      <c r="AE54" s="54"/>
      <c r="AF54" s="54"/>
      <c r="AG54" s="54"/>
      <c r="AH54" s="51"/>
    </row>
    <row r="55" spans="1:35" x14ac:dyDescent="0.25">
      <c r="A55" s="10" t="s">
        <v>300</v>
      </c>
      <c r="B55" s="10" t="s">
        <v>302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2">
        <v>5</v>
      </c>
      <c r="S55" s="14" t="s">
        <v>301</v>
      </c>
      <c r="T55" s="21">
        <v>0.13100000000000001</v>
      </c>
      <c r="U55" s="87">
        <f t="shared" si="8"/>
        <v>0.65500000000000003</v>
      </c>
      <c r="Y55" s="83"/>
      <c r="Z55" s="99"/>
      <c r="AA55" s="32"/>
      <c r="AC55" s="127"/>
      <c r="AE55" s="54"/>
      <c r="AF55" s="54"/>
      <c r="AG55" s="54"/>
      <c r="AH55" s="51"/>
    </row>
    <row r="56" spans="1:35" x14ac:dyDescent="0.25">
      <c r="A56" s="10" t="s">
        <v>300</v>
      </c>
      <c r="B56" s="10" t="s">
        <v>303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2">
        <v>10</v>
      </c>
      <c r="S56" s="14" t="s">
        <v>299</v>
      </c>
      <c r="T56" s="102">
        <v>8.1000000000000003E-2</v>
      </c>
      <c r="U56" s="103">
        <f t="shared" si="8"/>
        <v>0.81</v>
      </c>
      <c r="Y56" s="83"/>
      <c r="Z56" s="99"/>
      <c r="AA56" s="32"/>
      <c r="AC56" s="127"/>
      <c r="AE56" s="54"/>
      <c r="AF56" s="54"/>
      <c r="AG56" s="54"/>
      <c r="AH56" s="51"/>
    </row>
    <row r="57" spans="1:35" x14ac:dyDescent="0.25"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2"/>
      <c r="U57" s="87">
        <f t="shared" ref="U57" si="24">T57*Q57</f>
        <v>0</v>
      </c>
      <c r="Y57" s="83"/>
      <c r="Z57" s="99"/>
      <c r="AA57" s="32"/>
      <c r="AC57" s="127"/>
      <c r="AE57" s="54"/>
      <c r="AF57" s="54"/>
      <c r="AG57" s="54"/>
      <c r="AH57" s="51"/>
    </row>
    <row r="58" spans="1:35" x14ac:dyDescent="0.25"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2">
        <v>0</v>
      </c>
      <c r="U58" s="87">
        <f t="shared" ref="U58" si="25">T58*Q58</f>
        <v>0</v>
      </c>
      <c r="X58" s="111" t="s">
        <v>310</v>
      </c>
      <c r="Y58" s="83">
        <v>31.78</v>
      </c>
      <c r="Z58" s="99">
        <f t="shared" ref="Z58" si="26">Y58*Q58</f>
        <v>0</v>
      </c>
      <c r="AA58" s="32"/>
      <c r="AC58" s="127"/>
      <c r="AE58" s="54"/>
      <c r="AF58" s="54"/>
      <c r="AG58" s="54"/>
      <c r="AH58" s="51"/>
    </row>
    <row r="59" spans="1:35" ht="15.75" thickBot="1" x14ac:dyDescent="0.3">
      <c r="A59" s="10" t="s">
        <v>311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2"/>
      <c r="U59" s="87">
        <f t="shared" ref="U59" si="27">T59*Q59</f>
        <v>0</v>
      </c>
      <c r="Y59" s="83"/>
      <c r="Z59" s="99"/>
      <c r="AA59" s="32"/>
      <c r="AC59" s="127"/>
      <c r="AE59" s="54"/>
      <c r="AF59" s="54"/>
      <c r="AG59" s="54"/>
      <c r="AH59" s="51"/>
    </row>
    <row r="60" spans="1:35" x14ac:dyDescent="0.25"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 t="str">
        <f t="shared" si="21"/>
        <v/>
      </c>
      <c r="O60" s="51"/>
      <c r="P60" s="51"/>
      <c r="Q60" s="52"/>
      <c r="S60" s="100"/>
      <c r="T60" s="106"/>
      <c r="U60" s="107" t="s">
        <v>247</v>
      </c>
      <c r="V60" s="101"/>
      <c r="Y60" s="83"/>
      <c r="Z60" s="95" t="s">
        <v>247</v>
      </c>
      <c r="AA60" s="32"/>
      <c r="AC60" s="127"/>
      <c r="AE60" s="54"/>
      <c r="AF60" s="54"/>
      <c r="AG60" s="54"/>
      <c r="AH60" s="51"/>
    </row>
    <row r="61" spans="1:35" ht="15.75" thickBot="1" x14ac:dyDescent="0.3"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2"/>
      <c r="S61" s="100"/>
      <c r="T61" s="108"/>
      <c r="U61" s="109">
        <f>SUM(U2:U56)</f>
        <v>28.946999999999999</v>
      </c>
      <c r="V61" s="101"/>
      <c r="Y61" s="83"/>
      <c r="Z61" s="96">
        <f>SUM(Z2:Z58)</f>
        <v>50.641999999999996</v>
      </c>
      <c r="AA61" s="32"/>
      <c r="AC61" s="127"/>
      <c r="AE61" s="54"/>
      <c r="AF61" s="54"/>
      <c r="AG61" s="55"/>
      <c r="AH61" s="51"/>
    </row>
    <row r="62" spans="1:35" s="36" customFormat="1" ht="15.75" thickBot="1" x14ac:dyDescent="0.3">
      <c r="A62" s="56" t="s">
        <v>249</v>
      </c>
      <c r="B62" s="56"/>
      <c r="K62" s="36">
        <v>2</v>
      </c>
      <c r="L62" s="36">
        <f>IF(K62&lt;&gt;"",L$1*K62,"")</f>
        <v>2</v>
      </c>
      <c r="N62" s="36" t="str">
        <f>IF(M62&lt;&gt;"",N$1*M62,"")</f>
        <v/>
      </c>
      <c r="Q62" s="57">
        <f>SUM(D62,F62,H62,J62,L62)</f>
        <v>2</v>
      </c>
      <c r="S62" s="58"/>
      <c r="T62" s="104"/>
      <c r="U62" s="105"/>
      <c r="V62" s="14"/>
      <c r="W62" s="15"/>
      <c r="X62" s="58"/>
      <c r="Y62" s="92"/>
      <c r="Z62" s="94"/>
      <c r="AA62" s="59"/>
      <c r="AB62" s="60"/>
      <c r="AC62" s="123"/>
      <c r="AD62" s="129"/>
      <c r="AE62" s="23"/>
      <c r="AF62" s="39"/>
      <c r="AG62" s="41" t="s">
        <v>279</v>
      </c>
      <c r="AH62" s="61"/>
    </row>
    <row r="63" spans="1:35" s="38" customFormat="1" ht="15.75" thickBot="1" x14ac:dyDescent="0.3">
      <c r="A63" s="62" t="s">
        <v>281</v>
      </c>
      <c r="B63" s="62"/>
      <c r="K63" s="38">
        <v>1</v>
      </c>
      <c r="Q63" s="63"/>
      <c r="S63" s="64"/>
      <c r="T63" s="64"/>
      <c r="U63" s="87"/>
      <c r="V63" s="14"/>
      <c r="W63" s="15"/>
      <c r="X63" s="64"/>
      <c r="Y63" s="82"/>
      <c r="Z63" s="94"/>
      <c r="AA63" s="65"/>
      <c r="AB63" s="66"/>
      <c r="AC63" s="123"/>
      <c r="AD63" s="129"/>
      <c r="AE63" s="67"/>
      <c r="AF63" s="67"/>
      <c r="AG63" s="68"/>
      <c r="AH63" s="40">
        <v>170</v>
      </c>
      <c r="AI63" s="69"/>
    </row>
    <row r="64" spans="1:35" s="71" customFormat="1" x14ac:dyDescent="0.25">
      <c r="A64" s="70" t="s">
        <v>274</v>
      </c>
      <c r="B64" s="70"/>
      <c r="C64" s="71">
        <v>1</v>
      </c>
      <c r="Q64" s="72"/>
      <c r="S64" s="73"/>
      <c r="T64" s="73"/>
      <c r="U64" s="87"/>
      <c r="V64" s="14"/>
      <c r="W64" s="15"/>
      <c r="X64" s="73"/>
      <c r="Y64" s="82"/>
      <c r="Z64" s="94"/>
      <c r="AA64" s="74"/>
      <c r="AB64" s="75"/>
      <c r="AC64" s="123"/>
      <c r="AD64" s="129"/>
      <c r="AE64" s="25">
        <v>8.1</v>
      </c>
      <c r="AF64" s="25">
        <f>C64*AE64</f>
        <v>8.1</v>
      </c>
      <c r="AG64" s="25"/>
      <c r="AH64" s="76"/>
    </row>
    <row r="65" spans="1:36" s="71" customFormat="1" x14ac:dyDescent="0.25">
      <c r="A65" s="70" t="s">
        <v>277</v>
      </c>
      <c r="B65" s="70"/>
      <c r="E65" s="71">
        <v>2</v>
      </c>
      <c r="Q65" s="72"/>
      <c r="S65" s="73"/>
      <c r="T65" s="73"/>
      <c r="U65" s="87"/>
      <c r="V65" s="14"/>
      <c r="W65" s="15"/>
      <c r="X65" s="73"/>
      <c r="Y65" s="82"/>
      <c r="Z65" s="94"/>
      <c r="AA65" s="74"/>
      <c r="AB65" s="75"/>
      <c r="AC65" s="123"/>
      <c r="AD65" s="129"/>
      <c r="AE65" s="25">
        <v>7</v>
      </c>
      <c r="AF65" s="25">
        <f>E65*AE65</f>
        <v>14</v>
      </c>
      <c r="AG65" s="25"/>
    </row>
    <row r="66" spans="1:36" s="71" customFormat="1" x14ac:dyDescent="0.25">
      <c r="A66" s="70" t="s">
        <v>283</v>
      </c>
      <c r="B66" s="70"/>
      <c r="G66" s="71">
        <v>1</v>
      </c>
      <c r="Q66" s="72"/>
      <c r="S66" s="73"/>
      <c r="T66" s="73"/>
      <c r="U66" s="87"/>
      <c r="V66" s="14"/>
      <c r="W66" s="15"/>
      <c r="X66" s="73"/>
      <c r="Y66" s="82"/>
      <c r="Z66" s="94"/>
      <c r="AA66" s="74"/>
      <c r="AB66" s="75"/>
      <c r="AC66" s="123"/>
      <c r="AD66" s="129"/>
      <c r="AE66" s="25">
        <v>9</v>
      </c>
      <c r="AF66" s="25">
        <v>9</v>
      </c>
      <c r="AG66" s="25"/>
    </row>
    <row r="67" spans="1:36" ht="15.75" thickBot="1" x14ac:dyDescent="0.3">
      <c r="AF67" s="44"/>
    </row>
    <row r="68" spans="1:36" ht="15.75" thickBot="1" x14ac:dyDescent="0.3">
      <c r="AE68" s="42"/>
      <c r="AF68" s="46">
        <f>SUM(AF64:AF66)</f>
        <v>31.1</v>
      </c>
      <c r="AG68" s="43"/>
    </row>
    <row r="69" spans="1:36" x14ac:dyDescent="0.25">
      <c r="AF69" s="45"/>
    </row>
    <row r="70" spans="1:36" x14ac:dyDescent="0.25">
      <c r="AI70" s="49"/>
    </row>
    <row r="71" spans="1:36" x14ac:dyDescent="0.25">
      <c r="AH71" s="47"/>
      <c r="AI71" s="53"/>
      <c r="AJ71" s="48"/>
    </row>
    <row r="72" spans="1:36" x14ac:dyDescent="0.25">
      <c r="AI72" s="5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</dc:creator>
  <cp:lastModifiedBy>Loïc</cp:lastModifiedBy>
  <dcterms:created xsi:type="dcterms:W3CDTF">2016-06-26T15:29:42Z</dcterms:created>
  <dcterms:modified xsi:type="dcterms:W3CDTF">2016-09-18T13:18:58Z</dcterms:modified>
</cp:coreProperties>
</file>