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185" yWindow="120" windowWidth="13305" windowHeight="10065" tabRatio="436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W55" i="1" l="1"/>
  <c r="W52" i="1" l="1"/>
  <c r="W51" i="1"/>
  <c r="D12" i="1" l="1"/>
  <c r="L15" i="1"/>
  <c r="M15" i="1" s="1"/>
  <c r="S15" i="1" s="1"/>
  <c r="L44" i="1"/>
  <c r="M44" i="1" s="1"/>
  <c r="S44" i="1" s="1"/>
  <c r="L43" i="1"/>
  <c r="M43" i="1" s="1"/>
  <c r="S43" i="1" s="1"/>
  <c r="L42" i="1"/>
  <c r="M42" i="1" s="1"/>
  <c r="S42" i="1" s="1"/>
  <c r="L41" i="1"/>
  <c r="M41" i="1" s="1"/>
  <c r="S41" i="1" s="1"/>
  <c r="L40" i="1"/>
  <c r="M40" i="1" s="1"/>
  <c r="S40" i="1" s="1"/>
  <c r="L39" i="1"/>
  <c r="M39" i="1" s="1"/>
  <c r="S39" i="1" s="1"/>
  <c r="L38" i="1"/>
  <c r="M38" i="1" s="1"/>
  <c r="S38" i="1" s="1"/>
  <c r="L37" i="1"/>
  <c r="S37" i="1" s="1"/>
  <c r="L49" i="1"/>
  <c r="M49" i="1" s="1"/>
  <c r="L35" i="1"/>
  <c r="S35" i="1" s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1" i="1"/>
  <c r="J10" i="1"/>
  <c r="J9" i="1"/>
  <c r="J8" i="1"/>
  <c r="J7" i="1"/>
  <c r="J6" i="1"/>
  <c r="J5" i="1"/>
  <c r="J4" i="1"/>
  <c r="J3" i="1"/>
  <c r="J2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1" i="1"/>
  <c r="H10" i="1"/>
  <c r="H9" i="1"/>
  <c r="H8" i="1"/>
  <c r="H7" i="1"/>
  <c r="H6" i="1"/>
  <c r="H5" i="1"/>
  <c r="H4" i="1"/>
  <c r="H3" i="1"/>
  <c r="H2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1" i="1"/>
  <c r="F10" i="1"/>
  <c r="F9" i="1"/>
  <c r="F8" i="1"/>
  <c r="F7" i="1"/>
  <c r="F6" i="1"/>
  <c r="F5" i="1"/>
  <c r="F4" i="1"/>
  <c r="F3" i="1"/>
  <c r="F2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1" i="1"/>
  <c r="D10" i="1"/>
  <c r="D9" i="1"/>
  <c r="D8" i="1"/>
  <c r="D7" i="1"/>
  <c r="D6" i="1"/>
  <c r="D5" i="1"/>
  <c r="D4" i="1"/>
  <c r="D3" i="1"/>
  <c r="D2" i="1"/>
  <c r="M12" i="1" l="1"/>
  <c r="S12" i="1" s="1"/>
  <c r="M8" i="1"/>
  <c r="S8" i="1" s="1"/>
  <c r="M20" i="1"/>
  <c r="S20" i="1" s="1"/>
  <c r="M28" i="1"/>
  <c r="S28" i="1" s="1"/>
  <c r="M2" i="1"/>
  <c r="S2" i="1" s="1"/>
  <c r="M9" i="1"/>
  <c r="S9" i="1" s="1"/>
  <c r="M19" i="1"/>
  <c r="S19" i="1" s="1"/>
  <c r="M27" i="1"/>
  <c r="S27" i="1" s="1"/>
  <c r="M3" i="1"/>
  <c r="S3" i="1" s="1"/>
  <c r="M11" i="1"/>
  <c r="S11" i="1" s="1"/>
  <c r="M18" i="1"/>
  <c r="S18" i="1" s="1"/>
  <c r="M26" i="1"/>
  <c r="S26" i="1" s="1"/>
  <c r="M10" i="1"/>
  <c r="S10" i="1" s="1"/>
  <c r="M4" i="1"/>
  <c r="S4" i="1" s="1"/>
  <c r="M13" i="1"/>
  <c r="S13" i="1" s="1"/>
  <c r="M22" i="1"/>
  <c r="S22" i="1" s="1"/>
  <c r="M31" i="1"/>
  <c r="S31" i="1" s="1"/>
  <c r="M6" i="1"/>
  <c r="S6" i="1" s="1"/>
  <c r="M5" i="1"/>
  <c r="S5" i="1" s="1"/>
  <c r="M14" i="1"/>
  <c r="S14" i="1" s="1"/>
  <c r="M23" i="1"/>
  <c r="S23" i="1" s="1"/>
  <c r="M32" i="1"/>
  <c r="S32" i="1" s="1"/>
  <c r="M21" i="1"/>
  <c r="S21" i="1" s="1"/>
  <c r="M29" i="1"/>
  <c r="S29" i="1" s="1"/>
  <c r="M16" i="1"/>
  <c r="S16" i="1" s="1"/>
  <c r="M24" i="1"/>
  <c r="S24" i="1" s="1"/>
  <c r="M33" i="1"/>
  <c r="S33" i="1" s="1"/>
  <c r="M7" i="1"/>
  <c r="S7" i="1" s="1"/>
  <c r="M17" i="1"/>
  <c r="S17" i="1" s="1"/>
  <c r="M25" i="1"/>
  <c r="S25" i="1" s="1"/>
  <c r="M34" i="1"/>
  <c r="S34" i="1" s="1"/>
  <c r="S48" i="1" l="1"/>
</calcChain>
</file>

<file path=xl/sharedStrings.xml><?xml version="1.0" encoding="utf-8"?>
<sst xmlns="http://schemas.openxmlformats.org/spreadsheetml/2006/main" count="413" uniqueCount="286">
  <si>
    <t>MIDI IO Board parts list</t>
  </si>
  <si>
    <t>Description</t>
  </si>
  <si>
    <t>Type</t>
  </si>
  <si>
    <t>Reichelt Ref</t>
  </si>
  <si>
    <t>Mouser Ref</t>
  </si>
  <si>
    <t>Digikey Ref</t>
  </si>
  <si>
    <t>STM32F4 Board</t>
  </si>
  <si>
    <t>Mainboard</t>
  </si>
  <si>
    <t>511-STM32F407G-DISC1</t>
  </si>
  <si>
    <t>74HC595</t>
  </si>
  <si>
    <t>IC</t>
  </si>
  <si>
    <t>74HC 595</t>
  </si>
  <si>
    <t>595-SN74HC595N</t>
  </si>
  <si>
    <t>74HCT541</t>
  </si>
  <si>
    <t>74HCT 541</t>
  </si>
  <si>
    <t>595-SN74HCT541N</t>
  </si>
  <si>
    <t>BC337</t>
  </si>
  <si>
    <t>Transistor</t>
  </si>
  <si>
    <t>BC 337-16</t>
  </si>
  <si>
    <t>512-BC33740TA</t>
  </si>
  <si>
    <t>1kΩ</t>
  </si>
  <si>
    <t>Resistor</t>
  </si>
  <si>
    <t>1/4W 1.0k</t>
  </si>
  <si>
    <t>291-1K-RC</t>
  </si>
  <si>
    <t>2,2kΩ</t>
  </si>
  <si>
    <t>1/4W 2.2k</t>
  </si>
  <si>
    <t>291-2.2K-RC</t>
  </si>
  <si>
    <t>10kΩ</t>
  </si>
  <si>
    <t>1/4W 10k</t>
  </si>
  <si>
    <t>291-10K-RC</t>
  </si>
  <si>
    <t>10kΩ Pot</t>
  </si>
  <si>
    <t>Pot</t>
  </si>
  <si>
    <t>PT 6-L 10K</t>
  </si>
  <si>
    <t>72-T70XX-10K</t>
  </si>
  <si>
    <t>1N4148</t>
  </si>
  <si>
    <t>Diode</t>
  </si>
  <si>
    <t>1N 4148</t>
  </si>
  <si>
    <t>512-1N4148</t>
  </si>
  <si>
    <t>100nF</t>
  </si>
  <si>
    <t>Cap Ceram</t>
  </si>
  <si>
    <t>Z5U-2,5 100n</t>
  </si>
  <si>
    <t>80-C412C104K5R</t>
  </si>
  <si>
    <t>DIP16 Socket</t>
  </si>
  <si>
    <t>Socket</t>
  </si>
  <si>
    <t>GS 16</t>
  </si>
  <si>
    <t>653-XR2A-1611-N</t>
  </si>
  <si>
    <t>DIP20 Socket</t>
  </si>
  <si>
    <t>GS 20</t>
  </si>
  <si>
    <t>653-XR2A-2001-N</t>
  </si>
  <si>
    <t>DIL 2×5 Socket</t>
  </si>
  <si>
    <t>PFL 10</t>
  </si>
  <si>
    <t>538-87834-1019</t>
  </si>
  <si>
    <t>DIL 2×8 Socket</t>
  </si>
  <si>
    <t>PFL 16</t>
  </si>
  <si>
    <t>DIL 25×2 Socket</t>
  </si>
  <si>
    <t>BL 2X25G 2,54</t>
  </si>
  <si>
    <t>649-66953-025LF</t>
  </si>
  <si>
    <t>SD Card Socket</t>
  </si>
  <si>
    <t>SD-RSMT-2-MQ</t>
  </si>
  <si>
    <t>STM32F4 Core 32 Board parts list Quantity</t>
  </si>
  <si>
    <t>74HC00</t>
  </si>
  <si>
    <t>74HC 00</t>
  </si>
  <si>
    <t>595-SN74HC00N</t>
  </si>
  <si>
    <t>6N138</t>
  </si>
  <si>
    <t>OptoCoupler</t>
  </si>
  <si>
    <t>512-6N138M</t>
  </si>
  <si>
    <t>4,7kΩ</t>
  </si>
  <si>
    <t>291-4.7K-RC</t>
  </si>
  <si>
    <t>100kΩ</t>
  </si>
  <si>
    <t>1/4W 100k</t>
  </si>
  <si>
    <t>291-100K-RC</t>
  </si>
  <si>
    <t>220Ω</t>
  </si>
  <si>
    <t>1/4W 220</t>
  </si>
  <si>
    <t>291-220-RC</t>
  </si>
  <si>
    <t>Rx Yellow LED</t>
  </si>
  <si>
    <t>LED</t>
  </si>
  <si>
    <t>LED 3MM ST GE</t>
  </si>
  <si>
    <t>Tx Red LED</t>
  </si>
  <si>
    <t>LED 3MM ST RT</t>
  </si>
  <si>
    <t>10µF 35V</t>
  </si>
  <si>
    <t>Cap Elec</t>
  </si>
  <si>
    <t>rad 10/35</t>
  </si>
  <si>
    <t>647-USV1V100MFD</t>
  </si>
  <si>
    <t>DIP8 Socket</t>
  </si>
  <si>
    <t>GS 8</t>
  </si>
  <si>
    <t>653-XR2A-0811-N</t>
  </si>
  <si>
    <t>DIP14 Socket</t>
  </si>
  <si>
    <t>GS 14</t>
  </si>
  <si>
    <t>653-XR2A-1401-N</t>
  </si>
  <si>
    <t>MIDI Socket</t>
  </si>
  <si>
    <t>MABP 5S</t>
  </si>
  <si>
    <t>571-5750477-1</t>
  </si>
  <si>
    <t>74HC165</t>
  </si>
  <si>
    <t>74HC 165</t>
  </si>
  <si>
    <t>595-CD74HC165EE4</t>
  </si>
  <si>
    <t>ResNet 10kΩ</t>
  </si>
  <si>
    <t>Res Net</t>
  </si>
  <si>
    <t>SIL 6-5 10k</t>
  </si>
  <si>
    <t>652-4606X-1LF-10K</t>
  </si>
  <si>
    <t>SIL</t>
  </si>
  <si>
    <t>Pinheader</t>
  </si>
  <si>
    <t>SL 1X40G 2,54</t>
  </si>
  <si>
    <t>855-M20-9994045</t>
  </si>
  <si>
    <t>DIO MATRIX Board parts list</t>
  </si>
  <si>
    <t>ResNet 220Ω</t>
  </si>
  <si>
    <t>SIL 6-5 220</t>
  </si>
  <si>
    <t>652-4116R-1LF-220</t>
  </si>
  <si>
    <t>DOUT Board parts list</t>
  </si>
  <si>
    <t>TOTAL</t>
  </si>
  <si>
    <t>18,29 €</t>
  </si>
  <si>
    <t>0,516 €</t>
  </si>
  <si>
    <t>0,561 €</t>
  </si>
  <si>
    <t>0,416 €</t>
  </si>
  <si>
    <t>0,588 €</t>
  </si>
  <si>
    <t>0,851 €</t>
  </si>
  <si>
    <t>0,192 €</t>
  </si>
  <si>
    <t>0,108 €</t>
  </si>
  <si>
    <t>0,058 €</t>
  </si>
  <si>
    <t>0,715 €</t>
  </si>
  <si>
    <t>0,091 €</t>
  </si>
  <si>
    <t>0,189 €</t>
  </si>
  <si>
    <t>0,393 €</t>
  </si>
  <si>
    <t>1,87 €</t>
  </si>
  <si>
    <t>1,19 €</t>
  </si>
  <si>
    <t>2,82 €</t>
  </si>
  <si>
    <t>0,912 €</t>
  </si>
  <si>
    <t>1,18 €</t>
  </si>
  <si>
    <t>6,11 €</t>
  </si>
  <si>
    <t>2,16 €</t>
  </si>
  <si>
    <t>6,31 €</t>
  </si>
  <si>
    <t>0,256 €</t>
  </si>
  <si>
    <t>0,72 €</t>
  </si>
  <si>
    <t>1,38 €</t>
  </si>
  <si>
    <t>Price 1 mouser</t>
  </si>
  <si>
    <t>Min\Mult</t>
  </si>
  <si>
    <t>Stock</t>
  </si>
  <si>
    <t>Lead Time</t>
  </si>
  <si>
    <t>Package Type</t>
  </si>
  <si>
    <t>Package Quantity</t>
  </si>
  <si>
    <t>Package Price</t>
  </si>
  <si>
    <t>Data Sheet URL</t>
  </si>
  <si>
    <t>1\1</t>
  </si>
  <si>
    <t>1 455</t>
  </si>
  <si>
    <t>16 Semaines</t>
  </si>
  <si>
    <t/>
  </si>
  <si>
    <t>1</t>
  </si>
  <si>
    <t>http://www.mouser.com/ds/2/389/stm32f4discovery-954352.pdf</t>
  </si>
  <si>
    <t>23 144</t>
  </si>
  <si>
    <t>6 Semaines</t>
  </si>
  <si>
    <t>TUBE</t>
  </si>
  <si>
    <t>25</t>
  </si>
  <si>
    <t>0,432 €</t>
  </si>
  <si>
    <t>http://www.mouser.com/ds/2/405/sn74hc595-446004.pdf</t>
  </si>
  <si>
    <t>2 656</t>
  </si>
  <si>
    <t>20</t>
  </si>
  <si>
    <t>0,467 €</t>
  </si>
  <si>
    <t>http://www.mouser.com/ds/2/405/sn74hct541-405789.pdf</t>
  </si>
  <si>
    <t>14 408</t>
  </si>
  <si>
    <t>0,32 €</t>
  </si>
  <si>
    <t>http://www.mouser.com/ds/2/405/sn74hc00-405036.pdf</t>
  </si>
  <si>
    <t>1 274</t>
  </si>
  <si>
    <t>0,494 €</t>
  </si>
  <si>
    <t>http://www.mouser.com/ds/2/405/cd74hc165-441105.pdf</t>
  </si>
  <si>
    <t>1 767</t>
  </si>
  <si>
    <t>BULK</t>
  </si>
  <si>
    <t>1 000</t>
  </si>
  <si>
    <t>0,392 €</t>
  </si>
  <si>
    <t>http://www.mouser.com/ds/2/149/6N138M-770001.pdf</t>
  </si>
  <si>
    <t>66 947</t>
  </si>
  <si>
    <t>AMMO PACK</t>
  </si>
  <si>
    <t>2 000</t>
  </si>
  <si>
    <t>0,03 €</t>
  </si>
  <si>
    <t>http://www.mouser.com/ds/2/149/BC337-888522.pdf</t>
  </si>
  <si>
    <t>248 971</t>
  </si>
  <si>
    <t>12 Semaines</t>
  </si>
  <si>
    <t>200</t>
  </si>
  <si>
    <t>0,021 €</t>
  </si>
  <si>
    <t>http://www.mouser.com/ds/2/351/XC-600035-197929.pdf</t>
  </si>
  <si>
    <t>108 882</t>
  </si>
  <si>
    <t>11 Semaines</t>
  </si>
  <si>
    <t>180 618</t>
  </si>
  <si>
    <t>361 449</t>
  </si>
  <si>
    <t>10 Semaines</t>
  </si>
  <si>
    <t>188 284</t>
  </si>
  <si>
    <t>61 371</t>
  </si>
  <si>
    <t>1 030</t>
  </si>
  <si>
    <t>23 Semaines</t>
  </si>
  <si>
    <t>50</t>
  </si>
  <si>
    <t>0,476 €</t>
  </si>
  <si>
    <t>http://www.mouser.com/ds/2/427/t73-239983.pdf</t>
  </si>
  <si>
    <t>679 766</t>
  </si>
  <si>
    <t>10 000</t>
  </si>
  <si>
    <t>0,007 €</t>
  </si>
  <si>
    <t>http://www.fairchildsemi.com/an/AN/AN-4107.pdf</t>
  </si>
  <si>
    <t>9 658</t>
  </si>
  <si>
    <t>0,113 €</t>
  </si>
  <si>
    <t>http://www.mouser.com/ds/2/212/F3101_Aximax-461059.pdf</t>
  </si>
  <si>
    <t>6 907</t>
  </si>
  <si>
    <t>15 Semaines</t>
  </si>
  <si>
    <t>0,274 €</t>
  </si>
  <si>
    <t>http://www.mouser.com/ds/2/293/e-usv-883808.pdf</t>
  </si>
  <si>
    <t>4 071</t>
  </si>
  <si>
    <t>60</t>
  </si>
  <si>
    <t>0,557 €</t>
  </si>
  <si>
    <t>http://www.mouser.com/ds/2/307/XR2_0812-269583.pdf</t>
  </si>
  <si>
    <t>455</t>
  </si>
  <si>
    <t>34</t>
  </si>
  <si>
    <t>1,70 €</t>
  </si>
  <si>
    <t>http://download.ia.omron.com/download/page/XR2A_1401_N/ECB/</t>
  </si>
  <si>
    <t>751</t>
  </si>
  <si>
    <t>30</t>
  </si>
  <si>
    <t>1,10 €</t>
  </si>
  <si>
    <t>24</t>
  </si>
  <si>
    <t>http://download.ia.omron.com/download/page/XR2A_2001_N/ECB/</t>
  </si>
  <si>
    <t>350</t>
  </si>
  <si>
    <t>TRAY</t>
  </si>
  <si>
    <t>1 200</t>
  </si>
  <si>
    <t>0,595 €</t>
  </si>
  <si>
    <t>http://www.mouser.com/ds/2/276/0878341019_PCB_HEADERS-176551.pdf</t>
  </si>
  <si>
    <t>880\880</t>
  </si>
  <si>
    <t>14 Semaines</t>
  </si>
  <si>
    <t>880</t>
  </si>
  <si>
    <t>http://www.mouser.com/ds/2/276/0878341619_PCB_HEADERS-176711.pdf</t>
  </si>
  <si>
    <t>140</t>
  </si>
  <si>
    <t>8 Semaines</t>
  </si>
  <si>
    <t>9</t>
  </si>
  <si>
    <t>http://www.mouser.com/ds/2/18/bus-12-009-943066.pdf</t>
  </si>
  <si>
    <t>3 101</t>
  </si>
  <si>
    <t>9 Semaines</t>
  </si>
  <si>
    <t>1 500</t>
  </si>
  <si>
    <t>1,65 €</t>
  </si>
  <si>
    <t>http://www.mouser.com/ds/2/1/ts2198-49568.pdf</t>
  </si>
  <si>
    <t>262</t>
  </si>
  <si>
    <t>180</t>
  </si>
  <si>
    <t>5,21 €</t>
  </si>
  <si>
    <t>http://www.te.com/commerce/DocumentDelivery/DDEController?Action=srchrtrv&amp;DocNm=5750477-1&amp;DocType=Customer+View+Model&amp;DocLang=English&amp;PartCntxt=5750477-1</t>
  </si>
  <si>
    <t>8 072</t>
  </si>
  <si>
    <t>13 Semaines</t>
  </si>
  <si>
    <t>0,205 €</t>
  </si>
  <si>
    <t>http://www.mouser.com/ds/2/54/600x-776645.pdf</t>
  </si>
  <si>
    <t>1 290</t>
  </si>
  <si>
    <t>0,563 €</t>
  </si>
  <si>
    <t>http://www.mouser.com/ds/2/54/100R-776985.pdf</t>
  </si>
  <si>
    <t>812</t>
  </si>
  <si>
    <t>1,07 €</t>
  </si>
  <si>
    <t>http://www.mouser.com/ds/2/181/M20-999-351179.pdf</t>
  </si>
  <si>
    <t>538-90130-1116</t>
  </si>
  <si>
    <t>TOTAL en Euro</t>
  </si>
  <si>
    <t>prix pour 1 reichelt</t>
  </si>
  <si>
    <t xml:space="preserve">LCD 2x40 </t>
  </si>
  <si>
    <t>P401 knob</t>
  </si>
  <si>
    <t>CK2160 Datawheel knob</t>
  </si>
  <si>
    <t>Rotary Encoder</t>
  </si>
  <si>
    <t>Switch cap</t>
  </si>
  <si>
    <t>Switch</t>
  </si>
  <si>
    <t>Bicolor LEDs</t>
  </si>
  <si>
    <t>10k 6 Pin res. network</t>
  </si>
  <si>
    <t>power switch</t>
  </si>
  <si>
    <t>conecteur alim</t>
  </si>
  <si>
    <t>611-PEBK</t>
  </si>
  <si>
    <t>612-TL1100</t>
  </si>
  <si>
    <t>859-LTL1BEKVJNN</t>
  </si>
  <si>
    <t>264-10K-RC</t>
  </si>
  <si>
    <t>WILBA control front panel</t>
  </si>
  <si>
    <t>green 3 mm</t>
  </si>
  <si>
    <t>led</t>
  </si>
  <si>
    <t>652-PEC16-4215FS0024</t>
  </si>
  <si>
    <t>450-AA150</t>
  </si>
  <si>
    <t>prix total mouser</t>
  </si>
  <si>
    <t>470Ω</t>
  </si>
  <si>
    <t>291-470-RC</t>
  </si>
  <si>
    <t>806-KCDX-5S-N</t>
  </si>
  <si>
    <t>571-1-2199298-2</t>
  </si>
  <si>
    <t>571-1-2199298-3</t>
  </si>
  <si>
    <t>571-1-2199298-4</t>
  </si>
  <si>
    <t>571-1-2199298-6</t>
  </si>
  <si>
    <t xml:space="preserve">core stm32 </t>
  </si>
  <si>
    <t>MIDIBOXSCHOP PRIX</t>
  </si>
  <si>
    <t>prix total board</t>
  </si>
  <si>
    <t>midi I/O module board</t>
  </si>
  <si>
    <t>EBAY</t>
  </si>
  <si>
    <t>2 x 8 € = 16 €</t>
  </si>
  <si>
    <t>autres ref mouser</t>
  </si>
  <si>
    <t>WILBA front panel</t>
  </si>
  <si>
    <t>http://www.schaeffer-ag.de</t>
  </si>
  <si>
    <t>DIO_MATRIX Module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</si>
</sst>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textRotation="90" wrapText="1"/>
    </xf>
    <xf numFmtId="0" fontId="1" fillId="5" borderId="1" xfId="0" applyFont="1" applyFill="1" applyBorder="1" applyAlignment="1">
      <alignment textRotation="90" wrapText="1"/>
    </xf>
    <xf numFmtId="0" fontId="2" fillId="9" borderId="1" xfId="0" applyFont="1" applyFill="1" applyBorder="1" applyAlignment="1">
      <alignment vertical="top" textRotation="90"/>
    </xf>
    <xf numFmtId="0" fontId="5" fillId="7" borderId="1" xfId="0" applyFont="1" applyFill="1" applyBorder="1" applyAlignment="1">
      <alignment textRotation="90"/>
    </xf>
    <xf numFmtId="0" fontId="1" fillId="3" borderId="1" xfId="0" applyFont="1" applyFill="1" applyBorder="1" applyAlignment="1">
      <alignment horizontal="right" textRotation="90" wrapText="1"/>
    </xf>
    <xf numFmtId="0" fontId="1" fillId="10" borderId="1" xfId="0" applyFont="1" applyFill="1" applyBorder="1" applyAlignment="1">
      <alignment horizontal="right" textRotation="90" wrapText="1"/>
    </xf>
    <xf numFmtId="0" fontId="1" fillId="8" borderId="1" xfId="0" applyFont="1" applyFill="1" applyBorder="1" applyAlignment="1">
      <alignment horizontal="right" textRotation="90" wrapText="1"/>
    </xf>
    <xf numFmtId="0" fontId="1" fillId="2" borderId="1" xfId="0" quotePrefix="1" applyFont="1" applyFill="1" applyBorder="1" applyAlignment="1">
      <alignment textRotation="90" wrapText="1"/>
    </xf>
    <xf numFmtId="0" fontId="1" fillId="11" borderId="1" xfId="0" quotePrefix="1" applyFont="1" applyFill="1" applyBorder="1" applyAlignment="1">
      <alignment textRotation="90" wrapText="1"/>
    </xf>
    <xf numFmtId="0" fontId="0" fillId="0" borderId="1" xfId="0" applyBorder="1"/>
    <xf numFmtId="0" fontId="1" fillId="0" borderId="1" xfId="0" applyFont="1" applyBorder="1"/>
    <xf numFmtId="0" fontId="0" fillId="5" borderId="1" xfId="0" applyFill="1" applyBorder="1"/>
    <xf numFmtId="0" fontId="0" fillId="9" borderId="1" xfId="0" applyFill="1" applyBorder="1"/>
    <xf numFmtId="0" fontId="3" fillId="7" borderId="1" xfId="0" applyFont="1" applyFill="1" applyBorder="1"/>
    <xf numFmtId="0" fontId="0" fillId="3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2" borderId="1" xfId="0" quotePrefix="1" applyFill="1" applyBorder="1"/>
    <xf numFmtId="0" fontId="0" fillId="11" borderId="1" xfId="0" quotePrefix="1" applyFill="1" applyBorder="1"/>
    <xf numFmtId="0" fontId="0" fillId="2" borderId="1" xfId="0" applyFill="1" applyBorder="1"/>
    <xf numFmtId="0" fontId="0" fillId="0" borderId="1" xfId="0" quotePrefix="1" applyBorder="1"/>
    <xf numFmtId="8" fontId="0" fillId="2" borderId="1" xfId="0" applyNumberFormat="1" applyFill="1" applyBorder="1"/>
    <xf numFmtId="0" fontId="1" fillId="6" borderId="1" xfId="0" applyFont="1" applyFill="1" applyBorder="1"/>
    <xf numFmtId="0" fontId="4" fillId="8" borderId="0" xfId="1" applyFill="1" applyAlignment="1">
      <alignment horizontal="right"/>
    </xf>
    <xf numFmtId="8" fontId="0" fillId="2" borderId="1" xfId="0" quotePrefix="1" applyNumberFormat="1" applyFill="1" applyBorder="1"/>
    <xf numFmtId="8" fontId="0" fillId="10" borderId="1" xfId="0" applyNumberFormat="1" applyFill="1" applyBorder="1" applyAlignment="1">
      <alignment horizontal="right"/>
    </xf>
    <xf numFmtId="164" fontId="1" fillId="14" borderId="1" xfId="0" applyNumberFormat="1" applyFont="1" applyFill="1" applyBorder="1" applyAlignment="1">
      <alignment textRotation="90" wrapText="1"/>
    </xf>
    <xf numFmtId="164" fontId="0" fillId="14" borderId="1" xfId="0" applyNumberFormat="1" applyFill="1" applyBorder="1"/>
    <xf numFmtId="0" fontId="0" fillId="2" borderId="2" xfId="0" applyFill="1" applyBorder="1"/>
    <xf numFmtId="164" fontId="1" fillId="15" borderId="1" xfId="0" applyNumberFormat="1" applyFont="1" applyFill="1" applyBorder="1" applyAlignment="1">
      <alignment textRotation="90" wrapText="1"/>
    </xf>
    <xf numFmtId="164" fontId="0" fillId="15" borderId="1" xfId="0" applyNumberFormat="1" applyFill="1" applyBorder="1"/>
    <xf numFmtId="164" fontId="1" fillId="16" borderId="1" xfId="0" applyNumberFormat="1" applyFont="1" applyFill="1" applyBorder="1" applyAlignment="1">
      <alignment textRotation="90" wrapText="1"/>
    </xf>
    <xf numFmtId="164" fontId="0" fillId="16" borderId="1" xfId="0" applyNumberFormat="1" applyFill="1" applyBorder="1"/>
    <xf numFmtId="164" fontId="1" fillId="4" borderId="1" xfId="0" applyNumberFormat="1" applyFont="1" applyFill="1" applyBorder="1" applyAlignment="1">
      <alignment textRotation="90"/>
    </xf>
    <xf numFmtId="164" fontId="0" fillId="4" borderId="1" xfId="0" applyNumberFormat="1" applyFont="1" applyFill="1" applyBorder="1"/>
    <xf numFmtId="164" fontId="0" fillId="4" borderId="4" xfId="0" applyNumberFormat="1" applyFont="1" applyFill="1" applyBorder="1"/>
    <xf numFmtId="164" fontId="0" fillId="4" borderId="5" xfId="0" applyNumberFormat="1" applyFont="1" applyFill="1" applyBorder="1"/>
    <xf numFmtId="0" fontId="1" fillId="12" borderId="1" xfId="0" applyFont="1" applyFill="1" applyBorder="1" applyAlignment="1">
      <alignment textRotation="90"/>
    </xf>
    <xf numFmtId="0" fontId="0" fillId="12" borderId="1" xfId="0" applyFont="1" applyFill="1" applyBorder="1"/>
    <xf numFmtId="8" fontId="0" fillId="12" borderId="1" xfId="0" applyNumberFormat="1" applyFont="1" applyFill="1" applyBorder="1"/>
    <xf numFmtId="0" fontId="0" fillId="12" borderId="1" xfId="0" applyFont="1" applyFill="1" applyBorder="1" applyAlignment="1">
      <alignment horizontal="right"/>
    </xf>
    <xf numFmtId="0" fontId="0" fillId="12" borderId="3" xfId="0" applyFont="1" applyFill="1" applyBorder="1"/>
    <xf numFmtId="164" fontId="1" fillId="13" borderId="1" xfId="0" applyNumberFormat="1" applyFont="1" applyFill="1" applyBorder="1" applyAlignment="1">
      <alignment horizontal="right" textRotation="90"/>
    </xf>
    <xf numFmtId="164" fontId="0" fillId="13" borderId="1" xfId="0" applyNumberFormat="1" applyFont="1" applyFill="1" applyBorder="1" applyAlignment="1">
      <alignment horizontal="right"/>
    </xf>
    <xf numFmtId="164" fontId="0" fillId="13" borderId="1" xfId="0" quotePrefix="1" applyNumberFormat="1" applyFont="1" applyFill="1" applyBorder="1" applyAlignment="1">
      <alignment horizontal="right"/>
    </xf>
    <xf numFmtId="0" fontId="0" fillId="14" borderId="1" xfId="0" applyFill="1" applyBorder="1"/>
    <xf numFmtId="6" fontId="0" fillId="14" borderId="1" xfId="0" applyNumberFormat="1" applyFill="1" applyBorder="1"/>
    <xf numFmtId="0" fontId="1" fillId="17" borderId="1" xfId="0" applyFont="1" applyFill="1" applyBorder="1" applyAlignment="1">
      <alignment textRotation="90" wrapText="1"/>
    </xf>
    <xf numFmtId="0" fontId="0" fillId="17" borderId="1" xfId="0" applyFill="1" applyBorder="1"/>
    <xf numFmtId="164" fontId="0" fillId="14" borderId="2" xfId="0" applyNumberFormat="1" applyFill="1" applyBorder="1"/>
    <xf numFmtId="6" fontId="0" fillId="17" borderId="6" xfId="0" applyNumberFormat="1" applyFill="1" applyBorder="1"/>
    <xf numFmtId="164" fontId="0" fillId="14" borderId="6" xfId="0" applyNumberFormat="1" applyFill="1" applyBorder="1"/>
    <xf numFmtId="164" fontId="0" fillId="15" borderId="2" xfId="0" applyNumberFormat="1" applyFill="1" applyBorder="1"/>
    <xf numFmtId="164" fontId="0" fillId="14" borderId="3" xfId="0" applyNumberFormat="1" applyFill="1" applyBorder="1"/>
    <xf numFmtId="164" fontId="0" fillId="16" borderId="7" xfId="0" applyNumberFormat="1" applyFill="1" applyBorder="1"/>
    <xf numFmtId="164" fontId="0" fillId="16" borderId="8" xfId="0" applyNumberFormat="1" applyFill="1" applyBorder="1"/>
    <xf numFmtId="164" fontId="0" fillId="16" borderId="6" xfId="0" applyNumberFormat="1" applyFill="1" applyBorder="1"/>
    <xf numFmtId="0" fontId="0" fillId="17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6" borderId="1" xfId="0" applyFill="1" applyBorder="1"/>
    <xf numFmtId="0" fontId="3" fillId="6" borderId="1" xfId="0" applyFont="1" applyFill="1" applyBorder="1"/>
    <xf numFmtId="164" fontId="0" fillId="6" borderId="11" xfId="0" applyNumberFormat="1" applyFill="1" applyBorder="1"/>
    <xf numFmtId="164" fontId="0" fillId="6" borderId="1" xfId="0" applyNumberFormat="1" applyFill="1" applyBorder="1"/>
    <xf numFmtId="164" fontId="0" fillId="6" borderId="7" xfId="0" applyNumberFormat="1" applyFill="1" applyBorder="1"/>
    <xf numFmtId="0" fontId="1" fillId="14" borderId="1" xfId="0" applyFont="1" applyFill="1" applyBorder="1"/>
    <xf numFmtId="0" fontId="3" fillId="14" borderId="1" xfId="0" applyFont="1" applyFill="1" applyBorder="1"/>
    <xf numFmtId="0" fontId="0" fillId="14" borderId="1" xfId="0" applyFill="1" applyBorder="1" applyAlignment="1">
      <alignment horizontal="right"/>
    </xf>
    <xf numFmtId="164" fontId="0" fillId="14" borderId="1" xfId="0" applyNumberFormat="1" applyFont="1" applyFill="1" applyBorder="1"/>
    <xf numFmtId="0" fontId="0" fillId="14" borderId="1" xfId="0" applyFont="1" applyFill="1" applyBorder="1"/>
    <xf numFmtId="164" fontId="0" fillId="14" borderId="1" xfId="0" applyNumberFormat="1" applyFont="1" applyFill="1" applyBorder="1" applyAlignment="1">
      <alignment horizontal="right"/>
    </xf>
    <xf numFmtId="0" fontId="0" fillId="14" borderId="9" xfId="0" applyFill="1" applyBorder="1"/>
    <xf numFmtId="0" fontId="1" fillId="17" borderId="1" xfId="0" applyFont="1" applyFill="1" applyBorder="1"/>
    <xf numFmtId="0" fontId="3" fillId="17" borderId="1" xfId="0" applyFont="1" applyFill="1" applyBorder="1"/>
    <xf numFmtId="0" fontId="0" fillId="17" borderId="1" xfId="0" applyFill="1" applyBorder="1" applyAlignment="1">
      <alignment horizontal="right"/>
    </xf>
    <xf numFmtId="164" fontId="0" fillId="17" borderId="1" xfId="0" applyNumberFormat="1" applyFont="1" applyFill="1" applyBorder="1"/>
    <xf numFmtId="0" fontId="0" fillId="17" borderId="1" xfId="0" applyFont="1" applyFill="1" applyBorder="1"/>
    <xf numFmtId="164" fontId="0" fillId="17" borderId="1" xfId="0" applyNumberFormat="1" applyFont="1" applyFill="1" applyBorder="1" applyAlignment="1">
      <alignment horizontal="right"/>
    </xf>
    <xf numFmtId="164" fontId="0" fillId="17" borderId="1" xfId="0" applyNumberFormat="1" applyFill="1" applyBorder="1"/>
    <xf numFmtId="164" fontId="0" fillId="17" borderId="10" xfId="0" applyNumberFormat="1" applyFill="1" applyBorder="1"/>
    <xf numFmtId="6" fontId="0" fillId="17" borderId="3" xfId="0" applyNumberFormat="1" applyFill="1" applyBorder="1"/>
    <xf numFmtId="0" fontId="1" fillId="15" borderId="1" xfId="0" applyFont="1" applyFill="1" applyBorder="1"/>
    <xf numFmtId="0" fontId="0" fillId="15" borderId="1" xfId="0" applyFill="1" applyBorder="1"/>
    <xf numFmtId="0" fontId="3" fillId="15" borderId="1" xfId="0" applyFont="1" applyFill="1" applyBorder="1"/>
    <xf numFmtId="0" fontId="0" fillId="15" borderId="1" xfId="0" applyFill="1" applyBorder="1" applyAlignment="1">
      <alignment horizontal="right"/>
    </xf>
    <xf numFmtId="164" fontId="0" fillId="15" borderId="1" xfId="0" applyNumberFormat="1" applyFont="1" applyFill="1" applyBorder="1"/>
    <xf numFmtId="0" fontId="0" fillId="15" borderId="1" xfId="0" applyFont="1" applyFill="1" applyBorder="1"/>
    <xf numFmtId="164" fontId="0" fillId="15" borderId="1" xfId="0" applyNumberFormat="1" applyFont="1" applyFill="1" applyBorder="1" applyAlignment="1">
      <alignment horizontal="right"/>
    </xf>
    <xf numFmtId="0" fontId="0" fillId="15" borderId="8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fr/ProductDetail/TE-Connectivity/1-2199298-2/?qs=sGAEpiMZZMs%2fSh%2fkjph1tg2rzwRe0qPT4lhpAHCQgcw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ouser.fr/ProductDetail/Kycon/KCDX-5S-N/?qs=sGAEpiMZZMvf6myxbP4FpOs%252btNXYiVmhEol70%2fY6yb8%3d" TargetMode="External"/><Relationship Id="rId1" Type="http://schemas.openxmlformats.org/officeDocument/2006/relationships/hyperlink" Target="http://www.mouser.fr/ProductDetail/Xicon/291-470-RC/?qs=sGAEpiMZZMv%252bAmH%2f3GzhpNKv3%252b5xXZ8C" TargetMode="External"/><Relationship Id="rId6" Type="http://schemas.openxmlformats.org/officeDocument/2006/relationships/hyperlink" Target="http://www.mouser.fr/ProductDetail/TE-Connectivity/1-2199298-6/?qs=sGAEpiMZZMs%2fSh%2fkjph1tg2rzwRe0qPTgxBj6HKCTKg%3d" TargetMode="External"/><Relationship Id="rId5" Type="http://schemas.openxmlformats.org/officeDocument/2006/relationships/hyperlink" Target="http://www.mouser.fr/ProductDetail/TE-Connectivity/1-2199298-4/?qs=sGAEpiMZZMs%2fSh%2fkjph1tg2rzwRe0qPTys35adc5wZo%3d" TargetMode="External"/><Relationship Id="rId4" Type="http://schemas.openxmlformats.org/officeDocument/2006/relationships/hyperlink" Target="http://www.mouser.fr/ProductDetail/TE-Connectivity/1-2199298-3/?qs=sGAEpiMZZMs%2fSh%2fkjph1tg2rzwRe0qPTlCvrbVvUSV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W46" sqref="W46"/>
    </sheetView>
  </sheetViews>
  <sheetFormatPr baseColWidth="10" defaultRowHeight="15" x14ac:dyDescent="0.25"/>
  <cols>
    <col min="1" max="1" width="12.7109375" style="11" customWidth="1"/>
    <col min="2" max="2" width="14.42578125" style="11" bestFit="1" customWidth="1"/>
    <col min="3" max="3" width="9.42578125" style="12" customWidth="1"/>
    <col min="4" max="4" width="3.28515625" style="10" customWidth="1"/>
    <col min="5" max="5" width="6.5703125" style="12" bestFit="1" customWidth="1"/>
    <col min="6" max="6" width="3.28515625" style="10" customWidth="1"/>
    <col min="7" max="7" width="6.5703125" style="12" bestFit="1" customWidth="1"/>
    <col min="8" max="8" width="3.28515625" style="10" customWidth="1"/>
    <col min="9" max="9" width="6.5703125" style="12" bestFit="1" customWidth="1"/>
    <col min="10" max="10" width="3.28515625" style="10" customWidth="1"/>
    <col min="11" max="11" width="6.5703125" style="12" bestFit="1" customWidth="1"/>
    <col min="12" max="12" width="3.28515625" style="10" bestFit="1" customWidth="1"/>
    <col min="13" max="13" width="3.7109375" style="14" bestFit="1" customWidth="1"/>
    <col min="14" max="14" width="3.7109375" style="10" bestFit="1" customWidth="1"/>
    <col min="15" max="15" width="14.140625" style="15" bestFit="1" customWidth="1"/>
    <col min="16" max="16" width="6.5703125" style="16" bestFit="1" customWidth="1"/>
    <col min="17" max="17" width="21.7109375" style="17" bestFit="1" customWidth="1"/>
    <col min="18" max="18" width="6.85546875" style="20" bestFit="1" customWidth="1"/>
    <col min="19" max="19" width="13.7109375" style="35" bestFit="1" customWidth="1"/>
    <col min="20" max="20" width="20.85546875" style="39" bestFit="1" customWidth="1"/>
    <col min="21" max="21" width="7" style="44" bestFit="1" customWidth="1"/>
    <col min="22" max="22" width="6.5703125" style="31" bestFit="1" customWidth="1"/>
    <col min="23" max="23" width="7" style="33" bestFit="1" customWidth="1"/>
    <col min="24" max="24" width="11.5703125" style="28" bestFit="1" customWidth="1"/>
    <col min="25" max="25" width="11.42578125" style="49"/>
    <col min="26" max="26" width="11.42578125" style="10"/>
    <col min="27" max="27" width="7.7109375" style="10" bestFit="1" customWidth="1"/>
    <col min="28" max="28" width="7.42578125" style="10" bestFit="1" customWidth="1"/>
    <col min="29" max="29" width="11.140625" style="10" bestFit="1" customWidth="1"/>
    <col min="30" max="30" width="11.42578125" style="10" bestFit="1" customWidth="1"/>
    <col min="31" max="31" width="6.42578125" style="10" bestFit="1" customWidth="1"/>
    <col min="32" max="32" width="6.85546875" style="10" bestFit="1" customWidth="1"/>
    <col min="33" max="33" width="145.7109375" style="10" bestFit="1" customWidth="1"/>
    <col min="34" max="16384" width="11.42578125" style="10"/>
  </cols>
  <sheetData>
    <row r="1" spans="1:33" s="1" customFormat="1" ht="88.5" x14ac:dyDescent="0.25">
      <c r="A1" s="1" t="s">
        <v>2</v>
      </c>
      <c r="B1" s="1" t="s">
        <v>1</v>
      </c>
      <c r="C1" s="2" t="s">
        <v>59</v>
      </c>
      <c r="D1" s="3">
        <v>1</v>
      </c>
      <c r="E1" s="2" t="s">
        <v>0</v>
      </c>
      <c r="F1" s="3">
        <v>2</v>
      </c>
      <c r="G1" s="2" t="s">
        <v>103</v>
      </c>
      <c r="H1" s="3">
        <v>1</v>
      </c>
      <c r="I1" s="2" t="s">
        <v>107</v>
      </c>
      <c r="J1" s="3">
        <v>1</v>
      </c>
      <c r="K1" s="2" t="s">
        <v>263</v>
      </c>
      <c r="L1" s="3">
        <v>1</v>
      </c>
      <c r="M1" s="4" t="s">
        <v>108</v>
      </c>
      <c r="N1" s="1" t="s">
        <v>5</v>
      </c>
      <c r="O1" s="5" t="s">
        <v>3</v>
      </c>
      <c r="P1" s="6" t="s">
        <v>248</v>
      </c>
      <c r="Q1" s="7" t="s">
        <v>4</v>
      </c>
      <c r="R1" s="8" t="s">
        <v>133</v>
      </c>
      <c r="S1" s="34" t="s">
        <v>268</v>
      </c>
      <c r="T1" s="38" t="s">
        <v>282</v>
      </c>
      <c r="U1" s="43"/>
      <c r="V1" s="30" t="s">
        <v>277</v>
      </c>
      <c r="W1" s="32" t="s">
        <v>278</v>
      </c>
      <c r="X1" s="27" t="s">
        <v>280</v>
      </c>
      <c r="Y1" s="48" t="s">
        <v>284</v>
      </c>
      <c r="AA1" s="9" t="s">
        <v>134</v>
      </c>
      <c r="AB1" s="9" t="s">
        <v>135</v>
      </c>
      <c r="AC1" s="9" t="s">
        <v>136</v>
      </c>
      <c r="AD1" s="9" t="s">
        <v>137</v>
      </c>
      <c r="AE1" s="9" t="s">
        <v>138</v>
      </c>
      <c r="AF1" s="9" t="s">
        <v>139</v>
      </c>
      <c r="AG1" s="9" t="s">
        <v>140</v>
      </c>
    </row>
    <row r="2" spans="1:33" x14ac:dyDescent="0.25">
      <c r="A2" s="11" t="s">
        <v>7</v>
      </c>
      <c r="B2" s="11" t="s">
        <v>6</v>
      </c>
      <c r="C2" s="12">
        <v>1</v>
      </c>
      <c r="D2" s="13">
        <f>IF(C2&lt;&gt;"",D$1*C2,"")</f>
        <v>1</v>
      </c>
      <c r="F2" s="13" t="str">
        <f>IF(E2&lt;&gt;"",F$1*E2,"")</f>
        <v/>
      </c>
      <c r="H2" s="13" t="str">
        <f>IF(G2&lt;&gt;"",H$1*G2,"")</f>
        <v/>
      </c>
      <c r="J2" s="13" t="str">
        <f>IF(I2&lt;&gt;"",J$1*I2,"")</f>
        <v/>
      </c>
      <c r="L2" s="13" t="str">
        <f t="shared" ref="J2:L34" si="0">IF(K2&lt;&gt;"",L$1*K2,"")</f>
        <v/>
      </c>
      <c r="M2" s="14">
        <f t="shared" ref="M2:M37" si="1">SUM(D2,F2,H2,J2,L2)</f>
        <v>1</v>
      </c>
      <c r="Q2" s="17" t="s">
        <v>8</v>
      </c>
      <c r="R2" s="18" t="s">
        <v>109</v>
      </c>
      <c r="S2" s="35">
        <f t="shared" ref="S2:S18" si="2">R2*M2</f>
        <v>18.29</v>
      </c>
      <c r="V2" s="65"/>
      <c r="W2" s="65"/>
      <c r="X2" s="65"/>
      <c r="Y2" s="62"/>
      <c r="AA2" s="19" t="s">
        <v>141</v>
      </c>
      <c r="AB2" s="19" t="s">
        <v>142</v>
      </c>
      <c r="AC2" s="19" t="s">
        <v>143</v>
      </c>
      <c r="AD2" s="19" t="s">
        <v>144</v>
      </c>
      <c r="AE2" s="19" t="s">
        <v>145</v>
      </c>
      <c r="AF2" s="19" t="s">
        <v>109</v>
      </c>
      <c r="AG2" s="19" t="s">
        <v>146</v>
      </c>
    </row>
    <row r="3" spans="1:33" x14ac:dyDescent="0.25">
      <c r="A3" s="11" t="s">
        <v>10</v>
      </c>
      <c r="B3" s="11" t="s">
        <v>9</v>
      </c>
      <c r="C3" s="12">
        <v>1</v>
      </c>
      <c r="D3" s="13">
        <f t="shared" ref="D3:D34" si="3">IF(C3&lt;&gt;"",D$1*C3,"")</f>
        <v>1</v>
      </c>
      <c r="F3" s="13" t="str">
        <f t="shared" ref="F3:F34" si="4">IF(E3&lt;&gt;"",F$1*E3,"")</f>
        <v/>
      </c>
      <c r="G3" s="12">
        <v>2</v>
      </c>
      <c r="H3" s="13">
        <f t="shared" ref="H3:H34" si="5">IF(G3&lt;&gt;"",H$1*G3,"")</f>
        <v>2</v>
      </c>
      <c r="I3" s="12">
        <v>4</v>
      </c>
      <c r="J3" s="13">
        <f t="shared" si="0"/>
        <v>4</v>
      </c>
      <c r="K3" s="12">
        <v>2</v>
      </c>
      <c r="L3" s="13">
        <f t="shared" si="0"/>
        <v>2</v>
      </c>
      <c r="M3" s="14">
        <f t="shared" si="1"/>
        <v>9</v>
      </c>
      <c r="O3" s="15" t="s">
        <v>11</v>
      </c>
      <c r="Q3" s="17" t="s">
        <v>12</v>
      </c>
      <c r="R3" s="18" t="s">
        <v>110</v>
      </c>
      <c r="S3" s="35">
        <f t="shared" si="2"/>
        <v>4.6440000000000001</v>
      </c>
      <c r="V3" s="65"/>
      <c r="W3" s="65"/>
      <c r="X3" s="65"/>
      <c r="Y3" s="62"/>
      <c r="AA3" s="19" t="s">
        <v>141</v>
      </c>
      <c r="AB3" s="19" t="s">
        <v>147</v>
      </c>
      <c r="AC3" s="19" t="s">
        <v>148</v>
      </c>
      <c r="AD3" s="19" t="s">
        <v>149</v>
      </c>
      <c r="AE3" s="19" t="s">
        <v>150</v>
      </c>
      <c r="AF3" s="19" t="s">
        <v>151</v>
      </c>
      <c r="AG3" s="19" t="s">
        <v>152</v>
      </c>
    </row>
    <row r="4" spans="1:33" x14ac:dyDescent="0.25">
      <c r="A4" s="11" t="s">
        <v>10</v>
      </c>
      <c r="B4" s="11" t="s">
        <v>13</v>
      </c>
      <c r="C4" s="12">
        <v>1</v>
      </c>
      <c r="D4" s="13">
        <f t="shared" si="3"/>
        <v>1</v>
      </c>
      <c r="F4" s="13" t="str">
        <f t="shared" si="4"/>
        <v/>
      </c>
      <c r="H4" s="13" t="str">
        <f t="shared" si="5"/>
        <v/>
      </c>
      <c r="J4" s="13" t="str">
        <f t="shared" si="0"/>
        <v/>
      </c>
      <c r="L4" s="13" t="str">
        <f t="shared" si="0"/>
        <v/>
      </c>
      <c r="M4" s="14">
        <f t="shared" si="1"/>
        <v>1</v>
      </c>
      <c r="O4" s="15" t="s">
        <v>14</v>
      </c>
      <c r="Q4" s="17" t="s">
        <v>15</v>
      </c>
      <c r="R4" s="18" t="s">
        <v>111</v>
      </c>
      <c r="S4" s="35">
        <f t="shared" si="2"/>
        <v>0.56100000000000005</v>
      </c>
      <c r="V4" s="65"/>
      <c r="W4" s="65"/>
      <c r="X4" s="65"/>
      <c r="Y4" s="62"/>
      <c r="AA4" s="19" t="s">
        <v>141</v>
      </c>
      <c r="AB4" s="19" t="s">
        <v>153</v>
      </c>
      <c r="AC4" s="19" t="s">
        <v>148</v>
      </c>
      <c r="AD4" s="19" t="s">
        <v>149</v>
      </c>
      <c r="AE4" s="19" t="s">
        <v>154</v>
      </c>
      <c r="AF4" s="19" t="s">
        <v>155</v>
      </c>
      <c r="AG4" s="19" t="s">
        <v>156</v>
      </c>
    </row>
    <row r="5" spans="1:33" x14ac:dyDescent="0.25">
      <c r="A5" s="11" t="s">
        <v>10</v>
      </c>
      <c r="B5" s="11" t="s">
        <v>60</v>
      </c>
      <c r="D5" s="13" t="str">
        <f t="shared" si="3"/>
        <v/>
      </c>
      <c r="E5" s="12">
        <v>2</v>
      </c>
      <c r="F5" s="13">
        <f t="shared" si="4"/>
        <v>4</v>
      </c>
      <c r="H5" s="13" t="str">
        <f t="shared" si="5"/>
        <v/>
      </c>
      <c r="J5" s="13" t="str">
        <f t="shared" si="0"/>
        <v/>
      </c>
      <c r="L5" s="13" t="str">
        <f t="shared" si="0"/>
        <v/>
      </c>
      <c r="M5" s="14">
        <f t="shared" si="1"/>
        <v>4</v>
      </c>
      <c r="O5" s="15" t="s">
        <v>61</v>
      </c>
      <c r="Q5" s="17" t="s">
        <v>62</v>
      </c>
      <c r="R5" s="18" t="s">
        <v>112</v>
      </c>
      <c r="S5" s="35">
        <f t="shared" si="2"/>
        <v>1.6639999999999999</v>
      </c>
      <c r="V5" s="65"/>
      <c r="W5" s="65"/>
      <c r="X5" s="65"/>
      <c r="Y5" s="62"/>
      <c r="AA5" s="19" t="s">
        <v>141</v>
      </c>
      <c r="AB5" s="19" t="s">
        <v>157</v>
      </c>
      <c r="AC5" s="19" t="s">
        <v>148</v>
      </c>
      <c r="AD5" s="19" t="s">
        <v>149</v>
      </c>
      <c r="AE5" s="19" t="s">
        <v>150</v>
      </c>
      <c r="AF5" s="19" t="s">
        <v>158</v>
      </c>
      <c r="AG5" s="19" t="s">
        <v>159</v>
      </c>
    </row>
    <row r="6" spans="1:33" x14ac:dyDescent="0.25">
      <c r="A6" s="11" t="s">
        <v>10</v>
      </c>
      <c r="B6" s="11" t="s">
        <v>92</v>
      </c>
      <c r="D6" s="13" t="str">
        <f t="shared" si="3"/>
        <v/>
      </c>
      <c r="F6" s="13" t="str">
        <f t="shared" si="4"/>
        <v/>
      </c>
      <c r="G6" s="12">
        <v>2</v>
      </c>
      <c r="H6" s="13">
        <f t="shared" si="5"/>
        <v>2</v>
      </c>
      <c r="J6" s="13" t="str">
        <f t="shared" si="0"/>
        <v/>
      </c>
      <c r="K6" s="12">
        <v>6</v>
      </c>
      <c r="L6" s="13">
        <f t="shared" si="0"/>
        <v>6</v>
      </c>
      <c r="M6" s="14">
        <f t="shared" si="1"/>
        <v>8</v>
      </c>
      <c r="O6" s="15" t="s">
        <v>93</v>
      </c>
      <c r="Q6" s="17" t="s">
        <v>94</v>
      </c>
      <c r="R6" s="18" t="s">
        <v>113</v>
      </c>
      <c r="S6" s="35">
        <f t="shared" si="2"/>
        <v>4.7039999999999997</v>
      </c>
      <c r="V6" s="65"/>
      <c r="W6" s="65"/>
      <c r="X6" s="65"/>
      <c r="Y6" s="62"/>
      <c r="AA6" s="19" t="s">
        <v>141</v>
      </c>
      <c r="AB6" s="19" t="s">
        <v>160</v>
      </c>
      <c r="AC6" s="19" t="s">
        <v>148</v>
      </c>
      <c r="AD6" s="19" t="s">
        <v>149</v>
      </c>
      <c r="AE6" s="19" t="s">
        <v>150</v>
      </c>
      <c r="AF6" s="19" t="s">
        <v>161</v>
      </c>
      <c r="AG6" s="19" t="s">
        <v>162</v>
      </c>
    </row>
    <row r="7" spans="1:33" x14ac:dyDescent="0.25">
      <c r="A7" s="11" t="s">
        <v>64</v>
      </c>
      <c r="B7" s="11" t="s">
        <v>63</v>
      </c>
      <c r="D7" s="13" t="str">
        <f t="shared" si="3"/>
        <v/>
      </c>
      <c r="E7" s="12">
        <v>2</v>
      </c>
      <c r="F7" s="13">
        <f t="shared" si="4"/>
        <v>4</v>
      </c>
      <c r="H7" s="13" t="str">
        <f t="shared" si="5"/>
        <v/>
      </c>
      <c r="J7" s="13" t="str">
        <f t="shared" si="0"/>
        <v/>
      </c>
      <c r="L7" s="13" t="str">
        <f t="shared" si="0"/>
        <v/>
      </c>
      <c r="M7" s="14">
        <f t="shared" si="1"/>
        <v>4</v>
      </c>
      <c r="O7" s="15" t="s">
        <v>22</v>
      </c>
      <c r="Q7" s="17" t="s">
        <v>65</v>
      </c>
      <c r="R7" s="18" t="s">
        <v>114</v>
      </c>
      <c r="S7" s="35">
        <f t="shared" si="2"/>
        <v>3.4039999999999999</v>
      </c>
      <c r="V7" s="65"/>
      <c r="W7" s="65"/>
      <c r="X7" s="65"/>
      <c r="Y7" s="62"/>
      <c r="AA7" s="19" t="s">
        <v>141</v>
      </c>
      <c r="AB7" s="19" t="s">
        <v>163</v>
      </c>
      <c r="AC7" s="19" t="s">
        <v>148</v>
      </c>
      <c r="AD7" s="19" t="s">
        <v>164</v>
      </c>
      <c r="AE7" s="19" t="s">
        <v>165</v>
      </c>
      <c r="AF7" s="19" t="s">
        <v>166</v>
      </c>
      <c r="AG7" s="19" t="s">
        <v>167</v>
      </c>
    </row>
    <row r="8" spans="1:33" x14ac:dyDescent="0.25">
      <c r="A8" s="11" t="s">
        <v>17</v>
      </c>
      <c r="B8" s="11" t="s">
        <v>16</v>
      </c>
      <c r="C8" s="12">
        <v>1</v>
      </c>
      <c r="D8" s="13">
        <f t="shared" si="3"/>
        <v>1</v>
      </c>
      <c r="F8" s="13" t="str">
        <f t="shared" si="4"/>
        <v/>
      </c>
      <c r="H8" s="13" t="str">
        <f t="shared" si="5"/>
        <v/>
      </c>
      <c r="J8" s="13" t="str">
        <f t="shared" si="0"/>
        <v/>
      </c>
      <c r="L8" s="13" t="str">
        <f t="shared" si="0"/>
        <v/>
      </c>
      <c r="M8" s="14">
        <f t="shared" si="1"/>
        <v>1</v>
      </c>
      <c r="O8" s="15" t="s">
        <v>18</v>
      </c>
      <c r="Q8" s="17" t="s">
        <v>19</v>
      </c>
      <c r="R8" s="18" t="s">
        <v>115</v>
      </c>
      <c r="S8" s="35">
        <f t="shared" si="2"/>
        <v>0.192</v>
      </c>
      <c r="V8" s="65"/>
      <c r="W8" s="65"/>
      <c r="X8" s="65"/>
      <c r="Y8" s="62"/>
      <c r="AA8" s="19" t="s">
        <v>141</v>
      </c>
      <c r="AB8" s="19" t="s">
        <v>168</v>
      </c>
      <c r="AC8" s="19" t="s">
        <v>148</v>
      </c>
      <c r="AD8" s="19" t="s">
        <v>169</v>
      </c>
      <c r="AE8" s="19" t="s">
        <v>170</v>
      </c>
      <c r="AF8" s="19" t="s">
        <v>171</v>
      </c>
      <c r="AG8" s="19" t="s">
        <v>172</v>
      </c>
    </row>
    <row r="9" spans="1:33" x14ac:dyDescent="0.25">
      <c r="A9" s="11" t="s">
        <v>21</v>
      </c>
      <c r="B9" s="11" t="s">
        <v>20</v>
      </c>
      <c r="C9" s="12">
        <v>2</v>
      </c>
      <c r="D9" s="13">
        <f t="shared" si="3"/>
        <v>2</v>
      </c>
      <c r="E9" s="12">
        <v>2</v>
      </c>
      <c r="F9" s="13">
        <f t="shared" si="4"/>
        <v>4</v>
      </c>
      <c r="H9" s="13" t="str">
        <f t="shared" si="5"/>
        <v/>
      </c>
      <c r="J9" s="13" t="str">
        <f t="shared" si="0"/>
        <v/>
      </c>
      <c r="K9" s="12">
        <v>2</v>
      </c>
      <c r="L9" s="13">
        <f t="shared" si="0"/>
        <v>2</v>
      </c>
      <c r="M9" s="14">
        <f t="shared" si="1"/>
        <v>8</v>
      </c>
      <c r="O9" s="15" t="s">
        <v>22</v>
      </c>
      <c r="Q9" s="17" t="s">
        <v>23</v>
      </c>
      <c r="R9" s="18" t="s">
        <v>116</v>
      </c>
      <c r="S9" s="35">
        <f t="shared" si="2"/>
        <v>0.86399999999999999</v>
      </c>
      <c r="V9" s="65"/>
      <c r="W9" s="65"/>
      <c r="X9" s="65"/>
      <c r="Y9" s="62"/>
      <c r="AA9" s="19" t="s">
        <v>141</v>
      </c>
      <c r="AB9" s="19" t="s">
        <v>173</v>
      </c>
      <c r="AC9" s="19" t="s">
        <v>174</v>
      </c>
      <c r="AD9" s="19" t="s">
        <v>164</v>
      </c>
      <c r="AE9" s="19" t="s">
        <v>175</v>
      </c>
      <c r="AF9" s="19" t="s">
        <v>176</v>
      </c>
      <c r="AG9" s="19" t="s">
        <v>177</v>
      </c>
    </row>
    <row r="10" spans="1:33" x14ac:dyDescent="0.25">
      <c r="A10" s="11" t="s">
        <v>21</v>
      </c>
      <c r="B10" s="11" t="s">
        <v>24</v>
      </c>
      <c r="C10" s="12">
        <v>4</v>
      </c>
      <c r="D10" s="13">
        <f t="shared" si="3"/>
        <v>4</v>
      </c>
      <c r="F10" s="13" t="str">
        <f t="shared" si="4"/>
        <v/>
      </c>
      <c r="H10" s="13" t="str">
        <f t="shared" si="5"/>
        <v/>
      </c>
      <c r="J10" s="13" t="str">
        <f t="shared" si="0"/>
        <v/>
      </c>
      <c r="L10" s="13" t="str">
        <f t="shared" si="0"/>
        <v/>
      </c>
      <c r="M10" s="14">
        <f t="shared" si="1"/>
        <v>4</v>
      </c>
      <c r="O10" s="15" t="s">
        <v>25</v>
      </c>
      <c r="Q10" s="17" t="s">
        <v>26</v>
      </c>
      <c r="R10" s="18" t="s">
        <v>116</v>
      </c>
      <c r="S10" s="35">
        <f t="shared" si="2"/>
        <v>0.432</v>
      </c>
      <c r="V10" s="65"/>
      <c r="W10" s="65"/>
      <c r="X10" s="65"/>
      <c r="Y10" s="62"/>
      <c r="AA10" s="19" t="s">
        <v>141</v>
      </c>
      <c r="AB10" s="19" t="s">
        <v>178</v>
      </c>
      <c r="AC10" s="19" t="s">
        <v>179</v>
      </c>
      <c r="AD10" s="19" t="s">
        <v>164</v>
      </c>
      <c r="AE10" s="19" t="s">
        <v>175</v>
      </c>
      <c r="AF10" s="19" t="s">
        <v>176</v>
      </c>
      <c r="AG10" s="19" t="s">
        <v>177</v>
      </c>
    </row>
    <row r="11" spans="1:33" x14ac:dyDescent="0.25">
      <c r="A11" s="11" t="s">
        <v>21</v>
      </c>
      <c r="B11" s="11" t="s">
        <v>66</v>
      </c>
      <c r="D11" s="13" t="str">
        <f t="shared" si="3"/>
        <v/>
      </c>
      <c r="E11" s="12">
        <v>2</v>
      </c>
      <c r="F11" s="13">
        <f t="shared" si="4"/>
        <v>4</v>
      </c>
      <c r="H11" s="13" t="str">
        <f t="shared" si="5"/>
        <v/>
      </c>
      <c r="J11" s="13" t="str">
        <f t="shared" si="0"/>
        <v/>
      </c>
      <c r="L11" s="13" t="str">
        <f t="shared" si="0"/>
        <v/>
      </c>
      <c r="M11" s="14">
        <f t="shared" si="1"/>
        <v>4</v>
      </c>
      <c r="O11" s="15" t="s">
        <v>25</v>
      </c>
      <c r="Q11" s="17" t="s">
        <v>67</v>
      </c>
      <c r="R11" s="18" t="s">
        <v>116</v>
      </c>
      <c r="S11" s="35">
        <f t="shared" si="2"/>
        <v>0.432</v>
      </c>
      <c r="V11" s="65"/>
      <c r="W11" s="65"/>
      <c r="X11" s="65"/>
      <c r="Y11" s="62"/>
      <c r="AA11" s="19" t="s">
        <v>141</v>
      </c>
      <c r="AB11" s="19" t="s">
        <v>180</v>
      </c>
      <c r="AC11" s="19" t="s">
        <v>179</v>
      </c>
      <c r="AD11" s="19" t="s">
        <v>164</v>
      </c>
      <c r="AE11" s="19" t="s">
        <v>175</v>
      </c>
      <c r="AF11" s="19" t="s">
        <v>176</v>
      </c>
      <c r="AG11" s="19" t="s">
        <v>177</v>
      </c>
    </row>
    <row r="12" spans="1:33" x14ac:dyDescent="0.25">
      <c r="A12" s="11" t="s">
        <v>21</v>
      </c>
      <c r="B12" s="11" t="s">
        <v>27</v>
      </c>
      <c r="C12" s="12">
        <v>1</v>
      </c>
      <c r="D12" s="13">
        <f t="shared" si="3"/>
        <v>1</v>
      </c>
      <c r="F12" s="13"/>
      <c r="H12" s="13"/>
      <c r="J12" s="13"/>
      <c r="L12" s="13" t="str">
        <f t="shared" si="0"/>
        <v/>
      </c>
      <c r="M12" s="14">
        <f t="shared" si="1"/>
        <v>1</v>
      </c>
      <c r="O12" s="15" t="s">
        <v>28</v>
      </c>
      <c r="Q12" s="17" t="s">
        <v>29</v>
      </c>
      <c r="R12" s="18" t="s">
        <v>116</v>
      </c>
      <c r="S12" s="35">
        <f t="shared" si="2"/>
        <v>0.108</v>
      </c>
      <c r="V12" s="65"/>
      <c r="W12" s="65"/>
      <c r="X12" s="65"/>
      <c r="Y12" s="62"/>
      <c r="AA12" s="19" t="s">
        <v>141</v>
      </c>
      <c r="AB12" s="19" t="s">
        <v>181</v>
      </c>
      <c r="AC12" s="19" t="s">
        <v>182</v>
      </c>
      <c r="AD12" s="19" t="s">
        <v>164</v>
      </c>
      <c r="AE12" s="19" t="s">
        <v>175</v>
      </c>
      <c r="AF12" s="19" t="s">
        <v>176</v>
      </c>
      <c r="AG12" s="19" t="s">
        <v>177</v>
      </c>
    </row>
    <row r="13" spans="1:33" x14ac:dyDescent="0.25">
      <c r="A13" s="11" t="s">
        <v>21</v>
      </c>
      <c r="B13" s="11" t="s">
        <v>68</v>
      </c>
      <c r="D13" s="13" t="str">
        <f t="shared" si="3"/>
        <v/>
      </c>
      <c r="E13" s="12">
        <v>6</v>
      </c>
      <c r="F13" s="13">
        <f t="shared" si="4"/>
        <v>12</v>
      </c>
      <c r="H13" s="13" t="str">
        <f t="shared" si="5"/>
        <v/>
      </c>
      <c r="J13" s="13" t="str">
        <f t="shared" si="0"/>
        <v/>
      </c>
      <c r="L13" s="13" t="str">
        <f t="shared" si="0"/>
        <v/>
      </c>
      <c r="M13" s="14">
        <f t="shared" si="1"/>
        <v>12</v>
      </c>
      <c r="O13" s="15" t="s">
        <v>69</v>
      </c>
      <c r="Q13" s="17" t="s">
        <v>70</v>
      </c>
      <c r="R13" s="18" t="s">
        <v>117</v>
      </c>
      <c r="S13" s="35">
        <f t="shared" si="2"/>
        <v>0.69600000000000006</v>
      </c>
      <c r="V13" s="65"/>
      <c r="W13" s="65"/>
      <c r="X13" s="65"/>
      <c r="Y13" s="62"/>
      <c r="AA13" s="19" t="s">
        <v>141</v>
      </c>
      <c r="AB13" s="19" t="s">
        <v>183</v>
      </c>
      <c r="AC13" s="19" t="s">
        <v>179</v>
      </c>
      <c r="AD13" s="19" t="s">
        <v>164</v>
      </c>
      <c r="AE13" s="19" t="s">
        <v>175</v>
      </c>
      <c r="AF13" s="19" t="s">
        <v>176</v>
      </c>
      <c r="AG13" s="19" t="s">
        <v>177</v>
      </c>
    </row>
    <row r="14" spans="1:33" x14ac:dyDescent="0.25">
      <c r="A14" s="11" t="s">
        <v>21</v>
      </c>
      <c r="B14" s="11" t="s">
        <v>71</v>
      </c>
      <c r="D14" s="13" t="str">
        <f t="shared" si="3"/>
        <v/>
      </c>
      <c r="E14" s="12">
        <v>10</v>
      </c>
      <c r="F14" s="13">
        <f t="shared" si="4"/>
        <v>20</v>
      </c>
      <c r="H14" s="13" t="str">
        <f t="shared" si="5"/>
        <v/>
      </c>
      <c r="J14" s="13" t="str">
        <f t="shared" si="0"/>
        <v/>
      </c>
      <c r="K14" s="12">
        <v>8</v>
      </c>
      <c r="L14" s="13">
        <f t="shared" si="0"/>
        <v>8</v>
      </c>
      <c r="M14" s="14">
        <f t="shared" si="1"/>
        <v>28</v>
      </c>
      <c r="O14" s="15" t="s">
        <v>72</v>
      </c>
      <c r="Q14" s="17" t="s">
        <v>73</v>
      </c>
      <c r="R14" s="18" t="s">
        <v>117</v>
      </c>
      <c r="S14" s="35">
        <f t="shared" si="2"/>
        <v>1.6240000000000001</v>
      </c>
      <c r="V14" s="65"/>
      <c r="W14" s="65"/>
      <c r="X14" s="65"/>
      <c r="Y14" s="62"/>
      <c r="AA14" s="19" t="s">
        <v>141</v>
      </c>
      <c r="AB14" s="19" t="s">
        <v>184</v>
      </c>
      <c r="AC14" s="19" t="s">
        <v>174</v>
      </c>
      <c r="AD14" s="19" t="s">
        <v>164</v>
      </c>
      <c r="AE14" s="19" t="s">
        <v>175</v>
      </c>
      <c r="AF14" s="19" t="s">
        <v>176</v>
      </c>
      <c r="AG14" s="19" t="s">
        <v>177</v>
      </c>
    </row>
    <row r="15" spans="1:33" x14ac:dyDescent="0.25">
      <c r="A15" s="11" t="s">
        <v>21</v>
      </c>
      <c r="B15" s="11" t="s">
        <v>269</v>
      </c>
      <c r="D15" s="13"/>
      <c r="F15" s="13"/>
      <c r="H15" s="13"/>
      <c r="J15" s="13"/>
      <c r="K15" s="12">
        <v>2</v>
      </c>
      <c r="L15" s="13">
        <f t="shared" si="0"/>
        <v>2</v>
      </c>
      <c r="M15" s="14">
        <f t="shared" si="1"/>
        <v>2</v>
      </c>
      <c r="Q15" s="24" t="s">
        <v>270</v>
      </c>
      <c r="R15" s="18" t="s">
        <v>116</v>
      </c>
      <c r="S15" s="35">
        <f t="shared" si="2"/>
        <v>0.216</v>
      </c>
      <c r="T15" s="40"/>
      <c r="V15" s="65"/>
      <c r="W15" s="65"/>
      <c r="X15" s="65"/>
      <c r="Y15" s="62"/>
      <c r="AA15" s="19"/>
      <c r="AB15" s="19"/>
      <c r="AC15" s="19"/>
      <c r="AD15" s="19"/>
      <c r="AE15" s="19"/>
      <c r="AF15" s="19"/>
      <c r="AG15" s="19"/>
    </row>
    <row r="16" spans="1:33" x14ac:dyDescent="0.25">
      <c r="A16" s="11" t="s">
        <v>31</v>
      </c>
      <c r="B16" s="11" t="s">
        <v>30</v>
      </c>
      <c r="C16" s="12">
        <v>1</v>
      </c>
      <c r="D16" s="13">
        <f t="shared" si="3"/>
        <v>1</v>
      </c>
      <c r="E16" s="12">
        <v>1</v>
      </c>
      <c r="F16" s="13">
        <f t="shared" si="4"/>
        <v>2</v>
      </c>
      <c r="H16" s="13" t="str">
        <f t="shared" si="5"/>
        <v/>
      </c>
      <c r="J16" s="13" t="str">
        <f t="shared" si="0"/>
        <v/>
      </c>
      <c r="L16" s="13" t="str">
        <f t="shared" si="0"/>
        <v/>
      </c>
      <c r="M16" s="14">
        <f t="shared" si="1"/>
        <v>3</v>
      </c>
      <c r="O16" s="15" t="s">
        <v>32</v>
      </c>
      <c r="Q16" s="17" t="s">
        <v>33</v>
      </c>
      <c r="R16" s="18" t="s">
        <v>118</v>
      </c>
      <c r="S16" s="35">
        <f t="shared" si="2"/>
        <v>2.145</v>
      </c>
      <c r="V16" s="65"/>
      <c r="W16" s="65"/>
      <c r="X16" s="65"/>
      <c r="Y16" s="62"/>
      <c r="AA16" s="19" t="s">
        <v>141</v>
      </c>
      <c r="AB16" s="19" t="s">
        <v>185</v>
      </c>
      <c r="AC16" s="19" t="s">
        <v>186</v>
      </c>
      <c r="AD16" s="19" t="s">
        <v>149</v>
      </c>
      <c r="AE16" s="19" t="s">
        <v>187</v>
      </c>
      <c r="AF16" s="19" t="s">
        <v>188</v>
      </c>
      <c r="AG16" s="19" t="s">
        <v>189</v>
      </c>
    </row>
    <row r="17" spans="1:33" x14ac:dyDescent="0.25">
      <c r="A17" s="11" t="s">
        <v>35</v>
      </c>
      <c r="B17" s="11" t="s">
        <v>34</v>
      </c>
      <c r="C17" s="12">
        <v>1</v>
      </c>
      <c r="D17" s="13">
        <f t="shared" si="3"/>
        <v>1</v>
      </c>
      <c r="E17" s="12">
        <v>2</v>
      </c>
      <c r="F17" s="13">
        <f t="shared" si="4"/>
        <v>4</v>
      </c>
      <c r="H17" s="13" t="str">
        <f t="shared" si="5"/>
        <v/>
      </c>
      <c r="J17" s="13" t="str">
        <f t="shared" si="0"/>
        <v/>
      </c>
      <c r="K17" s="12">
        <v>58</v>
      </c>
      <c r="L17" s="13">
        <f t="shared" si="0"/>
        <v>58</v>
      </c>
      <c r="M17" s="14">
        <f t="shared" si="1"/>
        <v>63</v>
      </c>
      <c r="O17" s="15" t="s">
        <v>36</v>
      </c>
      <c r="Q17" s="17" t="s">
        <v>37</v>
      </c>
      <c r="R17" s="18" t="s">
        <v>119</v>
      </c>
      <c r="S17" s="35">
        <f t="shared" si="2"/>
        <v>5.7329999999999997</v>
      </c>
      <c r="V17" s="65"/>
      <c r="W17" s="65"/>
      <c r="X17" s="65"/>
      <c r="Y17" s="62"/>
      <c r="AA17" s="19" t="s">
        <v>141</v>
      </c>
      <c r="AB17" s="19" t="s">
        <v>190</v>
      </c>
      <c r="AC17" s="19" t="s">
        <v>143</v>
      </c>
      <c r="AD17" s="19" t="s">
        <v>164</v>
      </c>
      <c r="AE17" s="19" t="s">
        <v>191</v>
      </c>
      <c r="AF17" s="19" t="s">
        <v>192</v>
      </c>
      <c r="AG17" s="19" t="s">
        <v>193</v>
      </c>
    </row>
    <row r="18" spans="1:33" x14ac:dyDescent="0.25">
      <c r="A18" s="11" t="s">
        <v>39</v>
      </c>
      <c r="B18" s="11" t="s">
        <v>38</v>
      </c>
      <c r="C18" s="12">
        <v>2</v>
      </c>
      <c r="D18" s="13">
        <f t="shared" si="3"/>
        <v>2</v>
      </c>
      <c r="E18" s="12">
        <v>2</v>
      </c>
      <c r="F18" s="13">
        <f t="shared" si="4"/>
        <v>4</v>
      </c>
      <c r="G18" s="12">
        <v>4</v>
      </c>
      <c r="H18" s="13">
        <f t="shared" si="5"/>
        <v>4</v>
      </c>
      <c r="I18" s="12">
        <v>4</v>
      </c>
      <c r="J18" s="13">
        <f t="shared" si="0"/>
        <v>4</v>
      </c>
      <c r="K18" s="12">
        <v>8</v>
      </c>
      <c r="L18" s="13">
        <f t="shared" si="0"/>
        <v>8</v>
      </c>
      <c r="M18" s="14">
        <f t="shared" si="1"/>
        <v>22</v>
      </c>
      <c r="O18" s="15" t="s">
        <v>40</v>
      </c>
      <c r="Q18" s="17" t="s">
        <v>41</v>
      </c>
      <c r="R18" s="18" t="s">
        <v>120</v>
      </c>
      <c r="S18" s="35">
        <f t="shared" si="2"/>
        <v>4.1580000000000004</v>
      </c>
      <c r="V18" s="65"/>
      <c r="W18" s="65"/>
      <c r="X18" s="65"/>
      <c r="Y18" s="62"/>
      <c r="AA18" s="19" t="s">
        <v>141</v>
      </c>
      <c r="AB18" s="19" t="s">
        <v>194</v>
      </c>
      <c r="AC18" s="19" t="s">
        <v>174</v>
      </c>
      <c r="AD18" s="19" t="s">
        <v>164</v>
      </c>
      <c r="AE18" s="19" t="s">
        <v>175</v>
      </c>
      <c r="AF18" s="19" t="s">
        <v>195</v>
      </c>
      <c r="AG18" s="19" t="s">
        <v>196</v>
      </c>
    </row>
    <row r="19" spans="1:33" x14ac:dyDescent="0.25">
      <c r="A19" s="11" t="s">
        <v>80</v>
      </c>
      <c r="B19" s="11" t="s">
        <v>79</v>
      </c>
      <c r="D19" s="13" t="str">
        <f t="shared" si="3"/>
        <v/>
      </c>
      <c r="E19" s="12">
        <v>4</v>
      </c>
      <c r="F19" s="13">
        <f t="shared" si="4"/>
        <v>8</v>
      </c>
      <c r="H19" s="13" t="str">
        <f t="shared" si="5"/>
        <v/>
      </c>
      <c r="J19" s="13" t="str">
        <f t="shared" si="0"/>
        <v/>
      </c>
      <c r="L19" s="13" t="str">
        <f t="shared" si="0"/>
        <v/>
      </c>
      <c r="M19" s="14">
        <f t="shared" si="1"/>
        <v>8</v>
      </c>
      <c r="O19" s="15" t="s">
        <v>81</v>
      </c>
      <c r="Q19" s="17" t="s">
        <v>82</v>
      </c>
      <c r="R19" s="18" t="s">
        <v>121</v>
      </c>
      <c r="S19" s="35">
        <f t="shared" ref="S19:S25" si="6">R19*M19</f>
        <v>3.1440000000000001</v>
      </c>
      <c r="V19" s="65"/>
      <c r="W19" s="65"/>
      <c r="X19" s="65"/>
      <c r="Y19" s="62"/>
      <c r="AA19" s="19" t="s">
        <v>141</v>
      </c>
      <c r="AB19" s="19" t="s">
        <v>197</v>
      </c>
      <c r="AC19" s="19" t="s">
        <v>198</v>
      </c>
      <c r="AD19" s="19" t="s">
        <v>164</v>
      </c>
      <c r="AE19" s="19" t="s">
        <v>175</v>
      </c>
      <c r="AF19" s="19" t="s">
        <v>199</v>
      </c>
      <c r="AG19" s="19" t="s">
        <v>200</v>
      </c>
    </row>
    <row r="20" spans="1:33" x14ac:dyDescent="0.25">
      <c r="A20" s="11" t="s">
        <v>43</v>
      </c>
      <c r="B20" s="11" t="s">
        <v>83</v>
      </c>
      <c r="D20" s="13" t="str">
        <f t="shared" si="3"/>
        <v/>
      </c>
      <c r="E20" s="12">
        <v>2</v>
      </c>
      <c r="F20" s="13">
        <f t="shared" si="4"/>
        <v>4</v>
      </c>
      <c r="H20" s="13" t="str">
        <f t="shared" si="5"/>
        <v/>
      </c>
      <c r="J20" s="13" t="str">
        <f t="shared" si="0"/>
        <v/>
      </c>
      <c r="L20" s="13" t="str">
        <f t="shared" si="0"/>
        <v/>
      </c>
      <c r="M20" s="14">
        <f t="shared" si="1"/>
        <v>4</v>
      </c>
      <c r="O20" s="15" t="s">
        <v>84</v>
      </c>
      <c r="P20" s="26">
        <v>0.03</v>
      </c>
      <c r="Q20" s="24" t="s">
        <v>272</v>
      </c>
      <c r="R20" s="25">
        <v>9.4E-2</v>
      </c>
      <c r="S20" s="35">
        <f t="shared" si="6"/>
        <v>0.376</v>
      </c>
      <c r="T20" s="39" t="s">
        <v>85</v>
      </c>
      <c r="U20" s="44" t="s">
        <v>113</v>
      </c>
      <c r="V20" s="65"/>
      <c r="W20" s="65"/>
      <c r="X20" s="65"/>
      <c r="Y20" s="62"/>
      <c r="AA20" s="19" t="s">
        <v>141</v>
      </c>
      <c r="AB20" s="19" t="s">
        <v>201</v>
      </c>
      <c r="AC20" s="19" t="s">
        <v>198</v>
      </c>
      <c r="AD20" s="19" t="s">
        <v>144</v>
      </c>
      <c r="AE20" s="19" t="s">
        <v>202</v>
      </c>
      <c r="AF20" s="19" t="s">
        <v>203</v>
      </c>
      <c r="AG20" s="19" t="s">
        <v>204</v>
      </c>
    </row>
    <row r="21" spans="1:33" x14ac:dyDescent="0.25">
      <c r="A21" s="11" t="s">
        <v>43</v>
      </c>
      <c r="B21" s="11" t="s">
        <v>86</v>
      </c>
      <c r="D21" s="13" t="str">
        <f t="shared" si="3"/>
        <v/>
      </c>
      <c r="E21" s="12">
        <v>2</v>
      </c>
      <c r="F21" s="13">
        <f t="shared" si="4"/>
        <v>4</v>
      </c>
      <c r="H21" s="13" t="str">
        <f t="shared" si="5"/>
        <v/>
      </c>
      <c r="J21" s="13" t="str">
        <f t="shared" si="0"/>
        <v/>
      </c>
      <c r="L21" s="13" t="str">
        <f t="shared" si="0"/>
        <v/>
      </c>
      <c r="M21" s="14">
        <f t="shared" si="1"/>
        <v>4</v>
      </c>
      <c r="O21" s="15" t="s">
        <v>87</v>
      </c>
      <c r="P21" s="26">
        <v>0.05</v>
      </c>
      <c r="Q21" s="24" t="s">
        <v>273</v>
      </c>
      <c r="R21" s="22">
        <v>0.13200000000000001</v>
      </c>
      <c r="S21" s="35">
        <f t="shared" si="6"/>
        <v>0.52800000000000002</v>
      </c>
      <c r="T21" s="41" t="s">
        <v>88</v>
      </c>
      <c r="U21" s="45" t="s">
        <v>122</v>
      </c>
      <c r="V21" s="65"/>
      <c r="W21" s="65"/>
      <c r="X21" s="65"/>
      <c r="Y21" s="62"/>
      <c r="AA21" s="19" t="s">
        <v>141</v>
      </c>
      <c r="AB21" s="19" t="s">
        <v>205</v>
      </c>
      <c r="AC21" s="19" t="s">
        <v>143</v>
      </c>
      <c r="AD21" s="19" t="s">
        <v>144</v>
      </c>
      <c r="AE21" s="19" t="s">
        <v>206</v>
      </c>
      <c r="AF21" s="19" t="s">
        <v>207</v>
      </c>
      <c r="AG21" s="19" t="s">
        <v>208</v>
      </c>
    </row>
    <row r="22" spans="1:33" x14ac:dyDescent="0.25">
      <c r="A22" s="11" t="s">
        <v>43</v>
      </c>
      <c r="B22" s="11" t="s">
        <v>42</v>
      </c>
      <c r="C22" s="12">
        <v>1</v>
      </c>
      <c r="D22" s="13">
        <f t="shared" si="3"/>
        <v>1</v>
      </c>
      <c r="F22" s="13" t="str">
        <f t="shared" si="4"/>
        <v/>
      </c>
      <c r="G22" s="12">
        <v>4</v>
      </c>
      <c r="H22" s="13">
        <f t="shared" si="5"/>
        <v>4</v>
      </c>
      <c r="I22" s="12">
        <v>4</v>
      </c>
      <c r="J22" s="13">
        <f t="shared" si="0"/>
        <v>4</v>
      </c>
      <c r="K22" s="12">
        <v>8</v>
      </c>
      <c r="L22" s="13">
        <f t="shared" si="0"/>
        <v>8</v>
      </c>
      <c r="M22" s="14">
        <f t="shared" si="1"/>
        <v>17</v>
      </c>
      <c r="O22" s="15" t="s">
        <v>44</v>
      </c>
      <c r="P22" s="26">
        <v>0.05</v>
      </c>
      <c r="Q22" s="24" t="s">
        <v>274</v>
      </c>
      <c r="R22" s="22">
        <v>0.113</v>
      </c>
      <c r="S22" s="35">
        <f t="shared" si="6"/>
        <v>1.921</v>
      </c>
      <c r="T22" s="41" t="s">
        <v>45</v>
      </c>
      <c r="U22" s="45" t="s">
        <v>123</v>
      </c>
      <c r="V22" s="65"/>
      <c r="W22" s="65"/>
      <c r="X22" s="65"/>
      <c r="Y22" s="62"/>
      <c r="AA22" s="19" t="s">
        <v>141</v>
      </c>
      <c r="AB22" s="19" t="s">
        <v>209</v>
      </c>
      <c r="AC22" s="19" t="s">
        <v>143</v>
      </c>
      <c r="AD22" s="19" t="s">
        <v>144</v>
      </c>
      <c r="AE22" s="19" t="s">
        <v>210</v>
      </c>
      <c r="AF22" s="19" t="s">
        <v>211</v>
      </c>
      <c r="AG22" s="19" t="s">
        <v>204</v>
      </c>
    </row>
    <row r="23" spans="1:33" x14ac:dyDescent="0.25">
      <c r="A23" s="11" t="s">
        <v>43</v>
      </c>
      <c r="B23" s="11" t="s">
        <v>46</v>
      </c>
      <c r="C23" s="12">
        <v>1</v>
      </c>
      <c r="D23" s="13">
        <f t="shared" si="3"/>
        <v>1</v>
      </c>
      <c r="F23" s="13" t="str">
        <f t="shared" si="4"/>
        <v/>
      </c>
      <c r="H23" s="13" t="str">
        <f t="shared" si="5"/>
        <v/>
      </c>
      <c r="J23" s="13" t="str">
        <f t="shared" si="0"/>
        <v/>
      </c>
      <c r="L23" s="13" t="str">
        <f t="shared" si="0"/>
        <v/>
      </c>
      <c r="M23" s="14">
        <f t="shared" si="1"/>
        <v>1</v>
      </c>
      <c r="O23" s="15" t="s">
        <v>47</v>
      </c>
      <c r="P23" s="26">
        <v>6.0999999999999999E-2</v>
      </c>
      <c r="Q23" s="24" t="s">
        <v>275</v>
      </c>
      <c r="R23" s="22">
        <v>0.30099999999999999</v>
      </c>
      <c r="S23" s="35">
        <f t="shared" si="6"/>
        <v>0.30099999999999999</v>
      </c>
      <c r="T23" s="41" t="s">
        <v>48</v>
      </c>
      <c r="U23" s="45" t="s">
        <v>124</v>
      </c>
      <c r="V23" s="65"/>
      <c r="W23" s="65"/>
      <c r="X23" s="65"/>
      <c r="Y23" s="62"/>
      <c r="AA23" s="19" t="s">
        <v>141</v>
      </c>
      <c r="AB23" s="19" t="s">
        <v>144</v>
      </c>
      <c r="AC23" s="19" t="s">
        <v>144</v>
      </c>
      <c r="AD23" s="19" t="s">
        <v>144</v>
      </c>
      <c r="AE23" s="19" t="s">
        <v>212</v>
      </c>
      <c r="AF23" s="19" t="s">
        <v>124</v>
      </c>
      <c r="AG23" s="19" t="s">
        <v>213</v>
      </c>
    </row>
    <row r="24" spans="1:33" x14ac:dyDescent="0.25">
      <c r="A24" s="11" t="s">
        <v>43</v>
      </c>
      <c r="B24" s="11" t="s">
        <v>49</v>
      </c>
      <c r="C24" s="12">
        <v>10</v>
      </c>
      <c r="D24" s="13">
        <f t="shared" si="3"/>
        <v>10</v>
      </c>
      <c r="E24" s="12">
        <v>2</v>
      </c>
      <c r="F24" s="13">
        <f t="shared" si="4"/>
        <v>4</v>
      </c>
      <c r="G24" s="12">
        <v>2</v>
      </c>
      <c r="H24" s="13">
        <f t="shared" si="5"/>
        <v>2</v>
      </c>
      <c r="I24" s="12">
        <v>2</v>
      </c>
      <c r="J24" s="13">
        <f t="shared" si="0"/>
        <v>2</v>
      </c>
      <c r="K24" s="12">
        <v>2</v>
      </c>
      <c r="L24" s="13">
        <f t="shared" si="0"/>
        <v>2</v>
      </c>
      <c r="M24" s="14">
        <f t="shared" si="1"/>
        <v>20</v>
      </c>
      <c r="O24" s="15" t="s">
        <v>50</v>
      </c>
      <c r="P24" s="26">
        <v>9.0999999999999998E-2</v>
      </c>
      <c r="Q24" s="17" t="s">
        <v>51</v>
      </c>
      <c r="R24" s="18" t="s">
        <v>125</v>
      </c>
      <c r="S24" s="35">
        <f t="shared" si="6"/>
        <v>18.240000000000002</v>
      </c>
      <c r="V24" s="65"/>
      <c r="W24" s="65"/>
      <c r="X24" s="65"/>
      <c r="Y24" s="62"/>
      <c r="AA24" s="19" t="s">
        <v>141</v>
      </c>
      <c r="AB24" s="19" t="s">
        <v>214</v>
      </c>
      <c r="AC24" s="19" t="s">
        <v>148</v>
      </c>
      <c r="AD24" s="19" t="s">
        <v>215</v>
      </c>
      <c r="AE24" s="19" t="s">
        <v>216</v>
      </c>
      <c r="AF24" s="19" t="s">
        <v>217</v>
      </c>
      <c r="AG24" s="19" t="s">
        <v>218</v>
      </c>
    </row>
    <row r="25" spans="1:33" x14ac:dyDescent="0.25">
      <c r="A25" s="11" t="s">
        <v>43</v>
      </c>
      <c r="B25" s="11" t="s">
        <v>52</v>
      </c>
      <c r="C25" s="12">
        <v>2</v>
      </c>
      <c r="D25" s="13">
        <f t="shared" si="3"/>
        <v>2</v>
      </c>
      <c r="F25" s="13" t="str">
        <f t="shared" si="4"/>
        <v/>
      </c>
      <c r="G25" s="12">
        <v>2</v>
      </c>
      <c r="H25" s="13">
        <f t="shared" si="5"/>
        <v>2</v>
      </c>
      <c r="J25" s="13" t="str">
        <f t="shared" si="0"/>
        <v/>
      </c>
      <c r="L25" s="13" t="str">
        <f t="shared" si="0"/>
        <v/>
      </c>
      <c r="M25" s="14">
        <f t="shared" si="1"/>
        <v>4</v>
      </c>
      <c r="O25" s="15" t="s">
        <v>53</v>
      </c>
      <c r="P25" s="26">
        <v>0.161</v>
      </c>
      <c r="Q25" s="17" t="s">
        <v>246</v>
      </c>
      <c r="R25" s="18" t="s">
        <v>126</v>
      </c>
      <c r="S25" s="35">
        <f t="shared" si="6"/>
        <v>4.72</v>
      </c>
      <c r="V25" s="65"/>
      <c r="W25" s="65"/>
      <c r="X25" s="65"/>
      <c r="Y25" s="62"/>
      <c r="AA25" s="19" t="s">
        <v>219</v>
      </c>
      <c r="AB25" s="19" t="s">
        <v>144</v>
      </c>
      <c r="AC25" s="19" t="s">
        <v>220</v>
      </c>
      <c r="AD25" s="19" t="s">
        <v>215</v>
      </c>
      <c r="AE25" s="19" t="s">
        <v>221</v>
      </c>
      <c r="AF25" s="19" t="s">
        <v>126</v>
      </c>
      <c r="AG25" s="19" t="s">
        <v>222</v>
      </c>
    </row>
    <row r="26" spans="1:33" x14ac:dyDescent="0.25">
      <c r="A26" s="11" t="s">
        <v>43</v>
      </c>
      <c r="B26" s="11" t="s">
        <v>54</v>
      </c>
      <c r="C26" s="12">
        <v>2</v>
      </c>
      <c r="D26" s="13">
        <f t="shared" si="3"/>
        <v>2</v>
      </c>
      <c r="F26" s="13" t="str">
        <f t="shared" si="4"/>
        <v/>
      </c>
      <c r="H26" s="13" t="str">
        <f t="shared" si="5"/>
        <v/>
      </c>
      <c r="J26" s="13" t="str">
        <f t="shared" si="0"/>
        <v/>
      </c>
      <c r="L26" s="13" t="str">
        <f t="shared" si="0"/>
        <v/>
      </c>
      <c r="M26" s="14">
        <f t="shared" si="1"/>
        <v>2</v>
      </c>
      <c r="O26" s="15" t="s">
        <v>55</v>
      </c>
      <c r="P26" s="26">
        <v>1.66</v>
      </c>
      <c r="Q26" s="17" t="s">
        <v>56</v>
      </c>
      <c r="R26" s="18" t="s">
        <v>127</v>
      </c>
      <c r="S26" s="35">
        <f>R26*M26</f>
        <v>12.22</v>
      </c>
      <c r="V26" s="65"/>
      <c r="W26" s="65"/>
      <c r="X26" s="65"/>
      <c r="Y26" s="62"/>
      <c r="AA26" s="19" t="s">
        <v>141</v>
      </c>
      <c r="AB26" s="19" t="s">
        <v>223</v>
      </c>
      <c r="AC26" s="19" t="s">
        <v>224</v>
      </c>
      <c r="AD26" s="19" t="s">
        <v>149</v>
      </c>
      <c r="AE26" s="19" t="s">
        <v>225</v>
      </c>
      <c r="AF26" s="19" t="s">
        <v>127</v>
      </c>
      <c r="AG26" s="19" t="s">
        <v>226</v>
      </c>
    </row>
    <row r="27" spans="1:33" x14ac:dyDescent="0.25">
      <c r="A27" s="11" t="s">
        <v>43</v>
      </c>
      <c r="B27" s="11" t="s">
        <v>57</v>
      </c>
      <c r="C27" s="12">
        <v>1</v>
      </c>
      <c r="D27" s="13">
        <f t="shared" si="3"/>
        <v>1</v>
      </c>
      <c r="F27" s="13" t="str">
        <f t="shared" si="4"/>
        <v/>
      </c>
      <c r="H27" s="13" t="str">
        <f t="shared" si="5"/>
        <v/>
      </c>
      <c r="J27" s="13" t="str">
        <f t="shared" si="0"/>
        <v/>
      </c>
      <c r="L27" s="13" t="str">
        <f t="shared" si="0"/>
        <v/>
      </c>
      <c r="M27" s="14">
        <f t="shared" si="1"/>
        <v>1</v>
      </c>
      <c r="Q27" s="17" t="s">
        <v>58</v>
      </c>
      <c r="R27" s="18" t="s">
        <v>128</v>
      </c>
      <c r="S27" s="35">
        <f>R27*M27</f>
        <v>2.16</v>
      </c>
      <c r="V27" s="65"/>
      <c r="W27" s="65"/>
      <c r="X27" s="65"/>
      <c r="Y27" s="62"/>
      <c r="AA27" s="19" t="s">
        <v>141</v>
      </c>
      <c r="AB27" s="19" t="s">
        <v>227</v>
      </c>
      <c r="AC27" s="19" t="s">
        <v>228</v>
      </c>
      <c r="AD27" s="19" t="s">
        <v>215</v>
      </c>
      <c r="AE27" s="19" t="s">
        <v>229</v>
      </c>
      <c r="AF27" s="19" t="s">
        <v>230</v>
      </c>
      <c r="AG27" s="19" t="s">
        <v>231</v>
      </c>
    </row>
    <row r="28" spans="1:33" x14ac:dyDescent="0.25">
      <c r="A28" s="11" t="s">
        <v>75</v>
      </c>
      <c r="B28" s="11" t="s">
        <v>74</v>
      </c>
      <c r="D28" s="13" t="str">
        <f t="shared" si="3"/>
        <v/>
      </c>
      <c r="E28" s="12">
        <v>2</v>
      </c>
      <c r="F28" s="13">
        <f t="shared" si="4"/>
        <v>4</v>
      </c>
      <c r="H28" s="13" t="str">
        <f t="shared" si="5"/>
        <v/>
      </c>
      <c r="J28" s="13" t="str">
        <f t="shared" si="0"/>
        <v/>
      </c>
      <c r="L28" s="13" t="str">
        <f t="shared" si="0"/>
        <v/>
      </c>
      <c r="M28" s="14">
        <f t="shared" si="1"/>
        <v>4</v>
      </c>
      <c r="O28" s="15" t="s">
        <v>76</v>
      </c>
      <c r="S28" s="35">
        <f>R28*M28</f>
        <v>0</v>
      </c>
      <c r="V28" s="65"/>
      <c r="W28" s="65"/>
      <c r="X28" s="65"/>
      <c r="Y28" s="62"/>
    </row>
    <row r="29" spans="1:33" x14ac:dyDescent="0.25">
      <c r="A29" s="11" t="s">
        <v>75</v>
      </c>
      <c r="B29" s="11" t="s">
        <v>77</v>
      </c>
      <c r="D29" s="13" t="str">
        <f t="shared" si="3"/>
        <v/>
      </c>
      <c r="E29" s="12">
        <v>2</v>
      </c>
      <c r="F29" s="13">
        <f t="shared" si="4"/>
        <v>4</v>
      </c>
      <c r="H29" s="13" t="str">
        <f t="shared" si="5"/>
        <v/>
      </c>
      <c r="J29" s="13" t="str">
        <f t="shared" si="0"/>
        <v/>
      </c>
      <c r="K29" s="12">
        <v>1</v>
      </c>
      <c r="L29" s="13">
        <f t="shared" si="0"/>
        <v>1</v>
      </c>
      <c r="M29" s="14">
        <f t="shared" si="1"/>
        <v>5</v>
      </c>
      <c r="O29" s="15" t="s">
        <v>78</v>
      </c>
      <c r="S29" s="35">
        <f>R29*M29</f>
        <v>0</v>
      </c>
      <c r="V29" s="65"/>
      <c r="W29" s="65"/>
      <c r="X29" s="65"/>
      <c r="Y29" s="62"/>
    </row>
    <row r="30" spans="1:33" x14ac:dyDescent="0.25">
      <c r="A30" s="11" t="s">
        <v>265</v>
      </c>
      <c r="B30" s="11" t="s">
        <v>264</v>
      </c>
      <c r="D30" s="13"/>
      <c r="F30" s="13"/>
      <c r="H30" s="13"/>
      <c r="J30" s="13"/>
      <c r="K30" s="12">
        <v>27</v>
      </c>
      <c r="L30" s="13"/>
      <c r="V30" s="65"/>
      <c r="W30" s="65"/>
      <c r="X30" s="65"/>
      <c r="Y30" s="62"/>
    </row>
    <row r="31" spans="1:33" x14ac:dyDescent="0.25">
      <c r="A31" s="11" t="s">
        <v>43</v>
      </c>
      <c r="B31" s="11" t="s">
        <v>89</v>
      </c>
      <c r="D31" s="13" t="str">
        <f t="shared" si="3"/>
        <v/>
      </c>
      <c r="E31" s="12">
        <v>4</v>
      </c>
      <c r="F31" s="13">
        <f t="shared" si="4"/>
        <v>8</v>
      </c>
      <c r="H31" s="13" t="str">
        <f t="shared" si="5"/>
        <v/>
      </c>
      <c r="J31" s="13" t="str">
        <f t="shared" si="0"/>
        <v/>
      </c>
      <c r="L31" s="13" t="str">
        <f t="shared" si="0"/>
        <v/>
      </c>
      <c r="M31" s="14">
        <f t="shared" si="1"/>
        <v>8</v>
      </c>
      <c r="O31" s="15" t="s">
        <v>90</v>
      </c>
      <c r="Q31" s="24" t="s">
        <v>271</v>
      </c>
      <c r="R31" s="25">
        <v>1.02</v>
      </c>
      <c r="S31" s="35">
        <f>R31*M31</f>
        <v>8.16</v>
      </c>
      <c r="T31" s="39" t="s">
        <v>91</v>
      </c>
      <c r="U31" s="44" t="s">
        <v>129</v>
      </c>
      <c r="V31" s="65"/>
      <c r="W31" s="65"/>
      <c r="X31" s="65"/>
      <c r="Y31" s="62"/>
      <c r="AA31" s="21" t="s">
        <v>141</v>
      </c>
      <c r="AB31" s="21" t="s">
        <v>232</v>
      </c>
      <c r="AC31" s="21" t="s">
        <v>174</v>
      </c>
      <c r="AD31" s="21" t="s">
        <v>144</v>
      </c>
      <c r="AE31" s="21" t="s">
        <v>233</v>
      </c>
      <c r="AF31" s="21" t="s">
        <v>234</v>
      </c>
      <c r="AG31" s="21" t="s">
        <v>235</v>
      </c>
    </row>
    <row r="32" spans="1:33" x14ac:dyDescent="0.25">
      <c r="A32" s="11" t="s">
        <v>96</v>
      </c>
      <c r="B32" s="11" t="s">
        <v>95</v>
      </c>
      <c r="D32" s="13" t="str">
        <f t="shared" si="3"/>
        <v/>
      </c>
      <c r="F32" s="13" t="str">
        <f t="shared" si="4"/>
        <v/>
      </c>
      <c r="G32" s="12">
        <v>2</v>
      </c>
      <c r="H32" s="13">
        <f t="shared" si="5"/>
        <v>2</v>
      </c>
      <c r="J32" s="13" t="str">
        <f t="shared" si="0"/>
        <v/>
      </c>
      <c r="L32" s="13" t="str">
        <f t="shared" si="0"/>
        <v/>
      </c>
      <c r="M32" s="14">
        <f t="shared" si="1"/>
        <v>2</v>
      </c>
      <c r="O32" s="15" t="s">
        <v>97</v>
      </c>
      <c r="Q32" s="17" t="s">
        <v>98</v>
      </c>
      <c r="R32" s="18" t="s">
        <v>130</v>
      </c>
      <c r="S32" s="35">
        <f>R32*M32</f>
        <v>0.51200000000000001</v>
      </c>
      <c r="V32" s="65"/>
      <c r="W32" s="65"/>
      <c r="X32" s="65"/>
      <c r="Y32" s="62"/>
      <c r="AA32" s="21" t="s">
        <v>141</v>
      </c>
      <c r="AB32" s="21" t="s">
        <v>236</v>
      </c>
      <c r="AC32" s="21" t="s">
        <v>237</v>
      </c>
      <c r="AD32" s="21" t="s">
        <v>164</v>
      </c>
      <c r="AE32" s="21" t="s">
        <v>175</v>
      </c>
      <c r="AF32" s="21" t="s">
        <v>238</v>
      </c>
      <c r="AG32" s="21" t="s">
        <v>239</v>
      </c>
    </row>
    <row r="33" spans="1:33" x14ac:dyDescent="0.25">
      <c r="A33" s="23" t="s">
        <v>21</v>
      </c>
      <c r="B33" s="11" t="s">
        <v>104</v>
      </c>
      <c r="D33" s="13" t="str">
        <f t="shared" si="3"/>
        <v/>
      </c>
      <c r="F33" s="13" t="str">
        <f t="shared" si="4"/>
        <v/>
      </c>
      <c r="H33" s="13" t="str">
        <f t="shared" si="5"/>
        <v/>
      </c>
      <c r="I33" s="12">
        <v>4</v>
      </c>
      <c r="J33" s="13">
        <f t="shared" si="0"/>
        <v>4</v>
      </c>
      <c r="L33" s="13" t="str">
        <f t="shared" si="0"/>
        <v/>
      </c>
      <c r="M33" s="14">
        <f t="shared" si="1"/>
        <v>4</v>
      </c>
      <c r="O33" s="15" t="s">
        <v>105</v>
      </c>
      <c r="Q33" s="17" t="s">
        <v>106</v>
      </c>
      <c r="R33" s="18" t="s">
        <v>131</v>
      </c>
      <c r="S33" s="35">
        <f>R33*M33</f>
        <v>2.88</v>
      </c>
      <c r="V33" s="65"/>
      <c r="W33" s="65"/>
      <c r="X33" s="65"/>
      <c r="Y33" s="62"/>
      <c r="AA33" s="21" t="s">
        <v>141</v>
      </c>
      <c r="AB33" s="21" t="s">
        <v>240</v>
      </c>
      <c r="AC33" s="21" t="s">
        <v>179</v>
      </c>
      <c r="AD33" s="21" t="s">
        <v>149</v>
      </c>
      <c r="AE33" s="21" t="s">
        <v>150</v>
      </c>
      <c r="AF33" s="21" t="s">
        <v>241</v>
      </c>
      <c r="AG33" s="21" t="s">
        <v>242</v>
      </c>
    </row>
    <row r="34" spans="1:33" x14ac:dyDescent="0.25">
      <c r="A34" s="11" t="s">
        <v>100</v>
      </c>
      <c r="B34" s="11" t="s">
        <v>99</v>
      </c>
      <c r="D34" s="13" t="str">
        <f t="shared" si="3"/>
        <v/>
      </c>
      <c r="F34" s="13" t="str">
        <f t="shared" si="4"/>
        <v/>
      </c>
      <c r="G34" s="12">
        <v>1</v>
      </c>
      <c r="H34" s="13">
        <f t="shared" si="5"/>
        <v>1</v>
      </c>
      <c r="I34" s="12">
        <v>1</v>
      </c>
      <c r="J34" s="13">
        <f t="shared" si="0"/>
        <v>1</v>
      </c>
      <c r="L34" s="13" t="str">
        <f t="shared" si="0"/>
        <v/>
      </c>
      <c r="M34" s="14">
        <f t="shared" si="1"/>
        <v>2</v>
      </c>
      <c r="O34" s="15" t="s">
        <v>101</v>
      </c>
      <c r="Q34" s="17" t="s">
        <v>102</v>
      </c>
      <c r="R34" s="18" t="s">
        <v>132</v>
      </c>
      <c r="S34" s="35">
        <f>R34*M34</f>
        <v>2.76</v>
      </c>
      <c r="V34" s="65"/>
      <c r="W34" s="65"/>
      <c r="X34" s="65"/>
      <c r="Y34" s="62"/>
      <c r="AA34" s="21" t="s">
        <v>141</v>
      </c>
      <c r="AB34" s="21" t="s">
        <v>243</v>
      </c>
      <c r="AC34" s="21" t="s">
        <v>174</v>
      </c>
      <c r="AD34" s="21" t="s">
        <v>164</v>
      </c>
      <c r="AE34" s="21" t="s">
        <v>175</v>
      </c>
      <c r="AF34" s="21" t="s">
        <v>244</v>
      </c>
      <c r="AG34" s="21" t="s">
        <v>245</v>
      </c>
    </row>
    <row r="35" spans="1:33" x14ac:dyDescent="0.25">
      <c r="C35" s="62"/>
      <c r="D35" s="62"/>
      <c r="E35" s="62"/>
      <c r="F35" s="62"/>
      <c r="G35" s="62"/>
      <c r="H35" s="62"/>
      <c r="I35" s="62"/>
      <c r="J35" s="62"/>
      <c r="K35" s="62"/>
      <c r="L35" s="62" t="str">
        <f t="shared" ref="L35:L44" si="7">IF(K35&lt;&gt;"",L$1*K35,"")</f>
        <v/>
      </c>
      <c r="M35" s="63"/>
      <c r="S35" s="35">
        <f>R35*M35</f>
        <v>0</v>
      </c>
      <c r="V35" s="65"/>
      <c r="W35" s="65"/>
      <c r="X35" s="65"/>
      <c r="Y35" s="62"/>
    </row>
    <row r="36" spans="1:33" x14ac:dyDescent="0.25">
      <c r="C36" s="62"/>
      <c r="D36" s="62"/>
      <c r="E36" s="62"/>
      <c r="F36" s="62"/>
      <c r="G36" s="62"/>
      <c r="H36" s="62"/>
      <c r="I36" s="62"/>
      <c r="J36" s="62"/>
      <c r="K36" s="62"/>
      <c r="M36" s="63"/>
      <c r="V36" s="65"/>
      <c r="W36" s="65"/>
      <c r="X36" s="65"/>
      <c r="Y36" s="62"/>
    </row>
    <row r="37" spans="1:33" x14ac:dyDescent="0.25">
      <c r="C37" s="62"/>
      <c r="D37" s="62"/>
      <c r="E37" s="62"/>
      <c r="F37" s="62"/>
      <c r="G37" s="62"/>
      <c r="H37" s="62"/>
      <c r="I37" s="62"/>
      <c r="J37" s="62"/>
      <c r="K37" s="62"/>
      <c r="L37" s="62" t="str">
        <f t="shared" si="7"/>
        <v/>
      </c>
      <c r="M37" s="63"/>
      <c r="S37" s="35">
        <f t="shared" ref="S37:S44" si="8">R37*M37</f>
        <v>0</v>
      </c>
      <c r="V37" s="65"/>
      <c r="W37" s="65"/>
      <c r="X37" s="65"/>
      <c r="Y37" s="62"/>
    </row>
    <row r="38" spans="1:33" x14ac:dyDescent="0.25">
      <c r="A38" s="11" t="s">
        <v>250</v>
      </c>
      <c r="C38" s="62"/>
      <c r="D38" s="62"/>
      <c r="E38" s="62"/>
      <c r="F38" s="62"/>
      <c r="G38" s="62"/>
      <c r="H38" s="62"/>
      <c r="I38" s="62"/>
      <c r="K38" s="12">
        <v>16</v>
      </c>
      <c r="L38" s="13">
        <f t="shared" si="7"/>
        <v>16</v>
      </c>
      <c r="M38" s="14">
        <f>SUM(D38,F38,H38,J38,L38)</f>
        <v>16</v>
      </c>
      <c r="Q38" s="17" t="s">
        <v>267</v>
      </c>
      <c r="R38" s="22">
        <v>0.56200000000000006</v>
      </c>
      <c r="S38" s="35">
        <f t="shared" si="8"/>
        <v>8.9920000000000009</v>
      </c>
      <c r="V38" s="65"/>
      <c r="W38" s="65"/>
      <c r="X38" s="65"/>
      <c r="Y38" s="62"/>
    </row>
    <row r="39" spans="1:33" x14ac:dyDescent="0.25">
      <c r="A39" s="11" t="s">
        <v>251</v>
      </c>
      <c r="C39" s="62"/>
      <c r="D39" s="62"/>
      <c r="E39" s="62"/>
      <c r="F39" s="62"/>
      <c r="G39" s="62"/>
      <c r="H39" s="62"/>
      <c r="I39" s="62"/>
      <c r="K39" s="12">
        <v>1</v>
      </c>
      <c r="L39" s="13">
        <f t="shared" si="7"/>
        <v>1</v>
      </c>
      <c r="M39" s="14">
        <f t="shared" ref="M39:M44" si="9">SUM(D39,F39,H39,J39,L39)</f>
        <v>1</v>
      </c>
      <c r="S39" s="35">
        <f t="shared" si="8"/>
        <v>0</v>
      </c>
      <c r="V39" s="65"/>
      <c r="W39" s="65"/>
      <c r="X39" s="65"/>
      <c r="Y39" s="62"/>
    </row>
    <row r="40" spans="1:33" x14ac:dyDescent="0.25">
      <c r="A40" s="11" t="s">
        <v>252</v>
      </c>
      <c r="C40" s="62"/>
      <c r="D40" s="62"/>
      <c r="E40" s="62"/>
      <c r="F40" s="62"/>
      <c r="G40" s="62"/>
      <c r="H40" s="62"/>
      <c r="I40" s="62"/>
      <c r="K40" s="12">
        <v>17</v>
      </c>
      <c r="L40" s="13">
        <f t="shared" si="7"/>
        <v>17</v>
      </c>
      <c r="M40" s="14">
        <f t="shared" si="9"/>
        <v>17</v>
      </c>
      <c r="Q40" s="17" t="s">
        <v>266</v>
      </c>
      <c r="R40" s="22">
        <v>1.31</v>
      </c>
      <c r="S40" s="35">
        <f t="shared" si="8"/>
        <v>22.27</v>
      </c>
      <c r="T40" s="39" t="s">
        <v>266</v>
      </c>
      <c r="U40" s="44">
        <v>1.31</v>
      </c>
      <c r="V40" s="65"/>
      <c r="W40" s="65"/>
      <c r="X40" s="65"/>
      <c r="Y40" s="62"/>
    </row>
    <row r="41" spans="1:33" x14ac:dyDescent="0.25">
      <c r="A41" s="11" t="s">
        <v>253</v>
      </c>
      <c r="C41" s="62"/>
      <c r="D41" s="62"/>
      <c r="E41" s="62"/>
      <c r="F41" s="62"/>
      <c r="G41" s="62"/>
      <c r="H41" s="62"/>
      <c r="I41" s="62"/>
      <c r="K41" s="12">
        <v>58</v>
      </c>
      <c r="L41" s="13">
        <f t="shared" si="7"/>
        <v>58</v>
      </c>
      <c r="M41" s="14">
        <f t="shared" si="9"/>
        <v>58</v>
      </c>
      <c r="R41" s="22"/>
      <c r="S41" s="35">
        <f t="shared" si="8"/>
        <v>0</v>
      </c>
      <c r="T41" s="39" t="s">
        <v>259</v>
      </c>
      <c r="U41" s="44">
        <v>0.44800000000000001</v>
      </c>
      <c r="V41" s="65"/>
      <c r="W41" s="65"/>
      <c r="X41" s="65"/>
      <c r="Y41" s="62"/>
    </row>
    <row r="42" spans="1:33" x14ac:dyDescent="0.25">
      <c r="A42" s="11" t="s">
        <v>254</v>
      </c>
      <c r="C42" s="62"/>
      <c r="D42" s="62"/>
      <c r="E42" s="62"/>
      <c r="F42" s="62"/>
      <c r="G42" s="62"/>
      <c r="H42" s="62"/>
      <c r="I42" s="62"/>
      <c r="K42" s="12">
        <v>58</v>
      </c>
      <c r="L42" s="13">
        <f t="shared" si="7"/>
        <v>58</v>
      </c>
      <c r="M42" s="14">
        <f t="shared" si="9"/>
        <v>58</v>
      </c>
      <c r="Q42" s="17" t="s">
        <v>260</v>
      </c>
      <c r="R42" s="22">
        <v>0.40200000000000002</v>
      </c>
      <c r="S42" s="35">
        <f t="shared" si="8"/>
        <v>23.316000000000003</v>
      </c>
      <c r="T42" s="39" t="s">
        <v>260</v>
      </c>
      <c r="U42" s="44">
        <v>0.40200000000000002</v>
      </c>
      <c r="V42" s="65"/>
      <c r="W42" s="65"/>
      <c r="X42" s="65"/>
      <c r="Y42" s="62"/>
    </row>
    <row r="43" spans="1:33" x14ac:dyDescent="0.25">
      <c r="A43" s="11" t="s">
        <v>255</v>
      </c>
      <c r="C43" s="62"/>
      <c r="D43" s="62"/>
      <c r="E43" s="62"/>
      <c r="F43" s="62"/>
      <c r="G43" s="62"/>
      <c r="H43" s="62"/>
      <c r="I43" s="62"/>
      <c r="K43" s="12">
        <v>16</v>
      </c>
      <c r="L43" s="13">
        <f t="shared" si="7"/>
        <v>16</v>
      </c>
      <c r="M43" s="14">
        <f t="shared" si="9"/>
        <v>16</v>
      </c>
      <c r="Q43" s="17" t="s">
        <v>261</v>
      </c>
      <c r="R43" s="22">
        <v>0.14599999999999999</v>
      </c>
      <c r="S43" s="35">
        <f t="shared" si="8"/>
        <v>2.3359999999999999</v>
      </c>
      <c r="V43" s="65"/>
      <c r="W43" s="65"/>
      <c r="X43" s="65"/>
      <c r="Y43" s="62"/>
    </row>
    <row r="44" spans="1:33" x14ac:dyDescent="0.25">
      <c r="A44" s="11" t="s">
        <v>256</v>
      </c>
      <c r="C44" s="62"/>
      <c r="D44" s="62"/>
      <c r="E44" s="62"/>
      <c r="F44" s="62"/>
      <c r="G44" s="62"/>
      <c r="H44" s="62"/>
      <c r="I44" s="62"/>
      <c r="K44" s="12">
        <v>12</v>
      </c>
      <c r="L44" s="13">
        <f t="shared" si="7"/>
        <v>12</v>
      </c>
      <c r="M44" s="14">
        <f t="shared" si="9"/>
        <v>12</v>
      </c>
      <c r="Q44" s="17" t="s">
        <v>262</v>
      </c>
      <c r="R44" s="22">
        <v>0.17299999999999999</v>
      </c>
      <c r="S44" s="35">
        <f t="shared" si="8"/>
        <v>2.0759999999999996</v>
      </c>
      <c r="V44" s="65"/>
      <c r="W44" s="65"/>
      <c r="X44" s="65"/>
      <c r="Y44" s="62"/>
    </row>
    <row r="45" spans="1:33" x14ac:dyDescent="0.25">
      <c r="A45" s="11" t="s">
        <v>257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3"/>
      <c r="V45" s="65"/>
      <c r="W45" s="65"/>
      <c r="X45" s="65"/>
      <c r="Y45" s="62"/>
    </row>
    <row r="46" spans="1:33" ht="15.75" thickBot="1" x14ac:dyDescent="0.3">
      <c r="A46" s="11" t="s">
        <v>258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3"/>
      <c r="V46" s="65"/>
      <c r="W46" s="65"/>
      <c r="X46" s="65"/>
      <c r="Y46" s="62"/>
    </row>
    <row r="47" spans="1:33" x14ac:dyDescent="0.25"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3"/>
      <c r="R47" s="29"/>
      <c r="S47" s="36" t="s">
        <v>247</v>
      </c>
      <c r="T47" s="42"/>
      <c r="V47" s="65"/>
      <c r="W47" s="65"/>
      <c r="X47" s="65"/>
      <c r="Y47" s="62"/>
    </row>
    <row r="48" spans="1:33" ht="15.75" thickBot="1" x14ac:dyDescent="0.3"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3"/>
      <c r="R48" s="29"/>
      <c r="S48" s="37">
        <f>SUM(S2:S46)</f>
        <v>166.779</v>
      </c>
      <c r="T48" s="42"/>
      <c r="V48" s="65"/>
      <c r="W48" s="65"/>
      <c r="X48" s="66"/>
      <c r="Y48" s="62"/>
    </row>
    <row r="49" spans="1:27" s="46" customFormat="1" ht="15.75" thickBot="1" x14ac:dyDescent="0.3">
      <c r="A49" s="67" t="s">
        <v>249</v>
      </c>
      <c r="B49" s="67"/>
      <c r="K49" s="46">
        <v>2</v>
      </c>
      <c r="L49" s="46">
        <f>IF(K49&lt;&gt;"",L$1*K49,"")</f>
        <v>2</v>
      </c>
      <c r="M49" s="68">
        <f>SUM(D49,F49,H49,J49,L49)</f>
        <v>2</v>
      </c>
      <c r="O49" s="69"/>
      <c r="P49" s="69"/>
      <c r="Q49" s="69"/>
      <c r="R49" s="47"/>
      <c r="S49" s="70"/>
      <c r="T49" s="71"/>
      <c r="U49" s="72"/>
      <c r="V49" s="28"/>
      <c r="W49" s="50"/>
      <c r="X49" s="52" t="s">
        <v>281</v>
      </c>
      <c r="Y49" s="73"/>
    </row>
    <row r="50" spans="1:27" s="49" customFormat="1" ht="15.75" thickBot="1" x14ac:dyDescent="0.3">
      <c r="A50" s="74" t="s">
        <v>283</v>
      </c>
      <c r="B50" s="74"/>
      <c r="K50" s="49">
        <v>1</v>
      </c>
      <c r="M50" s="75"/>
      <c r="O50" s="76"/>
      <c r="P50" s="76"/>
      <c r="Q50" s="76"/>
      <c r="S50" s="77"/>
      <c r="T50" s="78"/>
      <c r="U50" s="79"/>
      <c r="V50" s="80"/>
      <c r="W50" s="80"/>
      <c r="X50" s="81"/>
      <c r="Y50" s="51">
        <v>170</v>
      </c>
      <c r="Z50" s="82"/>
    </row>
    <row r="51" spans="1:27" s="84" customFormat="1" x14ac:dyDescent="0.25">
      <c r="A51" s="83" t="s">
        <v>276</v>
      </c>
      <c r="B51" s="83"/>
      <c r="C51" s="84">
        <v>1</v>
      </c>
      <c r="M51" s="85"/>
      <c r="O51" s="86"/>
      <c r="P51" s="86"/>
      <c r="Q51" s="86"/>
      <c r="S51" s="87"/>
      <c r="T51" s="88"/>
      <c r="U51" s="89"/>
      <c r="V51" s="31">
        <v>8.1</v>
      </c>
      <c r="W51" s="31">
        <f>C51*V51</f>
        <v>8.1</v>
      </c>
      <c r="X51" s="31"/>
      <c r="Y51" s="90"/>
    </row>
    <row r="52" spans="1:27" s="84" customFormat="1" x14ac:dyDescent="0.25">
      <c r="A52" s="83" t="s">
        <v>279</v>
      </c>
      <c r="B52" s="83"/>
      <c r="E52" s="84">
        <v>2</v>
      </c>
      <c r="M52" s="85"/>
      <c r="O52" s="86"/>
      <c r="P52" s="86"/>
      <c r="Q52" s="86"/>
      <c r="S52" s="87"/>
      <c r="T52" s="88"/>
      <c r="U52" s="89"/>
      <c r="V52" s="31">
        <v>7</v>
      </c>
      <c r="W52" s="31">
        <f>E52*V52</f>
        <v>14</v>
      </c>
      <c r="X52" s="31"/>
    </row>
    <row r="53" spans="1:27" s="84" customFormat="1" x14ac:dyDescent="0.25">
      <c r="A53" s="83" t="s">
        <v>285</v>
      </c>
      <c r="B53" s="83"/>
      <c r="G53" s="84">
        <v>1</v>
      </c>
      <c r="M53" s="85"/>
      <c r="O53" s="86"/>
      <c r="P53" s="86"/>
      <c r="Q53" s="86"/>
      <c r="S53" s="87"/>
      <c r="T53" s="88"/>
      <c r="U53" s="89"/>
      <c r="V53" s="31">
        <v>9</v>
      </c>
      <c r="W53" s="31">
        <v>9</v>
      </c>
      <c r="X53" s="31"/>
    </row>
    <row r="54" spans="1:27" ht="15.75" thickBot="1" x14ac:dyDescent="0.3">
      <c r="W54" s="55"/>
    </row>
    <row r="55" spans="1:27" ht="15.75" thickBot="1" x14ac:dyDescent="0.3">
      <c r="V55" s="53"/>
      <c r="W55" s="57">
        <f>SUM(W51:W53)</f>
        <v>31.1</v>
      </c>
      <c r="X55" s="54"/>
    </row>
    <row r="56" spans="1:27" x14ac:dyDescent="0.25">
      <c r="W56" s="56"/>
    </row>
    <row r="57" spans="1:27" x14ac:dyDescent="0.25">
      <c r="Z57" s="60"/>
    </row>
    <row r="58" spans="1:27" x14ac:dyDescent="0.25">
      <c r="Y58" s="58"/>
      <c r="Z58" s="64"/>
      <c r="AA58" s="59"/>
    </row>
    <row r="59" spans="1:27" x14ac:dyDescent="0.25">
      <c r="Z59" s="61"/>
    </row>
  </sheetData>
  <hyperlinks>
    <hyperlink ref="Q15" r:id="rId1" tooltip="Cliquez pour consulter des informations supplémentaires sur ce produit" display="http://www.mouser.fr/ProductDetail/Xicon/291-470-RC/?qs=sGAEpiMZZMv%252bAmH%2f3GzhpNKv3%252b5xXZ8C"/>
    <hyperlink ref="Q31" r:id="rId2" tooltip="Cliquez pour consulter des informations supplémentaires sur ce produit" display="http://www.mouser.fr/ProductDetail/Kycon/KCDX-5S-N/?qs=sGAEpiMZZMvf6myxbP4FpOs%252btNXYiVmhEol70%2fY6yb8%3d"/>
    <hyperlink ref="Q20" r:id="rId3" tooltip="Cliquez pour consulter des informations supplémentaires sur ce produit" display="http://www.mouser.fr/ProductDetail/TE-Connectivity/1-2199298-2/?qs=sGAEpiMZZMs%2fSh%2fkjph1tg2rzwRe0qPT4lhpAHCQgcw%3d"/>
    <hyperlink ref="Q21" r:id="rId4" tooltip="Cliquez pour consulter des informations supplémentaires sur ce produit" display="http://www.mouser.fr/ProductDetail/TE-Connectivity/1-2199298-3/?qs=sGAEpiMZZMs%2fSh%2fkjph1tg2rzwRe0qPTlCvrbVvUSVs%3d"/>
    <hyperlink ref="Q22" r:id="rId5" tooltip="Cliquez pour consulter des informations supplémentaires sur ce produit" display="http://www.mouser.fr/ProductDetail/TE-Connectivity/1-2199298-4/?qs=sGAEpiMZZMs%2fSh%2fkjph1tg2rzwRe0qPTys35adc5wZo%3d"/>
    <hyperlink ref="Q23" r:id="rId6" tooltip="Cliquez pour consulter des informations supplémentaires sur ce produit" display="http://www.mouser.fr/ProductDetail/TE-Connectivity/1-2199298-6/?qs=sGAEpiMZZMs%2fSh%2fkjph1tg2rzwRe0qPTgxBj6HKCTKg%3d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2016-06-26T15:29:42Z</dcterms:created>
  <dcterms:modified xsi:type="dcterms:W3CDTF">2016-06-26T21:05:15Z</dcterms:modified>
</cp:coreProperties>
</file>