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pc053\data\20240116 JJ拼圖機率模擬\"/>
    </mc:Choice>
  </mc:AlternateContent>
  <bookViews>
    <workbookView xWindow="0" yWindow="0" windowWidth="28800" windowHeight="10080"/>
  </bookViews>
  <sheets>
    <sheet name="方案評估總表" sheetId="1" r:id="rId1"/>
    <sheet name="各層各機率模擬" sheetId="2" r:id="rId2"/>
  </sheets>
  <calcPr calcId="152511"/>
</workbook>
</file>

<file path=xl/calcChain.xml><?xml version="1.0" encoding="utf-8"?>
<calcChain xmlns="http://schemas.openxmlformats.org/spreadsheetml/2006/main">
  <c r="B17" i="1" l="1"/>
  <c r="C17" i="1" s="1"/>
  <c r="B16" i="1"/>
  <c r="C16" i="1" s="1"/>
  <c r="K12" i="1"/>
  <c r="L12" i="1" s="1"/>
  <c r="M12" i="1" s="1"/>
  <c r="J12" i="1"/>
  <c r="N12" i="1" s="1"/>
  <c r="O12" i="1" s="1"/>
  <c r="P12" i="1" s="1"/>
  <c r="J11" i="1"/>
  <c r="K11" i="1" s="1"/>
  <c r="L11" i="1" s="1"/>
  <c r="M11" i="1" s="1"/>
  <c r="K10" i="1"/>
  <c r="L10" i="1" s="1"/>
  <c r="M10" i="1" s="1"/>
  <c r="J10" i="1"/>
  <c r="N10" i="1" s="1"/>
  <c r="O10" i="1" s="1"/>
  <c r="P10" i="1" s="1"/>
  <c r="J9" i="1"/>
  <c r="N9" i="1" s="1"/>
  <c r="O9" i="1" s="1"/>
  <c r="P9" i="1" s="1"/>
  <c r="K8" i="1"/>
  <c r="L8" i="1" s="1"/>
  <c r="M8" i="1" s="1"/>
  <c r="J8" i="1"/>
  <c r="N8" i="1" s="1"/>
  <c r="O8" i="1" s="1"/>
  <c r="P8" i="1" s="1"/>
  <c r="J7" i="1"/>
  <c r="K7" i="1" s="1"/>
  <c r="L7" i="1" s="1"/>
  <c r="M7" i="1" s="1"/>
  <c r="K6" i="1"/>
  <c r="L6" i="1" s="1"/>
  <c r="M6" i="1" s="1"/>
  <c r="J6" i="1"/>
  <c r="N6" i="1" s="1"/>
  <c r="O6" i="1" s="1"/>
  <c r="P6" i="1" s="1"/>
  <c r="J5" i="1"/>
  <c r="N5" i="1" s="1"/>
  <c r="O5" i="1" s="1"/>
  <c r="P5" i="1" s="1"/>
  <c r="K4" i="1"/>
  <c r="L4" i="1" s="1"/>
  <c r="M4" i="1" s="1"/>
  <c r="J4" i="1"/>
  <c r="N4" i="1" s="1"/>
  <c r="O4" i="1" s="1"/>
  <c r="P4" i="1" s="1"/>
  <c r="J3" i="1"/>
  <c r="K3" i="1" s="1"/>
  <c r="L3" i="1" s="1"/>
  <c r="M3" i="1" s="1"/>
  <c r="K5" i="1" l="1"/>
  <c r="L5" i="1" s="1"/>
  <c r="M5" i="1" s="1"/>
  <c r="K9" i="1"/>
  <c r="L9" i="1" s="1"/>
  <c r="M9" i="1" s="1"/>
  <c r="N7" i="1"/>
  <c r="O7" i="1" s="1"/>
  <c r="P7" i="1" s="1"/>
  <c r="N11" i="1"/>
  <c r="O11" i="1" s="1"/>
  <c r="P11" i="1" s="1"/>
  <c r="N3" i="1"/>
  <c r="O3" i="1" s="1"/>
  <c r="P3" i="1" s="1"/>
</calcChain>
</file>

<file path=xl/sharedStrings.xml><?xml version="1.0" encoding="utf-8"?>
<sst xmlns="http://schemas.openxmlformats.org/spreadsheetml/2006/main" count="46" uniqueCount="40">
  <si>
    <t>20層拼圖片數</t>
  </si>
  <si>
    <t>第1層拼圖片數</t>
  </si>
  <si>
    <t>平均</t>
  </si>
  <si>
    <t>最小值</t>
  </si>
  <si>
    <t>最大值</t>
  </si>
  <si>
    <t>標準差</t>
  </si>
  <si>
    <t>拼圖人均差值</t>
  </si>
  <si>
    <t>拼圖總差值 
(一年702人完成)</t>
  </si>
  <si>
    <t>折算美金</t>
  </si>
  <si>
    <t>拼圖總差值 
(一年913人完成)</t>
  </si>
  <si>
    <t>1. 原方案</t>
  </si>
  <si>
    <t>2. 前3層機率50%</t>
  </si>
  <si>
    <t>3. 前5層機率50%</t>
  </si>
  <si>
    <t>4. 前3層機率60%</t>
  </si>
  <si>
    <t>5. 前5層機率60%</t>
  </si>
  <si>
    <t>6. 第1層70%，每層降5%，至第5層</t>
  </si>
  <si>
    <t>7. 第1層60%，每層降5%，至第3層</t>
  </si>
  <si>
    <t>8. 第1層70%，每層降5%，至第3層</t>
  </si>
  <si>
    <t>9. 第1層70%，每層降5%，至第10層</t>
  </si>
  <si>
    <t>10. 第1層70%，每層降6%，至第10層</t>
  </si>
  <si>
    <t>標準差越小代表數據越集中</t>
  </si>
  <si>
    <t>提升潛力人數(5%)</t>
  </si>
  <si>
    <t>潛力獲得美金</t>
  </si>
  <si>
    <t>目前17%，時裝週基線29%</t>
  </si>
  <si>
    <t>認真免費玩家</t>
  </si>
  <si>
    <t>花1000鑽休閒玩家</t>
  </si>
  <si>
    <t>花1000鑽認真玩家</t>
  </si>
  <si>
    <t>拼圖片數</t>
  </si>
  <si>
    <t>原方案到達層數</t>
  </si>
  <si>
    <t>方案6到達層數</t>
  </si>
  <si>
    <t>方案10到達層數</t>
  </si>
  <si>
    <t>第幾層前</t>
  </si>
  <si>
    <t>第幾層前機率</t>
  </si>
  <si>
    <t>20層平均片數</t>
  </si>
  <si>
    <t>第1層平均片數</t>
  </si>
  <si>
    <r>
      <rPr>
        <sz val="14"/>
        <color theme="1"/>
        <rFont val="Arial"/>
        <family val="3"/>
        <charset val="136"/>
        <scheme val="minor"/>
      </rPr>
      <t>人均消費美金</t>
    </r>
    <r>
      <rPr>
        <sz val="14"/>
        <color theme="1"/>
        <rFont val="Arial"/>
        <scheme val="minor"/>
      </rPr>
      <t xml:space="preserve"> 28</t>
    </r>
    <phoneticPr fontId="5" type="noConversion"/>
  </si>
  <si>
    <r>
      <rPr>
        <sz val="14"/>
        <color theme="1"/>
        <rFont val="Arial"/>
        <family val="3"/>
        <charset val="136"/>
        <scheme val="minor"/>
      </rPr>
      <t>人均消費美金</t>
    </r>
    <r>
      <rPr>
        <sz val="14"/>
        <color theme="1"/>
        <rFont val="Arial"/>
        <scheme val="minor"/>
      </rPr>
      <t>52</t>
    </r>
    <phoneticPr fontId="5" type="noConversion"/>
  </si>
  <si>
    <r>
      <rPr>
        <sz val="14"/>
        <color theme="1"/>
        <rFont val="Arial"/>
        <family val="3"/>
        <charset val="136"/>
        <scheme val="minor"/>
      </rPr>
      <t>年營收影響</t>
    </r>
    <r>
      <rPr>
        <sz val="14"/>
        <color theme="1"/>
        <rFont val="Arial"/>
        <scheme val="minor"/>
      </rPr>
      <t xml:space="preserve"> (</t>
    </r>
    <r>
      <rPr>
        <sz val="14"/>
        <color theme="1"/>
        <rFont val="Arial"/>
        <family val="3"/>
        <charset val="136"/>
        <scheme val="minor"/>
      </rPr>
      <t>遊戲</t>
    </r>
    <r>
      <rPr>
        <sz val="14"/>
        <color theme="1"/>
        <rFont val="Arial"/>
        <scheme val="minor"/>
      </rPr>
      <t>1)</t>
    </r>
    <phoneticPr fontId="5" type="noConversion"/>
  </si>
  <si>
    <r>
      <rPr>
        <sz val="14"/>
        <color theme="1"/>
        <rFont val="Arial"/>
        <family val="3"/>
        <charset val="136"/>
        <scheme val="minor"/>
      </rPr>
      <t>年營收影響</t>
    </r>
    <r>
      <rPr>
        <sz val="14"/>
        <color theme="1"/>
        <rFont val="Arial"/>
        <scheme val="minor"/>
      </rPr>
      <t xml:space="preserve"> (</t>
    </r>
    <r>
      <rPr>
        <sz val="14"/>
        <color theme="1"/>
        <rFont val="Arial"/>
        <family val="3"/>
        <charset val="136"/>
        <scheme val="minor"/>
      </rPr>
      <t>遊戲</t>
    </r>
    <r>
      <rPr>
        <sz val="14"/>
        <color theme="1"/>
        <rFont val="Arial"/>
        <scheme val="minor"/>
      </rPr>
      <t>2)</t>
    </r>
    <phoneticPr fontId="5" type="noConversion"/>
  </si>
  <si>
    <t>代幣總差值
(隨機一片12鑽)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</si>
</sst>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  <scheme val="minor"/>
    </font>
    <font>
      <sz val="14"/>
      <color theme="1"/>
      <name val="Arial"/>
      <scheme val="minor"/>
    </font>
    <font>
      <sz val="10"/>
      <name val="Arial"/>
    </font>
    <font>
      <b/>
      <sz val="11"/>
      <color theme="1"/>
      <name val="新細明體"/>
      <family val="1"/>
      <charset val="136"/>
    </font>
    <font>
      <sz val="11"/>
      <color rgb="FF000000"/>
      <name val="新細明體"/>
      <family val="1"/>
      <charset val="136"/>
    </font>
    <font>
      <sz val="9"/>
      <name val="Arial"/>
      <family val="3"/>
      <charset val="136"/>
      <scheme val="minor"/>
    </font>
    <font>
      <sz val="14"/>
      <color theme="1"/>
      <name val="Arial"/>
      <family val="3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/>
    <xf numFmtId="0" fontId="1" fillId="0" borderId="4" xfId="0" applyFont="1" applyBorder="1" applyAlignment="1"/>
    <xf numFmtId="0" fontId="1" fillId="0" borderId="4" xfId="0" applyFont="1" applyBorder="1"/>
    <xf numFmtId="3" fontId="1" fillId="0" borderId="4" xfId="0" applyNumberFormat="1" applyFont="1" applyBorder="1"/>
    <xf numFmtId="0" fontId="1" fillId="6" borderId="4" xfId="0" applyFont="1" applyFill="1" applyBorder="1" applyAlignment="1"/>
    <xf numFmtId="3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wrapText="1"/>
    </xf>
    <xf numFmtId="0" fontId="1" fillId="0" borderId="0" xfId="0" applyFont="1" applyAlignment="1"/>
    <xf numFmtId="3" fontId="1" fillId="0" borderId="0" xfId="0" applyNumberFormat="1" applyFont="1"/>
    <xf numFmtId="0" fontId="1" fillId="8" borderId="4" xfId="0" applyFont="1" applyFill="1" applyBorder="1"/>
    <xf numFmtId="0" fontId="1" fillId="8" borderId="4" xfId="0" applyFont="1" applyFill="1" applyBorder="1" applyAlignment="1">
      <alignment horizontal="center" vertical="center" wrapText="1"/>
    </xf>
    <xf numFmtId="1" fontId="1" fillId="5" borderId="4" xfId="0" applyNumberFormat="1" applyFont="1" applyFill="1" applyBorder="1" applyAlignment="1"/>
    <xf numFmtId="0" fontId="3" fillId="0" borderId="4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4" borderId="1" xfId="0" applyFont="1" applyFill="1" applyBorder="1" applyAlignment="1">
      <alignment horizontal="center"/>
    </xf>
    <xf numFmtId="0" fontId="6" fillId="0" borderId="0" xfId="0" applyFont="1" applyAlignment="1"/>
    <xf numFmtId="0" fontId="6" fillId="5" borderId="1" xfId="0" applyFont="1" applyFill="1" applyBorder="1" applyAlignment="1">
      <alignment horizontal="center"/>
    </xf>
    <xf numFmtId="0" fontId="1" fillId="5" borderId="4" xfId="0" applyFont="1" applyFill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704850</xdr:colOff>
      <xdr:row>26</xdr:row>
      <xdr:rowOff>142875</xdr:rowOff>
    </xdr:from>
    <xdr:ext cx="5753100" cy="4610100"/>
    <xdr:pic>
      <xdr:nvPicPr>
        <xdr:cNvPr id="2" name="image1.png" title="圖片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142875</xdr:rowOff>
    </xdr:from>
    <xdr:ext cx="5819775" cy="4610100"/>
    <xdr:pic>
      <xdr:nvPicPr>
        <xdr:cNvPr id="3" name="image3.png" title="圖片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828675</xdr:colOff>
      <xdr:row>26</xdr:row>
      <xdr:rowOff>142875</xdr:rowOff>
    </xdr:from>
    <xdr:ext cx="5753100" cy="4610100"/>
    <xdr:pic>
      <xdr:nvPicPr>
        <xdr:cNvPr id="4" name="image2.png" title="圖片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3"/>
  <sheetViews>
    <sheetView tabSelected="1" workbookViewId="0">
      <selection activeCell="N15" sqref="N15"/>
    </sheetView>
  </sheetViews>
  <sheetFormatPr defaultColWidth="12.5703125" defaultRowHeight="15.75" customHeight="1" x14ac:dyDescent="0.2"/>
  <cols>
    <col min="1" max="1" width="41" customWidth="1"/>
    <col min="2" max="2" width="17.7109375" customWidth="1"/>
    <col min="3" max="3" width="15.42578125" customWidth="1"/>
    <col min="10" max="10" width="15" customWidth="1"/>
    <col min="11" max="11" width="23.5703125" customWidth="1"/>
    <col min="12" max="12" width="15.42578125" customWidth="1"/>
    <col min="14" max="14" width="23.5703125" customWidth="1"/>
    <col min="15" max="15" width="15.42578125" customWidth="1"/>
  </cols>
  <sheetData>
    <row r="1" spans="1:25" ht="15.75" customHeight="1" x14ac:dyDescent="0.25">
      <c r="A1" s="1"/>
      <c r="B1" s="23" t="s">
        <v>0</v>
      </c>
      <c r="C1" s="24"/>
      <c r="D1" s="24"/>
      <c r="E1" s="25"/>
      <c r="F1" s="26" t="s">
        <v>1</v>
      </c>
      <c r="G1" s="24"/>
      <c r="H1" s="24"/>
      <c r="I1" s="25"/>
      <c r="J1" s="28" t="s">
        <v>37</v>
      </c>
      <c r="K1" s="24"/>
      <c r="L1" s="24"/>
      <c r="M1" s="25"/>
      <c r="N1" s="28" t="s">
        <v>38</v>
      </c>
      <c r="O1" s="24"/>
      <c r="P1" s="25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5">
      <c r="A2" s="2"/>
      <c r="B2" s="3" t="s">
        <v>2</v>
      </c>
      <c r="C2" s="3" t="s">
        <v>3</v>
      </c>
      <c r="D2" s="3" t="s">
        <v>4</v>
      </c>
      <c r="E2" s="3" t="s">
        <v>5</v>
      </c>
      <c r="F2" s="4" t="s">
        <v>2</v>
      </c>
      <c r="G2" s="4" t="s">
        <v>3</v>
      </c>
      <c r="H2" s="4" t="s">
        <v>4</v>
      </c>
      <c r="I2" s="4" t="s">
        <v>5</v>
      </c>
      <c r="J2" s="5" t="s">
        <v>6</v>
      </c>
      <c r="K2" s="5" t="s">
        <v>7</v>
      </c>
      <c r="L2" s="29" t="s">
        <v>39</v>
      </c>
      <c r="M2" s="6" t="s">
        <v>8</v>
      </c>
      <c r="N2" s="5" t="s">
        <v>9</v>
      </c>
      <c r="O2" s="29" t="s">
        <v>39</v>
      </c>
      <c r="P2" s="6" t="s">
        <v>8</v>
      </c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25">
      <c r="A3" s="7" t="s">
        <v>10</v>
      </c>
      <c r="B3" s="7">
        <v>244</v>
      </c>
      <c r="C3" s="7">
        <v>187</v>
      </c>
      <c r="D3" s="7">
        <v>387</v>
      </c>
      <c r="E3" s="7">
        <v>25.4</v>
      </c>
      <c r="F3" s="7">
        <v>25</v>
      </c>
      <c r="G3" s="7">
        <v>9</v>
      </c>
      <c r="H3" s="7">
        <v>93</v>
      </c>
      <c r="I3" s="7">
        <v>9.6999999999999993</v>
      </c>
      <c r="J3" s="8">
        <f t="shared" ref="J3:J12" si="0">B3-$B$3</f>
        <v>0</v>
      </c>
      <c r="K3" s="9">
        <f t="shared" ref="K3:K12" si="1">J3*702</f>
        <v>0</v>
      </c>
      <c r="L3" s="9">
        <f>K3*5</f>
        <v>0</v>
      </c>
      <c r="M3" s="9">
        <f t="shared" ref="M3:M12" si="2">L3/60</f>
        <v>0</v>
      </c>
      <c r="N3" s="9">
        <f t="shared" ref="N3:N12" si="3">J3*913</f>
        <v>0</v>
      </c>
      <c r="O3" s="9">
        <f>N3*N4</f>
        <v>0</v>
      </c>
      <c r="P3" s="9">
        <f t="shared" ref="P3:P12" si="4">O3/60</f>
        <v>0</v>
      </c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 x14ac:dyDescent="0.25">
      <c r="A4" s="7" t="s">
        <v>11</v>
      </c>
      <c r="B4" s="7">
        <v>241</v>
      </c>
      <c r="C4" s="7">
        <v>187</v>
      </c>
      <c r="D4" s="7">
        <v>389</v>
      </c>
      <c r="E4" s="7">
        <v>24.7</v>
      </c>
      <c r="F4" s="7">
        <v>17</v>
      </c>
      <c r="G4" s="7">
        <v>9</v>
      </c>
      <c r="H4" s="7">
        <v>39</v>
      </c>
      <c r="I4" s="7">
        <v>4</v>
      </c>
      <c r="J4" s="8">
        <f t="shared" si="0"/>
        <v>-3</v>
      </c>
      <c r="K4" s="9">
        <f t="shared" si="1"/>
        <v>-2106</v>
      </c>
      <c r="L4" s="9">
        <f t="shared" ref="L4:L12" si="5">K4*12</f>
        <v>-25272</v>
      </c>
      <c r="M4" s="9">
        <f t="shared" si="2"/>
        <v>-421.2</v>
      </c>
      <c r="N4" s="9">
        <f t="shared" si="3"/>
        <v>-2739</v>
      </c>
      <c r="O4" s="9">
        <f t="shared" ref="O4:O12" si="6">N4*12</f>
        <v>-32868</v>
      </c>
      <c r="P4" s="9">
        <f t="shared" si="4"/>
        <v>-547.79999999999995</v>
      </c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 x14ac:dyDescent="0.25">
      <c r="A5" s="7" t="s">
        <v>12</v>
      </c>
      <c r="B5" s="7">
        <v>238</v>
      </c>
      <c r="C5" s="7">
        <v>183</v>
      </c>
      <c r="D5" s="7">
        <v>377</v>
      </c>
      <c r="E5" s="7">
        <v>23.4</v>
      </c>
      <c r="F5" s="7">
        <v>17</v>
      </c>
      <c r="G5" s="7">
        <v>9</v>
      </c>
      <c r="H5" s="7">
        <v>40</v>
      </c>
      <c r="I5" s="7">
        <v>4</v>
      </c>
      <c r="J5" s="8">
        <f t="shared" si="0"/>
        <v>-6</v>
      </c>
      <c r="K5" s="9">
        <f t="shared" si="1"/>
        <v>-4212</v>
      </c>
      <c r="L5" s="9">
        <f t="shared" si="5"/>
        <v>-50544</v>
      </c>
      <c r="M5" s="9">
        <f t="shared" si="2"/>
        <v>-842.4</v>
      </c>
      <c r="N5" s="9">
        <f t="shared" si="3"/>
        <v>-5478</v>
      </c>
      <c r="O5" s="9">
        <f t="shared" si="6"/>
        <v>-65736</v>
      </c>
      <c r="P5" s="9">
        <f t="shared" si="4"/>
        <v>-1095.5999999999999</v>
      </c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x14ac:dyDescent="0.25">
      <c r="A6" s="7" t="s">
        <v>13</v>
      </c>
      <c r="B6" s="7">
        <v>241</v>
      </c>
      <c r="C6" s="7">
        <v>187</v>
      </c>
      <c r="D6" s="7">
        <v>405</v>
      </c>
      <c r="E6" s="7">
        <v>24.2</v>
      </c>
      <c r="F6" s="7">
        <v>14</v>
      </c>
      <c r="G6" s="7">
        <v>9</v>
      </c>
      <c r="H6" s="7">
        <v>31</v>
      </c>
      <c r="I6" s="7">
        <v>3</v>
      </c>
      <c r="J6" s="8">
        <f t="shared" si="0"/>
        <v>-3</v>
      </c>
      <c r="K6" s="9">
        <f t="shared" si="1"/>
        <v>-2106</v>
      </c>
      <c r="L6" s="9">
        <f t="shared" si="5"/>
        <v>-25272</v>
      </c>
      <c r="M6" s="9">
        <f t="shared" si="2"/>
        <v>-421.2</v>
      </c>
      <c r="N6" s="9">
        <f t="shared" si="3"/>
        <v>-2739</v>
      </c>
      <c r="O6" s="9">
        <f t="shared" si="6"/>
        <v>-32868</v>
      </c>
      <c r="P6" s="9">
        <f t="shared" si="4"/>
        <v>-547.79999999999995</v>
      </c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 x14ac:dyDescent="0.25">
      <c r="A7" s="7" t="s">
        <v>14</v>
      </c>
      <c r="B7" s="7">
        <v>237</v>
      </c>
      <c r="C7" s="7">
        <v>186</v>
      </c>
      <c r="D7" s="7">
        <v>383</v>
      </c>
      <c r="E7" s="7">
        <v>23.2</v>
      </c>
      <c r="F7" s="7">
        <v>14</v>
      </c>
      <c r="G7" s="7">
        <v>9</v>
      </c>
      <c r="H7" s="7">
        <v>32</v>
      </c>
      <c r="I7" s="7">
        <v>3</v>
      </c>
      <c r="J7" s="8">
        <f t="shared" si="0"/>
        <v>-7</v>
      </c>
      <c r="K7" s="9">
        <f t="shared" si="1"/>
        <v>-4914</v>
      </c>
      <c r="L7" s="9">
        <f t="shared" si="5"/>
        <v>-58968</v>
      </c>
      <c r="M7" s="9">
        <f t="shared" si="2"/>
        <v>-982.8</v>
      </c>
      <c r="N7" s="9">
        <f t="shared" si="3"/>
        <v>-6391</v>
      </c>
      <c r="O7" s="9">
        <f t="shared" si="6"/>
        <v>-76692</v>
      </c>
      <c r="P7" s="9">
        <f t="shared" si="4"/>
        <v>-1278.2</v>
      </c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x14ac:dyDescent="0.25">
      <c r="A8" s="10" t="s">
        <v>15</v>
      </c>
      <c r="B8" s="7">
        <v>237</v>
      </c>
      <c r="C8" s="7">
        <v>187</v>
      </c>
      <c r="D8" s="7">
        <v>360</v>
      </c>
      <c r="E8" s="7">
        <v>23</v>
      </c>
      <c r="F8" s="7">
        <v>12</v>
      </c>
      <c r="G8" s="7">
        <v>9</v>
      </c>
      <c r="H8" s="7">
        <v>25</v>
      </c>
      <c r="I8" s="7">
        <v>2.2000000000000002</v>
      </c>
      <c r="J8" s="8">
        <f t="shared" si="0"/>
        <v>-7</v>
      </c>
      <c r="K8" s="9">
        <f t="shared" si="1"/>
        <v>-4914</v>
      </c>
      <c r="L8" s="9">
        <f t="shared" si="5"/>
        <v>-58968</v>
      </c>
      <c r="M8" s="9">
        <f t="shared" si="2"/>
        <v>-982.8</v>
      </c>
      <c r="N8" s="9">
        <f t="shared" si="3"/>
        <v>-6391</v>
      </c>
      <c r="O8" s="9">
        <f t="shared" si="6"/>
        <v>-76692</v>
      </c>
      <c r="P8" s="9">
        <f t="shared" si="4"/>
        <v>-1278.2</v>
      </c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25">
      <c r="A9" s="7" t="s">
        <v>16</v>
      </c>
      <c r="B9" s="7">
        <v>241</v>
      </c>
      <c r="C9" s="7">
        <v>188</v>
      </c>
      <c r="D9" s="7">
        <v>395</v>
      </c>
      <c r="E9" s="7">
        <v>24.2</v>
      </c>
      <c r="F9" s="7">
        <v>14</v>
      </c>
      <c r="G9" s="7">
        <v>9</v>
      </c>
      <c r="H9" s="7">
        <v>33</v>
      </c>
      <c r="I9" s="7">
        <v>3</v>
      </c>
      <c r="J9" s="8">
        <f t="shared" si="0"/>
        <v>-3</v>
      </c>
      <c r="K9" s="9">
        <f t="shared" si="1"/>
        <v>-2106</v>
      </c>
      <c r="L9" s="9">
        <f t="shared" si="5"/>
        <v>-25272</v>
      </c>
      <c r="M9" s="9">
        <f t="shared" si="2"/>
        <v>-421.2</v>
      </c>
      <c r="N9" s="9">
        <f t="shared" si="3"/>
        <v>-2739</v>
      </c>
      <c r="O9" s="9">
        <f t="shared" si="6"/>
        <v>-32868</v>
      </c>
      <c r="P9" s="9">
        <f t="shared" si="4"/>
        <v>-547.79999999999995</v>
      </c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25">
      <c r="A10" s="7" t="s">
        <v>17</v>
      </c>
      <c r="B10" s="7">
        <v>240</v>
      </c>
      <c r="C10" s="7">
        <v>189</v>
      </c>
      <c r="D10" s="7">
        <v>361</v>
      </c>
      <c r="E10" s="7">
        <v>24.1</v>
      </c>
      <c r="F10" s="7">
        <v>12</v>
      </c>
      <c r="G10" s="7">
        <v>9</v>
      </c>
      <c r="H10" s="7">
        <v>24</v>
      </c>
      <c r="I10" s="7">
        <v>2.2000000000000002</v>
      </c>
      <c r="J10" s="8">
        <f t="shared" si="0"/>
        <v>-4</v>
      </c>
      <c r="K10" s="9">
        <f t="shared" si="1"/>
        <v>-2808</v>
      </c>
      <c r="L10" s="9">
        <f t="shared" si="5"/>
        <v>-33696</v>
      </c>
      <c r="M10" s="9">
        <f t="shared" si="2"/>
        <v>-561.6</v>
      </c>
      <c r="N10" s="9">
        <f t="shared" si="3"/>
        <v>-3652</v>
      </c>
      <c r="O10" s="9">
        <f t="shared" si="6"/>
        <v>-43824</v>
      </c>
      <c r="P10" s="9">
        <f t="shared" si="4"/>
        <v>-730.4</v>
      </c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25">
      <c r="A11" s="7" t="s">
        <v>18</v>
      </c>
      <c r="B11" s="7">
        <v>233</v>
      </c>
      <c r="C11" s="7">
        <v>187</v>
      </c>
      <c r="D11" s="7">
        <v>359</v>
      </c>
      <c r="E11" s="7">
        <v>21</v>
      </c>
      <c r="F11" s="7">
        <v>12</v>
      </c>
      <c r="G11" s="7">
        <v>9</v>
      </c>
      <c r="H11" s="7">
        <v>26</v>
      </c>
      <c r="I11" s="7">
        <v>2.2000000000000002</v>
      </c>
      <c r="J11" s="8">
        <f t="shared" si="0"/>
        <v>-11</v>
      </c>
      <c r="K11" s="9">
        <f t="shared" si="1"/>
        <v>-7722</v>
      </c>
      <c r="L11" s="9">
        <f t="shared" si="5"/>
        <v>-92664</v>
      </c>
      <c r="M11" s="9">
        <f t="shared" si="2"/>
        <v>-1544.4</v>
      </c>
      <c r="N11" s="9">
        <f t="shared" si="3"/>
        <v>-10043</v>
      </c>
      <c r="O11" s="9">
        <f t="shared" si="6"/>
        <v>-120516</v>
      </c>
      <c r="P11" s="9">
        <f t="shared" si="4"/>
        <v>-2008.6</v>
      </c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25">
      <c r="A12" s="7" t="s">
        <v>19</v>
      </c>
      <c r="B12" s="7">
        <v>237</v>
      </c>
      <c r="C12" s="7">
        <v>188</v>
      </c>
      <c r="D12" s="7">
        <v>370</v>
      </c>
      <c r="E12" s="7">
        <v>22.6</v>
      </c>
      <c r="F12" s="7">
        <v>12</v>
      </c>
      <c r="G12" s="7">
        <v>9</v>
      </c>
      <c r="H12" s="7">
        <v>25</v>
      </c>
      <c r="I12" s="7">
        <v>2.2000000000000002</v>
      </c>
      <c r="J12" s="8">
        <f t="shared" si="0"/>
        <v>-7</v>
      </c>
      <c r="K12" s="9">
        <f t="shared" si="1"/>
        <v>-4914</v>
      </c>
      <c r="L12" s="9">
        <f t="shared" si="5"/>
        <v>-58968</v>
      </c>
      <c r="M12" s="9">
        <f t="shared" si="2"/>
        <v>-982.8</v>
      </c>
      <c r="N12" s="9">
        <f t="shared" si="3"/>
        <v>-6391</v>
      </c>
      <c r="O12" s="9">
        <f t="shared" si="6"/>
        <v>-76692</v>
      </c>
      <c r="P12" s="9">
        <f t="shared" si="4"/>
        <v>-1278.2</v>
      </c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x14ac:dyDescent="0.25">
      <c r="A14" s="2"/>
      <c r="B14" s="11"/>
      <c r="C14" s="11"/>
      <c r="D14" s="1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 x14ac:dyDescent="0.25">
      <c r="A15" s="13" t="s">
        <v>20</v>
      </c>
      <c r="B15" s="14" t="s">
        <v>21</v>
      </c>
      <c r="C15" s="14" t="s">
        <v>22</v>
      </c>
      <c r="D15" s="2"/>
      <c r="E15" s="15" t="s">
        <v>23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x14ac:dyDescent="0.25">
      <c r="A16" s="27" t="s">
        <v>35</v>
      </c>
      <c r="B16" s="16">
        <f>11633*0.05</f>
        <v>581.65</v>
      </c>
      <c r="C16" s="16">
        <f>B16*28</f>
        <v>16286.199999999999</v>
      </c>
      <c r="D16" s="2"/>
      <c r="E16" s="2"/>
      <c r="F16" s="2"/>
      <c r="G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25">
      <c r="A17" s="27" t="s">
        <v>36</v>
      </c>
      <c r="B17" s="16">
        <f>9040*0.05</f>
        <v>452</v>
      </c>
      <c r="C17" s="16">
        <f>B17*52</f>
        <v>23504</v>
      </c>
      <c r="D17" s="2"/>
      <c r="E17" s="2"/>
      <c r="F17" s="2"/>
      <c r="G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 x14ac:dyDescent="0.25">
      <c r="A18" s="2"/>
      <c r="B18" s="2"/>
      <c r="C18" s="2"/>
      <c r="D18" s="2"/>
      <c r="E18" s="2"/>
      <c r="F18" s="2"/>
      <c r="G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25">
      <c r="A19" s="2"/>
      <c r="B19" s="2"/>
      <c r="D19" s="2"/>
      <c r="E19" s="2"/>
      <c r="F19" s="1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25">
      <c r="A20" s="2"/>
      <c r="B20" s="17"/>
      <c r="C20" s="18" t="s">
        <v>24</v>
      </c>
      <c r="D20" s="18" t="s">
        <v>25</v>
      </c>
      <c r="E20" s="18" t="s">
        <v>26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25">
      <c r="A21" s="2"/>
      <c r="B21" s="6" t="s">
        <v>27</v>
      </c>
      <c r="C21" s="6">
        <v>100</v>
      </c>
      <c r="D21" s="19">
        <v>140</v>
      </c>
      <c r="E21" s="19">
        <v>180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5">
      <c r="A22" s="2"/>
      <c r="B22" s="7" t="s">
        <v>28</v>
      </c>
      <c r="C22" s="7">
        <v>6</v>
      </c>
      <c r="D22" s="7">
        <v>10</v>
      </c>
      <c r="E22" s="7">
        <v>13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5">
      <c r="A23" s="2"/>
      <c r="B23" s="7" t="s">
        <v>29</v>
      </c>
      <c r="C23" s="7">
        <v>7</v>
      </c>
      <c r="D23" s="7">
        <v>11</v>
      </c>
      <c r="E23" s="7">
        <v>14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25">
      <c r="A24" s="2"/>
      <c r="B24" s="7" t="s">
        <v>30</v>
      </c>
      <c r="C24" s="7">
        <v>8</v>
      </c>
      <c r="D24" s="7">
        <v>11</v>
      </c>
      <c r="E24" s="7">
        <v>14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8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8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8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8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8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8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8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8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8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8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8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8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8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8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8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8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8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8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8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8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8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8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8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8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8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8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8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8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8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8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8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8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8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8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8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8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8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8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8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8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8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8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8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8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8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8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8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8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8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8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8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8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8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8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8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8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8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8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8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8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8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8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8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8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8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8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8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8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8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8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8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8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8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8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8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8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8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8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8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8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8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8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8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8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8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8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8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8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8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8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8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8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8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8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8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8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8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8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8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8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8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8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8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8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8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8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8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8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8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8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8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8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8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8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8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8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8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8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8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8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8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8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8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8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8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8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8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8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8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8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8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8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8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8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8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8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8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8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8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8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8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8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8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8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8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8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8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8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8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8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8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8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8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8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8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8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8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8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8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8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8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8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8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8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8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8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8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8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8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8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8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8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8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8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8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8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8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8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8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8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8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8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8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8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8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8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8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8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8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8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8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8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8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8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8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8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8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8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8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8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8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8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8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8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8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8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8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8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8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8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8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8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8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8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8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8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8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8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8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8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8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8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8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8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8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8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8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8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8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8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8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8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8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8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8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8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8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8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8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8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8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8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8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8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8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8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8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8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8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8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8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8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8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8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8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8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8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8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8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8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8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8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8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8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8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8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8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8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8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8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8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8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8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8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8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8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8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8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8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8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8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8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8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8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8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8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8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8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8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8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8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8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8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8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8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8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8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8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8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8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8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8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8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8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8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8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8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8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8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8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8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8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8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8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8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8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8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8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8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8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8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8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8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8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8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8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8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8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8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8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8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8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8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8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8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8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8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8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8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8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8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8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8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8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8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8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8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8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8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8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8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8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8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8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8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8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8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8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8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8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8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8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8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8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8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8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8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8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8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8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8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8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8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8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8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8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8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8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8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8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8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8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8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8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8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8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8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8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8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8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8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8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8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8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8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8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8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8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8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8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8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8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8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8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8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8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8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8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8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8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8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8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8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8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8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8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8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8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8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8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8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8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8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8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8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8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8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8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8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8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8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8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8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8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8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8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8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8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8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8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8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8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8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8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8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8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8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8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8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8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8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8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8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8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8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8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8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8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8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8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8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8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8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8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8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8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8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8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8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8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8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8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8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8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8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8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8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8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8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8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8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8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8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8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8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8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8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8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8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8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8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8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8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8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8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8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8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8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8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8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8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8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8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8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8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8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8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8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8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8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8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8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8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8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8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8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8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8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8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8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8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8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8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8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8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8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8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8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8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8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8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8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8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8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8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8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8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8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8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8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8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8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8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8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8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8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8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8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8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8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8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8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8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8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8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8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8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8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8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8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8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8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8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8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8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8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8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8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8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8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8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8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8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8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8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8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8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8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8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8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8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8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8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8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8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8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8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8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8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8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8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8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8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8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8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8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8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8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8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8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8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8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8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8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8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8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8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8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8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8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8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8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8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8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8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8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8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8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8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8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8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8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8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8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8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8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8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8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8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8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8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8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8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8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8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8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8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8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8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8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8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8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8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8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8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8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8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8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8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8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8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8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8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8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8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8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8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8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8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8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8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8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8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8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8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8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8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8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8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8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8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8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8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8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8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8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8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8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8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8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8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8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8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8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8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8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8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8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8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8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8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8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8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8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8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8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8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8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8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8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8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8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8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8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8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8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8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8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8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8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8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8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8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8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8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8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8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8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8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8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8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8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8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8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8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8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8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8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8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8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8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8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8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8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8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8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8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8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8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8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8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8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8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8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8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8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8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8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8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8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8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8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8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8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8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8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8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8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8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8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8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8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8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8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8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8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8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8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8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8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8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8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8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8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8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8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8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8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8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8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8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8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8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8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8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8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8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8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8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8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8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8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8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8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8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8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8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8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8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8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8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8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8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8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8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8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8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8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8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8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8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8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8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8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8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8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8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8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8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8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8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8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8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8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8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8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8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8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8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8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8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8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8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8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8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8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8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8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8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8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8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8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8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8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8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8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8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8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8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8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8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8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8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8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8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8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8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8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8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8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8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8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8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8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8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8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8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8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8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8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8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8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8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8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8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8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8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8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8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8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8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8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8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8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8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8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8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8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8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8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8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8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8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8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8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8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8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8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8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8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8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8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8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8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8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8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8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8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8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8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8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8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8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8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ht="18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</sheetData>
  <mergeCells count="4">
    <mergeCell ref="B1:E1"/>
    <mergeCell ref="F1:I1"/>
    <mergeCell ref="J1:M1"/>
    <mergeCell ref="N1:P1"/>
  </mergeCells>
  <phoneticPr fontId="5" type="noConversion"/>
  <conditionalFormatting sqref="B3:B12">
    <cfRule type="colorScale" priority="1">
      <colorScale>
        <cfvo type="min"/>
        <cfvo type="max"/>
        <color rgb="FFFFFFFF"/>
        <color rgb="FF57BB8A"/>
      </colorScale>
    </cfRule>
  </conditionalFormatting>
  <conditionalFormatting sqref="E3:E12">
    <cfRule type="colorScale" priority="2">
      <colorScale>
        <cfvo type="min"/>
        <cfvo type="max"/>
        <color rgb="FFFFFFFF"/>
        <color rgb="FF57BB8A"/>
      </colorScale>
    </cfRule>
  </conditionalFormatting>
  <conditionalFormatting sqref="F3:F12">
    <cfRule type="colorScale" priority="3">
      <colorScale>
        <cfvo type="min"/>
        <cfvo type="max"/>
        <color rgb="FFFFFFFF"/>
        <color rgb="FFE67C73"/>
      </colorScale>
    </cfRule>
  </conditionalFormatting>
  <conditionalFormatting sqref="I3:I12">
    <cfRule type="colorScale" priority="4">
      <colorScale>
        <cfvo type="min"/>
        <cfvo type="max"/>
        <color rgb="FFFFFFFF"/>
        <color rgb="FFE67C73"/>
      </colorScale>
    </cfRule>
  </conditionalFormatting>
  <conditionalFormatting sqref="M3:M12">
    <cfRule type="colorScale" priority="5">
      <colorScale>
        <cfvo type="min"/>
        <cfvo type="max"/>
        <color rgb="FFE67C73"/>
        <color rgb="FFFFFFFF"/>
      </colorScale>
    </cfRule>
  </conditionalFormatting>
  <conditionalFormatting sqref="P3:P12">
    <cfRule type="colorScale" priority="6">
      <colorScale>
        <cfvo type="min"/>
        <cfvo type="max"/>
        <color rgb="FFE67C73"/>
        <color rgb="FFFFFFFF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71"/>
  <sheetViews>
    <sheetView workbookViewId="0"/>
  </sheetViews>
  <sheetFormatPr defaultColWidth="12.5703125" defaultRowHeight="15.75" customHeight="1" x14ac:dyDescent="0.2"/>
  <cols>
    <col min="1" max="1" width="18.7109375" customWidth="1"/>
    <col min="2" max="2" width="24.5703125" customWidth="1"/>
    <col min="3" max="3" width="16.7109375" customWidth="1"/>
    <col min="4" max="4" width="21.42578125" customWidth="1"/>
  </cols>
  <sheetData>
    <row r="1" spans="1:4" x14ac:dyDescent="0.2">
      <c r="A1" s="20" t="s">
        <v>31</v>
      </c>
      <c r="B1" s="21" t="s">
        <v>32</v>
      </c>
      <c r="C1" s="21" t="s">
        <v>33</v>
      </c>
      <c r="D1" s="21" t="s">
        <v>34</v>
      </c>
    </row>
    <row r="2" spans="1:4" ht="15.75" customHeight="1" x14ac:dyDescent="0.25">
      <c r="A2" s="22">
        <v>1</v>
      </c>
      <c r="B2" s="22">
        <v>0.5</v>
      </c>
      <c r="C2" s="22">
        <v>243.83340000000001</v>
      </c>
      <c r="D2" s="22">
        <v>17.02</v>
      </c>
    </row>
    <row r="3" spans="1:4" ht="15.75" customHeight="1" x14ac:dyDescent="0.25">
      <c r="A3" s="22">
        <v>1</v>
      </c>
      <c r="B3" s="22">
        <v>0.55000000000000004</v>
      </c>
      <c r="C3" s="22">
        <v>243.73230000000001</v>
      </c>
      <c r="D3" s="22">
        <v>15.5299</v>
      </c>
    </row>
    <row r="4" spans="1:4" ht="15.75" customHeight="1" x14ac:dyDescent="0.25">
      <c r="A4" s="22">
        <v>1</v>
      </c>
      <c r="B4" s="22">
        <v>0.6</v>
      </c>
      <c r="C4" s="22">
        <v>243.53649999999999</v>
      </c>
      <c r="D4" s="22">
        <v>14.372400000000001</v>
      </c>
    </row>
    <row r="5" spans="1:4" ht="15.75" customHeight="1" x14ac:dyDescent="0.25">
      <c r="A5" s="22">
        <v>1</v>
      </c>
      <c r="B5" s="22">
        <v>0.65</v>
      </c>
      <c r="C5" s="22">
        <v>243.3826</v>
      </c>
      <c r="D5" s="22">
        <v>13.314500000000001</v>
      </c>
    </row>
    <row r="6" spans="1:4" ht="15.75" customHeight="1" x14ac:dyDescent="0.25">
      <c r="A6" s="22">
        <v>1</v>
      </c>
      <c r="B6" s="22">
        <v>0.7</v>
      </c>
      <c r="C6" s="22">
        <v>242.68469999999999</v>
      </c>
      <c r="D6" s="22">
        <v>12.4168</v>
      </c>
    </row>
    <row r="7" spans="1:4" ht="15.75" customHeight="1" x14ac:dyDescent="0.25">
      <c r="A7" s="22">
        <v>1</v>
      </c>
      <c r="B7" s="22">
        <v>0.75</v>
      </c>
      <c r="C7" s="22">
        <v>242.67789999999999</v>
      </c>
      <c r="D7" s="22">
        <v>11.6708</v>
      </c>
    </row>
    <row r="8" spans="1:4" ht="15.75" customHeight="1" x14ac:dyDescent="0.25">
      <c r="A8" s="22">
        <v>1</v>
      </c>
      <c r="B8" s="22">
        <v>0.8</v>
      </c>
      <c r="C8" s="22">
        <v>242.7784</v>
      </c>
      <c r="D8" s="22">
        <v>11.020300000000001</v>
      </c>
    </row>
    <row r="9" spans="1:4" ht="15.75" customHeight="1" x14ac:dyDescent="0.25">
      <c r="A9" s="22">
        <v>2</v>
      </c>
      <c r="B9" s="22">
        <v>0.5</v>
      </c>
      <c r="C9" s="22">
        <v>242.59530000000001</v>
      </c>
      <c r="D9" s="22">
        <v>17.0306</v>
      </c>
    </row>
    <row r="10" spans="1:4" ht="15.75" customHeight="1" x14ac:dyDescent="0.25">
      <c r="A10" s="22">
        <v>2</v>
      </c>
      <c r="B10" s="22">
        <v>0.55000000000000004</v>
      </c>
      <c r="C10" s="22">
        <v>242.3323</v>
      </c>
      <c r="D10" s="22">
        <v>15.607900000000001</v>
      </c>
    </row>
    <row r="11" spans="1:4" ht="15.75" customHeight="1" x14ac:dyDescent="0.25">
      <c r="A11" s="22">
        <v>2</v>
      </c>
      <c r="B11" s="22">
        <v>0.6</v>
      </c>
      <c r="C11" s="22">
        <v>241.2415</v>
      </c>
      <c r="D11" s="22">
        <v>14.3766</v>
      </c>
    </row>
    <row r="12" spans="1:4" ht="15.75" customHeight="1" x14ac:dyDescent="0.25">
      <c r="A12" s="22">
        <v>2</v>
      </c>
      <c r="B12" s="22">
        <v>0.65</v>
      </c>
      <c r="C12" s="22">
        <v>241.6172</v>
      </c>
      <c r="D12" s="22">
        <v>13.305899999999999</v>
      </c>
    </row>
    <row r="13" spans="1:4" ht="15.75" customHeight="1" x14ac:dyDescent="0.25">
      <c r="A13" s="22">
        <v>2</v>
      </c>
      <c r="B13" s="22">
        <v>0.7</v>
      </c>
      <c r="C13" s="22">
        <v>241.21610000000001</v>
      </c>
      <c r="D13" s="22">
        <v>12.4491</v>
      </c>
    </row>
    <row r="14" spans="1:4" ht="15.75" customHeight="1" x14ac:dyDescent="0.25">
      <c r="A14" s="22">
        <v>2</v>
      </c>
      <c r="B14" s="22">
        <v>0.75</v>
      </c>
      <c r="C14" s="22">
        <v>241.37260000000001</v>
      </c>
      <c r="D14" s="22">
        <v>11.6303</v>
      </c>
    </row>
    <row r="15" spans="1:4" ht="15.75" customHeight="1" x14ac:dyDescent="0.25">
      <c r="A15" s="22">
        <v>2</v>
      </c>
      <c r="B15" s="22">
        <v>0.8</v>
      </c>
      <c r="C15" s="22">
        <v>241.2782</v>
      </c>
      <c r="D15" s="22">
        <v>10.9833</v>
      </c>
    </row>
    <row r="16" spans="1:4" ht="15.75" customHeight="1" x14ac:dyDescent="0.25">
      <c r="A16" s="22">
        <v>3</v>
      </c>
      <c r="B16" s="22">
        <v>0.5</v>
      </c>
      <c r="C16" s="22">
        <v>241.1866</v>
      </c>
      <c r="D16" s="22">
        <v>17.0245</v>
      </c>
    </row>
    <row r="17" spans="1:4" ht="15.75" customHeight="1" x14ac:dyDescent="0.25">
      <c r="A17" s="22">
        <v>3</v>
      </c>
      <c r="B17" s="22">
        <v>0.55000000000000004</v>
      </c>
      <c r="C17" s="22">
        <v>240.4802</v>
      </c>
      <c r="D17" s="22">
        <v>15.552099999999999</v>
      </c>
    </row>
    <row r="18" spans="1:4" ht="15.75" customHeight="1" x14ac:dyDescent="0.25">
      <c r="A18" s="22">
        <v>3</v>
      </c>
      <c r="B18" s="22">
        <v>0.6</v>
      </c>
      <c r="C18" s="22">
        <v>240.60579999999999</v>
      </c>
      <c r="D18" s="22">
        <v>14.2972</v>
      </c>
    </row>
    <row r="19" spans="1:4" ht="15.75" customHeight="1" x14ac:dyDescent="0.25">
      <c r="A19" s="22">
        <v>3</v>
      </c>
      <c r="B19" s="22">
        <v>0.65</v>
      </c>
      <c r="C19" s="22">
        <v>239.92330000000001</v>
      </c>
      <c r="D19" s="22">
        <v>13.2883</v>
      </c>
    </row>
    <row r="20" spans="1:4" ht="15.75" customHeight="1" x14ac:dyDescent="0.25">
      <c r="A20" s="22">
        <v>3</v>
      </c>
      <c r="B20" s="22">
        <v>0.7</v>
      </c>
      <c r="C20" s="22">
        <v>239.84909999999999</v>
      </c>
      <c r="D20" s="22">
        <v>12.4429</v>
      </c>
    </row>
    <row r="21" spans="1:4" ht="15.75" customHeight="1" x14ac:dyDescent="0.25">
      <c r="A21" s="22">
        <v>3</v>
      </c>
      <c r="B21" s="22">
        <v>0.75</v>
      </c>
      <c r="C21" s="22">
        <v>239.43109999999999</v>
      </c>
      <c r="D21" s="22">
        <v>11.6685</v>
      </c>
    </row>
    <row r="22" spans="1:4" ht="15.75" customHeight="1" x14ac:dyDescent="0.25">
      <c r="A22" s="22">
        <v>3</v>
      </c>
      <c r="B22" s="22">
        <v>0.8</v>
      </c>
      <c r="C22" s="22">
        <v>239.529</v>
      </c>
      <c r="D22" s="22">
        <v>11.0063</v>
      </c>
    </row>
    <row r="23" spans="1:4" ht="15.75" customHeight="1" x14ac:dyDescent="0.25">
      <c r="A23" s="22">
        <v>4</v>
      </c>
      <c r="B23" s="22">
        <v>0.5</v>
      </c>
      <c r="C23" s="22">
        <v>239.74510000000001</v>
      </c>
      <c r="D23" s="22">
        <v>16.933700000000002</v>
      </c>
    </row>
    <row r="24" spans="1:4" ht="15.75" customHeight="1" x14ac:dyDescent="0.25">
      <c r="A24" s="22">
        <v>4</v>
      </c>
      <c r="B24" s="22">
        <v>0.55000000000000004</v>
      </c>
      <c r="C24" s="22">
        <v>238.95249999999999</v>
      </c>
      <c r="D24" s="22">
        <v>15.535500000000001</v>
      </c>
    </row>
    <row r="25" spans="1:4" ht="15.75" customHeight="1" x14ac:dyDescent="0.25">
      <c r="A25" s="22">
        <v>4</v>
      </c>
      <c r="B25" s="22">
        <v>0.6</v>
      </c>
      <c r="C25" s="22">
        <v>238.60939999999999</v>
      </c>
      <c r="D25" s="22">
        <v>14.3413</v>
      </c>
    </row>
    <row r="26" spans="1:4" ht="15.75" customHeight="1" x14ac:dyDescent="0.25">
      <c r="A26" s="22">
        <v>4</v>
      </c>
      <c r="B26" s="22">
        <v>0.65</v>
      </c>
      <c r="C26" s="22">
        <v>238.63310000000001</v>
      </c>
      <c r="D26" s="22">
        <v>13.370100000000001</v>
      </c>
    </row>
    <row r="27" spans="1:4" ht="15.75" customHeight="1" x14ac:dyDescent="0.25">
      <c r="A27" s="22">
        <v>4</v>
      </c>
      <c r="B27" s="22">
        <v>0.7</v>
      </c>
      <c r="C27" s="22">
        <v>238.21170000000001</v>
      </c>
      <c r="D27" s="22">
        <v>12.4399</v>
      </c>
    </row>
    <row r="28" spans="1:4" ht="15.75" customHeight="1" x14ac:dyDescent="0.25">
      <c r="A28" s="22">
        <v>4</v>
      </c>
      <c r="B28" s="22">
        <v>0.75</v>
      </c>
      <c r="C28" s="22">
        <v>238.17959999999999</v>
      </c>
      <c r="D28" s="22">
        <v>11.6349</v>
      </c>
    </row>
    <row r="29" spans="1:4" ht="15.75" customHeight="1" x14ac:dyDescent="0.25">
      <c r="A29" s="22">
        <v>4</v>
      </c>
      <c r="B29" s="22">
        <v>0.8</v>
      </c>
      <c r="C29" s="22">
        <v>237.8724</v>
      </c>
      <c r="D29" s="22">
        <v>11.0002</v>
      </c>
    </row>
    <row r="30" spans="1:4" ht="15.75" customHeight="1" x14ac:dyDescent="0.25">
      <c r="A30" s="22">
        <v>5</v>
      </c>
      <c r="B30" s="22">
        <v>0.5</v>
      </c>
      <c r="C30" s="22">
        <v>238.1086</v>
      </c>
      <c r="D30" s="22">
        <v>16.981400000000001</v>
      </c>
    </row>
    <row r="31" spans="1:4" x14ac:dyDescent="0.25">
      <c r="A31" s="22">
        <v>5</v>
      </c>
      <c r="B31" s="22">
        <v>0.55000000000000004</v>
      </c>
      <c r="C31" s="22">
        <v>237.9546</v>
      </c>
      <c r="D31" s="22">
        <v>15.567</v>
      </c>
    </row>
    <row r="32" spans="1:4" x14ac:dyDescent="0.25">
      <c r="A32" s="22">
        <v>5</v>
      </c>
      <c r="B32" s="22">
        <v>0.6</v>
      </c>
      <c r="C32" s="22">
        <v>237.01560000000001</v>
      </c>
      <c r="D32" s="22">
        <v>14.356400000000001</v>
      </c>
    </row>
    <row r="33" spans="1:4" x14ac:dyDescent="0.25">
      <c r="A33" s="22">
        <v>5</v>
      </c>
      <c r="B33" s="22">
        <v>0.65</v>
      </c>
      <c r="C33" s="22">
        <v>237.23099999999999</v>
      </c>
      <c r="D33" s="22">
        <v>13.3386</v>
      </c>
    </row>
    <row r="34" spans="1:4" x14ac:dyDescent="0.25">
      <c r="A34" s="22">
        <v>5</v>
      </c>
      <c r="B34" s="22">
        <v>0.7</v>
      </c>
      <c r="C34" s="22">
        <v>237.0257</v>
      </c>
      <c r="D34" s="22">
        <v>12.4239</v>
      </c>
    </row>
    <row r="35" spans="1:4" x14ac:dyDescent="0.25">
      <c r="A35" s="22">
        <v>5</v>
      </c>
      <c r="B35" s="22">
        <v>0.75</v>
      </c>
      <c r="C35" s="22">
        <v>236.3621</v>
      </c>
      <c r="D35" s="22">
        <v>11.648999999999999</v>
      </c>
    </row>
    <row r="36" spans="1:4" x14ac:dyDescent="0.25">
      <c r="A36" s="22">
        <v>5</v>
      </c>
      <c r="B36" s="22">
        <v>0.8</v>
      </c>
      <c r="C36" s="22">
        <v>236.4838</v>
      </c>
      <c r="D36" s="22">
        <v>11.033899999999999</v>
      </c>
    </row>
    <row r="37" spans="1:4" x14ac:dyDescent="0.25">
      <c r="A37" s="22">
        <v>6</v>
      </c>
      <c r="B37" s="22">
        <v>0.5</v>
      </c>
      <c r="C37" s="22">
        <v>236.47730000000001</v>
      </c>
      <c r="D37" s="22">
        <v>17.009599999999999</v>
      </c>
    </row>
    <row r="38" spans="1:4" x14ac:dyDescent="0.25">
      <c r="A38" s="22">
        <v>6</v>
      </c>
      <c r="B38" s="22">
        <v>0.55000000000000004</v>
      </c>
      <c r="C38" s="22">
        <v>236.05840000000001</v>
      </c>
      <c r="D38" s="22">
        <v>15.5625</v>
      </c>
    </row>
    <row r="39" spans="1:4" x14ac:dyDescent="0.25">
      <c r="A39" s="22">
        <v>6</v>
      </c>
      <c r="B39" s="22">
        <v>0.6</v>
      </c>
      <c r="C39" s="22">
        <v>235.40719999999999</v>
      </c>
      <c r="D39" s="22">
        <v>14.369400000000001</v>
      </c>
    </row>
    <row r="40" spans="1:4" x14ac:dyDescent="0.25">
      <c r="A40" s="22">
        <v>6</v>
      </c>
      <c r="B40" s="22">
        <v>0.65</v>
      </c>
      <c r="C40" s="22">
        <v>234.97290000000001</v>
      </c>
      <c r="D40" s="22">
        <v>13.282</v>
      </c>
    </row>
    <row r="41" spans="1:4" x14ac:dyDescent="0.25">
      <c r="A41" s="22">
        <v>6</v>
      </c>
      <c r="B41" s="22">
        <v>0.7</v>
      </c>
      <c r="C41" s="22">
        <v>234.70930000000001</v>
      </c>
      <c r="D41" s="22">
        <v>12.4321</v>
      </c>
    </row>
    <row r="42" spans="1:4" x14ac:dyDescent="0.25">
      <c r="A42" s="22">
        <v>6</v>
      </c>
      <c r="B42" s="22">
        <v>0.75</v>
      </c>
      <c r="C42" s="22">
        <v>234.6584</v>
      </c>
      <c r="D42" s="22">
        <v>11.6814</v>
      </c>
    </row>
    <row r="43" spans="1:4" x14ac:dyDescent="0.25">
      <c r="A43" s="22">
        <v>6</v>
      </c>
      <c r="B43" s="22">
        <v>0.8</v>
      </c>
      <c r="C43" s="22">
        <v>234.72130000000001</v>
      </c>
      <c r="D43" s="22">
        <v>10.972799999999999</v>
      </c>
    </row>
    <row r="44" spans="1:4" x14ac:dyDescent="0.25">
      <c r="A44" s="22">
        <v>7</v>
      </c>
      <c r="B44" s="22">
        <v>0.5</v>
      </c>
      <c r="C44" s="22">
        <v>234.77250000000001</v>
      </c>
      <c r="D44" s="22">
        <v>17.0901</v>
      </c>
    </row>
    <row r="45" spans="1:4" x14ac:dyDescent="0.25">
      <c r="A45" s="22">
        <v>7</v>
      </c>
      <c r="B45" s="22">
        <v>0.55000000000000004</v>
      </c>
      <c r="C45" s="22">
        <v>234.02809999999999</v>
      </c>
      <c r="D45" s="22">
        <v>15.58</v>
      </c>
    </row>
    <row r="46" spans="1:4" x14ac:dyDescent="0.25">
      <c r="A46" s="22">
        <v>7</v>
      </c>
      <c r="B46" s="22">
        <v>0.6</v>
      </c>
      <c r="C46" s="22">
        <v>233.47290000000001</v>
      </c>
      <c r="D46" s="22">
        <v>14.3408</v>
      </c>
    </row>
    <row r="47" spans="1:4" x14ac:dyDescent="0.25">
      <c r="A47" s="22">
        <v>7</v>
      </c>
      <c r="B47" s="22">
        <v>0.65</v>
      </c>
      <c r="C47" s="22">
        <v>233.00899999999999</v>
      </c>
      <c r="D47" s="22">
        <v>13.265599999999999</v>
      </c>
    </row>
    <row r="48" spans="1:4" x14ac:dyDescent="0.25">
      <c r="A48" s="22">
        <v>7</v>
      </c>
      <c r="B48" s="22">
        <v>0.7</v>
      </c>
      <c r="C48" s="22">
        <v>232.86660000000001</v>
      </c>
      <c r="D48" s="22">
        <v>12.426500000000001</v>
      </c>
    </row>
    <row r="49" spans="1:4" x14ac:dyDescent="0.25">
      <c r="A49" s="22">
        <v>7</v>
      </c>
      <c r="B49" s="22">
        <v>0.75</v>
      </c>
      <c r="C49" s="22">
        <v>232.4213</v>
      </c>
      <c r="D49" s="22">
        <v>11.658300000000001</v>
      </c>
    </row>
    <row r="50" spans="1:4" x14ac:dyDescent="0.25">
      <c r="A50" s="22">
        <v>7</v>
      </c>
      <c r="B50" s="22">
        <v>0.8</v>
      </c>
      <c r="C50" s="22">
        <v>232.93</v>
      </c>
      <c r="D50" s="22">
        <v>10.979799999999999</v>
      </c>
    </row>
    <row r="51" spans="1:4" x14ac:dyDescent="0.25">
      <c r="A51" s="22">
        <v>8</v>
      </c>
      <c r="B51" s="22">
        <v>0.5</v>
      </c>
      <c r="C51" s="22">
        <v>233.0934</v>
      </c>
      <c r="D51" s="22">
        <v>16.997499999999999</v>
      </c>
    </row>
    <row r="52" spans="1:4" x14ac:dyDescent="0.25">
      <c r="A52" s="22">
        <v>8</v>
      </c>
      <c r="B52" s="22">
        <v>0.55000000000000004</v>
      </c>
      <c r="C52" s="22">
        <v>232.22030000000001</v>
      </c>
      <c r="D52" s="22">
        <v>15.5938</v>
      </c>
    </row>
    <row r="53" spans="1:4" x14ac:dyDescent="0.25">
      <c r="A53" s="22">
        <v>8</v>
      </c>
      <c r="B53" s="22">
        <v>0.6</v>
      </c>
      <c r="C53" s="22">
        <v>231.76939999999999</v>
      </c>
      <c r="D53" s="22">
        <v>14.3744</v>
      </c>
    </row>
    <row r="54" spans="1:4" x14ac:dyDescent="0.25">
      <c r="A54" s="22">
        <v>8</v>
      </c>
      <c r="B54" s="22">
        <v>0.65</v>
      </c>
      <c r="C54" s="22">
        <v>231.6473</v>
      </c>
      <c r="D54" s="22">
        <v>13.3339</v>
      </c>
    </row>
    <row r="55" spans="1:4" x14ac:dyDescent="0.25">
      <c r="A55" s="22">
        <v>8</v>
      </c>
      <c r="B55" s="22">
        <v>0.7</v>
      </c>
      <c r="C55" s="22">
        <v>231.4366</v>
      </c>
      <c r="D55" s="22">
        <v>12.428800000000001</v>
      </c>
    </row>
    <row r="56" spans="1:4" x14ac:dyDescent="0.25">
      <c r="A56" s="22">
        <v>8</v>
      </c>
      <c r="B56" s="22">
        <v>0.75</v>
      </c>
      <c r="C56" s="22">
        <v>230.86709999999999</v>
      </c>
      <c r="D56" s="22">
        <v>11.674099999999999</v>
      </c>
    </row>
    <row r="57" spans="1:4" x14ac:dyDescent="0.25">
      <c r="A57" s="22">
        <v>8</v>
      </c>
      <c r="B57" s="22">
        <v>0.8</v>
      </c>
      <c r="C57" s="22">
        <v>230.63560000000001</v>
      </c>
      <c r="D57" s="22">
        <v>11.029400000000001</v>
      </c>
    </row>
    <row r="58" spans="1:4" x14ac:dyDescent="0.25">
      <c r="A58" s="22">
        <v>9</v>
      </c>
      <c r="B58" s="22">
        <v>0.5</v>
      </c>
      <c r="C58" s="22">
        <v>231.1233</v>
      </c>
      <c r="D58" s="22">
        <v>17.0519</v>
      </c>
    </row>
    <row r="59" spans="1:4" x14ac:dyDescent="0.25">
      <c r="A59" s="22">
        <v>9</v>
      </c>
      <c r="B59" s="22">
        <v>0.55000000000000004</v>
      </c>
      <c r="C59" s="22">
        <v>230.54570000000001</v>
      </c>
      <c r="D59" s="22">
        <v>15.502000000000001</v>
      </c>
    </row>
    <row r="60" spans="1:4" x14ac:dyDescent="0.25">
      <c r="A60" s="22">
        <v>9</v>
      </c>
      <c r="B60" s="22">
        <v>0.6</v>
      </c>
      <c r="C60" s="22">
        <v>230.22810000000001</v>
      </c>
      <c r="D60" s="22">
        <v>14.371600000000001</v>
      </c>
    </row>
    <row r="61" spans="1:4" x14ac:dyDescent="0.25">
      <c r="A61" s="22">
        <v>9</v>
      </c>
      <c r="B61" s="22">
        <v>0.65</v>
      </c>
      <c r="C61" s="22">
        <v>229.33969999999999</v>
      </c>
      <c r="D61" s="22">
        <v>13.310700000000001</v>
      </c>
    </row>
    <row r="62" spans="1:4" x14ac:dyDescent="0.25">
      <c r="A62" s="22">
        <v>9</v>
      </c>
      <c r="B62" s="22">
        <v>0.7</v>
      </c>
      <c r="C62" s="22">
        <v>229.0907</v>
      </c>
      <c r="D62" s="22">
        <v>12.436299999999999</v>
      </c>
    </row>
    <row r="63" spans="1:4" x14ac:dyDescent="0.25">
      <c r="A63" s="22">
        <v>9</v>
      </c>
      <c r="B63" s="22">
        <v>0.75</v>
      </c>
      <c r="C63" s="22">
        <v>228.8528</v>
      </c>
      <c r="D63" s="22">
        <v>11.6462</v>
      </c>
    </row>
    <row r="64" spans="1:4" x14ac:dyDescent="0.25">
      <c r="A64" s="22">
        <v>9</v>
      </c>
      <c r="B64" s="22">
        <v>0.8</v>
      </c>
      <c r="C64" s="22">
        <v>228.64</v>
      </c>
      <c r="D64" s="22">
        <v>11.0063</v>
      </c>
    </row>
    <row r="65" spans="1:4" x14ac:dyDescent="0.25">
      <c r="A65" s="22">
        <v>10</v>
      </c>
      <c r="B65" s="22">
        <v>0.5</v>
      </c>
      <c r="C65" s="22">
        <v>229.3723</v>
      </c>
      <c r="D65" s="22">
        <v>17.0654</v>
      </c>
    </row>
    <row r="66" spans="1:4" x14ac:dyDescent="0.25">
      <c r="A66" s="22">
        <v>10</v>
      </c>
      <c r="B66" s="22">
        <v>0.55000000000000004</v>
      </c>
      <c r="C66" s="22">
        <v>228.4203</v>
      </c>
      <c r="D66" s="22">
        <v>15.5726</v>
      </c>
    </row>
    <row r="67" spans="1:4" x14ac:dyDescent="0.25">
      <c r="A67" s="22">
        <v>10</v>
      </c>
      <c r="B67" s="22">
        <v>0.6</v>
      </c>
      <c r="C67" s="22">
        <v>227.7978</v>
      </c>
      <c r="D67" s="22">
        <v>14.3293</v>
      </c>
    </row>
    <row r="68" spans="1:4" x14ac:dyDescent="0.25">
      <c r="A68" s="22">
        <v>10</v>
      </c>
      <c r="B68" s="22">
        <v>0.65</v>
      </c>
      <c r="C68" s="22">
        <v>227.297</v>
      </c>
      <c r="D68" s="22">
        <v>13.3767</v>
      </c>
    </row>
    <row r="69" spans="1:4" x14ac:dyDescent="0.25">
      <c r="A69" s="22">
        <v>10</v>
      </c>
      <c r="B69" s="22">
        <v>0.7</v>
      </c>
      <c r="C69" s="22">
        <v>227.1317</v>
      </c>
      <c r="D69" s="22">
        <v>12.423</v>
      </c>
    </row>
    <row r="70" spans="1:4" x14ac:dyDescent="0.25">
      <c r="A70" s="22">
        <v>10</v>
      </c>
      <c r="B70" s="22">
        <v>0.75</v>
      </c>
      <c r="C70" s="22">
        <v>226.6985</v>
      </c>
      <c r="D70" s="22">
        <v>11.683</v>
      </c>
    </row>
    <row r="71" spans="1:4" x14ac:dyDescent="0.25">
      <c r="A71" s="22">
        <v>10</v>
      </c>
      <c r="B71" s="22">
        <v>0.8</v>
      </c>
      <c r="C71" s="22">
        <v>226.83359999999999</v>
      </c>
      <c r="D71" s="22">
        <v>11.0265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方案評估總表</vt:lpstr>
      <vt:lpstr>各層各機率模擬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pc053</cp:lastModifiedBy>
  <dcterms:modified xsi:type="dcterms:W3CDTF">2024-02-17T03:36:13Z</dcterms:modified>
</cp:coreProperties>
</file>